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toreeasy\userdir$\d.zelvyte\Desktop\Sportas_2021\Lietuvos_sporto_centro_statistikos\"/>
    </mc:Choice>
  </mc:AlternateContent>
  <bookViews>
    <workbookView xWindow="0" yWindow="0" windowWidth="23040" windowHeight="9195" tabRatio="958" activeTab="10"/>
  </bookViews>
  <sheets>
    <sheet name="SUC1_B. duomenys" sheetId="13" r:id="rId1"/>
    <sheet name="SUC1_Treneriai" sheetId="12" r:id="rId2"/>
    <sheet name="SUC1_Kiti duom." sheetId="11" r:id="rId3"/>
    <sheet name="SUC1_Finansai" sheetId="15" r:id="rId4"/>
    <sheet name="SUC1_Bazės" sheetId="16" r:id="rId5"/>
    <sheet name="KKS1_1.Duomenys apie org." sheetId="9" r:id="rId6"/>
    <sheet name="2.1.Darbuotojai" sheetId="8" r:id="rId7"/>
    <sheet name="2.2 SK Sportuojantieji ir tr." sheetId="17" r:id="rId8"/>
    <sheet name="2.3Sportuojantieji ir tr." sheetId="4" r:id="rId9"/>
    <sheet name="3.Bazės" sheetId="7" r:id="rId10"/>
    <sheet name="4.1.-4.2.Finansai" sheetId="3" r:id="rId11"/>
  </sheets>
  <externalReferences>
    <externalReference r:id="rId12"/>
    <externalReference r:id="rId13"/>
    <externalReference r:id="rId14"/>
  </externalReferences>
  <definedNames>
    <definedName name="_1._DUOMENYS_APIE_ĮMONES__ĮSTAIGAS__ORGANIZACIJAS">#REF!</definedName>
    <definedName name="_3._SPORTO_BAZĖS" localSheetId="9">'[1]Sporto bazės'!#REF!</definedName>
    <definedName name="_3._SPORTO_BAZĖS">[2]Sp.sp.š.!#REF!</definedName>
    <definedName name="_4.2._KITŲ_ORGANIZACIJŲ_LĖŠOS">'[3]Sporto org. lėšos'!$B$1:$IV$1</definedName>
    <definedName name="_xlnm._FilterDatabase" localSheetId="8" hidden="1">'2.3Sportuojantieji ir tr.'!#REF!</definedName>
    <definedName name="Akmenės" localSheetId="8">'2.3Sportuojantieji ir tr.'!#REF!</definedName>
    <definedName name="Alytaus" localSheetId="8">'2.3Sportuojantieji ir tr.'!#REF!</definedName>
    <definedName name="Alytus" localSheetId="8">'2.3Sportuojantieji ir tr.'!#REF!</definedName>
    <definedName name="Anykščių" localSheetId="8">'2.3Sportuojantieji ir tr.'!#REF!</definedName>
    <definedName name="Birštonas" localSheetId="8">'2.3Sportuojantieji ir tr.'!#REF!</definedName>
    <definedName name="Biržų" localSheetId="8">'2.3Sportuojantieji ir tr.'!#REF!</definedName>
    <definedName name="Druskininkai" localSheetId="8">'2.3Sportuojantieji ir tr.'!#REF!</definedName>
    <definedName name="Elektrėnų" localSheetId="8">'2.3Sportuojantieji ir tr.'!#REF!</definedName>
    <definedName name="Ignalinos" localSheetId="8">'2.3Sportuojantieji ir tr.'!#REF!</definedName>
    <definedName name="Jonavos" localSheetId="8">'2.3Sportuojantieji ir tr.'!#REF!</definedName>
    <definedName name="Joniškio" localSheetId="8">'2.3Sportuojantieji ir tr.'!#REF!</definedName>
    <definedName name="Jurbarko" localSheetId="8">'2.3Sportuojantieji ir tr.'!#REF!</definedName>
    <definedName name="Kaišiadorių" localSheetId="8">'2.3Sportuojantieji ir tr.'!#REF!</definedName>
    <definedName name="Kalvarijos" localSheetId="8">'2.3Sportuojantieji ir tr.'!#REF!</definedName>
    <definedName name="Kaunas" localSheetId="8">'2.3Sportuojantieji ir tr.'!#REF!</definedName>
    <definedName name="Kauno" localSheetId="8">'2.3Sportuojantieji ir tr.'!#REF!</definedName>
    <definedName name="Kazlų_Rūdos" localSheetId="8">'2.3Sportuojantieji ir tr.'!#REF!</definedName>
    <definedName name="Kėdainių" localSheetId="8">'2.3Sportuojantieji ir tr.'!#REF!</definedName>
    <definedName name="Kelmės" localSheetId="8">'2.3Sportuojantieji ir tr.'!#REF!</definedName>
    <definedName name="Klaipėda" localSheetId="8">'2.3Sportuojantieji ir tr.'!#REF!</definedName>
    <definedName name="Klaipėdos" localSheetId="8">'2.3Sportuojantieji ir tr.'!#REF!</definedName>
    <definedName name="Kretingos" localSheetId="8">'2.3Sportuojantieji ir tr.'!#REF!</definedName>
    <definedName name="Kupiškio" localSheetId="8">'2.3Sportuojantieji ir tr.'!#REF!</definedName>
    <definedName name="Lazdijų" localSheetId="8">'2.3Sportuojantieji ir tr.'!#REF!</definedName>
    <definedName name="Marijampolė" localSheetId="8">'2.3Sportuojantieji ir tr.'!#REF!</definedName>
    <definedName name="Mažeikių" localSheetId="8">'2.3Sportuojantieji ir tr.'!#REF!</definedName>
    <definedName name="Molėtų" localSheetId="8">'2.3Sportuojantieji ir tr.'!#REF!</definedName>
    <definedName name="Neringa" localSheetId="8">'2.3Sportuojantieji ir tr.'!#REF!</definedName>
    <definedName name="OLE_LINK7" localSheetId="10">'4.1.-4.2.Finansai'!#REF!</definedName>
    <definedName name="Pagėgių" localSheetId="8">'2.3Sportuojantieji ir tr.'!#REF!</definedName>
    <definedName name="Pakruojo" localSheetId="8">'2.3Sportuojantieji ir tr.'!#REF!</definedName>
    <definedName name="Palanga" localSheetId="8">'2.3Sportuojantieji ir tr.'!#REF!</definedName>
    <definedName name="Panevėžio" localSheetId="8">'2.3Sportuojantieji ir tr.'!#REF!</definedName>
    <definedName name="Panevėžys" localSheetId="8">'2.3Sportuojantieji ir tr.'!#REF!</definedName>
    <definedName name="Pasvalio" localSheetId="8">'2.3Sportuojantieji ir tr.'!#REF!</definedName>
    <definedName name="Plungės" localSheetId="8">'2.3Sportuojantieji ir tr.'!#REF!</definedName>
    <definedName name="Prienų" localSheetId="8">'2.3Sportuojantieji ir tr.'!#REF!</definedName>
    <definedName name="_xlnm.Print_Area" localSheetId="6">'2.1.Darbuotojai'!$A$4:$AQ$26</definedName>
    <definedName name="_xlnm.Print_Area" localSheetId="7">'2.2 SK Sportuojantieji ir tr.'!$A$1:$AK$139</definedName>
    <definedName name="_xlnm.Print_Area" localSheetId="8">'2.3Sportuojantieji ir tr.'!$A$1:$AP$139</definedName>
    <definedName name="_xlnm.Print_Area" localSheetId="9">'3.Bazės'!$A$1:$R$45</definedName>
    <definedName name="_xlnm.Print_Area" localSheetId="10">'4.1.-4.2.Finansai'!$A$1:$Q$46</definedName>
    <definedName name="_xlnm.Print_Area" localSheetId="5">'KKS1_1.Duomenys apie org.'!$A$1:$AI$38</definedName>
    <definedName name="_xlnm.Print_Area" localSheetId="0">'SUC1_B. duomenys'!$A$1:$U$161</definedName>
    <definedName name="_xlnm.Print_Area" localSheetId="4">SUC1_Bazės!$A$1:$AL$20</definedName>
    <definedName name="_xlnm.Print_Area" localSheetId="3">SUC1_Finansai!$A$1:$V$14</definedName>
    <definedName name="_xlnm.Print_Area" localSheetId="2">'SUC1_Kiti duom.'!$A$1:$AD$21</definedName>
    <definedName name="_xlnm.Print_Area" localSheetId="1">SUC1_Treneriai!$A$1:$AF$142</definedName>
    <definedName name="_xlnm.Print_Titles" localSheetId="8">'2.3Sportuojantieji ir tr.'!$4:$9</definedName>
    <definedName name="Radviliškio" localSheetId="8">'2.3Sportuojantieji ir tr.'!#REF!</definedName>
    <definedName name="Raseinių" localSheetId="8">'2.3Sportuojantieji ir tr.'!#REF!</definedName>
    <definedName name="Rietavo" localSheetId="8">'2.3Sportuojantieji ir tr.'!#REF!</definedName>
    <definedName name="Rokiškio" localSheetId="8">'2.3Sportuojantieji ir tr.'!#REF!</definedName>
    <definedName name="Skuodo" localSheetId="8">'2.3Sportuojantieji ir tr.'!#REF!</definedName>
    <definedName name="Šakių" localSheetId="8">'2.3Sportuojantieji ir tr.'!#REF!</definedName>
    <definedName name="Šalčininkų" localSheetId="8">'2.3Sportuojantieji ir tr.'!#REF!</definedName>
    <definedName name="Šiauliai" localSheetId="8">'2.3Sportuojantieji ir tr.'!#REF!</definedName>
    <definedName name="Šiaulių" localSheetId="8">'2.3Sportuojantieji ir tr.'!#REF!</definedName>
    <definedName name="Šilalės" localSheetId="8">'2.3Sportuojantieji ir tr.'!#REF!</definedName>
    <definedName name="Šilutės" localSheetId="8">'2.3Sportuojantieji ir tr.'!#REF!</definedName>
    <definedName name="Širvintų" localSheetId="8">'2.3Sportuojantieji ir tr.'!#REF!</definedName>
    <definedName name="Švenčionių" localSheetId="8">'2.3Sportuojantieji ir tr.'!#REF!</definedName>
    <definedName name="Tauragės" localSheetId="8">'2.3Sportuojantieji ir tr.'!#REF!</definedName>
    <definedName name="Telšių" localSheetId="8">'2.3Sportuojantieji ir tr.'!#REF!</definedName>
    <definedName name="Trakų" localSheetId="8">'2.3Sportuojantieji ir tr.'!#REF!</definedName>
    <definedName name="Ukmergės" localSheetId="8">'2.3Sportuojantieji ir tr.'!#REF!</definedName>
    <definedName name="Utenos" localSheetId="8">'2.3Sportuojantieji ir tr.'!#REF!</definedName>
    <definedName name="Varėnos" localSheetId="8">'2.3Sportuojantieji ir tr.'!#REF!</definedName>
    <definedName name="Vilkaviškio" localSheetId="8">'2.3Sportuojantieji ir tr.'!#REF!</definedName>
    <definedName name="Vilniaus" localSheetId="8">'2.3Sportuojantieji ir tr.'!#REF!</definedName>
    <definedName name="Vilnius" localSheetId="8">'2.3Sportuojantieji ir tr.'!#REF!</definedName>
    <definedName name="Visaginas" localSheetId="8">'2.3Sportuojantieji ir tr.'!#REF!</definedName>
    <definedName name="Zarasų" localSheetId="8">'2.3Sportuojantieji ir tr.'!#REF!</definedName>
  </definedNames>
  <calcPr calcId="162913"/>
  <customWorkbookViews>
    <customWorkbookView name="Jolanta - Personal View" guid="{1DA627B5-8E16-4B2B-BF75-96379FA46B59}" mergeInterval="0" personalView="1" maximized="1" windowWidth="1276" windowHeight="832" activeSheetId="3"/>
  </customWorkbookViews>
</workbook>
</file>

<file path=xl/calcChain.xml><?xml version="1.0" encoding="utf-8"?>
<calcChain xmlns="http://schemas.openxmlformats.org/spreadsheetml/2006/main">
  <c r="A10" i="9" l="1"/>
  <c r="Q138" i="12" l="1"/>
  <c r="AK138" i="17"/>
  <c r="AH133" i="12"/>
  <c r="AH134" i="12"/>
  <c r="AH132" i="12"/>
  <c r="AH127" i="12"/>
  <c r="AH128" i="12"/>
  <c r="AH129" i="12"/>
  <c r="AH126" i="12"/>
  <c r="AH122" i="12"/>
  <c r="AH123" i="12"/>
  <c r="AH121" i="12"/>
  <c r="AH74" i="12"/>
  <c r="AH75" i="12"/>
  <c r="AH76" i="12"/>
  <c r="AH77" i="12"/>
  <c r="AH78" i="12"/>
  <c r="AH79" i="12"/>
  <c r="AH80" i="12"/>
  <c r="AH81" i="12"/>
  <c r="AH82" i="12"/>
  <c r="AH83" i="12"/>
  <c r="AH84" i="12"/>
  <c r="AH85" i="12"/>
  <c r="AH86" i="12"/>
  <c r="AH87" i="12"/>
  <c r="AH88" i="12"/>
  <c r="AH89" i="12"/>
  <c r="AH90" i="12"/>
  <c r="AH91" i="12"/>
  <c r="AH92" i="12"/>
  <c r="AH93" i="12"/>
  <c r="AH94" i="12"/>
  <c r="AH95" i="12"/>
  <c r="AH96" i="12"/>
  <c r="AH97" i="12"/>
  <c r="AH98" i="12"/>
  <c r="AH99" i="12"/>
  <c r="AH100" i="12"/>
  <c r="AH101" i="12"/>
  <c r="AH102" i="12"/>
  <c r="AH103" i="12"/>
  <c r="AH104" i="12"/>
  <c r="AH105" i="12"/>
  <c r="AH106" i="12"/>
  <c r="AH107" i="12"/>
  <c r="AH108" i="12"/>
  <c r="AH109" i="12"/>
  <c r="AH110" i="12"/>
  <c r="AH111" i="12"/>
  <c r="AH112" i="12"/>
  <c r="AH113" i="12"/>
  <c r="AH114" i="12"/>
  <c r="AH115" i="12"/>
  <c r="AH116" i="12"/>
  <c r="AH117" i="12"/>
  <c r="AH118" i="12"/>
  <c r="AH73" i="12"/>
  <c r="AH69" i="12"/>
  <c r="AH70" i="12"/>
  <c r="AH68" i="12"/>
  <c r="AH44" i="12"/>
  <c r="AH45" i="12"/>
  <c r="AH46" i="12"/>
  <c r="AH47" i="12"/>
  <c r="AH48" i="12"/>
  <c r="AH49" i="12"/>
  <c r="AH50" i="12"/>
  <c r="AH51" i="12"/>
  <c r="AH52" i="12"/>
  <c r="AH53" i="12"/>
  <c r="AH54" i="12"/>
  <c r="AH55" i="12"/>
  <c r="AH56" i="12"/>
  <c r="AH57" i="12"/>
  <c r="AH58" i="12"/>
  <c r="AH59" i="12"/>
  <c r="AH60" i="12"/>
  <c r="AH61" i="12"/>
  <c r="AH62" i="12"/>
  <c r="AH63" i="12"/>
  <c r="AH64" i="12"/>
  <c r="AH65" i="12"/>
  <c r="AH12" i="12"/>
  <c r="AH13" i="12"/>
  <c r="AH14" i="12"/>
  <c r="AH15" i="12"/>
  <c r="AH16" i="12"/>
  <c r="AH17" i="12"/>
  <c r="AH18" i="12"/>
  <c r="AH19" i="12"/>
  <c r="AH20" i="12"/>
  <c r="AH21" i="12"/>
  <c r="AH22" i="12"/>
  <c r="AH23" i="12"/>
  <c r="AH24" i="12"/>
  <c r="AH25" i="12"/>
  <c r="AH26" i="12"/>
  <c r="AH27" i="12"/>
  <c r="AH29" i="12"/>
  <c r="AH30" i="12"/>
  <c r="AH31" i="12"/>
  <c r="AH32" i="12"/>
  <c r="AH33" i="12"/>
  <c r="AH34" i="12"/>
  <c r="AH35" i="12"/>
  <c r="AH36" i="12"/>
  <c r="AH37" i="12"/>
  <c r="AH38" i="12"/>
  <c r="AH39" i="12"/>
  <c r="AH41" i="12"/>
  <c r="AH42" i="12"/>
  <c r="AH11" i="12"/>
  <c r="Z11" i="12"/>
  <c r="O11" i="12"/>
  <c r="U11" i="12"/>
  <c r="C133" i="12"/>
  <c r="E133" i="12" s="1"/>
  <c r="O133" i="12"/>
  <c r="U133" i="12"/>
  <c r="Z133" i="12"/>
  <c r="C134" i="12"/>
  <c r="E134" i="12"/>
  <c r="O134" i="12"/>
  <c r="U134" i="12"/>
  <c r="Z134" i="12"/>
  <c r="E132" i="12"/>
  <c r="C127" i="12"/>
  <c r="E127" i="12" s="1"/>
  <c r="O127" i="12"/>
  <c r="U127" i="12"/>
  <c r="Z127" i="12"/>
  <c r="C128" i="12"/>
  <c r="E128" i="12"/>
  <c r="O128" i="12"/>
  <c r="U128" i="12"/>
  <c r="Z128" i="12"/>
  <c r="E129" i="12"/>
  <c r="O129" i="12"/>
  <c r="U129" i="12"/>
  <c r="Z129" i="12"/>
  <c r="Z126" i="12"/>
  <c r="U126" i="12"/>
  <c r="O126" i="12"/>
  <c r="E126" i="12"/>
  <c r="C126" i="12"/>
  <c r="C122" i="12"/>
  <c r="E122" i="12" s="1"/>
  <c r="O122" i="12"/>
  <c r="U122" i="12"/>
  <c r="Z122" i="12"/>
  <c r="C123" i="12"/>
  <c r="E123" i="12"/>
  <c r="O123" i="12"/>
  <c r="U123" i="12"/>
  <c r="Z123" i="12"/>
  <c r="E121" i="12"/>
  <c r="C74" i="12"/>
  <c r="E74" i="12" s="1"/>
  <c r="O74" i="12"/>
  <c r="U74" i="12"/>
  <c r="Z74" i="12"/>
  <c r="C75" i="12"/>
  <c r="E75" i="12" s="1"/>
  <c r="O75" i="12"/>
  <c r="U75" i="12"/>
  <c r="Z75" i="12"/>
  <c r="E76" i="12"/>
  <c r="O76" i="12"/>
  <c r="U76" i="12"/>
  <c r="Z76" i="12"/>
  <c r="C77" i="12"/>
  <c r="E77" i="12" s="1"/>
  <c r="O77" i="12"/>
  <c r="U77" i="12"/>
  <c r="Z77" i="12"/>
  <c r="C78" i="12"/>
  <c r="E78" i="12" s="1"/>
  <c r="O78" i="12"/>
  <c r="U78" i="12"/>
  <c r="Z78" i="12"/>
  <c r="C79" i="12"/>
  <c r="E79" i="12" s="1"/>
  <c r="O79" i="12"/>
  <c r="U79" i="12"/>
  <c r="Z79" i="12"/>
  <c r="C80" i="12"/>
  <c r="E80" i="12"/>
  <c r="O80" i="12"/>
  <c r="U80" i="12"/>
  <c r="Z80" i="12"/>
  <c r="C81" i="12"/>
  <c r="E81" i="12" s="1"/>
  <c r="O81" i="12"/>
  <c r="U81" i="12"/>
  <c r="Z81" i="12"/>
  <c r="C82" i="12"/>
  <c r="E82" i="12" s="1"/>
  <c r="O82" i="12"/>
  <c r="U82" i="12"/>
  <c r="Z82" i="12"/>
  <c r="C83" i="12"/>
  <c r="E83" i="12" s="1"/>
  <c r="O83" i="12"/>
  <c r="U83" i="12"/>
  <c r="Z83" i="12"/>
  <c r="C84" i="12"/>
  <c r="E84" i="12"/>
  <c r="O84" i="12"/>
  <c r="U84" i="12"/>
  <c r="Z84" i="12"/>
  <c r="C85" i="12"/>
  <c r="E85" i="12" s="1"/>
  <c r="O85" i="12"/>
  <c r="U85" i="12"/>
  <c r="Z85" i="12"/>
  <c r="C86" i="12"/>
  <c r="E86" i="12" s="1"/>
  <c r="O86" i="12"/>
  <c r="U86" i="12"/>
  <c r="Z86" i="12"/>
  <c r="C87" i="12"/>
  <c r="E87" i="12" s="1"/>
  <c r="O87" i="12"/>
  <c r="U87" i="12"/>
  <c r="Z87" i="12"/>
  <c r="C88" i="12"/>
  <c r="E88" i="12"/>
  <c r="O88" i="12"/>
  <c r="U88" i="12"/>
  <c r="Z88" i="12"/>
  <c r="C89" i="12"/>
  <c r="E89" i="12" s="1"/>
  <c r="O89" i="12"/>
  <c r="U89" i="12"/>
  <c r="Z89" i="12"/>
  <c r="C90" i="12"/>
  <c r="E90" i="12" s="1"/>
  <c r="O90" i="12"/>
  <c r="U90" i="12"/>
  <c r="Z90" i="12"/>
  <c r="C91" i="12"/>
  <c r="E91" i="12" s="1"/>
  <c r="O91" i="12"/>
  <c r="U91" i="12"/>
  <c r="Z91" i="12"/>
  <c r="C92" i="12"/>
  <c r="E92" i="12"/>
  <c r="O92" i="12"/>
  <c r="U92" i="12"/>
  <c r="Z92" i="12"/>
  <c r="C93" i="12"/>
  <c r="E93" i="12" s="1"/>
  <c r="O93" i="12"/>
  <c r="U93" i="12"/>
  <c r="Z93" i="12"/>
  <c r="C94" i="12"/>
  <c r="E94" i="12"/>
  <c r="O94" i="12"/>
  <c r="U94" i="12"/>
  <c r="Z94" i="12"/>
  <c r="C95" i="12"/>
  <c r="E95" i="12" s="1"/>
  <c r="O95" i="12"/>
  <c r="U95" i="12"/>
  <c r="Z95" i="12"/>
  <c r="E96" i="12"/>
  <c r="O96" i="12"/>
  <c r="U96" i="12"/>
  <c r="Z96" i="12"/>
  <c r="C97" i="12"/>
  <c r="E97" i="12" s="1"/>
  <c r="O97" i="12"/>
  <c r="U97" i="12"/>
  <c r="Z97" i="12"/>
  <c r="C98" i="12"/>
  <c r="E98" i="12"/>
  <c r="O98" i="12"/>
  <c r="U98" i="12"/>
  <c r="Z98" i="12"/>
  <c r="C99" i="12"/>
  <c r="E99" i="12" s="1"/>
  <c r="O99" i="12"/>
  <c r="U99" i="12"/>
  <c r="Z99" i="12"/>
  <c r="C100" i="12"/>
  <c r="E100" i="12"/>
  <c r="O100" i="12"/>
  <c r="U100" i="12"/>
  <c r="Z100" i="12"/>
  <c r="C101" i="12"/>
  <c r="E101" i="12" s="1"/>
  <c r="O101" i="12"/>
  <c r="U101" i="12"/>
  <c r="Z101" i="12"/>
  <c r="C102" i="12"/>
  <c r="E102" i="12"/>
  <c r="O102" i="12"/>
  <c r="U102" i="12"/>
  <c r="Z102" i="12"/>
  <c r="C103" i="12"/>
  <c r="E103" i="12" s="1"/>
  <c r="O103" i="12"/>
  <c r="U103" i="12"/>
  <c r="Z103" i="12"/>
  <c r="C104" i="12"/>
  <c r="E104" i="12"/>
  <c r="O104" i="12"/>
  <c r="U104" i="12"/>
  <c r="Z104" i="12"/>
  <c r="C105" i="12"/>
  <c r="E105" i="12" s="1"/>
  <c r="O105" i="12"/>
  <c r="U105" i="12"/>
  <c r="Z105" i="12"/>
  <c r="C106" i="12"/>
  <c r="E106" i="12"/>
  <c r="O106" i="12"/>
  <c r="U106" i="12"/>
  <c r="Z106" i="12"/>
  <c r="C107" i="12"/>
  <c r="E107" i="12" s="1"/>
  <c r="O107" i="12"/>
  <c r="U107" i="12"/>
  <c r="Z107" i="12"/>
  <c r="C108" i="12"/>
  <c r="E108" i="12"/>
  <c r="O108" i="12"/>
  <c r="U108" i="12"/>
  <c r="Z108" i="12"/>
  <c r="C109" i="12"/>
  <c r="E109" i="12" s="1"/>
  <c r="O109" i="12"/>
  <c r="U109" i="12"/>
  <c r="Z109" i="12"/>
  <c r="C110" i="12"/>
  <c r="E110" i="12"/>
  <c r="O110" i="12"/>
  <c r="U110" i="12"/>
  <c r="Z110" i="12"/>
  <c r="C111" i="12"/>
  <c r="E111" i="12" s="1"/>
  <c r="O111" i="12"/>
  <c r="U111" i="12"/>
  <c r="Z111" i="12"/>
  <c r="C112" i="12"/>
  <c r="E112" i="12"/>
  <c r="O112" i="12"/>
  <c r="U112" i="12"/>
  <c r="Z112" i="12"/>
  <c r="C113" i="12"/>
  <c r="E113" i="12" s="1"/>
  <c r="O113" i="12"/>
  <c r="U113" i="12"/>
  <c r="Z113" i="12"/>
  <c r="C114" i="12"/>
  <c r="E114" i="12"/>
  <c r="O114" i="12"/>
  <c r="U114" i="12"/>
  <c r="Z114" i="12"/>
  <c r="C115" i="12"/>
  <c r="E115" i="12" s="1"/>
  <c r="O115" i="12"/>
  <c r="U115" i="12"/>
  <c r="Z115" i="12"/>
  <c r="C116" i="12"/>
  <c r="E116" i="12"/>
  <c r="O116" i="12"/>
  <c r="U116" i="12"/>
  <c r="Z116" i="12"/>
  <c r="C117" i="12"/>
  <c r="E117" i="12" s="1"/>
  <c r="O117" i="12"/>
  <c r="U117" i="12"/>
  <c r="Z117" i="12"/>
  <c r="C118" i="12"/>
  <c r="E118" i="12"/>
  <c r="O118" i="12"/>
  <c r="U118" i="12"/>
  <c r="Z118" i="12"/>
  <c r="Z73" i="12"/>
  <c r="U73" i="12"/>
  <c r="O73" i="12"/>
  <c r="E73" i="12"/>
  <c r="C73" i="12"/>
  <c r="C69" i="12"/>
  <c r="E69" i="12" s="1"/>
  <c r="O69" i="12"/>
  <c r="U69" i="12"/>
  <c r="Z69" i="12"/>
  <c r="C70" i="12"/>
  <c r="E70" i="12"/>
  <c r="O70" i="12"/>
  <c r="U70" i="12"/>
  <c r="Z70" i="12"/>
  <c r="E68" i="12"/>
  <c r="C12" i="12"/>
  <c r="E12" i="12" s="1"/>
  <c r="O12" i="12"/>
  <c r="U12" i="12"/>
  <c r="Z12" i="12"/>
  <c r="C13" i="12"/>
  <c r="E13" i="12"/>
  <c r="O13" i="12"/>
  <c r="U13" i="12"/>
  <c r="Z13" i="12"/>
  <c r="C14" i="12"/>
  <c r="E14" i="12"/>
  <c r="O14" i="12"/>
  <c r="U14" i="12"/>
  <c r="Z14" i="12"/>
  <c r="C15" i="12"/>
  <c r="E15" i="12" s="1"/>
  <c r="O15" i="12"/>
  <c r="U15" i="12"/>
  <c r="Z15" i="12"/>
  <c r="C16" i="12"/>
  <c r="E16" i="12" s="1"/>
  <c r="O16" i="12"/>
  <c r="U16" i="12"/>
  <c r="Z16" i="12"/>
  <c r="C17" i="12"/>
  <c r="E17" i="12"/>
  <c r="O17" i="12"/>
  <c r="U17" i="12"/>
  <c r="Z17" i="12"/>
  <c r="E18" i="12"/>
  <c r="O18" i="12"/>
  <c r="U18" i="12"/>
  <c r="Z18" i="12"/>
  <c r="C19" i="12"/>
  <c r="E19" i="12" s="1"/>
  <c r="O19" i="12"/>
  <c r="U19" i="12"/>
  <c r="Z19" i="12"/>
  <c r="C20" i="12"/>
  <c r="E20" i="12" s="1"/>
  <c r="O20" i="12"/>
  <c r="U20" i="12"/>
  <c r="Z20" i="12"/>
  <c r="C21" i="12"/>
  <c r="E21" i="12"/>
  <c r="O21" i="12"/>
  <c r="U21" i="12"/>
  <c r="Z21" i="12"/>
  <c r="E22" i="12"/>
  <c r="O22" i="12"/>
  <c r="U22" i="12"/>
  <c r="Z22" i="12"/>
  <c r="C23" i="12"/>
  <c r="E23" i="12" s="1"/>
  <c r="O23" i="12"/>
  <c r="U23" i="12"/>
  <c r="Z23" i="12"/>
  <c r="C24" i="12"/>
  <c r="E24" i="12" s="1"/>
  <c r="O24" i="12"/>
  <c r="U24" i="12"/>
  <c r="Z24" i="12"/>
  <c r="C25" i="12"/>
  <c r="E25" i="12"/>
  <c r="O25" i="12"/>
  <c r="U25" i="12"/>
  <c r="Z25" i="12"/>
  <c r="E26" i="12"/>
  <c r="O26" i="12"/>
  <c r="U26" i="12"/>
  <c r="Z26" i="12"/>
  <c r="C27" i="12"/>
  <c r="E27" i="12" s="1"/>
  <c r="O27" i="12"/>
  <c r="U27" i="12"/>
  <c r="Z27" i="12"/>
  <c r="C28" i="12"/>
  <c r="E28" i="12" s="1"/>
  <c r="O28" i="12"/>
  <c r="U28" i="12"/>
  <c r="Z28" i="12"/>
  <c r="E29" i="12"/>
  <c r="O29" i="12"/>
  <c r="U29" i="12"/>
  <c r="Z29" i="12"/>
  <c r="E30" i="12"/>
  <c r="O30" i="12"/>
  <c r="U30" i="12"/>
  <c r="Z30" i="12"/>
  <c r="C31" i="12"/>
  <c r="E31" i="12" s="1"/>
  <c r="O31" i="12"/>
  <c r="U31" i="12"/>
  <c r="Z31" i="12"/>
  <c r="C32" i="12"/>
  <c r="E32" i="12" s="1"/>
  <c r="O32" i="12"/>
  <c r="U32" i="12"/>
  <c r="Z32" i="12"/>
  <c r="E33" i="12"/>
  <c r="O33" i="12"/>
  <c r="U33" i="12"/>
  <c r="Z33" i="12"/>
  <c r="E34" i="12"/>
  <c r="O34" i="12"/>
  <c r="U34" i="12"/>
  <c r="Z34" i="12"/>
  <c r="C35" i="12"/>
  <c r="E35" i="12" s="1"/>
  <c r="O35" i="12"/>
  <c r="U35" i="12"/>
  <c r="Z35" i="12"/>
  <c r="C36" i="12"/>
  <c r="E36" i="12" s="1"/>
  <c r="O36" i="12"/>
  <c r="U36" i="12"/>
  <c r="Z36" i="12"/>
  <c r="C37" i="12"/>
  <c r="E37" i="12"/>
  <c r="O37" i="12"/>
  <c r="U37" i="12"/>
  <c r="Z37" i="12"/>
  <c r="C38" i="12"/>
  <c r="E38" i="12"/>
  <c r="O38" i="12"/>
  <c r="U38" i="12"/>
  <c r="Z38" i="12"/>
  <c r="E39" i="12"/>
  <c r="U39" i="12"/>
  <c r="Z39" i="12"/>
  <c r="AH40" i="12"/>
  <c r="U40" i="12"/>
  <c r="Z40" i="12"/>
  <c r="C41" i="12"/>
  <c r="E41" i="12"/>
  <c r="O41" i="12"/>
  <c r="U41" i="12"/>
  <c r="Z41" i="12"/>
  <c r="E42" i="12"/>
  <c r="O42" i="12"/>
  <c r="U42" i="12"/>
  <c r="Z42" i="12"/>
  <c r="C43" i="12"/>
  <c r="E43" i="12" s="1"/>
  <c r="O43" i="12"/>
  <c r="U43" i="12"/>
  <c r="Z43" i="12"/>
  <c r="C44" i="12"/>
  <c r="E44" i="12"/>
  <c r="O44" i="12"/>
  <c r="U44" i="12"/>
  <c r="Z44" i="12"/>
  <c r="C45" i="12"/>
  <c r="E45" i="12"/>
  <c r="O45" i="12"/>
  <c r="U45" i="12"/>
  <c r="Z45" i="12"/>
  <c r="E46" i="12"/>
  <c r="O46" i="12"/>
  <c r="U46" i="12"/>
  <c r="Z46" i="12"/>
  <c r="C47" i="12"/>
  <c r="E47" i="12" s="1"/>
  <c r="O47" i="12"/>
  <c r="U47" i="12"/>
  <c r="Z47" i="12"/>
  <c r="C48" i="12"/>
  <c r="E48" i="12"/>
  <c r="O48" i="12"/>
  <c r="U48" i="12"/>
  <c r="Z48" i="12"/>
  <c r="C49" i="12"/>
  <c r="E49" i="12"/>
  <c r="O49" i="12"/>
  <c r="U49" i="12"/>
  <c r="Z49" i="12"/>
  <c r="C50" i="12"/>
  <c r="E50" i="12"/>
  <c r="O50" i="12"/>
  <c r="U50" i="12"/>
  <c r="Z50" i="12"/>
  <c r="C51" i="12"/>
  <c r="E51" i="12" s="1"/>
  <c r="O51" i="12"/>
  <c r="U51" i="12"/>
  <c r="Z51" i="12"/>
  <c r="C52" i="12"/>
  <c r="E52" i="12"/>
  <c r="O52" i="12"/>
  <c r="U52" i="12"/>
  <c r="Z52" i="12"/>
  <c r="C53" i="12"/>
  <c r="E53" i="12"/>
  <c r="O53" i="12"/>
  <c r="U53" i="12"/>
  <c r="Z53" i="12"/>
  <c r="C54" i="12"/>
  <c r="E54" i="12"/>
  <c r="O54" i="12"/>
  <c r="U54" i="12"/>
  <c r="Z54" i="12"/>
  <c r="E55" i="12"/>
  <c r="O55" i="12"/>
  <c r="U55" i="12"/>
  <c r="Z55" i="12"/>
  <c r="C56" i="12"/>
  <c r="E56" i="12"/>
  <c r="O56" i="12"/>
  <c r="U56" i="12"/>
  <c r="Z56" i="12"/>
  <c r="C57" i="12"/>
  <c r="E57" i="12"/>
  <c r="O57" i="12"/>
  <c r="U57" i="12"/>
  <c r="Z57" i="12"/>
  <c r="C58" i="12"/>
  <c r="E58" i="12"/>
  <c r="O58" i="12"/>
  <c r="U58" i="12"/>
  <c r="Z58" i="12"/>
  <c r="E59" i="12"/>
  <c r="O59" i="12"/>
  <c r="U59" i="12"/>
  <c r="Z59" i="12"/>
  <c r="C60" i="12"/>
  <c r="E60" i="12"/>
  <c r="O60" i="12"/>
  <c r="U60" i="12"/>
  <c r="Z60" i="12"/>
  <c r="E61" i="12"/>
  <c r="O61" i="12"/>
  <c r="U61" i="12"/>
  <c r="Z61" i="12"/>
  <c r="C62" i="12"/>
  <c r="E62" i="12"/>
  <c r="O62" i="12"/>
  <c r="U62" i="12"/>
  <c r="Z62" i="12"/>
  <c r="C63" i="12"/>
  <c r="E63" i="12" s="1"/>
  <c r="O63" i="12"/>
  <c r="U63" i="12"/>
  <c r="Z63" i="12"/>
  <c r="C64" i="12"/>
  <c r="E64" i="12"/>
  <c r="O64" i="12"/>
  <c r="U64" i="12"/>
  <c r="Z64" i="12"/>
  <c r="C65" i="12"/>
  <c r="E65" i="12"/>
  <c r="O65" i="12"/>
  <c r="U65" i="12"/>
  <c r="Z65" i="12"/>
  <c r="H135" i="17"/>
  <c r="H136" i="17"/>
  <c r="H137" i="17"/>
  <c r="H134" i="17"/>
  <c r="H128" i="17"/>
  <c r="H129" i="17"/>
  <c r="H130" i="17"/>
  <c r="H131" i="17"/>
  <c r="H127" i="17"/>
  <c r="H117" i="17"/>
  <c r="H118" i="17"/>
  <c r="H119" i="17"/>
  <c r="H120" i="17"/>
  <c r="H121" i="17"/>
  <c r="H122" i="17"/>
  <c r="H123" i="17"/>
  <c r="H124" i="17"/>
  <c r="H116" i="17"/>
  <c r="H69" i="17"/>
  <c r="H70" i="17"/>
  <c r="H72" i="17"/>
  <c r="H73" i="17"/>
  <c r="H74" i="17"/>
  <c r="H75" i="17"/>
  <c r="H76" i="17"/>
  <c r="H78" i="17"/>
  <c r="H79" i="17"/>
  <c r="H80" i="17"/>
  <c r="H81" i="17"/>
  <c r="H82" i="17"/>
  <c r="H84" i="17"/>
  <c r="H86" i="17"/>
  <c r="H87" i="17"/>
  <c r="H88" i="17"/>
  <c r="H90" i="17"/>
  <c r="H91" i="17"/>
  <c r="H92" i="17"/>
  <c r="H93" i="17"/>
  <c r="H94" i="17"/>
  <c r="H96" i="17"/>
  <c r="H97" i="17"/>
  <c r="H98" i="17"/>
  <c r="H99" i="17"/>
  <c r="H100" i="17"/>
  <c r="H102" i="17"/>
  <c r="H103" i="17"/>
  <c r="H104" i="17"/>
  <c r="H105" i="17"/>
  <c r="H106" i="17"/>
  <c r="H107" i="17"/>
  <c r="H108" i="17"/>
  <c r="H110" i="17"/>
  <c r="H111" i="17"/>
  <c r="H68" i="17"/>
  <c r="H14" i="17"/>
  <c r="H15" i="17"/>
  <c r="H16" i="17"/>
  <c r="H17" i="17"/>
  <c r="H21" i="17"/>
  <c r="H22" i="17"/>
  <c r="H23" i="17"/>
  <c r="H24" i="17"/>
  <c r="H25" i="17"/>
  <c r="H29" i="17"/>
  <c r="H31" i="17"/>
  <c r="H32" i="17"/>
  <c r="H37" i="17"/>
  <c r="H38" i="17"/>
  <c r="H40" i="17"/>
  <c r="H44" i="17"/>
  <c r="H45" i="17"/>
  <c r="H47" i="17"/>
  <c r="H48" i="17"/>
  <c r="H49" i="17"/>
  <c r="H50" i="17"/>
  <c r="H51" i="17"/>
  <c r="H52" i="17"/>
  <c r="H53" i="17"/>
  <c r="H55" i="17"/>
  <c r="H56" i="17"/>
  <c r="H58" i="17"/>
  <c r="H62" i="17"/>
  <c r="H63" i="17"/>
  <c r="H64" i="17"/>
  <c r="H65" i="17"/>
  <c r="Z11" i="17"/>
  <c r="T11" i="17"/>
  <c r="Z135" i="17"/>
  <c r="Z136" i="17"/>
  <c r="Z137" i="17"/>
  <c r="Z134" i="17"/>
  <c r="Z128" i="17"/>
  <c r="Z129" i="17"/>
  <c r="Z130" i="17"/>
  <c r="Z131" i="17"/>
  <c r="Z127" i="17"/>
  <c r="Z117" i="17"/>
  <c r="Z118" i="17"/>
  <c r="Z119" i="17"/>
  <c r="Z120" i="17"/>
  <c r="Z121" i="17"/>
  <c r="Z122" i="17"/>
  <c r="Z123" i="17"/>
  <c r="Z124" i="17"/>
  <c r="Z116" i="17"/>
  <c r="Z69" i="17"/>
  <c r="Z70" i="17"/>
  <c r="Z71" i="17"/>
  <c r="Z72" i="17"/>
  <c r="Z73" i="17"/>
  <c r="Z74" i="17"/>
  <c r="Z75" i="17"/>
  <c r="Z76" i="17"/>
  <c r="Z78" i="17"/>
  <c r="Z79" i="17"/>
  <c r="Z80" i="17"/>
  <c r="Z81" i="17"/>
  <c r="Z82" i="17"/>
  <c r="Z83" i="17"/>
  <c r="Z84" i="17"/>
  <c r="Z85" i="17"/>
  <c r="Z86" i="17"/>
  <c r="Z87" i="17"/>
  <c r="Z88" i="17"/>
  <c r="Z89" i="17"/>
  <c r="Z90" i="17"/>
  <c r="Z91" i="17"/>
  <c r="Z92" i="17"/>
  <c r="Z93" i="17"/>
  <c r="Z94" i="17"/>
  <c r="Z96" i="17"/>
  <c r="Z97" i="17"/>
  <c r="Z98" i="17"/>
  <c r="Z99" i="17"/>
  <c r="Z100" i="17"/>
  <c r="Z101" i="17"/>
  <c r="Z102" i="17"/>
  <c r="Z103" i="17"/>
  <c r="Z104" i="17"/>
  <c r="Z105" i="17"/>
  <c r="Z106" i="17"/>
  <c r="Z107" i="17"/>
  <c r="Z108" i="17"/>
  <c r="Z109" i="17"/>
  <c r="Z110" i="17"/>
  <c r="Z111" i="17"/>
  <c r="Z112" i="17"/>
  <c r="Z68" i="17"/>
  <c r="Z12" i="17"/>
  <c r="Z13" i="17"/>
  <c r="Z14" i="17"/>
  <c r="Z15" i="17"/>
  <c r="Z16" i="17"/>
  <c r="Z17" i="17"/>
  <c r="Z18" i="17"/>
  <c r="Z19" i="17"/>
  <c r="Z20" i="17"/>
  <c r="Z21" i="17"/>
  <c r="Z22" i="17"/>
  <c r="Z23" i="17"/>
  <c r="Z24" i="17"/>
  <c r="Z25" i="17"/>
  <c r="Z27" i="17"/>
  <c r="Z29" i="17"/>
  <c r="Z30" i="17"/>
  <c r="Z31" i="17"/>
  <c r="Z32" i="17"/>
  <c r="Z36" i="17"/>
  <c r="Z37" i="17"/>
  <c r="Z38" i="17"/>
  <c r="Z39" i="17"/>
  <c r="Z40" i="17"/>
  <c r="Z42" i="17"/>
  <c r="Z43" i="17"/>
  <c r="Z44" i="17"/>
  <c r="Z45" i="17"/>
  <c r="Z46" i="17"/>
  <c r="Z47" i="17"/>
  <c r="Z48" i="17"/>
  <c r="Z49" i="17"/>
  <c r="Z50" i="17"/>
  <c r="Z51" i="17"/>
  <c r="Z52" i="17"/>
  <c r="Z53" i="17"/>
  <c r="Z54" i="17"/>
  <c r="Z55" i="17"/>
  <c r="Z56" i="17"/>
  <c r="Z57" i="17"/>
  <c r="Z58" i="17"/>
  <c r="Z59" i="17"/>
  <c r="Z60" i="17"/>
  <c r="Z61" i="17"/>
  <c r="Z62" i="17"/>
  <c r="Z63" i="17"/>
  <c r="Z64" i="17"/>
  <c r="Z65" i="17"/>
  <c r="T135" i="17"/>
  <c r="T136" i="17"/>
  <c r="T137" i="17"/>
  <c r="T134" i="17"/>
  <c r="T128" i="17"/>
  <c r="T129" i="17"/>
  <c r="T130" i="17"/>
  <c r="T131" i="17"/>
  <c r="T127" i="17"/>
  <c r="T117" i="17"/>
  <c r="T118" i="17"/>
  <c r="T119" i="17"/>
  <c r="T120" i="17"/>
  <c r="T121" i="17"/>
  <c r="T122" i="17"/>
  <c r="T123" i="17"/>
  <c r="T124" i="17"/>
  <c r="T116" i="17"/>
  <c r="T69" i="17"/>
  <c r="T70" i="17"/>
  <c r="T72" i="17"/>
  <c r="T73" i="17"/>
  <c r="T74" i="17"/>
  <c r="T75" i="17"/>
  <c r="T76" i="17"/>
  <c r="T78" i="17"/>
  <c r="T79" i="17"/>
  <c r="T80" i="17"/>
  <c r="T81" i="17"/>
  <c r="T84" i="17"/>
  <c r="T85" i="17"/>
  <c r="T86" i="17"/>
  <c r="T87" i="17"/>
  <c r="T88" i="17"/>
  <c r="T89" i="17"/>
  <c r="T90" i="17"/>
  <c r="T91" i="17"/>
  <c r="T92" i="17"/>
  <c r="T93" i="17"/>
  <c r="T94" i="17"/>
  <c r="T95" i="17"/>
  <c r="T96" i="17"/>
  <c r="T97" i="17"/>
  <c r="T98" i="17"/>
  <c r="T99" i="17"/>
  <c r="T100" i="17"/>
  <c r="T102" i="17"/>
  <c r="T103" i="17"/>
  <c r="T104" i="17"/>
  <c r="T105" i="17"/>
  <c r="T106" i="17"/>
  <c r="T107" i="17"/>
  <c r="T108" i="17"/>
  <c r="T109" i="17"/>
  <c r="T110" i="17"/>
  <c r="T111" i="17"/>
  <c r="T112" i="17"/>
  <c r="T113" i="17"/>
  <c r="T68" i="17"/>
  <c r="T12" i="17"/>
  <c r="T14" i="17"/>
  <c r="T15" i="17"/>
  <c r="T16" i="17"/>
  <c r="T17" i="17"/>
  <c r="T18" i="17"/>
  <c r="T19" i="17"/>
  <c r="T20" i="17"/>
  <c r="T21" i="17"/>
  <c r="T22" i="17"/>
  <c r="T23" i="17"/>
  <c r="T24" i="17"/>
  <c r="T25" i="17"/>
  <c r="T26" i="17"/>
  <c r="T27" i="17"/>
  <c r="T28" i="17"/>
  <c r="T29" i="17"/>
  <c r="T30" i="17"/>
  <c r="T31" i="17"/>
  <c r="T32" i="17"/>
  <c r="T36" i="17"/>
  <c r="T37" i="17"/>
  <c r="T38" i="17"/>
  <c r="T40" i="17"/>
  <c r="T43" i="17"/>
  <c r="T44" i="17"/>
  <c r="T45" i="17"/>
  <c r="T46" i="17"/>
  <c r="T47" i="17"/>
  <c r="T48" i="17"/>
  <c r="T49" i="17"/>
  <c r="T50" i="17"/>
  <c r="T51" i="17"/>
  <c r="T52" i="17"/>
  <c r="T53" i="17"/>
  <c r="T54" i="17"/>
  <c r="T55" i="17"/>
  <c r="T56" i="17"/>
  <c r="T58" i="17"/>
  <c r="T59" i="17"/>
  <c r="T61" i="17"/>
  <c r="T62" i="17"/>
  <c r="T63" i="17"/>
  <c r="T64" i="17"/>
  <c r="T65" i="17"/>
  <c r="AE135" i="17"/>
  <c r="AE136" i="17"/>
  <c r="AE137" i="17"/>
  <c r="AE134" i="17"/>
  <c r="AE128" i="17"/>
  <c r="AE129" i="17"/>
  <c r="AE130" i="17"/>
  <c r="AE131" i="17"/>
  <c r="AE127" i="17"/>
  <c r="AE117" i="17"/>
  <c r="AE118" i="17"/>
  <c r="AE119" i="17"/>
  <c r="AE120" i="17"/>
  <c r="AE121" i="17"/>
  <c r="AE122" i="17"/>
  <c r="AE123" i="17"/>
  <c r="AE124" i="17"/>
  <c r="AE116" i="17"/>
  <c r="AE69" i="17"/>
  <c r="AE70" i="17"/>
  <c r="AE71" i="17"/>
  <c r="AE72" i="17"/>
  <c r="AE73" i="17"/>
  <c r="AE74" i="17"/>
  <c r="AE75" i="17"/>
  <c r="AE76" i="17"/>
  <c r="AE77" i="17"/>
  <c r="AE78" i="17"/>
  <c r="AE79" i="17"/>
  <c r="AE80" i="17"/>
  <c r="AE81" i="17"/>
  <c r="AE82" i="17"/>
  <c r="AE83" i="17"/>
  <c r="AE84" i="17"/>
  <c r="AE85" i="17"/>
  <c r="AE86" i="17"/>
  <c r="AE87" i="17"/>
  <c r="AE88" i="17"/>
  <c r="AE89" i="17"/>
  <c r="AE90" i="17"/>
  <c r="AE91" i="17"/>
  <c r="AE92" i="17"/>
  <c r="AE93" i="17"/>
  <c r="AE94" i="17"/>
  <c r="AE95" i="17"/>
  <c r="AE96" i="17"/>
  <c r="AE97" i="17"/>
  <c r="AE98" i="17"/>
  <c r="AE99" i="17"/>
  <c r="AE100" i="17"/>
  <c r="AE101" i="17"/>
  <c r="AE102" i="17"/>
  <c r="AE103" i="17"/>
  <c r="AE104" i="17"/>
  <c r="AE105" i="17"/>
  <c r="AE106" i="17"/>
  <c r="AE107" i="17"/>
  <c r="AE108" i="17"/>
  <c r="AE109" i="17"/>
  <c r="AE110" i="17"/>
  <c r="AE111" i="17"/>
  <c r="AE112" i="17"/>
  <c r="AE68" i="17"/>
  <c r="AE12" i="17"/>
  <c r="AE14" i="17"/>
  <c r="AE15" i="17"/>
  <c r="AE16" i="17"/>
  <c r="AE17" i="17"/>
  <c r="AE18" i="17"/>
  <c r="AE19" i="17"/>
  <c r="AE20" i="17"/>
  <c r="AE21" i="17"/>
  <c r="AE22" i="17"/>
  <c r="AE23" i="17"/>
  <c r="AE24" i="17"/>
  <c r="AE25" i="17"/>
  <c r="AE26" i="17"/>
  <c r="AE27" i="17"/>
  <c r="AE28" i="17"/>
  <c r="AE29" i="17"/>
  <c r="AE30" i="17"/>
  <c r="AE31" i="17"/>
  <c r="AE32" i="17"/>
  <c r="AE33" i="17"/>
  <c r="AE34" i="17"/>
  <c r="AE35" i="17"/>
  <c r="AE36" i="17"/>
  <c r="AE37" i="17"/>
  <c r="AE38" i="17"/>
  <c r="AE39" i="17"/>
  <c r="AE40" i="17"/>
  <c r="AE41" i="17"/>
  <c r="AE42" i="17"/>
  <c r="AE43" i="17"/>
  <c r="AE44" i="17"/>
  <c r="AE45" i="17"/>
  <c r="AE46" i="17"/>
  <c r="AE47" i="17"/>
  <c r="AE48" i="17"/>
  <c r="AE49" i="17"/>
  <c r="AE50" i="17"/>
  <c r="AE51" i="17"/>
  <c r="AE52" i="17"/>
  <c r="AE53" i="17"/>
  <c r="AE54" i="17"/>
  <c r="AE55" i="17"/>
  <c r="AE57" i="17"/>
  <c r="AE58" i="17"/>
  <c r="AE59" i="17"/>
  <c r="AE60" i="17"/>
  <c r="AE61" i="17"/>
  <c r="AE62" i="17"/>
  <c r="AE63" i="17"/>
  <c r="AE64" i="17"/>
  <c r="AE65" i="17"/>
  <c r="AE11" i="17"/>
  <c r="AO15" i="8"/>
  <c r="AH13" i="8"/>
  <c r="AH12" i="8"/>
  <c r="Q14" i="8"/>
  <c r="Q15" i="8"/>
  <c r="Q16" i="8"/>
  <c r="AB14" i="8"/>
  <c r="AB15" i="8"/>
  <c r="AB16" i="8"/>
  <c r="AB12" i="8"/>
  <c r="AS13" i="8"/>
  <c r="W14" i="8"/>
  <c r="W15" i="8"/>
  <c r="W16" i="8"/>
  <c r="W12" i="8"/>
  <c r="AS15" i="8"/>
  <c r="AS20" i="8"/>
  <c r="AS21" i="8"/>
  <c r="AS22" i="8"/>
  <c r="AS23" i="8"/>
  <c r="AS12" i="8"/>
  <c r="AL24" i="9"/>
  <c r="AL25" i="9"/>
  <c r="AL27" i="9"/>
  <c r="AL28" i="9"/>
  <c r="E40" i="12" l="1"/>
  <c r="AH28" i="12"/>
  <c r="AH43" i="12"/>
  <c r="E11" i="12"/>
  <c r="AS16" i="8"/>
  <c r="F11" i="17" l="1"/>
  <c r="D27" i="7"/>
  <c r="E27" i="7"/>
  <c r="F27" i="7"/>
  <c r="G27" i="7"/>
  <c r="H27" i="7"/>
  <c r="I27" i="7"/>
  <c r="J27" i="7"/>
  <c r="K27" i="7"/>
  <c r="L27" i="7"/>
  <c r="M27" i="7"/>
  <c r="N27" i="7"/>
  <c r="O27" i="7"/>
  <c r="P27" i="7"/>
  <c r="Q27" i="7"/>
  <c r="C27" i="7"/>
  <c r="D13" i="7"/>
  <c r="E13" i="7"/>
  <c r="F13" i="7"/>
  <c r="G13" i="7"/>
  <c r="I13" i="7"/>
  <c r="J13" i="7"/>
  <c r="K13" i="7"/>
  <c r="L13" i="7"/>
  <c r="M13" i="7"/>
  <c r="N13" i="7"/>
  <c r="O13" i="7"/>
  <c r="P13" i="7"/>
  <c r="Q13" i="7"/>
  <c r="C13" i="7"/>
  <c r="C17" i="7"/>
  <c r="D17" i="7"/>
  <c r="E17" i="7"/>
  <c r="F17" i="7"/>
  <c r="G17" i="7"/>
  <c r="I17" i="7"/>
  <c r="J17" i="7"/>
  <c r="K17" i="7"/>
  <c r="L17" i="7"/>
  <c r="M17" i="7"/>
  <c r="N17" i="7"/>
  <c r="O17" i="7"/>
  <c r="P17" i="7"/>
  <c r="Q17" i="7"/>
  <c r="C8" i="7"/>
  <c r="AI146" i="17"/>
  <c r="P146" i="17" l="1"/>
  <c r="Q146" i="17"/>
  <c r="R146" i="17"/>
  <c r="S146" i="17"/>
  <c r="T146" i="17"/>
  <c r="U146" i="17"/>
  <c r="V146" i="17"/>
  <c r="W146" i="17"/>
  <c r="X146" i="17"/>
  <c r="Y146" i="17"/>
  <c r="Z146" i="17"/>
  <c r="AA146" i="17"/>
  <c r="AB146" i="17"/>
  <c r="AC146" i="17"/>
  <c r="AD146" i="17"/>
  <c r="AE146" i="17"/>
  <c r="AF146" i="17"/>
  <c r="AJ146" i="17"/>
  <c r="AH146" i="17"/>
  <c r="AG146" i="17"/>
  <c r="R44" i="7"/>
  <c r="I46" i="7"/>
  <c r="J46" i="7"/>
  <c r="H44" i="7"/>
  <c r="H45" i="7"/>
  <c r="I45" i="7"/>
  <c r="J45" i="7"/>
  <c r="J44" i="7"/>
  <c r="I44" i="7"/>
  <c r="H43" i="7"/>
  <c r="R66" i="17"/>
  <c r="S66" i="17"/>
  <c r="T66" i="17"/>
  <c r="U66" i="17"/>
  <c r="V66" i="17"/>
  <c r="W66" i="17"/>
  <c r="X66" i="17"/>
  <c r="Y66" i="17"/>
  <c r="Z66" i="17"/>
  <c r="AA66" i="17"/>
  <c r="AB66" i="17"/>
  <c r="AC66" i="17"/>
  <c r="AD66" i="17"/>
  <c r="AE66" i="17"/>
  <c r="AF66" i="17"/>
  <c r="AG66" i="17"/>
  <c r="AH66" i="17"/>
  <c r="AI66" i="17"/>
  <c r="AJ66" i="17"/>
  <c r="R138" i="17"/>
  <c r="S138" i="17"/>
  <c r="T138" i="17"/>
  <c r="U138" i="17"/>
  <c r="V138" i="17"/>
  <c r="W138" i="17"/>
  <c r="X138" i="17"/>
  <c r="Y138" i="17"/>
  <c r="Z138" i="17"/>
  <c r="AA138" i="17"/>
  <c r="AB138" i="17"/>
  <c r="AC138" i="17"/>
  <c r="AD138" i="17"/>
  <c r="AE138" i="17"/>
  <c r="AF138" i="17"/>
  <c r="AG138" i="17"/>
  <c r="AH138" i="17"/>
  <c r="AI138" i="17"/>
  <c r="AJ138" i="17"/>
  <c r="R132" i="17"/>
  <c r="S132" i="17"/>
  <c r="T132" i="17"/>
  <c r="U132" i="17"/>
  <c r="V132" i="17"/>
  <c r="W132" i="17"/>
  <c r="X132" i="17"/>
  <c r="Y132" i="17"/>
  <c r="Z132" i="17"/>
  <c r="AA132" i="17"/>
  <c r="AB132" i="17"/>
  <c r="AC132" i="17"/>
  <c r="AD132" i="17"/>
  <c r="AE132" i="17"/>
  <c r="AF132" i="17"/>
  <c r="AG132" i="17"/>
  <c r="AH132" i="17"/>
  <c r="AI132" i="17"/>
  <c r="AJ132" i="17"/>
  <c r="R125" i="17"/>
  <c r="S125" i="17"/>
  <c r="T125" i="17"/>
  <c r="U125" i="17"/>
  <c r="V125" i="17"/>
  <c r="W125" i="17"/>
  <c r="X125" i="17"/>
  <c r="Y125" i="17"/>
  <c r="Z125" i="17"/>
  <c r="AA125" i="17"/>
  <c r="AB125" i="17"/>
  <c r="AC125" i="17"/>
  <c r="AD125" i="17"/>
  <c r="AE125" i="17"/>
  <c r="AF125" i="17"/>
  <c r="AG125" i="17"/>
  <c r="AH125" i="17"/>
  <c r="AI125" i="17"/>
  <c r="AJ125" i="17"/>
  <c r="R114" i="17"/>
  <c r="S114" i="17"/>
  <c r="T114" i="17"/>
  <c r="U114" i="17"/>
  <c r="V114" i="17"/>
  <c r="W114" i="17"/>
  <c r="X114" i="17"/>
  <c r="Y114" i="17"/>
  <c r="Z114" i="17"/>
  <c r="AA114" i="17"/>
  <c r="AB114" i="17"/>
  <c r="AC114" i="17"/>
  <c r="AD114" i="17"/>
  <c r="AE114" i="17"/>
  <c r="AF114" i="17"/>
  <c r="AG114" i="17"/>
  <c r="AH114" i="17"/>
  <c r="AI114" i="17"/>
  <c r="AJ114" i="17"/>
  <c r="W139" i="17" l="1"/>
  <c r="W147" i="17" s="1"/>
  <c r="AI139" i="17"/>
  <c r="AI147" i="17" s="1"/>
  <c r="AH139" i="17"/>
  <c r="AH147" i="17" s="1"/>
  <c r="AD139" i="17"/>
  <c r="AD147" i="17" s="1"/>
  <c r="Z139" i="17"/>
  <c r="Z147" i="17" s="1"/>
  <c r="V139" i="17"/>
  <c r="V147" i="17" s="1"/>
  <c r="R139" i="17"/>
  <c r="R147" i="17" s="1"/>
  <c r="X139" i="17"/>
  <c r="X147" i="17" s="1"/>
  <c r="T139" i="17"/>
  <c r="T147" i="17" s="1"/>
  <c r="AB139" i="17"/>
  <c r="AB147" i="17" s="1"/>
  <c r="AE139" i="17"/>
  <c r="AE147" i="17" s="1"/>
  <c r="AA139" i="17"/>
  <c r="AA147" i="17" s="1"/>
  <c r="S139" i="17"/>
  <c r="S147" i="17" s="1"/>
  <c r="AJ139" i="17"/>
  <c r="AJ147" i="17" s="1"/>
  <c r="AF139" i="17"/>
  <c r="AF147" i="17" s="1"/>
  <c r="AC139" i="17"/>
  <c r="AC147" i="17" s="1"/>
  <c r="Y139" i="17"/>
  <c r="Y147" i="17" s="1"/>
  <c r="AG139" i="17"/>
  <c r="AG147" i="17" s="1"/>
  <c r="U139" i="17"/>
  <c r="U147" i="17" s="1"/>
  <c r="W134" i="4" l="1"/>
  <c r="X134" i="4"/>
  <c r="Y134" i="4"/>
  <c r="Z134" i="4"/>
  <c r="AA134" i="4"/>
  <c r="AB134" i="4"/>
  <c r="AC134" i="4"/>
  <c r="AD134" i="4"/>
  <c r="AE134" i="4"/>
  <c r="AF134" i="4"/>
  <c r="AG134" i="4"/>
  <c r="AH134" i="4"/>
  <c r="AI134" i="4"/>
  <c r="AJ134" i="4"/>
  <c r="AK134" i="4"/>
  <c r="AL134" i="4"/>
  <c r="AM134" i="4"/>
  <c r="AN134" i="4"/>
  <c r="AO134" i="4"/>
  <c r="W135" i="4"/>
  <c r="X135" i="4"/>
  <c r="Y135" i="4"/>
  <c r="Z135" i="4"/>
  <c r="AA135" i="4"/>
  <c r="AB135" i="4"/>
  <c r="AC135" i="4"/>
  <c r="AD135" i="4"/>
  <c r="AE135" i="4"/>
  <c r="AF135" i="4"/>
  <c r="AG135" i="4"/>
  <c r="AH135" i="4"/>
  <c r="AI135" i="4"/>
  <c r="AJ135" i="4"/>
  <c r="AK135" i="4"/>
  <c r="AL135" i="4"/>
  <c r="AM135" i="4"/>
  <c r="AN135" i="4"/>
  <c r="AO135" i="4"/>
  <c r="W136" i="4"/>
  <c r="X136" i="4"/>
  <c r="Y136" i="4"/>
  <c r="Z136" i="4"/>
  <c r="AA136" i="4"/>
  <c r="AB136" i="4"/>
  <c r="AC136" i="4"/>
  <c r="AD136" i="4"/>
  <c r="AE136" i="4"/>
  <c r="AF136" i="4"/>
  <c r="AG136" i="4"/>
  <c r="AH136" i="4"/>
  <c r="AI136" i="4"/>
  <c r="AJ136" i="4"/>
  <c r="AK136" i="4"/>
  <c r="AL136" i="4"/>
  <c r="AM136" i="4"/>
  <c r="AN136" i="4"/>
  <c r="AO136" i="4"/>
  <c r="W137" i="4"/>
  <c r="X137" i="4"/>
  <c r="Y137" i="4"/>
  <c r="Z137" i="4"/>
  <c r="AA137" i="4"/>
  <c r="AB137" i="4"/>
  <c r="AC137" i="4"/>
  <c r="AC138" i="4" s="1"/>
  <c r="AD137" i="4"/>
  <c r="AE137" i="4"/>
  <c r="AF137" i="4"/>
  <c r="AG137" i="4"/>
  <c r="AG138" i="4" s="1"/>
  <c r="AH137" i="4"/>
  <c r="AI137" i="4"/>
  <c r="AJ137" i="4"/>
  <c r="AK137" i="4"/>
  <c r="AK138" i="4" s="1"/>
  <c r="AL137" i="4"/>
  <c r="AM137" i="4"/>
  <c r="AN137" i="4"/>
  <c r="AO137" i="4"/>
  <c r="AO138" i="4" s="1"/>
  <c r="W127" i="4"/>
  <c r="X127" i="4"/>
  <c r="Y127" i="4"/>
  <c r="Z127" i="4"/>
  <c r="AA127" i="4"/>
  <c r="AB127" i="4"/>
  <c r="AC127" i="4"/>
  <c r="AD127" i="4"/>
  <c r="AE127" i="4"/>
  <c r="AF127" i="4"/>
  <c r="AG127" i="4"/>
  <c r="AH127" i="4"/>
  <c r="AI127" i="4"/>
  <c r="AJ127" i="4"/>
  <c r="AK127" i="4"/>
  <c r="AL127" i="4"/>
  <c r="AM127" i="4"/>
  <c r="AN127" i="4"/>
  <c r="AO127" i="4"/>
  <c r="W128" i="4"/>
  <c r="X128" i="4"/>
  <c r="Y128" i="4"/>
  <c r="Z128" i="4"/>
  <c r="AA128" i="4"/>
  <c r="AB128" i="4"/>
  <c r="AC128" i="4"/>
  <c r="AD128" i="4"/>
  <c r="AE128" i="4"/>
  <c r="AF128" i="4"/>
  <c r="AG128" i="4"/>
  <c r="AH128" i="4"/>
  <c r="AI128" i="4"/>
  <c r="AJ128" i="4"/>
  <c r="AK128" i="4"/>
  <c r="AL128" i="4"/>
  <c r="AM128" i="4"/>
  <c r="AN128" i="4"/>
  <c r="AO128" i="4"/>
  <c r="W129" i="4"/>
  <c r="X129" i="4"/>
  <c r="Y129" i="4"/>
  <c r="Z129" i="4"/>
  <c r="AA129" i="4"/>
  <c r="AB129" i="4"/>
  <c r="AC129" i="4"/>
  <c r="AD129" i="4"/>
  <c r="AE129" i="4"/>
  <c r="AF129" i="4"/>
  <c r="AG129" i="4"/>
  <c r="AH129" i="4"/>
  <c r="AI129" i="4"/>
  <c r="AJ129" i="4"/>
  <c r="AK129" i="4"/>
  <c r="AL129" i="4"/>
  <c r="AM129" i="4"/>
  <c r="AN129" i="4"/>
  <c r="AO129" i="4"/>
  <c r="W130" i="4"/>
  <c r="X130" i="4"/>
  <c r="Y130" i="4"/>
  <c r="Z130" i="4"/>
  <c r="AA130" i="4"/>
  <c r="AB130" i="4"/>
  <c r="AC130" i="4"/>
  <c r="AC132" i="4" s="1"/>
  <c r="AD130" i="4"/>
  <c r="AE130" i="4"/>
  <c r="AF130" i="4"/>
  <c r="AG130" i="4"/>
  <c r="AG132" i="4" s="1"/>
  <c r="AH130" i="4"/>
  <c r="AI130" i="4"/>
  <c r="AJ130" i="4"/>
  <c r="AK130" i="4"/>
  <c r="AK132" i="4" s="1"/>
  <c r="AL130" i="4"/>
  <c r="AM130" i="4"/>
  <c r="AN130" i="4"/>
  <c r="AO130" i="4"/>
  <c r="AO132" i="4" s="1"/>
  <c r="W131" i="4"/>
  <c r="X131" i="4"/>
  <c r="Y131" i="4"/>
  <c r="Z131" i="4"/>
  <c r="AA131" i="4"/>
  <c r="AB131" i="4"/>
  <c r="AC131" i="4"/>
  <c r="AD131" i="4"/>
  <c r="AE131" i="4"/>
  <c r="AF131" i="4"/>
  <c r="AG131" i="4"/>
  <c r="AH131" i="4"/>
  <c r="AI131" i="4"/>
  <c r="AJ131" i="4"/>
  <c r="AK131" i="4"/>
  <c r="AL131" i="4"/>
  <c r="AM131" i="4"/>
  <c r="AN131" i="4"/>
  <c r="AO131" i="4"/>
  <c r="W132" i="4"/>
  <c r="AM132" i="4"/>
  <c r="W116" i="4"/>
  <c r="X116" i="4"/>
  <c r="Y116" i="4"/>
  <c r="Z116" i="4"/>
  <c r="AA116" i="4"/>
  <c r="AB116" i="4"/>
  <c r="AC116" i="4"/>
  <c r="AD116" i="4"/>
  <c r="AE116" i="4"/>
  <c r="AF116" i="4"/>
  <c r="AG116" i="4"/>
  <c r="AH116" i="4"/>
  <c r="AI116" i="4"/>
  <c r="AJ116" i="4"/>
  <c r="AK116" i="4"/>
  <c r="AL116" i="4"/>
  <c r="AM116" i="4"/>
  <c r="AN116" i="4"/>
  <c r="AO116" i="4"/>
  <c r="W117" i="4"/>
  <c r="X117" i="4"/>
  <c r="Y117" i="4"/>
  <c r="Z117" i="4"/>
  <c r="AA117" i="4"/>
  <c r="AB117" i="4"/>
  <c r="AC117" i="4"/>
  <c r="AD117" i="4"/>
  <c r="AE117" i="4"/>
  <c r="AF117" i="4"/>
  <c r="AG117" i="4"/>
  <c r="AH117" i="4"/>
  <c r="AI117" i="4"/>
  <c r="AJ117" i="4"/>
  <c r="AK117" i="4"/>
  <c r="AL117" i="4"/>
  <c r="AM117" i="4"/>
  <c r="AN117" i="4"/>
  <c r="AO117" i="4"/>
  <c r="W118" i="4"/>
  <c r="X118" i="4"/>
  <c r="Y118" i="4"/>
  <c r="Z118" i="4"/>
  <c r="AA118" i="4"/>
  <c r="AB118" i="4"/>
  <c r="AC118" i="4"/>
  <c r="AD118" i="4"/>
  <c r="AE118" i="4"/>
  <c r="AF118" i="4"/>
  <c r="AG118" i="4"/>
  <c r="AH118" i="4"/>
  <c r="AI118" i="4"/>
  <c r="AJ118" i="4"/>
  <c r="AK118" i="4"/>
  <c r="AL118" i="4"/>
  <c r="AM118" i="4"/>
  <c r="AN118" i="4"/>
  <c r="AO118" i="4"/>
  <c r="W119" i="4"/>
  <c r="X119" i="4"/>
  <c r="Y119" i="4"/>
  <c r="Z119" i="4"/>
  <c r="AA119" i="4"/>
  <c r="AB119" i="4"/>
  <c r="AC119" i="4"/>
  <c r="AD119" i="4"/>
  <c r="AE119" i="4"/>
  <c r="AF119" i="4"/>
  <c r="AG119" i="4"/>
  <c r="AH119" i="4"/>
  <c r="AI119" i="4"/>
  <c r="AJ119" i="4"/>
  <c r="AK119" i="4"/>
  <c r="AL119" i="4"/>
  <c r="AM119" i="4"/>
  <c r="AN119" i="4"/>
  <c r="AO119" i="4"/>
  <c r="W120" i="4"/>
  <c r="X120" i="4"/>
  <c r="Y120" i="4"/>
  <c r="Z120" i="4"/>
  <c r="AA120" i="4"/>
  <c r="AB120" i="4"/>
  <c r="AC120" i="4"/>
  <c r="AD120" i="4"/>
  <c r="AE120" i="4"/>
  <c r="AF120" i="4"/>
  <c r="AG120" i="4"/>
  <c r="AH120" i="4"/>
  <c r="AI120" i="4"/>
  <c r="AJ120" i="4"/>
  <c r="AK120" i="4"/>
  <c r="AL120" i="4"/>
  <c r="AM120" i="4"/>
  <c r="AN120" i="4"/>
  <c r="AO120" i="4"/>
  <c r="W121" i="4"/>
  <c r="X121" i="4"/>
  <c r="Y121" i="4"/>
  <c r="Z121" i="4"/>
  <c r="AA121" i="4"/>
  <c r="AB121" i="4"/>
  <c r="AC121" i="4"/>
  <c r="AD121" i="4"/>
  <c r="AE121" i="4"/>
  <c r="AF121" i="4"/>
  <c r="AG121" i="4"/>
  <c r="AH121" i="4"/>
  <c r="AI121" i="4"/>
  <c r="AJ121" i="4"/>
  <c r="AK121" i="4"/>
  <c r="AL121" i="4"/>
  <c r="AM121" i="4"/>
  <c r="AN121" i="4"/>
  <c r="AO121" i="4"/>
  <c r="W122" i="4"/>
  <c r="W125" i="4" s="1"/>
  <c r="X122" i="4"/>
  <c r="Y122" i="4"/>
  <c r="Z122" i="4"/>
  <c r="AA122" i="4"/>
  <c r="AB122" i="4"/>
  <c r="AC122" i="4"/>
  <c r="AD122" i="4"/>
  <c r="AE122" i="4"/>
  <c r="AF122" i="4"/>
  <c r="AG122" i="4"/>
  <c r="AH122" i="4"/>
  <c r="AI122" i="4"/>
  <c r="AJ122" i="4"/>
  <c r="AK122" i="4"/>
  <c r="AL122" i="4"/>
  <c r="AM122" i="4"/>
  <c r="AM125" i="4" s="1"/>
  <c r="AN122" i="4"/>
  <c r="AO122" i="4"/>
  <c r="W123" i="4"/>
  <c r="X123" i="4"/>
  <c r="Y123" i="4"/>
  <c r="Z123" i="4"/>
  <c r="AA123" i="4"/>
  <c r="AB123" i="4"/>
  <c r="AC123" i="4"/>
  <c r="AD123" i="4"/>
  <c r="AE123" i="4"/>
  <c r="AF123" i="4"/>
  <c r="AG123" i="4"/>
  <c r="AH123" i="4"/>
  <c r="AI123" i="4"/>
  <c r="AJ123" i="4"/>
  <c r="AK123" i="4"/>
  <c r="AL123" i="4"/>
  <c r="AM123" i="4"/>
  <c r="AN123" i="4"/>
  <c r="AO123" i="4"/>
  <c r="W124" i="4"/>
  <c r="X124" i="4"/>
  <c r="Y124" i="4"/>
  <c r="Z124" i="4"/>
  <c r="AA124" i="4"/>
  <c r="AB124" i="4"/>
  <c r="AC124" i="4"/>
  <c r="AD124" i="4"/>
  <c r="AE124" i="4"/>
  <c r="AF124" i="4"/>
  <c r="AG124" i="4"/>
  <c r="AH124" i="4"/>
  <c r="AI124" i="4"/>
  <c r="AJ124" i="4"/>
  <c r="AK124" i="4"/>
  <c r="AL124" i="4"/>
  <c r="AM124" i="4"/>
  <c r="AN124" i="4"/>
  <c r="AO124" i="4"/>
  <c r="W68" i="4"/>
  <c r="X68" i="4"/>
  <c r="Y68" i="4"/>
  <c r="Z68" i="4"/>
  <c r="AA68" i="4"/>
  <c r="AB68" i="4"/>
  <c r="AC68" i="4"/>
  <c r="AD68" i="4"/>
  <c r="AE68" i="4"/>
  <c r="AF68" i="4"/>
  <c r="AG68" i="4"/>
  <c r="AH68" i="4"/>
  <c r="AI68" i="4"/>
  <c r="AJ68" i="4"/>
  <c r="AK68" i="4"/>
  <c r="AL68" i="4"/>
  <c r="AM68" i="4"/>
  <c r="AN68" i="4"/>
  <c r="AO68" i="4"/>
  <c r="AP68" i="4"/>
  <c r="W69" i="4"/>
  <c r="X69" i="4"/>
  <c r="Y69" i="4"/>
  <c r="Z69" i="4"/>
  <c r="AA69" i="4"/>
  <c r="AB69" i="4"/>
  <c r="AC69" i="4"/>
  <c r="AD69" i="4"/>
  <c r="AE69" i="4"/>
  <c r="AF69" i="4"/>
  <c r="AG69" i="4"/>
  <c r="AH69" i="4"/>
  <c r="AI69" i="4"/>
  <c r="AJ69" i="4"/>
  <c r="AK69" i="4"/>
  <c r="AL69" i="4"/>
  <c r="AM69" i="4"/>
  <c r="AN69" i="4"/>
  <c r="AO69" i="4"/>
  <c r="AP69" i="4"/>
  <c r="W70" i="4"/>
  <c r="X70" i="4"/>
  <c r="Y70" i="4"/>
  <c r="Z70" i="4"/>
  <c r="AA70" i="4"/>
  <c r="AB70" i="4"/>
  <c r="AC70" i="4"/>
  <c r="AD70" i="4"/>
  <c r="AE70" i="4"/>
  <c r="AF70" i="4"/>
  <c r="AG70" i="4"/>
  <c r="AH70" i="4"/>
  <c r="AI70" i="4"/>
  <c r="AJ70" i="4"/>
  <c r="AK70" i="4"/>
  <c r="AL70" i="4"/>
  <c r="AM70" i="4"/>
  <c r="AN70" i="4"/>
  <c r="AO70" i="4"/>
  <c r="AP70" i="4"/>
  <c r="W71" i="4"/>
  <c r="X71" i="4"/>
  <c r="Y71" i="4"/>
  <c r="Z71" i="4"/>
  <c r="AA71" i="4"/>
  <c r="AB71" i="4"/>
  <c r="AC71" i="4"/>
  <c r="AD71" i="4"/>
  <c r="AE71" i="4"/>
  <c r="AF71" i="4"/>
  <c r="AG71" i="4"/>
  <c r="AH71" i="4"/>
  <c r="AI71" i="4"/>
  <c r="AJ71" i="4"/>
  <c r="AK71" i="4"/>
  <c r="AL71" i="4"/>
  <c r="AM71" i="4"/>
  <c r="AN71" i="4"/>
  <c r="AO71" i="4"/>
  <c r="AP71" i="4"/>
  <c r="W72" i="4"/>
  <c r="X72" i="4"/>
  <c r="Y72" i="4"/>
  <c r="Z72" i="4"/>
  <c r="AA72" i="4"/>
  <c r="AB72" i="4"/>
  <c r="AC72" i="4"/>
  <c r="AD72" i="4"/>
  <c r="AE72" i="4"/>
  <c r="AF72" i="4"/>
  <c r="AG72" i="4"/>
  <c r="AH72" i="4"/>
  <c r="AI72" i="4"/>
  <c r="AJ72" i="4"/>
  <c r="AK72" i="4"/>
  <c r="AL72" i="4"/>
  <c r="AM72" i="4"/>
  <c r="AN72" i="4"/>
  <c r="AO72" i="4"/>
  <c r="AP72" i="4"/>
  <c r="W73" i="4"/>
  <c r="X73" i="4"/>
  <c r="Y73" i="4"/>
  <c r="Z73" i="4"/>
  <c r="AA73" i="4"/>
  <c r="AB73" i="4"/>
  <c r="AC73" i="4"/>
  <c r="AD73" i="4"/>
  <c r="AE73" i="4"/>
  <c r="AF73" i="4"/>
  <c r="AG73" i="4"/>
  <c r="AH73" i="4"/>
  <c r="AI73" i="4"/>
  <c r="AJ73" i="4"/>
  <c r="AK73" i="4"/>
  <c r="AL73" i="4"/>
  <c r="AM73" i="4"/>
  <c r="AN73" i="4"/>
  <c r="AO73" i="4"/>
  <c r="AP73" i="4"/>
  <c r="W74" i="4"/>
  <c r="X74" i="4"/>
  <c r="Y74" i="4"/>
  <c r="Z74" i="4"/>
  <c r="AA74" i="4"/>
  <c r="AB74" i="4"/>
  <c r="AC74" i="4"/>
  <c r="AD74" i="4"/>
  <c r="AE74" i="4"/>
  <c r="AF74" i="4"/>
  <c r="AG74" i="4"/>
  <c r="AH74" i="4"/>
  <c r="AI74" i="4"/>
  <c r="AJ74" i="4"/>
  <c r="AK74" i="4"/>
  <c r="AL74" i="4"/>
  <c r="AM74" i="4"/>
  <c r="AN74" i="4"/>
  <c r="AO74" i="4"/>
  <c r="AP74" i="4"/>
  <c r="W75" i="4"/>
  <c r="X75" i="4"/>
  <c r="Y75" i="4"/>
  <c r="Z75" i="4"/>
  <c r="AA75" i="4"/>
  <c r="AB75" i="4"/>
  <c r="AC75" i="4"/>
  <c r="AD75" i="4"/>
  <c r="AE75" i="4"/>
  <c r="AF75" i="4"/>
  <c r="AG75" i="4"/>
  <c r="AH75" i="4"/>
  <c r="AI75" i="4"/>
  <c r="AJ75" i="4"/>
  <c r="AK75" i="4"/>
  <c r="AL75" i="4"/>
  <c r="AM75" i="4"/>
  <c r="AN75" i="4"/>
  <c r="AO75" i="4"/>
  <c r="AP75" i="4"/>
  <c r="W76" i="4"/>
  <c r="X76" i="4"/>
  <c r="Y76" i="4"/>
  <c r="Z76" i="4"/>
  <c r="AA76" i="4"/>
  <c r="AB76" i="4"/>
  <c r="AC76" i="4"/>
  <c r="AD76" i="4"/>
  <c r="AE76" i="4"/>
  <c r="AF76" i="4"/>
  <c r="AG76" i="4"/>
  <c r="AH76" i="4"/>
  <c r="AI76" i="4"/>
  <c r="AJ76" i="4"/>
  <c r="AK76" i="4"/>
  <c r="AL76" i="4"/>
  <c r="AM76" i="4"/>
  <c r="AN76" i="4"/>
  <c r="AO76" i="4"/>
  <c r="AP76" i="4"/>
  <c r="W77" i="4"/>
  <c r="X77" i="4"/>
  <c r="Y77" i="4"/>
  <c r="Z77" i="4"/>
  <c r="AA77" i="4"/>
  <c r="AB77" i="4"/>
  <c r="AC77" i="4"/>
  <c r="AD77" i="4"/>
  <c r="AE77" i="4"/>
  <c r="AF77" i="4"/>
  <c r="AG77" i="4"/>
  <c r="AH77" i="4"/>
  <c r="AI77" i="4"/>
  <c r="AJ77" i="4"/>
  <c r="AK77" i="4"/>
  <c r="AL77" i="4"/>
  <c r="AM77" i="4"/>
  <c r="AN77" i="4"/>
  <c r="AO77" i="4"/>
  <c r="AP77" i="4"/>
  <c r="W78" i="4"/>
  <c r="X78" i="4"/>
  <c r="Y78" i="4"/>
  <c r="Z78" i="4"/>
  <c r="AA78" i="4"/>
  <c r="AB78" i="4"/>
  <c r="AC78" i="4"/>
  <c r="AD78" i="4"/>
  <c r="AE78" i="4"/>
  <c r="AF78" i="4"/>
  <c r="AG78" i="4"/>
  <c r="AH78" i="4"/>
  <c r="AI78" i="4"/>
  <c r="AJ78" i="4"/>
  <c r="AK78" i="4"/>
  <c r="AL78" i="4"/>
  <c r="AM78" i="4"/>
  <c r="AN78" i="4"/>
  <c r="AO78" i="4"/>
  <c r="AP78" i="4"/>
  <c r="W79" i="4"/>
  <c r="X79" i="4"/>
  <c r="Y79" i="4"/>
  <c r="Z79" i="4"/>
  <c r="AA79" i="4"/>
  <c r="AB79" i="4"/>
  <c r="AC79" i="4"/>
  <c r="AD79" i="4"/>
  <c r="AE79" i="4"/>
  <c r="AF79" i="4"/>
  <c r="AG79" i="4"/>
  <c r="AH79" i="4"/>
  <c r="AI79" i="4"/>
  <c r="AJ79" i="4"/>
  <c r="AK79" i="4"/>
  <c r="AL79" i="4"/>
  <c r="AM79" i="4"/>
  <c r="AN79" i="4"/>
  <c r="AO79" i="4"/>
  <c r="AP79" i="4"/>
  <c r="W80" i="4"/>
  <c r="X80" i="4"/>
  <c r="Y80" i="4"/>
  <c r="Z80" i="4"/>
  <c r="AA80" i="4"/>
  <c r="AB80" i="4"/>
  <c r="AC80" i="4"/>
  <c r="AD80" i="4"/>
  <c r="AE80" i="4"/>
  <c r="AF80" i="4"/>
  <c r="AG80" i="4"/>
  <c r="AH80" i="4"/>
  <c r="AI80" i="4"/>
  <c r="AJ80" i="4"/>
  <c r="AK80" i="4"/>
  <c r="AL80" i="4"/>
  <c r="AM80" i="4"/>
  <c r="AN80" i="4"/>
  <c r="AO80" i="4"/>
  <c r="AP80" i="4"/>
  <c r="W81" i="4"/>
  <c r="X81" i="4"/>
  <c r="Y81" i="4"/>
  <c r="Z81" i="4"/>
  <c r="AA81" i="4"/>
  <c r="AB81" i="4"/>
  <c r="AC81" i="4"/>
  <c r="AD81" i="4"/>
  <c r="AE81" i="4"/>
  <c r="AF81" i="4"/>
  <c r="AG81" i="4"/>
  <c r="AH81" i="4"/>
  <c r="AI81" i="4"/>
  <c r="AJ81" i="4"/>
  <c r="AK81" i="4"/>
  <c r="AL81" i="4"/>
  <c r="AM81" i="4"/>
  <c r="AN81" i="4"/>
  <c r="AO81" i="4"/>
  <c r="AP81" i="4"/>
  <c r="W82" i="4"/>
  <c r="X82" i="4"/>
  <c r="Y82" i="4"/>
  <c r="Z82" i="4"/>
  <c r="AA82" i="4"/>
  <c r="AB82" i="4"/>
  <c r="AC82" i="4"/>
  <c r="AC114" i="4" s="1"/>
  <c r="AD82" i="4"/>
  <c r="AE82" i="4"/>
  <c r="AF82" i="4"/>
  <c r="AG82" i="4"/>
  <c r="AH82" i="4"/>
  <c r="AI82" i="4"/>
  <c r="AJ82" i="4"/>
  <c r="AK82" i="4"/>
  <c r="AL82" i="4"/>
  <c r="AM82" i="4"/>
  <c r="AN82" i="4"/>
  <c r="AO82" i="4"/>
  <c r="AP82" i="4"/>
  <c r="W83" i="4"/>
  <c r="X83" i="4"/>
  <c r="Y83" i="4"/>
  <c r="Z83" i="4"/>
  <c r="AA83" i="4"/>
  <c r="AB83" i="4"/>
  <c r="AC83" i="4"/>
  <c r="AD83" i="4"/>
  <c r="AE83" i="4"/>
  <c r="AF83" i="4"/>
  <c r="AG83" i="4"/>
  <c r="AH83" i="4"/>
  <c r="AI83" i="4"/>
  <c r="AJ83" i="4"/>
  <c r="AK83" i="4"/>
  <c r="AL83" i="4"/>
  <c r="AM83" i="4"/>
  <c r="AN83" i="4"/>
  <c r="AO83" i="4"/>
  <c r="AP83" i="4"/>
  <c r="W84" i="4"/>
  <c r="X84" i="4"/>
  <c r="Y84" i="4"/>
  <c r="Z84" i="4"/>
  <c r="AA84" i="4"/>
  <c r="AB84" i="4"/>
  <c r="AC84" i="4"/>
  <c r="AD84" i="4"/>
  <c r="AE84" i="4"/>
  <c r="AF84" i="4"/>
  <c r="AG84" i="4"/>
  <c r="AH84" i="4"/>
  <c r="AI84" i="4"/>
  <c r="AJ84" i="4"/>
  <c r="AK84" i="4"/>
  <c r="AL84" i="4"/>
  <c r="AM84" i="4"/>
  <c r="AN84" i="4"/>
  <c r="AO84" i="4"/>
  <c r="AP84" i="4"/>
  <c r="W85" i="4"/>
  <c r="X85" i="4"/>
  <c r="Y85" i="4"/>
  <c r="Z85" i="4"/>
  <c r="AA85" i="4"/>
  <c r="AB85" i="4"/>
  <c r="AC85" i="4"/>
  <c r="AD85" i="4"/>
  <c r="AE85" i="4"/>
  <c r="AF85" i="4"/>
  <c r="AG85" i="4"/>
  <c r="AH85" i="4"/>
  <c r="AI85" i="4"/>
  <c r="AJ85" i="4"/>
  <c r="AK85" i="4"/>
  <c r="AL85" i="4"/>
  <c r="AM85" i="4"/>
  <c r="AN85" i="4"/>
  <c r="AO85" i="4"/>
  <c r="AP85" i="4"/>
  <c r="W86" i="4"/>
  <c r="X86" i="4"/>
  <c r="Y86" i="4"/>
  <c r="Z86" i="4"/>
  <c r="AA86" i="4"/>
  <c r="AB86" i="4"/>
  <c r="AC86" i="4"/>
  <c r="AD86" i="4"/>
  <c r="AE86" i="4"/>
  <c r="AF86" i="4"/>
  <c r="AG86" i="4"/>
  <c r="AH86" i="4"/>
  <c r="AI86" i="4"/>
  <c r="AJ86" i="4"/>
  <c r="AK86" i="4"/>
  <c r="AL86" i="4"/>
  <c r="AM86" i="4"/>
  <c r="AN86" i="4"/>
  <c r="AO86" i="4"/>
  <c r="AP86" i="4"/>
  <c r="W87" i="4"/>
  <c r="X87" i="4"/>
  <c r="Y87" i="4"/>
  <c r="Z87" i="4"/>
  <c r="AA87" i="4"/>
  <c r="AB87" i="4"/>
  <c r="AC87" i="4"/>
  <c r="AD87" i="4"/>
  <c r="AE87" i="4"/>
  <c r="AF87" i="4"/>
  <c r="AG87" i="4"/>
  <c r="AH87" i="4"/>
  <c r="AI87" i="4"/>
  <c r="AJ87" i="4"/>
  <c r="AK87" i="4"/>
  <c r="AL87" i="4"/>
  <c r="AM87" i="4"/>
  <c r="AN87" i="4"/>
  <c r="AO87" i="4"/>
  <c r="AP87" i="4"/>
  <c r="W88" i="4"/>
  <c r="X88" i="4"/>
  <c r="Y88" i="4"/>
  <c r="Z88" i="4"/>
  <c r="AA88" i="4"/>
  <c r="AB88" i="4"/>
  <c r="AC88" i="4"/>
  <c r="AD88" i="4"/>
  <c r="AE88" i="4"/>
  <c r="AF88" i="4"/>
  <c r="AG88" i="4"/>
  <c r="AH88" i="4"/>
  <c r="AI88" i="4"/>
  <c r="AJ88" i="4"/>
  <c r="AK88" i="4"/>
  <c r="AL88" i="4"/>
  <c r="AM88" i="4"/>
  <c r="AN88" i="4"/>
  <c r="AO88" i="4"/>
  <c r="AP88" i="4"/>
  <c r="W89" i="4"/>
  <c r="X89" i="4"/>
  <c r="Y89" i="4"/>
  <c r="Z89" i="4"/>
  <c r="AA89" i="4"/>
  <c r="AB89" i="4"/>
  <c r="AC89" i="4"/>
  <c r="AD89" i="4"/>
  <c r="AE89" i="4"/>
  <c r="AF89" i="4"/>
  <c r="AG89" i="4"/>
  <c r="AH89" i="4"/>
  <c r="AI89" i="4"/>
  <c r="AJ89" i="4"/>
  <c r="AK89" i="4"/>
  <c r="AL89" i="4"/>
  <c r="AM89" i="4"/>
  <c r="AN89" i="4"/>
  <c r="AO89" i="4"/>
  <c r="AP89" i="4"/>
  <c r="W90" i="4"/>
  <c r="X90" i="4"/>
  <c r="Y90" i="4"/>
  <c r="Z90" i="4"/>
  <c r="AA90" i="4"/>
  <c r="AB90" i="4"/>
  <c r="AC90" i="4"/>
  <c r="AD90" i="4"/>
  <c r="AE90" i="4"/>
  <c r="AF90" i="4"/>
  <c r="AG90" i="4"/>
  <c r="AH90" i="4"/>
  <c r="AI90" i="4"/>
  <c r="AJ90" i="4"/>
  <c r="AK90" i="4"/>
  <c r="AL90" i="4"/>
  <c r="AM90" i="4"/>
  <c r="AN90" i="4"/>
  <c r="AO90" i="4"/>
  <c r="AP90" i="4"/>
  <c r="W91" i="4"/>
  <c r="X91" i="4"/>
  <c r="Y91" i="4"/>
  <c r="Z91" i="4"/>
  <c r="AA91" i="4"/>
  <c r="AB91" i="4"/>
  <c r="AC91" i="4"/>
  <c r="AD91" i="4"/>
  <c r="AE91" i="4"/>
  <c r="AF91" i="4"/>
  <c r="AG91" i="4"/>
  <c r="AH91" i="4"/>
  <c r="AI91" i="4"/>
  <c r="AJ91" i="4"/>
  <c r="AK91" i="4"/>
  <c r="AL91" i="4"/>
  <c r="AM91" i="4"/>
  <c r="AN91" i="4"/>
  <c r="AO91" i="4"/>
  <c r="AP91" i="4"/>
  <c r="W92" i="4"/>
  <c r="X92" i="4"/>
  <c r="Y92" i="4"/>
  <c r="Z92" i="4"/>
  <c r="AA92" i="4"/>
  <c r="AB92" i="4"/>
  <c r="AC92" i="4"/>
  <c r="AD92" i="4"/>
  <c r="AE92" i="4"/>
  <c r="AF92" i="4"/>
  <c r="AG92" i="4"/>
  <c r="AH92" i="4"/>
  <c r="AI92" i="4"/>
  <c r="AJ92" i="4"/>
  <c r="AK92" i="4"/>
  <c r="AL92" i="4"/>
  <c r="AM92" i="4"/>
  <c r="AN92" i="4"/>
  <c r="AO92" i="4"/>
  <c r="AP92" i="4"/>
  <c r="W93" i="4"/>
  <c r="X93" i="4"/>
  <c r="Y93" i="4"/>
  <c r="Z93" i="4"/>
  <c r="AA93" i="4"/>
  <c r="AB93" i="4"/>
  <c r="AC93" i="4"/>
  <c r="AD93" i="4"/>
  <c r="AE93" i="4"/>
  <c r="AF93" i="4"/>
  <c r="AG93" i="4"/>
  <c r="AH93" i="4"/>
  <c r="AI93" i="4"/>
  <c r="AJ93" i="4"/>
  <c r="AK93" i="4"/>
  <c r="AL93" i="4"/>
  <c r="AM93" i="4"/>
  <c r="AN93" i="4"/>
  <c r="AO93" i="4"/>
  <c r="AP93" i="4"/>
  <c r="W94" i="4"/>
  <c r="X94" i="4"/>
  <c r="Y94" i="4"/>
  <c r="Z94" i="4"/>
  <c r="AA94" i="4"/>
  <c r="AB94" i="4"/>
  <c r="AC94" i="4"/>
  <c r="AD94" i="4"/>
  <c r="AE94" i="4"/>
  <c r="AF94" i="4"/>
  <c r="AG94" i="4"/>
  <c r="AH94" i="4"/>
  <c r="AI94" i="4"/>
  <c r="AJ94" i="4"/>
  <c r="AK94" i="4"/>
  <c r="AL94" i="4"/>
  <c r="AM94" i="4"/>
  <c r="AN94" i="4"/>
  <c r="AO94" i="4"/>
  <c r="AP94" i="4"/>
  <c r="W95" i="4"/>
  <c r="X95" i="4"/>
  <c r="Y95" i="4"/>
  <c r="Z95" i="4"/>
  <c r="AA95" i="4"/>
  <c r="AB95" i="4"/>
  <c r="AC95" i="4"/>
  <c r="AD95" i="4"/>
  <c r="AE95" i="4"/>
  <c r="AF95" i="4"/>
  <c r="AG95" i="4"/>
  <c r="AH95" i="4"/>
  <c r="AI95" i="4"/>
  <c r="AJ95" i="4"/>
  <c r="AK95" i="4"/>
  <c r="AL95" i="4"/>
  <c r="AM95" i="4"/>
  <c r="AN95" i="4"/>
  <c r="AO95" i="4"/>
  <c r="AP95" i="4"/>
  <c r="W96" i="4"/>
  <c r="X96" i="4"/>
  <c r="Y96" i="4"/>
  <c r="Z96" i="4"/>
  <c r="AA96" i="4"/>
  <c r="AB96" i="4"/>
  <c r="AC96" i="4"/>
  <c r="AD96" i="4"/>
  <c r="AE96" i="4"/>
  <c r="AF96" i="4"/>
  <c r="AG96" i="4"/>
  <c r="AH96" i="4"/>
  <c r="AI96" i="4"/>
  <c r="AJ96" i="4"/>
  <c r="AK96" i="4"/>
  <c r="AL96" i="4"/>
  <c r="AM96" i="4"/>
  <c r="AN96" i="4"/>
  <c r="AO96" i="4"/>
  <c r="AP96" i="4"/>
  <c r="W97" i="4"/>
  <c r="X97" i="4"/>
  <c r="Y97" i="4"/>
  <c r="Z97" i="4"/>
  <c r="AA97" i="4"/>
  <c r="AB97" i="4"/>
  <c r="AC97" i="4"/>
  <c r="AD97" i="4"/>
  <c r="AE97" i="4"/>
  <c r="AF97" i="4"/>
  <c r="AG97" i="4"/>
  <c r="AH97" i="4"/>
  <c r="AI97" i="4"/>
  <c r="AJ97" i="4"/>
  <c r="AK97" i="4"/>
  <c r="AL97" i="4"/>
  <c r="AM97" i="4"/>
  <c r="AN97" i="4"/>
  <c r="AO97" i="4"/>
  <c r="AP97" i="4"/>
  <c r="W98" i="4"/>
  <c r="X98" i="4"/>
  <c r="Y98" i="4"/>
  <c r="Z98" i="4"/>
  <c r="AA98" i="4"/>
  <c r="AB98" i="4"/>
  <c r="AC98" i="4"/>
  <c r="AD98" i="4"/>
  <c r="AE98" i="4"/>
  <c r="AF98" i="4"/>
  <c r="AG98" i="4"/>
  <c r="AH98" i="4"/>
  <c r="AI98" i="4"/>
  <c r="AJ98" i="4"/>
  <c r="AK98" i="4"/>
  <c r="AL98" i="4"/>
  <c r="AM98" i="4"/>
  <c r="AN98" i="4"/>
  <c r="AO98" i="4"/>
  <c r="AP98" i="4"/>
  <c r="W99" i="4"/>
  <c r="X99" i="4"/>
  <c r="Y99" i="4"/>
  <c r="Z99" i="4"/>
  <c r="AA99" i="4"/>
  <c r="AB99" i="4"/>
  <c r="AC99" i="4"/>
  <c r="AD99" i="4"/>
  <c r="AE99" i="4"/>
  <c r="AF99" i="4"/>
  <c r="AG99" i="4"/>
  <c r="AH99" i="4"/>
  <c r="AI99" i="4"/>
  <c r="AJ99" i="4"/>
  <c r="AK99" i="4"/>
  <c r="AL99" i="4"/>
  <c r="AM99" i="4"/>
  <c r="AN99" i="4"/>
  <c r="AO99" i="4"/>
  <c r="AP99" i="4"/>
  <c r="W100" i="4"/>
  <c r="X100" i="4"/>
  <c r="Y100" i="4"/>
  <c r="Z100" i="4"/>
  <c r="AA100" i="4"/>
  <c r="AB100" i="4"/>
  <c r="AC100" i="4"/>
  <c r="AD100" i="4"/>
  <c r="AE100" i="4"/>
  <c r="AF100" i="4"/>
  <c r="AG100" i="4"/>
  <c r="AH100" i="4"/>
  <c r="AI100" i="4"/>
  <c r="AJ100" i="4"/>
  <c r="AK100" i="4"/>
  <c r="AL100" i="4"/>
  <c r="AM100" i="4"/>
  <c r="AN100" i="4"/>
  <c r="AO100" i="4"/>
  <c r="AP100" i="4"/>
  <c r="W101" i="4"/>
  <c r="X101" i="4"/>
  <c r="Y101" i="4"/>
  <c r="Z101" i="4"/>
  <c r="Z114" i="4" s="1"/>
  <c r="AA101" i="4"/>
  <c r="AB101" i="4"/>
  <c r="AC101" i="4"/>
  <c r="AD101" i="4"/>
  <c r="AE101" i="4"/>
  <c r="AF101" i="4"/>
  <c r="AG101" i="4"/>
  <c r="AH101" i="4"/>
  <c r="AI101" i="4"/>
  <c r="AJ101" i="4"/>
  <c r="AK101" i="4"/>
  <c r="AL101" i="4"/>
  <c r="AM101" i="4"/>
  <c r="AN101" i="4"/>
  <c r="AO101" i="4"/>
  <c r="AP101" i="4"/>
  <c r="W102" i="4"/>
  <c r="X102" i="4"/>
  <c r="Y102" i="4"/>
  <c r="Z102" i="4"/>
  <c r="AA102" i="4"/>
  <c r="AB102" i="4"/>
  <c r="AC102" i="4"/>
  <c r="AD102" i="4"/>
  <c r="AE102" i="4"/>
  <c r="AF102" i="4"/>
  <c r="AG102" i="4"/>
  <c r="AH102" i="4"/>
  <c r="AI102" i="4"/>
  <c r="AJ102" i="4"/>
  <c r="AK102" i="4"/>
  <c r="AL102" i="4"/>
  <c r="AM102" i="4"/>
  <c r="AN102" i="4"/>
  <c r="AO102" i="4"/>
  <c r="AP102" i="4"/>
  <c r="W103" i="4"/>
  <c r="X103" i="4"/>
  <c r="Y103" i="4"/>
  <c r="Z103" i="4"/>
  <c r="AA103" i="4"/>
  <c r="AB103" i="4"/>
  <c r="AC103" i="4"/>
  <c r="AD103" i="4"/>
  <c r="AE103" i="4"/>
  <c r="AF103" i="4"/>
  <c r="AG103" i="4"/>
  <c r="AH103" i="4"/>
  <c r="AI103" i="4"/>
  <c r="AJ103" i="4"/>
  <c r="AK103" i="4"/>
  <c r="AL103" i="4"/>
  <c r="AM103" i="4"/>
  <c r="AN103" i="4"/>
  <c r="AO103" i="4"/>
  <c r="AP103" i="4"/>
  <c r="W104" i="4"/>
  <c r="X104" i="4"/>
  <c r="Y104" i="4"/>
  <c r="Z104" i="4"/>
  <c r="AA104" i="4"/>
  <c r="AB104" i="4"/>
  <c r="AC104" i="4"/>
  <c r="AD104" i="4"/>
  <c r="AE104" i="4"/>
  <c r="AF104" i="4"/>
  <c r="AG104" i="4"/>
  <c r="AH104" i="4"/>
  <c r="AI104" i="4"/>
  <c r="AJ104" i="4"/>
  <c r="AK104" i="4"/>
  <c r="AL104" i="4"/>
  <c r="AM104" i="4"/>
  <c r="AN104" i="4"/>
  <c r="AO104" i="4"/>
  <c r="AP104" i="4"/>
  <c r="W105" i="4"/>
  <c r="X105" i="4"/>
  <c r="Y105" i="4"/>
  <c r="Z105" i="4"/>
  <c r="AA105" i="4"/>
  <c r="AB105" i="4"/>
  <c r="AC105" i="4"/>
  <c r="AD105" i="4"/>
  <c r="AE105" i="4"/>
  <c r="AF105" i="4"/>
  <c r="AG105" i="4"/>
  <c r="AH105" i="4"/>
  <c r="AI105" i="4"/>
  <c r="AJ105" i="4"/>
  <c r="AK105" i="4"/>
  <c r="AL105" i="4"/>
  <c r="AM105" i="4"/>
  <c r="AN105" i="4"/>
  <c r="AO105" i="4"/>
  <c r="AP105" i="4"/>
  <c r="W106" i="4"/>
  <c r="X106" i="4"/>
  <c r="Y106" i="4"/>
  <c r="Z106" i="4"/>
  <c r="AA106" i="4"/>
  <c r="AB106" i="4"/>
  <c r="AC106" i="4"/>
  <c r="AD106" i="4"/>
  <c r="AE106" i="4"/>
  <c r="AF106" i="4"/>
  <c r="AG106" i="4"/>
  <c r="AH106" i="4"/>
  <c r="AI106" i="4"/>
  <c r="AJ106" i="4"/>
  <c r="AK106" i="4"/>
  <c r="AL106" i="4"/>
  <c r="AM106" i="4"/>
  <c r="AN106" i="4"/>
  <c r="AO106" i="4"/>
  <c r="AP106" i="4"/>
  <c r="W107" i="4"/>
  <c r="X107" i="4"/>
  <c r="Y107" i="4"/>
  <c r="Z107" i="4"/>
  <c r="AA107" i="4"/>
  <c r="AB107" i="4"/>
  <c r="AC107" i="4"/>
  <c r="AD107" i="4"/>
  <c r="AE107" i="4"/>
  <c r="AF107" i="4"/>
  <c r="AG107" i="4"/>
  <c r="AH107" i="4"/>
  <c r="AI107" i="4"/>
  <c r="AJ107" i="4"/>
  <c r="AK107" i="4"/>
  <c r="AL107" i="4"/>
  <c r="AM107" i="4"/>
  <c r="AN107" i="4"/>
  <c r="AO107" i="4"/>
  <c r="AP107" i="4"/>
  <c r="W108" i="4"/>
  <c r="X108" i="4"/>
  <c r="Y108" i="4"/>
  <c r="Z108" i="4"/>
  <c r="AA108" i="4"/>
  <c r="AB108" i="4"/>
  <c r="AC108" i="4"/>
  <c r="AD108" i="4"/>
  <c r="AE108" i="4"/>
  <c r="AF108" i="4"/>
  <c r="AG108" i="4"/>
  <c r="AH108" i="4"/>
  <c r="AI108" i="4"/>
  <c r="AJ108" i="4"/>
  <c r="AK108" i="4"/>
  <c r="AL108" i="4"/>
  <c r="AM108" i="4"/>
  <c r="AN108" i="4"/>
  <c r="AO108" i="4"/>
  <c r="AP108" i="4"/>
  <c r="W109" i="4"/>
  <c r="X109" i="4"/>
  <c r="Y109" i="4"/>
  <c r="Z109" i="4"/>
  <c r="AA109" i="4"/>
  <c r="AB109" i="4"/>
  <c r="AC109" i="4"/>
  <c r="AD109" i="4"/>
  <c r="AE109" i="4"/>
  <c r="AF109" i="4"/>
  <c r="AG109" i="4"/>
  <c r="AH109" i="4"/>
  <c r="AI109" i="4"/>
  <c r="AJ109" i="4"/>
  <c r="AK109" i="4"/>
  <c r="AL109" i="4"/>
  <c r="AL114" i="4" s="1"/>
  <c r="AM109" i="4"/>
  <c r="AN109" i="4"/>
  <c r="AO109" i="4"/>
  <c r="AP109" i="4"/>
  <c r="W110" i="4"/>
  <c r="X110" i="4"/>
  <c r="Y110" i="4"/>
  <c r="Z110" i="4"/>
  <c r="AA110" i="4"/>
  <c r="AB110" i="4"/>
  <c r="AC110" i="4"/>
  <c r="AD110" i="4"/>
  <c r="AE110" i="4"/>
  <c r="AF110" i="4"/>
  <c r="AG110" i="4"/>
  <c r="AH110" i="4"/>
  <c r="AI110" i="4"/>
  <c r="AJ110" i="4"/>
  <c r="AK110" i="4"/>
  <c r="AL110" i="4"/>
  <c r="AM110" i="4"/>
  <c r="AN110" i="4"/>
  <c r="AO110" i="4"/>
  <c r="AP110" i="4"/>
  <c r="W111" i="4"/>
  <c r="X111" i="4"/>
  <c r="Y111" i="4"/>
  <c r="Z111" i="4"/>
  <c r="AA111" i="4"/>
  <c r="AB111" i="4"/>
  <c r="AC111" i="4"/>
  <c r="AD111" i="4"/>
  <c r="AE111" i="4"/>
  <c r="AF111" i="4"/>
  <c r="AG111" i="4"/>
  <c r="AH111" i="4"/>
  <c r="AI111" i="4"/>
  <c r="AJ111" i="4"/>
  <c r="AK111" i="4"/>
  <c r="AL111" i="4"/>
  <c r="AM111" i="4"/>
  <c r="AN111" i="4"/>
  <c r="AO111" i="4"/>
  <c r="AP111" i="4"/>
  <c r="W112" i="4"/>
  <c r="X112" i="4"/>
  <c r="Y112" i="4"/>
  <c r="Z112" i="4"/>
  <c r="AA112" i="4"/>
  <c r="AB112" i="4"/>
  <c r="AC112" i="4"/>
  <c r="AD112" i="4"/>
  <c r="AE112" i="4"/>
  <c r="AF112" i="4"/>
  <c r="AG112" i="4"/>
  <c r="AH112" i="4"/>
  <c r="AI112" i="4"/>
  <c r="AJ112" i="4"/>
  <c r="AK112" i="4"/>
  <c r="AL112" i="4"/>
  <c r="AM112" i="4"/>
  <c r="AN112" i="4"/>
  <c r="AO112" i="4"/>
  <c r="AP112" i="4"/>
  <c r="W113" i="4"/>
  <c r="X113" i="4"/>
  <c r="Y113" i="4"/>
  <c r="Z113" i="4"/>
  <c r="AA113" i="4"/>
  <c r="AB113" i="4"/>
  <c r="AC113" i="4"/>
  <c r="AD113" i="4"/>
  <c r="AE113" i="4"/>
  <c r="AF113" i="4"/>
  <c r="AG113" i="4"/>
  <c r="AH113" i="4"/>
  <c r="AI113" i="4"/>
  <c r="AJ113" i="4"/>
  <c r="AK113" i="4"/>
  <c r="AK114" i="4" s="1"/>
  <c r="AL113" i="4"/>
  <c r="AM113" i="4"/>
  <c r="AN113" i="4"/>
  <c r="AN114" i="4" s="1"/>
  <c r="AO113" i="4"/>
  <c r="AP113" i="4"/>
  <c r="W114" i="4"/>
  <c r="X114" i="4"/>
  <c r="AA114" i="4"/>
  <c r="AB114" i="4"/>
  <c r="AE114" i="4"/>
  <c r="AF114" i="4"/>
  <c r="AG114" i="4"/>
  <c r="AI114" i="4"/>
  <c r="AM114" i="4"/>
  <c r="AO114" i="4"/>
  <c r="W11" i="4"/>
  <c r="X11" i="4"/>
  <c r="Y11" i="4"/>
  <c r="Z11" i="4"/>
  <c r="AA11" i="4"/>
  <c r="AB11" i="4"/>
  <c r="AC11" i="4"/>
  <c r="AD11" i="4"/>
  <c r="AE11" i="4"/>
  <c r="AF11" i="4"/>
  <c r="AG11" i="4"/>
  <c r="AH11" i="4"/>
  <c r="AI11" i="4"/>
  <c r="AJ11" i="4"/>
  <c r="AK11" i="4"/>
  <c r="AL11" i="4"/>
  <c r="AM11" i="4"/>
  <c r="AN11" i="4"/>
  <c r="AO11" i="4"/>
  <c r="W12" i="4"/>
  <c r="X12" i="4"/>
  <c r="Y12" i="4"/>
  <c r="Z12" i="4"/>
  <c r="AA12" i="4"/>
  <c r="AB12" i="4"/>
  <c r="AC12" i="4"/>
  <c r="AD12" i="4"/>
  <c r="AE12" i="4"/>
  <c r="AF12" i="4"/>
  <c r="AG12" i="4"/>
  <c r="AH12" i="4"/>
  <c r="AI12" i="4"/>
  <c r="AJ12" i="4"/>
  <c r="AK12" i="4"/>
  <c r="AL12" i="4"/>
  <c r="AM12" i="4"/>
  <c r="AN12" i="4"/>
  <c r="AO12" i="4"/>
  <c r="W13" i="4"/>
  <c r="X13" i="4"/>
  <c r="Y13" i="4"/>
  <c r="Z13" i="4"/>
  <c r="AA13" i="4"/>
  <c r="AB13" i="4"/>
  <c r="AC13" i="4"/>
  <c r="AD13" i="4"/>
  <c r="AE13" i="4"/>
  <c r="AF13" i="4"/>
  <c r="AG13" i="4"/>
  <c r="AH13" i="4"/>
  <c r="AI13" i="4"/>
  <c r="AJ13" i="4"/>
  <c r="AK13" i="4"/>
  <c r="AL13" i="4"/>
  <c r="AM13" i="4"/>
  <c r="AN13" i="4"/>
  <c r="AO13" i="4"/>
  <c r="W14" i="4"/>
  <c r="X14" i="4"/>
  <c r="Y14" i="4"/>
  <c r="Z14" i="4"/>
  <c r="AA14" i="4"/>
  <c r="AB14" i="4"/>
  <c r="AC14" i="4"/>
  <c r="AD14" i="4"/>
  <c r="AE14" i="4"/>
  <c r="AF14" i="4"/>
  <c r="AG14" i="4"/>
  <c r="AH14" i="4"/>
  <c r="AI14" i="4"/>
  <c r="AJ14" i="4"/>
  <c r="AK14" i="4"/>
  <c r="AL14" i="4"/>
  <c r="AM14" i="4"/>
  <c r="AN14" i="4"/>
  <c r="AO14" i="4"/>
  <c r="W15" i="4"/>
  <c r="X15" i="4"/>
  <c r="Y15" i="4"/>
  <c r="Z15" i="4"/>
  <c r="AA15" i="4"/>
  <c r="AB15" i="4"/>
  <c r="AC15" i="4"/>
  <c r="AD15" i="4"/>
  <c r="AE15" i="4"/>
  <c r="AF15" i="4"/>
  <c r="AG15" i="4"/>
  <c r="AH15" i="4"/>
  <c r="AI15" i="4"/>
  <c r="AJ15" i="4"/>
  <c r="AK15" i="4"/>
  <c r="AL15" i="4"/>
  <c r="AM15" i="4"/>
  <c r="AN15" i="4"/>
  <c r="AO15" i="4"/>
  <c r="W16" i="4"/>
  <c r="X16" i="4"/>
  <c r="Y16" i="4"/>
  <c r="Z16" i="4"/>
  <c r="AA16" i="4"/>
  <c r="AB16" i="4"/>
  <c r="AC16" i="4"/>
  <c r="AD16" i="4"/>
  <c r="AE16" i="4"/>
  <c r="AF16" i="4"/>
  <c r="AG16" i="4"/>
  <c r="AH16" i="4"/>
  <c r="AI16" i="4"/>
  <c r="AJ16" i="4"/>
  <c r="AK16" i="4"/>
  <c r="AL16" i="4"/>
  <c r="AM16" i="4"/>
  <c r="AN16" i="4"/>
  <c r="AO16" i="4"/>
  <c r="W17" i="4"/>
  <c r="X17" i="4"/>
  <c r="Y17" i="4"/>
  <c r="Z17" i="4"/>
  <c r="AA17" i="4"/>
  <c r="AB17" i="4"/>
  <c r="AC17" i="4"/>
  <c r="AD17" i="4"/>
  <c r="AE17" i="4"/>
  <c r="AF17" i="4"/>
  <c r="AG17" i="4"/>
  <c r="AH17" i="4"/>
  <c r="AI17" i="4"/>
  <c r="AJ17" i="4"/>
  <c r="AK17" i="4"/>
  <c r="AL17" i="4"/>
  <c r="AM17" i="4"/>
  <c r="AN17" i="4"/>
  <c r="AO17" i="4"/>
  <c r="W18" i="4"/>
  <c r="X18" i="4"/>
  <c r="Y18" i="4"/>
  <c r="Z18" i="4"/>
  <c r="AA18" i="4"/>
  <c r="AB18" i="4"/>
  <c r="AC18" i="4"/>
  <c r="AD18" i="4"/>
  <c r="AE18" i="4"/>
  <c r="AF18" i="4"/>
  <c r="AG18" i="4"/>
  <c r="AH18" i="4"/>
  <c r="AI18" i="4"/>
  <c r="AJ18" i="4"/>
  <c r="AK18" i="4"/>
  <c r="AL18" i="4"/>
  <c r="AM18" i="4"/>
  <c r="AN18" i="4"/>
  <c r="AO18" i="4"/>
  <c r="W19" i="4"/>
  <c r="X19" i="4"/>
  <c r="Y19" i="4"/>
  <c r="Z19" i="4"/>
  <c r="AA19" i="4"/>
  <c r="AB19" i="4"/>
  <c r="AC19" i="4"/>
  <c r="AD19" i="4"/>
  <c r="AE19" i="4"/>
  <c r="AF19" i="4"/>
  <c r="AG19" i="4"/>
  <c r="AH19" i="4"/>
  <c r="AI19" i="4"/>
  <c r="AJ19" i="4"/>
  <c r="AK19" i="4"/>
  <c r="AL19" i="4"/>
  <c r="AM19" i="4"/>
  <c r="AN19" i="4"/>
  <c r="AO19" i="4"/>
  <c r="W20" i="4"/>
  <c r="X20" i="4"/>
  <c r="Y20" i="4"/>
  <c r="Z20" i="4"/>
  <c r="AA20" i="4"/>
  <c r="AB20" i="4"/>
  <c r="AC20" i="4"/>
  <c r="AD20" i="4"/>
  <c r="AE20" i="4"/>
  <c r="AF20" i="4"/>
  <c r="AG20" i="4"/>
  <c r="AH20" i="4"/>
  <c r="AI20" i="4"/>
  <c r="AJ20" i="4"/>
  <c r="AK20" i="4"/>
  <c r="AL20" i="4"/>
  <c r="AM20" i="4"/>
  <c r="AN20" i="4"/>
  <c r="AO20" i="4"/>
  <c r="W21" i="4"/>
  <c r="X21" i="4"/>
  <c r="Y21" i="4"/>
  <c r="Z21" i="4"/>
  <c r="AA21" i="4"/>
  <c r="AB21" i="4"/>
  <c r="AC21" i="4"/>
  <c r="AD21" i="4"/>
  <c r="AE21" i="4"/>
  <c r="AF21" i="4"/>
  <c r="AG21" i="4"/>
  <c r="AH21" i="4"/>
  <c r="AI21" i="4"/>
  <c r="AJ21" i="4"/>
  <c r="AK21" i="4"/>
  <c r="AL21" i="4"/>
  <c r="AM21" i="4"/>
  <c r="AN21" i="4"/>
  <c r="AO21" i="4"/>
  <c r="W22" i="4"/>
  <c r="X22" i="4"/>
  <c r="Y22" i="4"/>
  <c r="Z22" i="4"/>
  <c r="AA22" i="4"/>
  <c r="AB22" i="4"/>
  <c r="AC22" i="4"/>
  <c r="AD22" i="4"/>
  <c r="AE22" i="4"/>
  <c r="AF22" i="4"/>
  <c r="AG22" i="4"/>
  <c r="AH22" i="4"/>
  <c r="AI22" i="4"/>
  <c r="AJ22" i="4"/>
  <c r="AK22" i="4"/>
  <c r="AL22" i="4"/>
  <c r="AM22" i="4"/>
  <c r="AN22" i="4"/>
  <c r="AO22" i="4"/>
  <c r="W23" i="4"/>
  <c r="X23" i="4"/>
  <c r="Y23" i="4"/>
  <c r="Z23" i="4"/>
  <c r="AA23" i="4"/>
  <c r="AB23" i="4"/>
  <c r="AC23" i="4"/>
  <c r="AD23" i="4"/>
  <c r="AE23" i="4"/>
  <c r="AF23" i="4"/>
  <c r="AG23" i="4"/>
  <c r="AH23" i="4"/>
  <c r="AI23" i="4"/>
  <c r="AJ23" i="4"/>
  <c r="AK23" i="4"/>
  <c r="AL23" i="4"/>
  <c r="AM23" i="4"/>
  <c r="AN23" i="4"/>
  <c r="AO23" i="4"/>
  <c r="W24" i="4"/>
  <c r="X24" i="4"/>
  <c r="Y24" i="4"/>
  <c r="Z24" i="4"/>
  <c r="AA24" i="4"/>
  <c r="AB24" i="4"/>
  <c r="AC24" i="4"/>
  <c r="AD24" i="4"/>
  <c r="AE24" i="4"/>
  <c r="AF24" i="4"/>
  <c r="AG24" i="4"/>
  <c r="AH24" i="4"/>
  <c r="AI24" i="4"/>
  <c r="AJ24" i="4"/>
  <c r="AK24" i="4"/>
  <c r="AL24" i="4"/>
  <c r="AM24" i="4"/>
  <c r="AN24" i="4"/>
  <c r="AO24" i="4"/>
  <c r="W25" i="4"/>
  <c r="X25" i="4"/>
  <c r="Y25" i="4"/>
  <c r="Z25" i="4"/>
  <c r="AA25" i="4"/>
  <c r="AB25" i="4"/>
  <c r="AC25" i="4"/>
  <c r="AD25" i="4"/>
  <c r="AE25" i="4"/>
  <c r="AF25" i="4"/>
  <c r="AG25" i="4"/>
  <c r="AH25" i="4"/>
  <c r="AI25" i="4"/>
  <c r="AJ25" i="4"/>
  <c r="AK25" i="4"/>
  <c r="AL25" i="4"/>
  <c r="AM25" i="4"/>
  <c r="AN25" i="4"/>
  <c r="AO25" i="4"/>
  <c r="W26" i="4"/>
  <c r="X26" i="4"/>
  <c r="Y26" i="4"/>
  <c r="Z26" i="4"/>
  <c r="AA26" i="4"/>
  <c r="AB26" i="4"/>
  <c r="AC26" i="4"/>
  <c r="AD26" i="4"/>
  <c r="AE26" i="4"/>
  <c r="AF26" i="4"/>
  <c r="AG26" i="4"/>
  <c r="AH26" i="4"/>
  <c r="AI26" i="4"/>
  <c r="AJ26" i="4"/>
  <c r="AK26" i="4"/>
  <c r="AL26" i="4"/>
  <c r="AM26" i="4"/>
  <c r="AN26" i="4"/>
  <c r="AO26" i="4"/>
  <c r="W27" i="4"/>
  <c r="X27" i="4"/>
  <c r="Y27" i="4"/>
  <c r="Z27" i="4"/>
  <c r="AA27" i="4"/>
  <c r="AB27" i="4"/>
  <c r="AC27" i="4"/>
  <c r="AD27" i="4"/>
  <c r="AE27" i="4"/>
  <c r="AF27" i="4"/>
  <c r="AG27" i="4"/>
  <c r="AH27" i="4"/>
  <c r="AI27" i="4"/>
  <c r="AJ27" i="4"/>
  <c r="AK27" i="4"/>
  <c r="AL27" i="4"/>
  <c r="AM27" i="4"/>
  <c r="AN27" i="4"/>
  <c r="AO27" i="4"/>
  <c r="W28" i="4"/>
  <c r="X28" i="4"/>
  <c r="Y28" i="4"/>
  <c r="Z28" i="4"/>
  <c r="AA28" i="4"/>
  <c r="AB28" i="4"/>
  <c r="AC28" i="4"/>
  <c r="AD28" i="4"/>
  <c r="AE28" i="4"/>
  <c r="AF28" i="4"/>
  <c r="AG28" i="4"/>
  <c r="AH28" i="4"/>
  <c r="AI28" i="4"/>
  <c r="AJ28" i="4"/>
  <c r="AK28" i="4"/>
  <c r="AL28" i="4"/>
  <c r="AM28" i="4"/>
  <c r="AN28" i="4"/>
  <c r="AO28" i="4"/>
  <c r="W29" i="4"/>
  <c r="X29" i="4"/>
  <c r="Y29" i="4"/>
  <c r="Z29" i="4"/>
  <c r="AA29" i="4"/>
  <c r="AB29" i="4"/>
  <c r="AC29" i="4"/>
  <c r="AD29" i="4"/>
  <c r="AE29" i="4"/>
  <c r="AF29" i="4"/>
  <c r="AG29" i="4"/>
  <c r="AH29" i="4"/>
  <c r="AI29" i="4"/>
  <c r="AJ29" i="4"/>
  <c r="AK29" i="4"/>
  <c r="AL29" i="4"/>
  <c r="AM29" i="4"/>
  <c r="AN29" i="4"/>
  <c r="AO29" i="4"/>
  <c r="W30" i="4"/>
  <c r="X30" i="4"/>
  <c r="Y30" i="4"/>
  <c r="Z30" i="4"/>
  <c r="AA30" i="4"/>
  <c r="AB30" i="4"/>
  <c r="AC30" i="4"/>
  <c r="AD30" i="4"/>
  <c r="AE30" i="4"/>
  <c r="AF30" i="4"/>
  <c r="AG30" i="4"/>
  <c r="AH30" i="4"/>
  <c r="AI30" i="4"/>
  <c r="AJ30" i="4"/>
  <c r="AK30" i="4"/>
  <c r="AL30" i="4"/>
  <c r="AM30" i="4"/>
  <c r="AN30" i="4"/>
  <c r="AO30" i="4"/>
  <c r="W31" i="4"/>
  <c r="X31" i="4"/>
  <c r="Y31" i="4"/>
  <c r="Z31" i="4"/>
  <c r="AA31" i="4"/>
  <c r="AB31" i="4"/>
  <c r="AC31" i="4"/>
  <c r="AD31" i="4"/>
  <c r="AE31" i="4"/>
  <c r="AF31" i="4"/>
  <c r="AG31" i="4"/>
  <c r="AH31" i="4"/>
  <c r="AI31" i="4"/>
  <c r="AJ31" i="4"/>
  <c r="AK31" i="4"/>
  <c r="AL31" i="4"/>
  <c r="AM31" i="4"/>
  <c r="AN31" i="4"/>
  <c r="AO31" i="4"/>
  <c r="W32" i="4"/>
  <c r="X32" i="4"/>
  <c r="Y32" i="4"/>
  <c r="Z32" i="4"/>
  <c r="AA32" i="4"/>
  <c r="AB32" i="4"/>
  <c r="AC32" i="4"/>
  <c r="AD32" i="4"/>
  <c r="AE32" i="4"/>
  <c r="AF32" i="4"/>
  <c r="AG32" i="4"/>
  <c r="AH32" i="4"/>
  <c r="AI32" i="4"/>
  <c r="AJ32" i="4"/>
  <c r="AK32" i="4"/>
  <c r="AL32" i="4"/>
  <c r="AM32" i="4"/>
  <c r="AN32" i="4"/>
  <c r="AO32" i="4"/>
  <c r="W33" i="4"/>
  <c r="X33" i="4"/>
  <c r="Y33" i="4"/>
  <c r="Z33" i="4"/>
  <c r="AA33" i="4"/>
  <c r="AB33" i="4"/>
  <c r="AC33" i="4"/>
  <c r="AD33" i="4"/>
  <c r="AE33" i="4"/>
  <c r="AF33" i="4"/>
  <c r="AG33" i="4"/>
  <c r="AH33" i="4"/>
  <c r="AI33" i="4"/>
  <c r="AJ33" i="4"/>
  <c r="AK33" i="4"/>
  <c r="AL33" i="4"/>
  <c r="AM33" i="4"/>
  <c r="AN33" i="4"/>
  <c r="AO33" i="4"/>
  <c r="W34" i="4"/>
  <c r="X34" i="4"/>
  <c r="Y34" i="4"/>
  <c r="Z34" i="4"/>
  <c r="AA34" i="4"/>
  <c r="AB34" i="4"/>
  <c r="AC34" i="4"/>
  <c r="AD34" i="4"/>
  <c r="AE34" i="4"/>
  <c r="AF34" i="4"/>
  <c r="AG34" i="4"/>
  <c r="AH34" i="4"/>
  <c r="AI34" i="4"/>
  <c r="AJ34" i="4"/>
  <c r="AK34" i="4"/>
  <c r="AL34" i="4"/>
  <c r="AM34" i="4"/>
  <c r="AN34" i="4"/>
  <c r="AO34" i="4"/>
  <c r="W35" i="4"/>
  <c r="X35" i="4"/>
  <c r="Y35" i="4"/>
  <c r="Z35" i="4"/>
  <c r="AA35" i="4"/>
  <c r="AB35" i="4"/>
  <c r="AC35" i="4"/>
  <c r="AD35" i="4"/>
  <c r="AE35" i="4"/>
  <c r="AF35" i="4"/>
  <c r="AG35" i="4"/>
  <c r="AH35" i="4"/>
  <c r="AI35" i="4"/>
  <c r="AJ35" i="4"/>
  <c r="AK35" i="4"/>
  <c r="AL35" i="4"/>
  <c r="AM35" i="4"/>
  <c r="AN35" i="4"/>
  <c r="AO35" i="4"/>
  <c r="W36" i="4"/>
  <c r="X36" i="4"/>
  <c r="Y36" i="4"/>
  <c r="Z36" i="4"/>
  <c r="AA36" i="4"/>
  <c r="AB36" i="4"/>
  <c r="AC36" i="4"/>
  <c r="AD36" i="4"/>
  <c r="AE36" i="4"/>
  <c r="AF36" i="4"/>
  <c r="AG36" i="4"/>
  <c r="AH36" i="4"/>
  <c r="AI36" i="4"/>
  <c r="AJ36" i="4"/>
  <c r="AK36" i="4"/>
  <c r="AL36" i="4"/>
  <c r="AM36" i="4"/>
  <c r="AN36" i="4"/>
  <c r="AO36" i="4"/>
  <c r="W37" i="4"/>
  <c r="X37" i="4"/>
  <c r="Y37" i="4"/>
  <c r="Z37" i="4"/>
  <c r="AA37" i="4"/>
  <c r="AB37" i="4"/>
  <c r="AC37" i="4"/>
  <c r="AD37" i="4"/>
  <c r="AE37" i="4"/>
  <c r="AF37" i="4"/>
  <c r="AG37" i="4"/>
  <c r="AH37" i="4"/>
  <c r="AI37" i="4"/>
  <c r="AJ37" i="4"/>
  <c r="AK37" i="4"/>
  <c r="AL37" i="4"/>
  <c r="AM37" i="4"/>
  <c r="AN37" i="4"/>
  <c r="AO37" i="4"/>
  <c r="W38" i="4"/>
  <c r="X38" i="4"/>
  <c r="Y38" i="4"/>
  <c r="Z38" i="4"/>
  <c r="AA38" i="4"/>
  <c r="AB38" i="4"/>
  <c r="AC38" i="4"/>
  <c r="AD38" i="4"/>
  <c r="AE38" i="4"/>
  <c r="AF38" i="4"/>
  <c r="AG38" i="4"/>
  <c r="AH38" i="4"/>
  <c r="AI38" i="4"/>
  <c r="AJ38" i="4"/>
  <c r="AK38" i="4"/>
  <c r="AL38" i="4"/>
  <c r="AM38" i="4"/>
  <c r="AN38" i="4"/>
  <c r="AO38" i="4"/>
  <c r="W39" i="4"/>
  <c r="X39" i="4"/>
  <c r="Y39" i="4"/>
  <c r="Z39" i="4"/>
  <c r="AA39" i="4"/>
  <c r="AB39" i="4"/>
  <c r="AC39" i="4"/>
  <c r="AD39" i="4"/>
  <c r="AE39" i="4"/>
  <c r="AF39" i="4"/>
  <c r="AG39" i="4"/>
  <c r="AH39" i="4"/>
  <c r="AI39" i="4"/>
  <c r="AJ39" i="4"/>
  <c r="AK39" i="4"/>
  <c r="AL39" i="4"/>
  <c r="AM39" i="4"/>
  <c r="AN39" i="4"/>
  <c r="AO39" i="4"/>
  <c r="W40" i="4"/>
  <c r="X40" i="4"/>
  <c r="Y40" i="4"/>
  <c r="Z40" i="4"/>
  <c r="AA40" i="4"/>
  <c r="AB40" i="4"/>
  <c r="AC40" i="4"/>
  <c r="AD40" i="4"/>
  <c r="AE40" i="4"/>
  <c r="AF40" i="4"/>
  <c r="AG40" i="4"/>
  <c r="AH40" i="4"/>
  <c r="AI40" i="4"/>
  <c r="AJ40" i="4"/>
  <c r="AK40" i="4"/>
  <c r="AL40" i="4"/>
  <c r="AM40" i="4"/>
  <c r="AN40" i="4"/>
  <c r="AO40" i="4"/>
  <c r="W41" i="4"/>
  <c r="X41" i="4"/>
  <c r="Y41" i="4"/>
  <c r="Z41" i="4"/>
  <c r="AA41" i="4"/>
  <c r="AB41" i="4"/>
  <c r="AC41" i="4"/>
  <c r="AD41" i="4"/>
  <c r="AE41" i="4"/>
  <c r="AF41" i="4"/>
  <c r="AG41" i="4"/>
  <c r="AH41" i="4"/>
  <c r="AI41" i="4"/>
  <c r="AJ41" i="4"/>
  <c r="AK41" i="4"/>
  <c r="AL41" i="4"/>
  <c r="AM41" i="4"/>
  <c r="AN41" i="4"/>
  <c r="AO41" i="4"/>
  <c r="W42" i="4"/>
  <c r="X42" i="4"/>
  <c r="Y42" i="4"/>
  <c r="Z42" i="4"/>
  <c r="AA42" i="4"/>
  <c r="AB42" i="4"/>
  <c r="AC42" i="4"/>
  <c r="AD42" i="4"/>
  <c r="AE42" i="4"/>
  <c r="AF42" i="4"/>
  <c r="AG42" i="4"/>
  <c r="AH42" i="4"/>
  <c r="AI42" i="4"/>
  <c r="AJ42" i="4"/>
  <c r="AK42" i="4"/>
  <c r="AL42" i="4"/>
  <c r="AM42" i="4"/>
  <c r="AN42" i="4"/>
  <c r="AO42" i="4"/>
  <c r="W43" i="4"/>
  <c r="X43" i="4"/>
  <c r="Y43" i="4"/>
  <c r="Z43" i="4"/>
  <c r="AA43" i="4"/>
  <c r="AB43" i="4"/>
  <c r="AC43" i="4"/>
  <c r="AD43" i="4"/>
  <c r="AE43" i="4"/>
  <c r="AF43" i="4"/>
  <c r="AG43" i="4"/>
  <c r="AH43" i="4"/>
  <c r="AI43" i="4"/>
  <c r="AJ43" i="4"/>
  <c r="AK43" i="4"/>
  <c r="AL43" i="4"/>
  <c r="AM43" i="4"/>
  <c r="AN43" i="4"/>
  <c r="AO43" i="4"/>
  <c r="W44" i="4"/>
  <c r="X44" i="4"/>
  <c r="Y44" i="4"/>
  <c r="Z44" i="4"/>
  <c r="AA44" i="4"/>
  <c r="AB44" i="4"/>
  <c r="AC44" i="4"/>
  <c r="AD44" i="4"/>
  <c r="AE44" i="4"/>
  <c r="AF44" i="4"/>
  <c r="AG44" i="4"/>
  <c r="AH44" i="4"/>
  <c r="AI44" i="4"/>
  <c r="AJ44" i="4"/>
  <c r="AK44" i="4"/>
  <c r="AL44" i="4"/>
  <c r="AM44" i="4"/>
  <c r="AN44" i="4"/>
  <c r="AO44" i="4"/>
  <c r="W45" i="4"/>
  <c r="X45" i="4"/>
  <c r="Y45" i="4"/>
  <c r="Z45" i="4"/>
  <c r="AA45" i="4"/>
  <c r="AB45" i="4"/>
  <c r="AC45" i="4"/>
  <c r="AD45" i="4"/>
  <c r="AE45" i="4"/>
  <c r="AF45" i="4"/>
  <c r="AG45" i="4"/>
  <c r="AH45" i="4"/>
  <c r="AI45" i="4"/>
  <c r="AJ45" i="4"/>
  <c r="AK45" i="4"/>
  <c r="AL45" i="4"/>
  <c r="AM45" i="4"/>
  <c r="AN45" i="4"/>
  <c r="AO45" i="4"/>
  <c r="W46" i="4"/>
  <c r="X46" i="4"/>
  <c r="Y46" i="4"/>
  <c r="Z46" i="4"/>
  <c r="AA46" i="4"/>
  <c r="AB46" i="4"/>
  <c r="AC46" i="4"/>
  <c r="AD46" i="4"/>
  <c r="AE46" i="4"/>
  <c r="AF46" i="4"/>
  <c r="AG46" i="4"/>
  <c r="AH46" i="4"/>
  <c r="AI46" i="4"/>
  <c r="AJ46" i="4"/>
  <c r="AK46" i="4"/>
  <c r="AL46" i="4"/>
  <c r="AM46" i="4"/>
  <c r="AN46" i="4"/>
  <c r="AO46" i="4"/>
  <c r="W47" i="4"/>
  <c r="X47" i="4"/>
  <c r="Y47" i="4"/>
  <c r="Z47" i="4"/>
  <c r="AA47" i="4"/>
  <c r="AB47" i="4"/>
  <c r="AC47" i="4"/>
  <c r="AD47" i="4"/>
  <c r="AE47" i="4"/>
  <c r="AF47" i="4"/>
  <c r="AG47" i="4"/>
  <c r="AH47" i="4"/>
  <c r="AI47" i="4"/>
  <c r="AJ47" i="4"/>
  <c r="AK47" i="4"/>
  <c r="AL47" i="4"/>
  <c r="AM47" i="4"/>
  <c r="AN47" i="4"/>
  <c r="AO47" i="4"/>
  <c r="W48" i="4"/>
  <c r="X48" i="4"/>
  <c r="Y48" i="4"/>
  <c r="Z48" i="4"/>
  <c r="AA48" i="4"/>
  <c r="AB48" i="4"/>
  <c r="AC48" i="4"/>
  <c r="AD48" i="4"/>
  <c r="AE48" i="4"/>
  <c r="AF48" i="4"/>
  <c r="AG48" i="4"/>
  <c r="AH48" i="4"/>
  <c r="AI48" i="4"/>
  <c r="AJ48" i="4"/>
  <c r="AK48" i="4"/>
  <c r="AL48" i="4"/>
  <c r="AM48" i="4"/>
  <c r="AN48" i="4"/>
  <c r="AO48" i="4"/>
  <c r="W49" i="4"/>
  <c r="X49" i="4"/>
  <c r="Y49" i="4"/>
  <c r="Z49" i="4"/>
  <c r="AA49" i="4"/>
  <c r="AB49" i="4"/>
  <c r="AC49" i="4"/>
  <c r="AD49" i="4"/>
  <c r="AE49" i="4"/>
  <c r="AF49" i="4"/>
  <c r="AG49" i="4"/>
  <c r="AH49" i="4"/>
  <c r="AI49" i="4"/>
  <c r="AJ49" i="4"/>
  <c r="AK49" i="4"/>
  <c r="AL49" i="4"/>
  <c r="AM49" i="4"/>
  <c r="AN49" i="4"/>
  <c r="AO49" i="4"/>
  <c r="W50" i="4"/>
  <c r="X50" i="4"/>
  <c r="Y50" i="4"/>
  <c r="Z50" i="4"/>
  <c r="AA50" i="4"/>
  <c r="AB50" i="4"/>
  <c r="AC50" i="4"/>
  <c r="AD50" i="4"/>
  <c r="AE50" i="4"/>
  <c r="AF50" i="4"/>
  <c r="AG50" i="4"/>
  <c r="AH50" i="4"/>
  <c r="AI50" i="4"/>
  <c r="AJ50" i="4"/>
  <c r="AK50" i="4"/>
  <c r="AL50" i="4"/>
  <c r="AM50" i="4"/>
  <c r="AN50" i="4"/>
  <c r="AO50" i="4"/>
  <c r="W51" i="4"/>
  <c r="X51" i="4"/>
  <c r="Y51" i="4"/>
  <c r="Z51" i="4"/>
  <c r="AA51" i="4"/>
  <c r="AB51" i="4"/>
  <c r="AC51" i="4"/>
  <c r="AD51" i="4"/>
  <c r="AE51" i="4"/>
  <c r="AF51" i="4"/>
  <c r="AG51" i="4"/>
  <c r="AH51" i="4"/>
  <c r="AI51" i="4"/>
  <c r="AJ51" i="4"/>
  <c r="AK51" i="4"/>
  <c r="AL51" i="4"/>
  <c r="AM51" i="4"/>
  <c r="AN51" i="4"/>
  <c r="AO51" i="4"/>
  <c r="W52" i="4"/>
  <c r="X52" i="4"/>
  <c r="Y52" i="4"/>
  <c r="Z52" i="4"/>
  <c r="AA52" i="4"/>
  <c r="AB52" i="4"/>
  <c r="AC52" i="4"/>
  <c r="AD52" i="4"/>
  <c r="AE52" i="4"/>
  <c r="AF52" i="4"/>
  <c r="AG52" i="4"/>
  <c r="AH52" i="4"/>
  <c r="AI52" i="4"/>
  <c r="AJ52" i="4"/>
  <c r="AK52" i="4"/>
  <c r="AL52" i="4"/>
  <c r="AM52" i="4"/>
  <c r="AN52" i="4"/>
  <c r="AO52" i="4"/>
  <c r="W53" i="4"/>
  <c r="X53" i="4"/>
  <c r="Y53" i="4"/>
  <c r="Z53" i="4"/>
  <c r="AA53" i="4"/>
  <c r="AB53" i="4"/>
  <c r="AC53" i="4"/>
  <c r="AD53" i="4"/>
  <c r="AE53" i="4"/>
  <c r="AF53" i="4"/>
  <c r="AG53" i="4"/>
  <c r="AH53" i="4"/>
  <c r="AI53" i="4"/>
  <c r="AJ53" i="4"/>
  <c r="AK53" i="4"/>
  <c r="AL53" i="4"/>
  <c r="AM53" i="4"/>
  <c r="AN53" i="4"/>
  <c r="AO53" i="4"/>
  <c r="W54" i="4"/>
  <c r="X54" i="4"/>
  <c r="Y54" i="4"/>
  <c r="Z54" i="4"/>
  <c r="AA54" i="4"/>
  <c r="AB54" i="4"/>
  <c r="AC54" i="4"/>
  <c r="AD54" i="4"/>
  <c r="AE54" i="4"/>
  <c r="AF54" i="4"/>
  <c r="AG54" i="4"/>
  <c r="AH54" i="4"/>
  <c r="AI54" i="4"/>
  <c r="AJ54" i="4"/>
  <c r="AK54" i="4"/>
  <c r="AL54" i="4"/>
  <c r="AM54" i="4"/>
  <c r="AN54" i="4"/>
  <c r="AO54" i="4"/>
  <c r="W55" i="4"/>
  <c r="X55" i="4"/>
  <c r="Y55" i="4"/>
  <c r="Z55" i="4"/>
  <c r="AA55" i="4"/>
  <c r="AB55" i="4"/>
  <c r="AC55" i="4"/>
  <c r="AD55" i="4"/>
  <c r="AE55" i="4"/>
  <c r="AF55" i="4"/>
  <c r="AG55" i="4"/>
  <c r="AH55" i="4"/>
  <c r="AI55" i="4"/>
  <c r="AJ55" i="4"/>
  <c r="AK55" i="4"/>
  <c r="AL55" i="4"/>
  <c r="AM55" i="4"/>
  <c r="AN55" i="4"/>
  <c r="AO55" i="4"/>
  <c r="W56" i="4"/>
  <c r="X56" i="4"/>
  <c r="Y56" i="4"/>
  <c r="Z56" i="4"/>
  <c r="AA56" i="4"/>
  <c r="AB56" i="4"/>
  <c r="AC56" i="4"/>
  <c r="AD56" i="4"/>
  <c r="AE56" i="4"/>
  <c r="AF56" i="4"/>
  <c r="AG56" i="4"/>
  <c r="AH56" i="4"/>
  <c r="AI56" i="4"/>
  <c r="AJ56" i="4"/>
  <c r="AK56" i="4"/>
  <c r="AL56" i="4"/>
  <c r="AM56" i="4"/>
  <c r="AN56" i="4"/>
  <c r="AO56" i="4"/>
  <c r="W57" i="4"/>
  <c r="X57" i="4"/>
  <c r="Y57" i="4"/>
  <c r="Z57" i="4"/>
  <c r="AA57" i="4"/>
  <c r="AB57" i="4"/>
  <c r="AC57" i="4"/>
  <c r="AD57" i="4"/>
  <c r="AE57" i="4"/>
  <c r="AF57" i="4"/>
  <c r="AG57" i="4"/>
  <c r="AH57" i="4"/>
  <c r="AI57" i="4"/>
  <c r="AJ57" i="4"/>
  <c r="AK57" i="4"/>
  <c r="AL57" i="4"/>
  <c r="AM57" i="4"/>
  <c r="AN57" i="4"/>
  <c r="AO57" i="4"/>
  <c r="W58" i="4"/>
  <c r="X58" i="4"/>
  <c r="Y58" i="4"/>
  <c r="Z58" i="4"/>
  <c r="AA58" i="4"/>
  <c r="AB58" i="4"/>
  <c r="AC58" i="4"/>
  <c r="AD58" i="4"/>
  <c r="AE58" i="4"/>
  <c r="AF58" i="4"/>
  <c r="AG58" i="4"/>
  <c r="AH58" i="4"/>
  <c r="AI58" i="4"/>
  <c r="AJ58" i="4"/>
  <c r="AK58" i="4"/>
  <c r="AL58" i="4"/>
  <c r="AM58" i="4"/>
  <c r="AN58" i="4"/>
  <c r="AO58" i="4"/>
  <c r="W59" i="4"/>
  <c r="X59" i="4"/>
  <c r="Y59" i="4"/>
  <c r="Z59" i="4"/>
  <c r="AA59" i="4"/>
  <c r="AB59" i="4"/>
  <c r="AC59" i="4"/>
  <c r="AD59" i="4"/>
  <c r="AE59" i="4"/>
  <c r="AF59" i="4"/>
  <c r="AG59" i="4"/>
  <c r="AH59" i="4"/>
  <c r="AI59" i="4"/>
  <c r="AJ59" i="4"/>
  <c r="AK59" i="4"/>
  <c r="AL59" i="4"/>
  <c r="AM59" i="4"/>
  <c r="AN59" i="4"/>
  <c r="AO59" i="4"/>
  <c r="W60" i="4"/>
  <c r="X60" i="4"/>
  <c r="Y60" i="4"/>
  <c r="Z60" i="4"/>
  <c r="AA60" i="4"/>
  <c r="AB60" i="4"/>
  <c r="AC60" i="4"/>
  <c r="AD60" i="4"/>
  <c r="AE60" i="4"/>
  <c r="AF60" i="4"/>
  <c r="AG60" i="4"/>
  <c r="AH60" i="4"/>
  <c r="AI60" i="4"/>
  <c r="AJ60" i="4"/>
  <c r="AK60" i="4"/>
  <c r="AL60" i="4"/>
  <c r="AM60" i="4"/>
  <c r="AN60" i="4"/>
  <c r="AO60" i="4"/>
  <c r="W61" i="4"/>
  <c r="X61" i="4"/>
  <c r="Y61" i="4"/>
  <c r="Z61" i="4"/>
  <c r="AA61" i="4"/>
  <c r="AB61" i="4"/>
  <c r="AC61" i="4"/>
  <c r="AD61" i="4"/>
  <c r="AE61" i="4"/>
  <c r="AF61" i="4"/>
  <c r="AG61" i="4"/>
  <c r="AH61" i="4"/>
  <c r="AI61" i="4"/>
  <c r="AJ61" i="4"/>
  <c r="AK61" i="4"/>
  <c r="AL61" i="4"/>
  <c r="AM61" i="4"/>
  <c r="AN61" i="4"/>
  <c r="AO61" i="4"/>
  <c r="W62" i="4"/>
  <c r="X62" i="4"/>
  <c r="Y62" i="4"/>
  <c r="Z62" i="4"/>
  <c r="AA62" i="4"/>
  <c r="AB62" i="4"/>
  <c r="AC62" i="4"/>
  <c r="AD62" i="4"/>
  <c r="AE62" i="4"/>
  <c r="AF62" i="4"/>
  <c r="AG62" i="4"/>
  <c r="AH62" i="4"/>
  <c r="AI62" i="4"/>
  <c r="AJ62" i="4"/>
  <c r="AK62" i="4"/>
  <c r="AL62" i="4"/>
  <c r="AM62" i="4"/>
  <c r="AN62" i="4"/>
  <c r="AO62" i="4"/>
  <c r="W63" i="4"/>
  <c r="X63" i="4"/>
  <c r="Y63" i="4"/>
  <c r="Z63" i="4"/>
  <c r="AA63" i="4"/>
  <c r="AB63" i="4"/>
  <c r="AC63" i="4"/>
  <c r="AD63" i="4"/>
  <c r="AE63" i="4"/>
  <c r="AF63" i="4"/>
  <c r="AG63" i="4"/>
  <c r="AH63" i="4"/>
  <c r="AI63" i="4"/>
  <c r="AJ63" i="4"/>
  <c r="AK63" i="4"/>
  <c r="AL63" i="4"/>
  <c r="AM63" i="4"/>
  <c r="AN63" i="4"/>
  <c r="AO63" i="4"/>
  <c r="W64" i="4"/>
  <c r="X64" i="4"/>
  <c r="Y64" i="4"/>
  <c r="Z64" i="4"/>
  <c r="AA64" i="4"/>
  <c r="AB64" i="4"/>
  <c r="AC64" i="4"/>
  <c r="AD64" i="4"/>
  <c r="AE64" i="4"/>
  <c r="AF64" i="4"/>
  <c r="AG64" i="4"/>
  <c r="AH64" i="4"/>
  <c r="AI64" i="4"/>
  <c r="AJ64" i="4"/>
  <c r="AK64" i="4"/>
  <c r="AL64" i="4"/>
  <c r="AM64" i="4"/>
  <c r="AN64" i="4"/>
  <c r="AO64" i="4"/>
  <c r="W65" i="4"/>
  <c r="X65" i="4"/>
  <c r="Y65" i="4"/>
  <c r="Z65" i="4"/>
  <c r="AA65" i="4"/>
  <c r="AB65" i="4"/>
  <c r="AC65" i="4"/>
  <c r="AD65" i="4"/>
  <c r="AE65" i="4"/>
  <c r="AF65" i="4"/>
  <c r="AG65" i="4"/>
  <c r="AH65" i="4"/>
  <c r="AI65" i="4"/>
  <c r="AJ65" i="4"/>
  <c r="AK65" i="4"/>
  <c r="AL65" i="4"/>
  <c r="AM65" i="4"/>
  <c r="AN65" i="4"/>
  <c r="AO65" i="4"/>
  <c r="L11" i="4"/>
  <c r="AL10" i="16"/>
  <c r="AK10" i="16"/>
  <c r="M138" i="12"/>
  <c r="O17" i="8" s="1"/>
  <c r="N138" i="12"/>
  <c r="P17" i="8" s="1"/>
  <c r="O138" i="12"/>
  <c r="Q17" i="8" s="1"/>
  <c r="P138" i="12"/>
  <c r="S17" i="8"/>
  <c r="R138" i="12"/>
  <c r="T17" i="8" s="1"/>
  <c r="S138" i="12"/>
  <c r="U17" i="8" s="1"/>
  <c r="T138" i="12"/>
  <c r="U138" i="12"/>
  <c r="W17" i="8" s="1"/>
  <c r="V138" i="12"/>
  <c r="X17" i="8" s="1"/>
  <c r="W138" i="12"/>
  <c r="Y17" i="8" s="1"/>
  <c r="X138" i="12"/>
  <c r="Y138" i="12"/>
  <c r="AA17" i="8" s="1"/>
  <c r="Z138" i="12"/>
  <c r="AB17" i="8" s="1"/>
  <c r="AA138" i="12"/>
  <c r="AC17" i="8" s="1"/>
  <c r="AB138" i="12"/>
  <c r="AC138" i="12"/>
  <c r="AE17" i="8" s="1"/>
  <c r="AD138" i="12"/>
  <c r="AF17" i="8" s="1"/>
  <c r="AE138" i="12"/>
  <c r="AG17" i="8" s="1"/>
  <c r="M139" i="12"/>
  <c r="N139" i="12"/>
  <c r="P18" i="8" s="1"/>
  <c r="O139" i="12"/>
  <c r="Q18" i="8" s="1"/>
  <c r="P139" i="12"/>
  <c r="R18" i="8" s="1"/>
  <c r="Q139" i="12"/>
  <c r="R139" i="12"/>
  <c r="T18" i="8" s="1"/>
  <c r="S139" i="12"/>
  <c r="U18" i="8" s="1"/>
  <c r="T139" i="12"/>
  <c r="V18" i="8" s="1"/>
  <c r="U139" i="12"/>
  <c r="V139" i="12"/>
  <c r="X18" i="8" s="1"/>
  <c r="W139" i="12"/>
  <c r="Y18" i="8" s="1"/>
  <c r="X139" i="12"/>
  <c r="Z18" i="8" s="1"/>
  <c r="Y139" i="12"/>
  <c r="Z139" i="12"/>
  <c r="AB18" i="8" s="1"/>
  <c r="AA139" i="12"/>
  <c r="AC18" i="8" s="1"/>
  <c r="AB139" i="12"/>
  <c r="AD18" i="8" s="1"/>
  <c r="AC139" i="12"/>
  <c r="AD139" i="12"/>
  <c r="AF18" i="8" s="1"/>
  <c r="AE139" i="12"/>
  <c r="AG18" i="8" s="1"/>
  <c r="M140" i="12"/>
  <c r="O19" i="8" s="1"/>
  <c r="N140" i="12"/>
  <c r="P19" i="8" s="1"/>
  <c r="O140" i="12"/>
  <c r="Q19" i="8" s="1"/>
  <c r="P140" i="12"/>
  <c r="R19" i="8" s="1"/>
  <c r="Q140" i="12"/>
  <c r="S19" i="8" s="1"/>
  <c r="R140" i="12"/>
  <c r="T19" i="8" s="1"/>
  <c r="S140" i="12"/>
  <c r="U19" i="8" s="1"/>
  <c r="T140" i="12"/>
  <c r="V19" i="8" s="1"/>
  <c r="U140" i="12"/>
  <c r="W19" i="8" s="1"/>
  <c r="V140" i="12"/>
  <c r="X19" i="8" s="1"/>
  <c r="W140" i="12"/>
  <c r="Y19" i="8" s="1"/>
  <c r="X140" i="12"/>
  <c r="Z19" i="8" s="1"/>
  <c r="Y140" i="12"/>
  <c r="AA19" i="8" s="1"/>
  <c r="Z140" i="12"/>
  <c r="AB19" i="8" s="1"/>
  <c r="AA140" i="12"/>
  <c r="AC19" i="8" s="1"/>
  <c r="AB140" i="12"/>
  <c r="AD19" i="8" s="1"/>
  <c r="AC140" i="12"/>
  <c r="AE19" i="8" s="1"/>
  <c r="AD140" i="12"/>
  <c r="AF19" i="8" s="1"/>
  <c r="AE140" i="12"/>
  <c r="AG19" i="8" s="1"/>
  <c r="M130" i="12"/>
  <c r="N130" i="12"/>
  <c r="O130" i="12"/>
  <c r="P130" i="12"/>
  <c r="Q130" i="12"/>
  <c r="R130" i="12"/>
  <c r="S130" i="12"/>
  <c r="T130" i="12"/>
  <c r="U130" i="12"/>
  <c r="V130" i="12"/>
  <c r="W130" i="12"/>
  <c r="X130" i="12"/>
  <c r="Y130" i="12"/>
  <c r="Z130" i="12"/>
  <c r="AA130" i="12"/>
  <c r="AB130" i="12"/>
  <c r="AC130" i="12"/>
  <c r="AD130" i="12"/>
  <c r="AE130" i="12"/>
  <c r="M135" i="12"/>
  <c r="N135" i="12"/>
  <c r="O135" i="12"/>
  <c r="P135" i="12"/>
  <c r="Q135" i="12"/>
  <c r="R135" i="12"/>
  <c r="S135" i="12"/>
  <c r="T135" i="12"/>
  <c r="U135" i="12"/>
  <c r="V135" i="12"/>
  <c r="W135" i="12"/>
  <c r="X135" i="12"/>
  <c r="Y135" i="12"/>
  <c r="Z135" i="12"/>
  <c r="AA135" i="12"/>
  <c r="AB135" i="12"/>
  <c r="AC135" i="12"/>
  <c r="AD135" i="12"/>
  <c r="AE135" i="12"/>
  <c r="M124" i="12"/>
  <c r="N124" i="12"/>
  <c r="O124" i="12"/>
  <c r="P124" i="12"/>
  <c r="Q124" i="12"/>
  <c r="R124" i="12"/>
  <c r="S124" i="12"/>
  <c r="T124" i="12"/>
  <c r="U124" i="12"/>
  <c r="V124" i="12"/>
  <c r="W124" i="12"/>
  <c r="X124" i="12"/>
  <c r="Y124" i="12"/>
  <c r="Z124" i="12"/>
  <c r="AA124" i="12"/>
  <c r="AB124" i="12"/>
  <c r="AC124" i="12"/>
  <c r="AD124" i="12"/>
  <c r="AE124" i="12"/>
  <c r="M119" i="12"/>
  <c r="N119" i="12"/>
  <c r="O119" i="12"/>
  <c r="P119" i="12"/>
  <c r="Q119" i="12"/>
  <c r="R119" i="12"/>
  <c r="S119" i="12"/>
  <c r="T119" i="12"/>
  <c r="U119" i="12"/>
  <c r="V119" i="12"/>
  <c r="W119" i="12"/>
  <c r="X119" i="12"/>
  <c r="Y119" i="12"/>
  <c r="Z119" i="12"/>
  <c r="AA119" i="12"/>
  <c r="AB119" i="12"/>
  <c r="AC119" i="12"/>
  <c r="AD119" i="12"/>
  <c r="AE119" i="12"/>
  <c r="M66" i="12"/>
  <c r="N66" i="12"/>
  <c r="N142" i="12" s="1"/>
  <c r="O66" i="12"/>
  <c r="P66" i="12"/>
  <c r="Q66" i="12"/>
  <c r="R66" i="12"/>
  <c r="R142" i="12" s="1"/>
  <c r="S66" i="12"/>
  <c r="T66" i="12"/>
  <c r="U66" i="12"/>
  <c r="V66" i="12"/>
  <c r="V142" i="12" s="1"/>
  <c r="W66" i="12"/>
  <c r="X66" i="12"/>
  <c r="Y66" i="12"/>
  <c r="Z66" i="12"/>
  <c r="Z142" i="12" s="1"/>
  <c r="AA66" i="12"/>
  <c r="AB66" i="12"/>
  <c r="AC66" i="12"/>
  <c r="AD66" i="12"/>
  <c r="AD142" i="12" s="1"/>
  <c r="AE66" i="12"/>
  <c r="M71" i="12"/>
  <c r="N71" i="12"/>
  <c r="O71" i="12"/>
  <c r="P71" i="12"/>
  <c r="Q71" i="12"/>
  <c r="R71" i="12"/>
  <c r="S71" i="12"/>
  <c r="T71" i="12"/>
  <c r="U71" i="12"/>
  <c r="V71" i="12"/>
  <c r="W71" i="12"/>
  <c r="X71" i="12"/>
  <c r="Y71" i="12"/>
  <c r="Z71" i="12"/>
  <c r="AA71" i="12"/>
  <c r="AB71" i="12"/>
  <c r="AC71" i="12"/>
  <c r="AD71" i="12"/>
  <c r="AE71" i="12"/>
  <c r="J10" i="16"/>
  <c r="K10" i="16"/>
  <c r="I15" i="7"/>
  <c r="J15" i="7"/>
  <c r="H15" i="7"/>
  <c r="H13" i="7" s="1"/>
  <c r="R13" i="7" s="1"/>
  <c r="I16" i="7"/>
  <c r="H16" i="7"/>
  <c r="H14" i="7"/>
  <c r="H11" i="7"/>
  <c r="AP114" i="4" l="1"/>
  <c r="AJ114" i="4"/>
  <c r="AD114" i="4"/>
  <c r="Y114" i="4"/>
  <c r="AH114" i="4"/>
  <c r="S141" i="12"/>
  <c r="Y138" i="4"/>
  <c r="Z138" i="4"/>
  <c r="AL138" i="4"/>
  <c r="AH138" i="4"/>
  <c r="AD138" i="4"/>
  <c r="AE141" i="12"/>
  <c r="O141" i="12"/>
  <c r="AA141" i="12"/>
  <c r="W141" i="12"/>
  <c r="P142" i="12"/>
  <c r="AE142" i="12"/>
  <c r="AA142" i="12"/>
  <c r="W142" i="12"/>
  <c r="S142" i="12"/>
  <c r="O142" i="12"/>
  <c r="AC142" i="12"/>
  <c r="U142" i="12"/>
  <c r="X142" i="12"/>
  <c r="T142" i="12"/>
  <c r="Y142" i="12"/>
  <c r="Q142" i="12"/>
  <c r="M142" i="12"/>
  <c r="AB142" i="12"/>
  <c r="U24" i="8"/>
  <c r="AC146" i="4" s="1"/>
  <c r="Q24" i="8"/>
  <c r="Y146" i="4" s="1"/>
  <c r="AC141" i="12"/>
  <c r="Y141" i="12"/>
  <c r="U141" i="12"/>
  <c r="Q141" i="12"/>
  <c r="M141" i="12"/>
  <c r="AB141" i="12"/>
  <c r="X141" i="12"/>
  <c r="T141" i="12"/>
  <c r="P141" i="12"/>
  <c r="O18" i="8"/>
  <c r="O24" i="8" s="1"/>
  <c r="W146" i="4" s="1"/>
  <c r="AG24" i="8"/>
  <c r="AE18" i="8"/>
  <c r="AE24" i="8" s="1"/>
  <c r="AM146" i="4" s="1"/>
  <c r="AA18" i="8"/>
  <c r="AA24" i="8" s="1"/>
  <c r="AI146" i="4" s="1"/>
  <c r="W18" i="8"/>
  <c r="W24" i="8" s="1"/>
  <c r="AE146" i="4" s="1"/>
  <c r="S18" i="8"/>
  <c r="S24" i="8" s="1"/>
  <c r="AA146" i="4" s="1"/>
  <c r="AC24" i="8"/>
  <c r="AK146" i="4" s="1"/>
  <c r="AF24" i="8"/>
  <c r="AN146" i="4" s="1"/>
  <c r="AB24" i="8"/>
  <c r="AJ146" i="4" s="1"/>
  <c r="X24" i="8"/>
  <c r="AF146" i="4" s="1"/>
  <c r="T24" i="8"/>
  <c r="AB146" i="4" s="1"/>
  <c r="Y24" i="8"/>
  <c r="AG146" i="4" s="1"/>
  <c r="AD141" i="12"/>
  <c r="V141" i="12"/>
  <c r="N141" i="12"/>
  <c r="Z141" i="12"/>
  <c r="R141" i="12"/>
  <c r="AD17" i="8"/>
  <c r="AD24" i="8" s="1"/>
  <c r="AL146" i="4" s="1"/>
  <c r="Z17" i="8"/>
  <c r="Z24" i="8" s="1"/>
  <c r="AH146" i="4" s="1"/>
  <c r="V17" i="8"/>
  <c r="R17" i="8"/>
  <c r="R24" i="8" s="1"/>
  <c r="Z146" i="4" s="1"/>
  <c r="AK66" i="4"/>
  <c r="Y132" i="4"/>
  <c r="AN132" i="4"/>
  <c r="AJ132" i="4"/>
  <c r="AF132" i="4"/>
  <c r="AB132" i="4"/>
  <c r="X132" i="4"/>
  <c r="AC66" i="4"/>
  <c r="AC139" i="4" s="1"/>
  <c r="AG66" i="4"/>
  <c r="AG139" i="4" s="1"/>
  <c r="AI125" i="4"/>
  <c r="AA125" i="4"/>
  <c r="AE125" i="4"/>
  <c r="Y66" i="4"/>
  <c r="Y139" i="4" s="1"/>
  <c r="AI132" i="4"/>
  <c r="AE132" i="4"/>
  <c r="AA132" i="4"/>
  <c r="AO66" i="4"/>
  <c r="AO139" i="4" s="1"/>
  <c r="AG28" i="8" s="1"/>
  <c r="AL66" i="4"/>
  <c r="AH66" i="4"/>
  <c r="AH139" i="4" s="1"/>
  <c r="AD66" i="4"/>
  <c r="Z66" i="4"/>
  <c r="Z139" i="4" s="1"/>
  <c r="AN66" i="4"/>
  <c r="AJ66" i="4"/>
  <c r="AF66" i="4"/>
  <c r="AB66" i="4"/>
  <c r="X66" i="4"/>
  <c r="AM66" i="4"/>
  <c r="AI66" i="4"/>
  <c r="AE66" i="4"/>
  <c r="AA66" i="4"/>
  <c r="W66" i="4"/>
  <c r="AO125" i="4"/>
  <c r="AK125" i="4"/>
  <c r="AG125" i="4"/>
  <c r="AC125" i="4"/>
  <c r="Y125" i="4"/>
  <c r="AN125" i="4"/>
  <c r="AJ125" i="4"/>
  <c r="AF125" i="4"/>
  <c r="AB125" i="4"/>
  <c r="X125" i="4"/>
  <c r="AL125" i="4"/>
  <c r="AH125" i="4"/>
  <c r="AD125" i="4"/>
  <c r="Z125" i="4"/>
  <c r="AL132" i="4"/>
  <c r="AH132" i="4"/>
  <c r="AD132" i="4"/>
  <c r="Z132" i="4"/>
  <c r="AK139" i="4"/>
  <c r="AN138" i="4"/>
  <c r="AJ138" i="4"/>
  <c r="AF138" i="4"/>
  <c r="AB138" i="4"/>
  <c r="X138" i="4"/>
  <c r="AM138" i="4"/>
  <c r="AI138" i="4"/>
  <c r="AE138" i="4"/>
  <c r="AA138" i="4"/>
  <c r="W138" i="4"/>
  <c r="R15" i="7"/>
  <c r="AD139" i="4" l="1"/>
  <c r="AB139" i="4"/>
  <c r="AO146" i="4"/>
  <c r="AG29" i="8"/>
  <c r="W139" i="4"/>
  <c r="W147" i="4" s="1"/>
  <c r="AL139" i="4"/>
  <c r="AD28" i="8" s="1"/>
  <c r="AD29" i="8" s="1"/>
  <c r="AI139" i="4"/>
  <c r="AI147" i="4" s="1"/>
  <c r="AF139" i="4"/>
  <c r="AF147" i="4" s="1"/>
  <c r="X139" i="4"/>
  <c r="P28" i="8" s="1"/>
  <c r="AN139" i="4"/>
  <c r="AF28" i="8" s="1"/>
  <c r="AF29" i="8" s="1"/>
  <c r="AE139" i="4"/>
  <c r="AE147" i="4" s="1"/>
  <c r="AA139" i="4"/>
  <c r="AA147" i="4" s="1"/>
  <c r="AM139" i="4"/>
  <c r="AM147" i="4" s="1"/>
  <c r="AJ139" i="4"/>
  <c r="AJ147" i="4" s="1"/>
  <c r="V28" i="8"/>
  <c r="Z147" i="4"/>
  <c r="R28" i="8"/>
  <c r="R29" i="8" s="1"/>
  <c r="AK147" i="4"/>
  <c r="AC28" i="8"/>
  <c r="AC29" i="8" s="1"/>
  <c r="AB147" i="4"/>
  <c r="T28" i="8"/>
  <c r="T29" i="8" s="1"/>
  <c r="Y147" i="4"/>
  <c r="Q28" i="8"/>
  <c r="Q29" i="8" s="1"/>
  <c r="AO147" i="4"/>
  <c r="AH147" i="4"/>
  <c r="Z28" i="8"/>
  <c r="Z29" i="8" s="1"/>
  <c r="AC147" i="4"/>
  <c r="U28" i="8"/>
  <c r="U29" i="8" s="1"/>
  <c r="AG147" i="4"/>
  <c r="Y28" i="8"/>
  <c r="Y29" i="8" s="1"/>
  <c r="I143" i="4"/>
  <c r="J143" i="4"/>
  <c r="L143" i="4"/>
  <c r="H143" i="4"/>
  <c r="AA28" i="8" l="1"/>
  <c r="AA29" i="8" s="1"/>
  <c r="O28" i="8"/>
  <c r="O29" i="8" s="1"/>
  <c r="AL147" i="4"/>
  <c r="X28" i="8"/>
  <c r="X29" i="8" s="1"/>
  <c r="AN147" i="4"/>
  <c r="S28" i="8"/>
  <c r="S29" i="8" s="1"/>
  <c r="W28" i="8"/>
  <c r="W29" i="8" s="1"/>
  <c r="AB28" i="8"/>
  <c r="AB29" i="8" s="1"/>
  <c r="AE28" i="8"/>
  <c r="AE29" i="8" s="1"/>
  <c r="X12" i="15"/>
  <c r="C134" i="4" l="1"/>
  <c r="C135" i="4"/>
  <c r="D135" i="4"/>
  <c r="E135" i="4"/>
  <c r="G135" i="4"/>
  <c r="C136" i="4"/>
  <c r="D136" i="4"/>
  <c r="E136" i="4"/>
  <c r="G136" i="4"/>
  <c r="C137" i="4"/>
  <c r="D137" i="4"/>
  <c r="E137" i="4"/>
  <c r="G137" i="4"/>
  <c r="D134" i="4"/>
  <c r="E134" i="4"/>
  <c r="G134" i="4"/>
  <c r="C68" i="4"/>
  <c r="C69" i="4"/>
  <c r="D69" i="4"/>
  <c r="E69" i="4"/>
  <c r="G69" i="4"/>
  <c r="C70" i="4"/>
  <c r="D70" i="4"/>
  <c r="E70" i="4"/>
  <c r="G70" i="4"/>
  <c r="C71" i="4"/>
  <c r="D71" i="4"/>
  <c r="E71" i="4"/>
  <c r="G71" i="4"/>
  <c r="C72" i="4"/>
  <c r="D72" i="4"/>
  <c r="E72" i="4"/>
  <c r="G72" i="4"/>
  <c r="C73" i="4"/>
  <c r="D73" i="4"/>
  <c r="E73" i="4"/>
  <c r="G73" i="4"/>
  <c r="C74" i="4"/>
  <c r="D74" i="4"/>
  <c r="E74" i="4"/>
  <c r="G74" i="4"/>
  <c r="C75" i="4"/>
  <c r="D75" i="4"/>
  <c r="E75" i="4"/>
  <c r="G75" i="4"/>
  <c r="C76" i="4"/>
  <c r="F76" i="4" s="1"/>
  <c r="D76" i="4"/>
  <c r="E76" i="4"/>
  <c r="G76" i="4"/>
  <c r="C77" i="4"/>
  <c r="F77" i="4" s="1"/>
  <c r="D77" i="4"/>
  <c r="E77" i="4"/>
  <c r="G77" i="4"/>
  <c r="C78" i="4"/>
  <c r="F78" i="4" s="1"/>
  <c r="D78" i="4"/>
  <c r="E78" i="4"/>
  <c r="G78" i="4"/>
  <c r="C79" i="4"/>
  <c r="F79" i="4" s="1"/>
  <c r="D79" i="4"/>
  <c r="E79" i="4"/>
  <c r="G79" i="4"/>
  <c r="C80" i="4"/>
  <c r="F80" i="4" s="1"/>
  <c r="D80" i="4"/>
  <c r="E80" i="4"/>
  <c r="G80" i="4"/>
  <c r="C81" i="4"/>
  <c r="F81" i="4" s="1"/>
  <c r="D81" i="4"/>
  <c r="E81" i="4"/>
  <c r="G81" i="4"/>
  <c r="C82" i="4"/>
  <c r="F82" i="4" s="1"/>
  <c r="D82" i="4"/>
  <c r="E82" i="4"/>
  <c r="G82" i="4"/>
  <c r="C83" i="4"/>
  <c r="F83" i="4" s="1"/>
  <c r="D83" i="4"/>
  <c r="E83" i="4"/>
  <c r="G83" i="4"/>
  <c r="C84" i="4"/>
  <c r="F84" i="4" s="1"/>
  <c r="D84" i="4"/>
  <c r="E84" i="4"/>
  <c r="G84" i="4"/>
  <c r="C85" i="4"/>
  <c r="F85" i="4" s="1"/>
  <c r="D85" i="4"/>
  <c r="E85" i="4"/>
  <c r="G85" i="4"/>
  <c r="C86" i="4"/>
  <c r="F86" i="4" s="1"/>
  <c r="D86" i="4"/>
  <c r="E86" i="4"/>
  <c r="G86" i="4"/>
  <c r="C87" i="4"/>
  <c r="F87" i="4" s="1"/>
  <c r="D87" i="4"/>
  <c r="E87" i="4"/>
  <c r="G87" i="4"/>
  <c r="C88" i="4"/>
  <c r="F88" i="4" s="1"/>
  <c r="D88" i="4"/>
  <c r="E88" i="4"/>
  <c r="G88" i="4"/>
  <c r="C89" i="4"/>
  <c r="F89" i="4" s="1"/>
  <c r="D89" i="4"/>
  <c r="E89" i="4"/>
  <c r="G89" i="4"/>
  <c r="C90" i="4"/>
  <c r="F90" i="4" s="1"/>
  <c r="D90" i="4"/>
  <c r="E90" i="4"/>
  <c r="G90" i="4"/>
  <c r="C91" i="4"/>
  <c r="D91" i="4"/>
  <c r="E91" i="4"/>
  <c r="G91" i="4"/>
  <c r="C92" i="4"/>
  <c r="F92" i="4" s="1"/>
  <c r="D92" i="4"/>
  <c r="E92" i="4"/>
  <c r="G92" i="4"/>
  <c r="C93" i="4"/>
  <c r="F93" i="4" s="1"/>
  <c r="D93" i="4"/>
  <c r="E93" i="4"/>
  <c r="G93" i="4"/>
  <c r="C94" i="4"/>
  <c r="F94" i="4" s="1"/>
  <c r="D94" i="4"/>
  <c r="E94" i="4"/>
  <c r="G94" i="4"/>
  <c r="C95" i="4"/>
  <c r="F95" i="4" s="1"/>
  <c r="D95" i="4"/>
  <c r="E95" i="4"/>
  <c r="G95" i="4"/>
  <c r="C96" i="4"/>
  <c r="F96" i="4" s="1"/>
  <c r="D96" i="4"/>
  <c r="E96" i="4"/>
  <c r="G96" i="4"/>
  <c r="C97" i="4"/>
  <c r="F97" i="4" s="1"/>
  <c r="D97" i="4"/>
  <c r="E97" i="4"/>
  <c r="G97" i="4"/>
  <c r="C98" i="4"/>
  <c r="F98" i="4" s="1"/>
  <c r="D98" i="4"/>
  <c r="E98" i="4"/>
  <c r="G98" i="4"/>
  <c r="C99" i="4"/>
  <c r="F99" i="4" s="1"/>
  <c r="D99" i="4"/>
  <c r="E99" i="4"/>
  <c r="G99" i="4"/>
  <c r="C100" i="4"/>
  <c r="F100" i="4" s="1"/>
  <c r="D100" i="4"/>
  <c r="E100" i="4"/>
  <c r="G100" i="4"/>
  <c r="C101" i="4"/>
  <c r="F101" i="4" s="1"/>
  <c r="D101" i="4"/>
  <c r="E101" i="4"/>
  <c r="G101" i="4"/>
  <c r="C102" i="4"/>
  <c r="F102" i="4" s="1"/>
  <c r="D102" i="4"/>
  <c r="E102" i="4"/>
  <c r="G102" i="4"/>
  <c r="C103" i="4"/>
  <c r="F103" i="4" s="1"/>
  <c r="D103" i="4"/>
  <c r="E103" i="4"/>
  <c r="G103" i="4"/>
  <c r="C104" i="4"/>
  <c r="F104" i="4" s="1"/>
  <c r="D104" i="4"/>
  <c r="E104" i="4"/>
  <c r="G104" i="4"/>
  <c r="C105" i="4"/>
  <c r="F105" i="4" s="1"/>
  <c r="D105" i="4"/>
  <c r="E105" i="4"/>
  <c r="G105" i="4"/>
  <c r="C106" i="4"/>
  <c r="F106" i="4" s="1"/>
  <c r="D106" i="4"/>
  <c r="E106" i="4"/>
  <c r="G106" i="4"/>
  <c r="C107" i="4"/>
  <c r="F107" i="4" s="1"/>
  <c r="D107" i="4"/>
  <c r="E107" i="4"/>
  <c r="G107" i="4"/>
  <c r="C108" i="4"/>
  <c r="F108" i="4" s="1"/>
  <c r="D108" i="4"/>
  <c r="E108" i="4"/>
  <c r="G108" i="4"/>
  <c r="C109" i="4"/>
  <c r="F109" i="4" s="1"/>
  <c r="D109" i="4"/>
  <c r="E109" i="4"/>
  <c r="G109" i="4"/>
  <c r="C110" i="4"/>
  <c r="F110" i="4" s="1"/>
  <c r="D110" i="4"/>
  <c r="E110" i="4"/>
  <c r="G110" i="4"/>
  <c r="C111" i="4"/>
  <c r="F111" i="4" s="1"/>
  <c r="D111" i="4"/>
  <c r="E111" i="4"/>
  <c r="G111" i="4"/>
  <c r="C112" i="4"/>
  <c r="F112" i="4" s="1"/>
  <c r="D112" i="4"/>
  <c r="E112" i="4"/>
  <c r="G112" i="4"/>
  <c r="C113" i="4"/>
  <c r="F113" i="4" s="1"/>
  <c r="D113" i="4"/>
  <c r="E113" i="4"/>
  <c r="G113" i="4"/>
  <c r="D68" i="4"/>
  <c r="E68" i="4"/>
  <c r="G68" i="4"/>
  <c r="M68" i="4"/>
  <c r="AR68" i="4" s="1"/>
  <c r="P69" i="4"/>
  <c r="Q69" i="4"/>
  <c r="R69" i="4"/>
  <c r="S69" i="4"/>
  <c r="T69" i="4"/>
  <c r="U69" i="4"/>
  <c r="V69" i="4"/>
  <c r="P70" i="4"/>
  <c r="Q70" i="4"/>
  <c r="R70" i="4"/>
  <c r="S70" i="4"/>
  <c r="T70" i="4"/>
  <c r="U70" i="4"/>
  <c r="V70" i="4"/>
  <c r="P71" i="4"/>
  <c r="Q71" i="4"/>
  <c r="R71" i="4"/>
  <c r="S71" i="4"/>
  <c r="T71" i="4"/>
  <c r="U71" i="4"/>
  <c r="V71" i="4"/>
  <c r="P72" i="4"/>
  <c r="Q72" i="4"/>
  <c r="R72" i="4"/>
  <c r="S72" i="4"/>
  <c r="T72" i="4"/>
  <c r="U72" i="4"/>
  <c r="V72" i="4"/>
  <c r="P73" i="4"/>
  <c r="Q73" i="4"/>
  <c r="R73" i="4"/>
  <c r="S73" i="4"/>
  <c r="T73" i="4"/>
  <c r="U73" i="4"/>
  <c r="V73" i="4"/>
  <c r="P74" i="4"/>
  <c r="Q74" i="4"/>
  <c r="R74" i="4"/>
  <c r="S74" i="4"/>
  <c r="T74" i="4"/>
  <c r="U74" i="4"/>
  <c r="V74" i="4"/>
  <c r="P75" i="4"/>
  <c r="Q75" i="4"/>
  <c r="R75" i="4"/>
  <c r="S75" i="4"/>
  <c r="T75" i="4"/>
  <c r="U75" i="4"/>
  <c r="V75" i="4"/>
  <c r="P76" i="4"/>
  <c r="Q76" i="4"/>
  <c r="R76" i="4"/>
  <c r="S76" i="4"/>
  <c r="T76" i="4"/>
  <c r="U76" i="4"/>
  <c r="V76" i="4"/>
  <c r="P77" i="4"/>
  <c r="Q77" i="4"/>
  <c r="R77" i="4"/>
  <c r="S77" i="4"/>
  <c r="T77" i="4"/>
  <c r="U77" i="4"/>
  <c r="V77" i="4"/>
  <c r="P78" i="4"/>
  <c r="Q78" i="4"/>
  <c r="R78" i="4"/>
  <c r="S78" i="4"/>
  <c r="T78" i="4"/>
  <c r="U78" i="4"/>
  <c r="V78" i="4"/>
  <c r="P79" i="4"/>
  <c r="Q79" i="4"/>
  <c r="R79" i="4"/>
  <c r="S79" i="4"/>
  <c r="T79" i="4"/>
  <c r="U79" i="4"/>
  <c r="V79" i="4"/>
  <c r="P80" i="4"/>
  <c r="Q80" i="4"/>
  <c r="R80" i="4"/>
  <c r="S80" i="4"/>
  <c r="T80" i="4"/>
  <c r="U80" i="4"/>
  <c r="V80" i="4"/>
  <c r="P81" i="4"/>
  <c r="Q81" i="4"/>
  <c r="R81" i="4"/>
  <c r="S81" i="4"/>
  <c r="T81" i="4"/>
  <c r="U81" i="4"/>
  <c r="V81" i="4"/>
  <c r="P82" i="4"/>
  <c r="Q82" i="4"/>
  <c r="R82" i="4"/>
  <c r="S82" i="4"/>
  <c r="T82" i="4"/>
  <c r="U82" i="4"/>
  <c r="V82" i="4"/>
  <c r="P83" i="4"/>
  <c r="Q83" i="4"/>
  <c r="R83" i="4"/>
  <c r="S83" i="4"/>
  <c r="T83" i="4"/>
  <c r="U83" i="4"/>
  <c r="V83" i="4"/>
  <c r="P84" i="4"/>
  <c r="Q84" i="4"/>
  <c r="R84" i="4"/>
  <c r="S84" i="4"/>
  <c r="T84" i="4"/>
  <c r="U84" i="4"/>
  <c r="V84" i="4"/>
  <c r="P85" i="4"/>
  <c r="Q85" i="4"/>
  <c r="R85" i="4"/>
  <c r="S85" i="4"/>
  <c r="T85" i="4"/>
  <c r="U85" i="4"/>
  <c r="V85" i="4"/>
  <c r="P86" i="4"/>
  <c r="Q86" i="4"/>
  <c r="R86" i="4"/>
  <c r="S86" i="4"/>
  <c r="T86" i="4"/>
  <c r="U86" i="4"/>
  <c r="V86" i="4"/>
  <c r="P87" i="4"/>
  <c r="Q87" i="4"/>
  <c r="R87" i="4"/>
  <c r="S87" i="4"/>
  <c r="T87" i="4"/>
  <c r="U87" i="4"/>
  <c r="V87" i="4"/>
  <c r="P88" i="4"/>
  <c r="Q88" i="4"/>
  <c r="R88" i="4"/>
  <c r="S88" i="4"/>
  <c r="T88" i="4"/>
  <c r="U88" i="4"/>
  <c r="V88" i="4"/>
  <c r="P89" i="4"/>
  <c r="Q89" i="4"/>
  <c r="R89" i="4"/>
  <c r="S89" i="4"/>
  <c r="T89" i="4"/>
  <c r="U89" i="4"/>
  <c r="V89" i="4"/>
  <c r="P90" i="4"/>
  <c r="Q90" i="4"/>
  <c r="R90" i="4"/>
  <c r="S90" i="4"/>
  <c r="T90" i="4"/>
  <c r="U90" i="4"/>
  <c r="V90" i="4"/>
  <c r="P91" i="4"/>
  <c r="Q91" i="4"/>
  <c r="R91" i="4"/>
  <c r="S91" i="4"/>
  <c r="T91" i="4"/>
  <c r="U91" i="4"/>
  <c r="V91" i="4"/>
  <c r="P92" i="4"/>
  <c r="Q92" i="4"/>
  <c r="R92" i="4"/>
  <c r="S92" i="4"/>
  <c r="T92" i="4"/>
  <c r="U92" i="4"/>
  <c r="V92" i="4"/>
  <c r="P93" i="4"/>
  <c r="Q93" i="4"/>
  <c r="R93" i="4"/>
  <c r="S93" i="4"/>
  <c r="T93" i="4"/>
  <c r="U93" i="4"/>
  <c r="V93" i="4"/>
  <c r="P94" i="4"/>
  <c r="Q94" i="4"/>
  <c r="R94" i="4"/>
  <c r="S94" i="4"/>
  <c r="T94" i="4"/>
  <c r="U94" i="4"/>
  <c r="V94" i="4"/>
  <c r="P95" i="4"/>
  <c r="Q95" i="4"/>
  <c r="R95" i="4"/>
  <c r="S95" i="4"/>
  <c r="T95" i="4"/>
  <c r="U95" i="4"/>
  <c r="V95" i="4"/>
  <c r="P96" i="4"/>
  <c r="Q96" i="4"/>
  <c r="R96" i="4"/>
  <c r="S96" i="4"/>
  <c r="T96" i="4"/>
  <c r="U96" i="4"/>
  <c r="V96" i="4"/>
  <c r="P97" i="4"/>
  <c r="Q97" i="4"/>
  <c r="R97" i="4"/>
  <c r="S97" i="4"/>
  <c r="T97" i="4"/>
  <c r="U97" i="4"/>
  <c r="V97" i="4"/>
  <c r="P98" i="4"/>
  <c r="Q98" i="4"/>
  <c r="R98" i="4"/>
  <c r="S98" i="4"/>
  <c r="T98" i="4"/>
  <c r="U98" i="4"/>
  <c r="V98" i="4"/>
  <c r="P99" i="4"/>
  <c r="Q99" i="4"/>
  <c r="R99" i="4"/>
  <c r="S99" i="4"/>
  <c r="T99" i="4"/>
  <c r="U99" i="4"/>
  <c r="V99" i="4"/>
  <c r="P100" i="4"/>
  <c r="Q100" i="4"/>
  <c r="R100" i="4"/>
  <c r="S100" i="4"/>
  <c r="T100" i="4"/>
  <c r="U100" i="4"/>
  <c r="V100" i="4"/>
  <c r="P101" i="4"/>
  <c r="Q101" i="4"/>
  <c r="R101" i="4"/>
  <c r="S101" i="4"/>
  <c r="T101" i="4"/>
  <c r="U101" i="4"/>
  <c r="V101" i="4"/>
  <c r="P102" i="4"/>
  <c r="Q102" i="4"/>
  <c r="R102" i="4"/>
  <c r="S102" i="4"/>
  <c r="T102" i="4"/>
  <c r="U102" i="4"/>
  <c r="V102" i="4"/>
  <c r="P103" i="4"/>
  <c r="Q103" i="4"/>
  <c r="R103" i="4"/>
  <c r="S103" i="4"/>
  <c r="T103" i="4"/>
  <c r="U103" i="4"/>
  <c r="V103" i="4"/>
  <c r="P104" i="4"/>
  <c r="Q104" i="4"/>
  <c r="R104" i="4"/>
  <c r="S104" i="4"/>
  <c r="T104" i="4"/>
  <c r="U104" i="4"/>
  <c r="V104" i="4"/>
  <c r="P105" i="4"/>
  <c r="Q105" i="4"/>
  <c r="R105" i="4"/>
  <c r="S105" i="4"/>
  <c r="T105" i="4"/>
  <c r="U105" i="4"/>
  <c r="V105" i="4"/>
  <c r="P106" i="4"/>
  <c r="Q106" i="4"/>
  <c r="R106" i="4"/>
  <c r="S106" i="4"/>
  <c r="T106" i="4"/>
  <c r="U106" i="4"/>
  <c r="V106" i="4"/>
  <c r="P107" i="4"/>
  <c r="Q107" i="4"/>
  <c r="R107" i="4"/>
  <c r="S107" i="4"/>
  <c r="T107" i="4"/>
  <c r="U107" i="4"/>
  <c r="V107" i="4"/>
  <c r="P108" i="4"/>
  <c r="Q108" i="4"/>
  <c r="R108" i="4"/>
  <c r="S108" i="4"/>
  <c r="T108" i="4"/>
  <c r="U108" i="4"/>
  <c r="V108" i="4"/>
  <c r="P109" i="4"/>
  <c r="Q109" i="4"/>
  <c r="R109" i="4"/>
  <c r="S109" i="4"/>
  <c r="T109" i="4"/>
  <c r="U109" i="4"/>
  <c r="V109" i="4"/>
  <c r="P110" i="4"/>
  <c r="Q110" i="4"/>
  <c r="R110" i="4"/>
  <c r="S110" i="4"/>
  <c r="T110" i="4"/>
  <c r="U110" i="4"/>
  <c r="V110" i="4"/>
  <c r="P111" i="4"/>
  <c r="Q111" i="4"/>
  <c r="R111" i="4"/>
  <c r="S111" i="4"/>
  <c r="T111" i="4"/>
  <c r="U111" i="4"/>
  <c r="V111" i="4"/>
  <c r="P112" i="4"/>
  <c r="Q112" i="4"/>
  <c r="R112" i="4"/>
  <c r="S112" i="4"/>
  <c r="T112" i="4"/>
  <c r="U112" i="4"/>
  <c r="V112" i="4"/>
  <c r="P113" i="4"/>
  <c r="Q113" i="4"/>
  <c r="R113" i="4"/>
  <c r="S113" i="4"/>
  <c r="T113" i="4"/>
  <c r="U113" i="4"/>
  <c r="V113" i="4"/>
  <c r="Q68" i="4"/>
  <c r="R68" i="4"/>
  <c r="S68" i="4"/>
  <c r="T68" i="4"/>
  <c r="U68" i="4"/>
  <c r="V68" i="4"/>
  <c r="P68" i="4"/>
  <c r="M69" i="4"/>
  <c r="AR69" i="4" s="1"/>
  <c r="N69" i="4"/>
  <c r="M70" i="4"/>
  <c r="AR70" i="4" s="1"/>
  <c r="N70" i="4"/>
  <c r="M71" i="4"/>
  <c r="AR71" i="4" s="1"/>
  <c r="N71" i="4"/>
  <c r="M72" i="4"/>
  <c r="AR72" i="4" s="1"/>
  <c r="N72" i="4"/>
  <c r="M73" i="4"/>
  <c r="AR73" i="4" s="1"/>
  <c r="N73" i="4"/>
  <c r="M74" i="4"/>
  <c r="AR74" i="4" s="1"/>
  <c r="N74" i="4"/>
  <c r="M75" i="4"/>
  <c r="AR75" i="4" s="1"/>
  <c r="N75" i="4"/>
  <c r="M76" i="4"/>
  <c r="AR76" i="4" s="1"/>
  <c r="N76" i="4"/>
  <c r="M77" i="4"/>
  <c r="AR77" i="4" s="1"/>
  <c r="N77" i="4"/>
  <c r="M78" i="4"/>
  <c r="AR78" i="4" s="1"/>
  <c r="N78" i="4"/>
  <c r="M79" i="4"/>
  <c r="AR79" i="4" s="1"/>
  <c r="N79" i="4"/>
  <c r="M80" i="4"/>
  <c r="AR80" i="4" s="1"/>
  <c r="N80" i="4"/>
  <c r="M81" i="4"/>
  <c r="AR81" i="4" s="1"/>
  <c r="N81" i="4"/>
  <c r="M82" i="4"/>
  <c r="AR82" i="4" s="1"/>
  <c r="N82" i="4"/>
  <c r="M83" i="4"/>
  <c r="AR83" i="4" s="1"/>
  <c r="N83" i="4"/>
  <c r="M84" i="4"/>
  <c r="AR84" i="4" s="1"/>
  <c r="N84" i="4"/>
  <c r="M85" i="4"/>
  <c r="AR85" i="4" s="1"/>
  <c r="N85" i="4"/>
  <c r="M86" i="4"/>
  <c r="AR86" i="4" s="1"/>
  <c r="N86" i="4"/>
  <c r="M87" i="4"/>
  <c r="AR87" i="4" s="1"/>
  <c r="N87" i="4"/>
  <c r="M88" i="4"/>
  <c r="AR88" i="4" s="1"/>
  <c r="N88" i="4"/>
  <c r="M89" i="4"/>
  <c r="AR89" i="4" s="1"/>
  <c r="N89" i="4"/>
  <c r="M90" i="4"/>
  <c r="AR90" i="4" s="1"/>
  <c r="N90" i="4"/>
  <c r="M91" i="4"/>
  <c r="AR91" i="4" s="1"/>
  <c r="N91" i="4"/>
  <c r="M92" i="4"/>
  <c r="AR92" i="4" s="1"/>
  <c r="N92" i="4"/>
  <c r="M93" i="4"/>
  <c r="AR93" i="4" s="1"/>
  <c r="N93" i="4"/>
  <c r="M94" i="4"/>
  <c r="AR94" i="4" s="1"/>
  <c r="N94" i="4"/>
  <c r="M95" i="4"/>
  <c r="AR95" i="4" s="1"/>
  <c r="N95" i="4"/>
  <c r="M96" i="4"/>
  <c r="AR96" i="4" s="1"/>
  <c r="N96" i="4"/>
  <c r="M97" i="4"/>
  <c r="AR97" i="4" s="1"/>
  <c r="N97" i="4"/>
  <c r="M98" i="4"/>
  <c r="AR98" i="4" s="1"/>
  <c r="N98" i="4"/>
  <c r="M99" i="4"/>
  <c r="AR99" i="4" s="1"/>
  <c r="N99" i="4"/>
  <c r="M100" i="4"/>
  <c r="AR100" i="4" s="1"/>
  <c r="N100" i="4"/>
  <c r="M101" i="4"/>
  <c r="AR101" i="4" s="1"/>
  <c r="N101" i="4"/>
  <c r="M102" i="4"/>
  <c r="AR102" i="4" s="1"/>
  <c r="N102" i="4"/>
  <c r="M103" i="4"/>
  <c r="AR103" i="4" s="1"/>
  <c r="N103" i="4"/>
  <c r="M104" i="4"/>
  <c r="AR104" i="4" s="1"/>
  <c r="N104" i="4"/>
  <c r="M105" i="4"/>
  <c r="AR105" i="4" s="1"/>
  <c r="N105" i="4"/>
  <c r="M106" i="4"/>
  <c r="AR106" i="4" s="1"/>
  <c r="N106" i="4"/>
  <c r="M107" i="4"/>
  <c r="AR107" i="4" s="1"/>
  <c r="N107" i="4"/>
  <c r="M108" i="4"/>
  <c r="AR108" i="4" s="1"/>
  <c r="N108" i="4"/>
  <c r="M109" i="4"/>
  <c r="AR109" i="4" s="1"/>
  <c r="N109" i="4"/>
  <c r="M110" i="4"/>
  <c r="AR110" i="4" s="1"/>
  <c r="N110" i="4"/>
  <c r="M111" i="4"/>
  <c r="AR111" i="4" s="1"/>
  <c r="N111" i="4"/>
  <c r="M112" i="4"/>
  <c r="AR112" i="4" s="1"/>
  <c r="N112" i="4"/>
  <c r="M113" i="4"/>
  <c r="AR113" i="4" s="1"/>
  <c r="N113" i="4"/>
  <c r="N68" i="4"/>
  <c r="Q116" i="4"/>
  <c r="R116" i="4"/>
  <c r="S116" i="4"/>
  <c r="T116" i="4"/>
  <c r="U116" i="4"/>
  <c r="V116" i="4"/>
  <c r="AP116" i="4"/>
  <c r="Q117" i="4"/>
  <c r="R117" i="4"/>
  <c r="S117" i="4"/>
  <c r="T117" i="4"/>
  <c r="U117" i="4"/>
  <c r="V117" i="4"/>
  <c r="AP117" i="4"/>
  <c r="Q118" i="4"/>
  <c r="R118" i="4"/>
  <c r="S118" i="4"/>
  <c r="T118" i="4"/>
  <c r="U118" i="4"/>
  <c r="V118" i="4"/>
  <c r="AP118" i="4"/>
  <c r="Q119" i="4"/>
  <c r="R119" i="4"/>
  <c r="S119" i="4"/>
  <c r="T119" i="4"/>
  <c r="U119" i="4"/>
  <c r="V119" i="4"/>
  <c r="AP119" i="4"/>
  <c r="Q120" i="4"/>
  <c r="R120" i="4"/>
  <c r="S120" i="4"/>
  <c r="T120" i="4"/>
  <c r="U120" i="4"/>
  <c r="V120" i="4"/>
  <c r="AP120" i="4"/>
  <c r="Q121" i="4"/>
  <c r="R121" i="4"/>
  <c r="S121" i="4"/>
  <c r="T121" i="4"/>
  <c r="U121" i="4"/>
  <c r="V121" i="4"/>
  <c r="AP121" i="4"/>
  <c r="Q122" i="4"/>
  <c r="R122" i="4"/>
  <c r="S122" i="4"/>
  <c r="T122" i="4"/>
  <c r="U122" i="4"/>
  <c r="V122" i="4"/>
  <c r="AP122" i="4"/>
  <c r="Q123" i="4"/>
  <c r="R123" i="4"/>
  <c r="S123" i="4"/>
  <c r="T123" i="4"/>
  <c r="U123" i="4"/>
  <c r="V123" i="4"/>
  <c r="AP123" i="4"/>
  <c r="Q124" i="4"/>
  <c r="R124" i="4"/>
  <c r="S124" i="4"/>
  <c r="T124" i="4"/>
  <c r="U124" i="4"/>
  <c r="V124" i="4"/>
  <c r="AP124" i="4"/>
  <c r="P124" i="4"/>
  <c r="P123" i="4"/>
  <c r="P122" i="4"/>
  <c r="P121" i="4"/>
  <c r="P120" i="4"/>
  <c r="P119" i="4"/>
  <c r="P118" i="4"/>
  <c r="P117" i="4"/>
  <c r="P116" i="4"/>
  <c r="N116" i="4"/>
  <c r="N117" i="4"/>
  <c r="N118" i="4"/>
  <c r="N119" i="4"/>
  <c r="N120" i="4"/>
  <c r="N121" i="4"/>
  <c r="N122" i="4"/>
  <c r="N123" i="4"/>
  <c r="N124" i="4"/>
  <c r="M117" i="4"/>
  <c r="M118" i="4"/>
  <c r="M119" i="4"/>
  <c r="M120" i="4"/>
  <c r="M121" i="4"/>
  <c r="M122" i="4"/>
  <c r="M123" i="4"/>
  <c r="M124" i="4"/>
  <c r="M134" i="4"/>
  <c r="AR134" i="4" s="1"/>
  <c r="P135" i="4"/>
  <c r="Q135" i="4"/>
  <c r="R135" i="4"/>
  <c r="S135" i="4"/>
  <c r="T135" i="4"/>
  <c r="U135" i="4"/>
  <c r="V135" i="4"/>
  <c r="AP135" i="4"/>
  <c r="P136" i="4"/>
  <c r="Q136" i="4"/>
  <c r="R136" i="4"/>
  <c r="S136" i="4"/>
  <c r="T136" i="4"/>
  <c r="U136" i="4"/>
  <c r="V136" i="4"/>
  <c r="AP136" i="4"/>
  <c r="P137" i="4"/>
  <c r="Q137" i="4"/>
  <c r="R137" i="4"/>
  <c r="S137" i="4"/>
  <c r="T137" i="4"/>
  <c r="U137" i="4"/>
  <c r="V137" i="4"/>
  <c r="AP137" i="4"/>
  <c r="Q134" i="4"/>
  <c r="R134" i="4"/>
  <c r="S134" i="4"/>
  <c r="T134" i="4"/>
  <c r="U134" i="4"/>
  <c r="V134" i="4"/>
  <c r="AP134" i="4"/>
  <c r="P134" i="4"/>
  <c r="M135" i="4"/>
  <c r="AR135" i="4" s="1"/>
  <c r="N135" i="4"/>
  <c r="M136" i="4"/>
  <c r="AR136" i="4" s="1"/>
  <c r="N136" i="4"/>
  <c r="M137" i="4"/>
  <c r="AR137" i="4" s="1"/>
  <c r="N137" i="4"/>
  <c r="N134" i="4"/>
  <c r="P128" i="4"/>
  <c r="Q128" i="4"/>
  <c r="R128" i="4"/>
  <c r="S128" i="4"/>
  <c r="T128" i="4"/>
  <c r="U128" i="4"/>
  <c r="V128" i="4"/>
  <c r="AP128" i="4"/>
  <c r="P129" i="4"/>
  <c r="Q129" i="4"/>
  <c r="R129" i="4"/>
  <c r="S129" i="4"/>
  <c r="T129" i="4"/>
  <c r="U129" i="4"/>
  <c r="V129" i="4"/>
  <c r="AP129" i="4"/>
  <c r="P130" i="4"/>
  <c r="Q130" i="4"/>
  <c r="R130" i="4"/>
  <c r="S130" i="4"/>
  <c r="T130" i="4"/>
  <c r="U130" i="4"/>
  <c r="V130" i="4"/>
  <c r="AP130" i="4"/>
  <c r="P131" i="4"/>
  <c r="Q131" i="4"/>
  <c r="R131" i="4"/>
  <c r="S131" i="4"/>
  <c r="T131" i="4"/>
  <c r="U131" i="4"/>
  <c r="V131" i="4"/>
  <c r="AP131" i="4"/>
  <c r="Q127" i="4"/>
  <c r="R127" i="4"/>
  <c r="S127" i="4"/>
  <c r="T127" i="4"/>
  <c r="U127" i="4"/>
  <c r="V127" i="4"/>
  <c r="AP127" i="4"/>
  <c r="P127" i="4"/>
  <c r="M128" i="4"/>
  <c r="N128" i="4"/>
  <c r="M129" i="4"/>
  <c r="N129" i="4"/>
  <c r="M130" i="4"/>
  <c r="N130" i="4"/>
  <c r="M131" i="4"/>
  <c r="N131" i="4"/>
  <c r="N127" i="4"/>
  <c r="P12" i="4"/>
  <c r="Q12" i="4"/>
  <c r="R12" i="4"/>
  <c r="S12" i="4"/>
  <c r="T12" i="4"/>
  <c r="U12" i="4"/>
  <c r="V12" i="4"/>
  <c r="AP12" i="4"/>
  <c r="P13" i="4"/>
  <c r="Q13" i="4"/>
  <c r="R13" i="4"/>
  <c r="S13" i="4"/>
  <c r="T13" i="4"/>
  <c r="U13" i="4"/>
  <c r="V13" i="4"/>
  <c r="AP13" i="4"/>
  <c r="P14" i="4"/>
  <c r="Q14" i="4"/>
  <c r="R14" i="4"/>
  <c r="S14" i="4"/>
  <c r="T14" i="4"/>
  <c r="U14" i="4"/>
  <c r="V14" i="4"/>
  <c r="AP14" i="4"/>
  <c r="P15" i="4"/>
  <c r="Q15" i="4"/>
  <c r="R15" i="4"/>
  <c r="S15" i="4"/>
  <c r="T15" i="4"/>
  <c r="U15" i="4"/>
  <c r="V15" i="4"/>
  <c r="AP15" i="4"/>
  <c r="P16" i="4"/>
  <c r="Q16" i="4"/>
  <c r="R16" i="4"/>
  <c r="S16" i="4"/>
  <c r="T16" i="4"/>
  <c r="U16" i="4"/>
  <c r="V16" i="4"/>
  <c r="AP16" i="4"/>
  <c r="P17" i="4"/>
  <c r="Q17" i="4"/>
  <c r="R17" i="4"/>
  <c r="S17" i="4"/>
  <c r="T17" i="4"/>
  <c r="U17" i="4"/>
  <c r="V17" i="4"/>
  <c r="AP17" i="4"/>
  <c r="P18" i="4"/>
  <c r="Q18" i="4"/>
  <c r="R18" i="4"/>
  <c r="S18" i="4"/>
  <c r="T18" i="4"/>
  <c r="U18" i="4"/>
  <c r="V18" i="4"/>
  <c r="AP18" i="4"/>
  <c r="P19" i="4"/>
  <c r="Q19" i="4"/>
  <c r="R19" i="4"/>
  <c r="S19" i="4"/>
  <c r="T19" i="4"/>
  <c r="U19" i="4"/>
  <c r="V19" i="4"/>
  <c r="AP19" i="4"/>
  <c r="P20" i="4"/>
  <c r="Q20" i="4"/>
  <c r="R20" i="4"/>
  <c r="S20" i="4"/>
  <c r="T20" i="4"/>
  <c r="U20" i="4"/>
  <c r="V20" i="4"/>
  <c r="AP20" i="4"/>
  <c r="P21" i="4"/>
  <c r="Q21" i="4"/>
  <c r="R21" i="4"/>
  <c r="S21" i="4"/>
  <c r="T21" i="4"/>
  <c r="U21" i="4"/>
  <c r="V21" i="4"/>
  <c r="AP21" i="4"/>
  <c r="P22" i="4"/>
  <c r="Q22" i="4"/>
  <c r="R22" i="4"/>
  <c r="S22" i="4"/>
  <c r="T22" i="4"/>
  <c r="U22" i="4"/>
  <c r="V22" i="4"/>
  <c r="AP22" i="4"/>
  <c r="P23" i="4"/>
  <c r="Q23" i="4"/>
  <c r="R23" i="4"/>
  <c r="S23" i="4"/>
  <c r="T23" i="4"/>
  <c r="U23" i="4"/>
  <c r="V23" i="4"/>
  <c r="AP23" i="4"/>
  <c r="P24" i="4"/>
  <c r="Q24" i="4"/>
  <c r="R24" i="4"/>
  <c r="S24" i="4"/>
  <c r="T24" i="4"/>
  <c r="U24" i="4"/>
  <c r="V24" i="4"/>
  <c r="AP24" i="4"/>
  <c r="P25" i="4"/>
  <c r="Q25" i="4"/>
  <c r="R25" i="4"/>
  <c r="S25" i="4"/>
  <c r="T25" i="4"/>
  <c r="U25" i="4"/>
  <c r="V25" i="4"/>
  <c r="AP25" i="4"/>
  <c r="P26" i="4"/>
  <c r="Q26" i="4"/>
  <c r="R26" i="4"/>
  <c r="S26" i="4"/>
  <c r="T26" i="4"/>
  <c r="U26" i="4"/>
  <c r="V26" i="4"/>
  <c r="AP26" i="4"/>
  <c r="P27" i="4"/>
  <c r="Q27" i="4"/>
  <c r="R27" i="4"/>
  <c r="S27" i="4"/>
  <c r="T27" i="4"/>
  <c r="U27" i="4"/>
  <c r="V27" i="4"/>
  <c r="AP27" i="4"/>
  <c r="P28" i="4"/>
  <c r="Q28" i="4"/>
  <c r="R28" i="4"/>
  <c r="S28" i="4"/>
  <c r="T28" i="4"/>
  <c r="U28" i="4"/>
  <c r="V28" i="4"/>
  <c r="AP28" i="4"/>
  <c r="P29" i="4"/>
  <c r="Q29" i="4"/>
  <c r="R29" i="4"/>
  <c r="S29" i="4"/>
  <c r="T29" i="4"/>
  <c r="U29" i="4"/>
  <c r="V29" i="4"/>
  <c r="AP29" i="4"/>
  <c r="P30" i="4"/>
  <c r="Q30" i="4"/>
  <c r="R30" i="4"/>
  <c r="S30" i="4"/>
  <c r="T30" i="4"/>
  <c r="U30" i="4"/>
  <c r="V30" i="4"/>
  <c r="AP30" i="4"/>
  <c r="P31" i="4"/>
  <c r="Q31" i="4"/>
  <c r="R31" i="4"/>
  <c r="S31" i="4"/>
  <c r="T31" i="4"/>
  <c r="U31" i="4"/>
  <c r="V31" i="4"/>
  <c r="AP31" i="4"/>
  <c r="P32" i="4"/>
  <c r="Q32" i="4"/>
  <c r="R32" i="4"/>
  <c r="S32" i="4"/>
  <c r="T32" i="4"/>
  <c r="U32" i="4"/>
  <c r="V32" i="4"/>
  <c r="AP32" i="4"/>
  <c r="P33" i="4"/>
  <c r="Q33" i="4"/>
  <c r="R33" i="4"/>
  <c r="S33" i="4"/>
  <c r="T33" i="4"/>
  <c r="U33" i="4"/>
  <c r="V33" i="4"/>
  <c r="AP33" i="4"/>
  <c r="P34" i="4"/>
  <c r="Q34" i="4"/>
  <c r="R34" i="4"/>
  <c r="S34" i="4"/>
  <c r="T34" i="4"/>
  <c r="U34" i="4"/>
  <c r="V34" i="4"/>
  <c r="AP34" i="4"/>
  <c r="P35" i="4"/>
  <c r="Q35" i="4"/>
  <c r="R35" i="4"/>
  <c r="S35" i="4"/>
  <c r="T35" i="4"/>
  <c r="U35" i="4"/>
  <c r="V35" i="4"/>
  <c r="AP35" i="4"/>
  <c r="P36" i="4"/>
  <c r="Q36" i="4"/>
  <c r="R36" i="4"/>
  <c r="S36" i="4"/>
  <c r="T36" i="4"/>
  <c r="U36" i="4"/>
  <c r="V36" i="4"/>
  <c r="AP36" i="4"/>
  <c r="P37" i="4"/>
  <c r="Q37" i="4"/>
  <c r="R37" i="4"/>
  <c r="S37" i="4"/>
  <c r="T37" i="4"/>
  <c r="U37" i="4"/>
  <c r="V37" i="4"/>
  <c r="AP37" i="4"/>
  <c r="P38" i="4"/>
  <c r="Q38" i="4"/>
  <c r="R38" i="4"/>
  <c r="S38" i="4"/>
  <c r="T38" i="4"/>
  <c r="U38" i="4"/>
  <c r="V38" i="4"/>
  <c r="AP38" i="4"/>
  <c r="P39" i="4"/>
  <c r="Q39" i="4"/>
  <c r="R39" i="4"/>
  <c r="S39" i="4"/>
  <c r="T39" i="4"/>
  <c r="U39" i="4"/>
  <c r="V39" i="4"/>
  <c r="AP39" i="4"/>
  <c r="P40" i="4"/>
  <c r="Q40" i="4"/>
  <c r="R40" i="4"/>
  <c r="S40" i="4"/>
  <c r="T40" i="4"/>
  <c r="U40" i="4"/>
  <c r="V40" i="4"/>
  <c r="AP40" i="4"/>
  <c r="P41" i="4"/>
  <c r="Q41" i="4"/>
  <c r="R41" i="4"/>
  <c r="S41" i="4"/>
  <c r="T41" i="4"/>
  <c r="U41" i="4"/>
  <c r="V41" i="4"/>
  <c r="AP41" i="4"/>
  <c r="P42" i="4"/>
  <c r="Q42" i="4"/>
  <c r="R42" i="4"/>
  <c r="S42" i="4"/>
  <c r="T42" i="4"/>
  <c r="U42" i="4"/>
  <c r="V42" i="4"/>
  <c r="AP42" i="4"/>
  <c r="P43" i="4"/>
  <c r="Q43" i="4"/>
  <c r="R43" i="4"/>
  <c r="S43" i="4"/>
  <c r="T43" i="4"/>
  <c r="U43" i="4"/>
  <c r="V43" i="4"/>
  <c r="AP43" i="4"/>
  <c r="P44" i="4"/>
  <c r="Q44" i="4"/>
  <c r="R44" i="4"/>
  <c r="S44" i="4"/>
  <c r="T44" i="4"/>
  <c r="U44" i="4"/>
  <c r="V44" i="4"/>
  <c r="AP44" i="4"/>
  <c r="P45" i="4"/>
  <c r="Q45" i="4"/>
  <c r="R45" i="4"/>
  <c r="S45" i="4"/>
  <c r="T45" i="4"/>
  <c r="U45" i="4"/>
  <c r="V45" i="4"/>
  <c r="AP45" i="4"/>
  <c r="P46" i="4"/>
  <c r="Q46" i="4"/>
  <c r="R46" i="4"/>
  <c r="S46" i="4"/>
  <c r="T46" i="4"/>
  <c r="U46" i="4"/>
  <c r="V46" i="4"/>
  <c r="AP46" i="4"/>
  <c r="P47" i="4"/>
  <c r="Q47" i="4"/>
  <c r="R47" i="4"/>
  <c r="S47" i="4"/>
  <c r="T47" i="4"/>
  <c r="U47" i="4"/>
  <c r="V47" i="4"/>
  <c r="AP47" i="4"/>
  <c r="P48" i="4"/>
  <c r="Q48" i="4"/>
  <c r="R48" i="4"/>
  <c r="S48" i="4"/>
  <c r="T48" i="4"/>
  <c r="U48" i="4"/>
  <c r="V48" i="4"/>
  <c r="AP48" i="4"/>
  <c r="P49" i="4"/>
  <c r="Q49" i="4"/>
  <c r="R49" i="4"/>
  <c r="S49" i="4"/>
  <c r="T49" i="4"/>
  <c r="U49" i="4"/>
  <c r="V49" i="4"/>
  <c r="AP49" i="4"/>
  <c r="P50" i="4"/>
  <c r="Q50" i="4"/>
  <c r="R50" i="4"/>
  <c r="S50" i="4"/>
  <c r="T50" i="4"/>
  <c r="U50" i="4"/>
  <c r="V50" i="4"/>
  <c r="AP50" i="4"/>
  <c r="P51" i="4"/>
  <c r="Q51" i="4"/>
  <c r="R51" i="4"/>
  <c r="S51" i="4"/>
  <c r="T51" i="4"/>
  <c r="U51" i="4"/>
  <c r="V51" i="4"/>
  <c r="AP51" i="4"/>
  <c r="P52" i="4"/>
  <c r="Q52" i="4"/>
  <c r="R52" i="4"/>
  <c r="S52" i="4"/>
  <c r="T52" i="4"/>
  <c r="U52" i="4"/>
  <c r="V52" i="4"/>
  <c r="AP52" i="4"/>
  <c r="P53" i="4"/>
  <c r="Q53" i="4"/>
  <c r="R53" i="4"/>
  <c r="S53" i="4"/>
  <c r="T53" i="4"/>
  <c r="U53" i="4"/>
  <c r="V53" i="4"/>
  <c r="AP53" i="4"/>
  <c r="P54" i="4"/>
  <c r="Q54" i="4"/>
  <c r="R54" i="4"/>
  <c r="S54" i="4"/>
  <c r="T54" i="4"/>
  <c r="U54" i="4"/>
  <c r="V54" i="4"/>
  <c r="AP54" i="4"/>
  <c r="P55" i="4"/>
  <c r="Q55" i="4"/>
  <c r="R55" i="4"/>
  <c r="S55" i="4"/>
  <c r="T55" i="4"/>
  <c r="U55" i="4"/>
  <c r="V55" i="4"/>
  <c r="AP55" i="4"/>
  <c r="P56" i="4"/>
  <c r="Q56" i="4"/>
  <c r="R56" i="4"/>
  <c r="S56" i="4"/>
  <c r="T56" i="4"/>
  <c r="U56" i="4"/>
  <c r="V56" i="4"/>
  <c r="AP56" i="4"/>
  <c r="P57" i="4"/>
  <c r="Q57" i="4"/>
  <c r="R57" i="4"/>
  <c r="S57" i="4"/>
  <c r="T57" i="4"/>
  <c r="U57" i="4"/>
  <c r="V57" i="4"/>
  <c r="AP57" i="4"/>
  <c r="P58" i="4"/>
  <c r="Q58" i="4"/>
  <c r="R58" i="4"/>
  <c r="S58" i="4"/>
  <c r="T58" i="4"/>
  <c r="U58" i="4"/>
  <c r="V58" i="4"/>
  <c r="AP58" i="4"/>
  <c r="P59" i="4"/>
  <c r="Q59" i="4"/>
  <c r="R59" i="4"/>
  <c r="S59" i="4"/>
  <c r="T59" i="4"/>
  <c r="U59" i="4"/>
  <c r="V59" i="4"/>
  <c r="AP59" i="4"/>
  <c r="P60" i="4"/>
  <c r="Q60" i="4"/>
  <c r="R60" i="4"/>
  <c r="S60" i="4"/>
  <c r="T60" i="4"/>
  <c r="U60" i="4"/>
  <c r="V60" i="4"/>
  <c r="AP60" i="4"/>
  <c r="P61" i="4"/>
  <c r="Q61" i="4"/>
  <c r="R61" i="4"/>
  <c r="S61" i="4"/>
  <c r="T61" i="4"/>
  <c r="U61" i="4"/>
  <c r="V61" i="4"/>
  <c r="AP61" i="4"/>
  <c r="P62" i="4"/>
  <c r="Q62" i="4"/>
  <c r="R62" i="4"/>
  <c r="S62" i="4"/>
  <c r="T62" i="4"/>
  <c r="U62" i="4"/>
  <c r="V62" i="4"/>
  <c r="AP62" i="4"/>
  <c r="P63" i="4"/>
  <c r="Q63" i="4"/>
  <c r="R63" i="4"/>
  <c r="S63" i="4"/>
  <c r="T63" i="4"/>
  <c r="U63" i="4"/>
  <c r="V63" i="4"/>
  <c r="AP63" i="4"/>
  <c r="P64" i="4"/>
  <c r="Q64" i="4"/>
  <c r="R64" i="4"/>
  <c r="S64" i="4"/>
  <c r="T64" i="4"/>
  <c r="U64" i="4"/>
  <c r="V64" i="4"/>
  <c r="AP64" i="4"/>
  <c r="P65" i="4"/>
  <c r="Q65" i="4"/>
  <c r="R65" i="4"/>
  <c r="S65" i="4"/>
  <c r="T65" i="4"/>
  <c r="U65" i="4"/>
  <c r="V65" i="4"/>
  <c r="AP65" i="4"/>
  <c r="R11" i="4"/>
  <c r="S11" i="4"/>
  <c r="T11" i="4"/>
  <c r="U11" i="4"/>
  <c r="V11" i="4"/>
  <c r="AP11" i="4"/>
  <c r="Q11" i="4"/>
  <c r="P11" i="4"/>
  <c r="M12" i="4"/>
  <c r="AR12" i="4" s="1"/>
  <c r="N12" i="4"/>
  <c r="M13" i="4"/>
  <c r="AR13" i="4" s="1"/>
  <c r="N13" i="4"/>
  <c r="M14" i="4"/>
  <c r="AR14" i="4" s="1"/>
  <c r="N14" i="4"/>
  <c r="M15" i="4"/>
  <c r="AR15" i="4" s="1"/>
  <c r="N15" i="4"/>
  <c r="M16" i="4"/>
  <c r="AR16" i="4" s="1"/>
  <c r="N16" i="4"/>
  <c r="M17" i="4"/>
  <c r="AR17" i="4" s="1"/>
  <c r="N17" i="4"/>
  <c r="M18" i="4"/>
  <c r="AR18" i="4" s="1"/>
  <c r="N18" i="4"/>
  <c r="M19" i="4"/>
  <c r="AR19" i="4" s="1"/>
  <c r="N19" i="4"/>
  <c r="M20" i="4"/>
  <c r="AR20" i="4" s="1"/>
  <c r="N20" i="4"/>
  <c r="M21" i="4"/>
  <c r="AR21" i="4" s="1"/>
  <c r="N21" i="4"/>
  <c r="M22" i="4"/>
  <c r="AR22" i="4" s="1"/>
  <c r="N22" i="4"/>
  <c r="M23" i="4"/>
  <c r="AR23" i="4" s="1"/>
  <c r="N23" i="4"/>
  <c r="M24" i="4"/>
  <c r="AR24" i="4" s="1"/>
  <c r="N24" i="4"/>
  <c r="M25" i="4"/>
  <c r="AR25" i="4" s="1"/>
  <c r="N25" i="4"/>
  <c r="M26" i="4"/>
  <c r="AR26" i="4" s="1"/>
  <c r="N26" i="4"/>
  <c r="M27" i="4"/>
  <c r="AR27" i="4" s="1"/>
  <c r="N27" i="4"/>
  <c r="M28" i="4"/>
  <c r="AR28" i="4" s="1"/>
  <c r="N28" i="4"/>
  <c r="M29" i="4"/>
  <c r="AR29" i="4" s="1"/>
  <c r="N29" i="4"/>
  <c r="M30" i="4"/>
  <c r="AR30" i="4" s="1"/>
  <c r="N30" i="4"/>
  <c r="M31" i="4"/>
  <c r="AR31" i="4" s="1"/>
  <c r="N31" i="4"/>
  <c r="M32" i="4"/>
  <c r="AR32" i="4" s="1"/>
  <c r="N32" i="4"/>
  <c r="M33" i="4"/>
  <c r="AR33" i="4" s="1"/>
  <c r="N33" i="4"/>
  <c r="M34" i="4"/>
  <c r="AR34" i="4" s="1"/>
  <c r="N34" i="4"/>
  <c r="M35" i="4"/>
  <c r="AR35" i="4" s="1"/>
  <c r="N35" i="4"/>
  <c r="M36" i="4"/>
  <c r="AR36" i="4" s="1"/>
  <c r="N36" i="4"/>
  <c r="M37" i="4"/>
  <c r="AR37" i="4" s="1"/>
  <c r="N37" i="4"/>
  <c r="M38" i="4"/>
  <c r="AR38" i="4" s="1"/>
  <c r="N38" i="4"/>
  <c r="M39" i="4"/>
  <c r="AR39" i="4" s="1"/>
  <c r="N39" i="4"/>
  <c r="M40" i="4"/>
  <c r="AR40" i="4" s="1"/>
  <c r="N40" i="4"/>
  <c r="M41" i="4"/>
  <c r="AR41" i="4" s="1"/>
  <c r="N41" i="4"/>
  <c r="M42" i="4"/>
  <c r="AR42" i="4" s="1"/>
  <c r="N42" i="4"/>
  <c r="M43" i="4"/>
  <c r="AR43" i="4" s="1"/>
  <c r="N43" i="4"/>
  <c r="M44" i="4"/>
  <c r="AR44" i="4" s="1"/>
  <c r="N44" i="4"/>
  <c r="M45" i="4"/>
  <c r="AR45" i="4" s="1"/>
  <c r="N45" i="4"/>
  <c r="M46" i="4"/>
  <c r="AR46" i="4" s="1"/>
  <c r="N46" i="4"/>
  <c r="M47" i="4"/>
  <c r="AR47" i="4" s="1"/>
  <c r="N47" i="4"/>
  <c r="M48" i="4"/>
  <c r="AR48" i="4" s="1"/>
  <c r="N48" i="4"/>
  <c r="M49" i="4"/>
  <c r="AR49" i="4" s="1"/>
  <c r="N49" i="4"/>
  <c r="M50" i="4"/>
  <c r="AR50" i="4" s="1"/>
  <c r="N50" i="4"/>
  <c r="M51" i="4"/>
  <c r="AR51" i="4" s="1"/>
  <c r="N51" i="4"/>
  <c r="M52" i="4"/>
  <c r="AR52" i="4" s="1"/>
  <c r="N52" i="4"/>
  <c r="M53" i="4"/>
  <c r="AR53" i="4" s="1"/>
  <c r="N53" i="4"/>
  <c r="M54" i="4"/>
  <c r="AR54" i="4" s="1"/>
  <c r="N54" i="4"/>
  <c r="M55" i="4"/>
  <c r="AR55" i="4" s="1"/>
  <c r="N55" i="4"/>
  <c r="M56" i="4"/>
  <c r="AR56" i="4" s="1"/>
  <c r="N56" i="4"/>
  <c r="M57" i="4"/>
  <c r="AR57" i="4" s="1"/>
  <c r="N57" i="4"/>
  <c r="M58" i="4"/>
  <c r="AR58" i="4" s="1"/>
  <c r="N58" i="4"/>
  <c r="M59" i="4"/>
  <c r="AR59" i="4" s="1"/>
  <c r="N59" i="4"/>
  <c r="M60" i="4"/>
  <c r="AR60" i="4" s="1"/>
  <c r="N60" i="4"/>
  <c r="M61" i="4"/>
  <c r="AR61" i="4" s="1"/>
  <c r="N61" i="4"/>
  <c r="M62" i="4"/>
  <c r="AR62" i="4" s="1"/>
  <c r="N62" i="4"/>
  <c r="M63" i="4"/>
  <c r="AR63" i="4" s="1"/>
  <c r="N63" i="4"/>
  <c r="M64" i="4"/>
  <c r="AR64" i="4" s="1"/>
  <c r="N64" i="4"/>
  <c r="M65" i="4"/>
  <c r="AR65" i="4" s="1"/>
  <c r="N65" i="4"/>
  <c r="N11" i="4"/>
  <c r="M116" i="4"/>
  <c r="M127" i="4"/>
  <c r="F91" i="4" l="1"/>
  <c r="F75" i="4"/>
  <c r="F74" i="4"/>
  <c r="F73" i="4"/>
  <c r="F72" i="4"/>
  <c r="F71" i="4"/>
  <c r="F70" i="4"/>
  <c r="F69" i="4"/>
  <c r="F68" i="4"/>
  <c r="J25" i="9"/>
  <c r="M152" i="13" l="1"/>
  <c r="E71" i="12" l="1"/>
  <c r="J84" i="17"/>
  <c r="I68" i="4"/>
  <c r="J68" i="4"/>
  <c r="L68" i="4"/>
  <c r="I69" i="4"/>
  <c r="J69" i="4"/>
  <c r="L69" i="4"/>
  <c r="I70" i="4"/>
  <c r="J70" i="4"/>
  <c r="L70" i="4"/>
  <c r="I71" i="4"/>
  <c r="J71" i="4"/>
  <c r="L71" i="4"/>
  <c r="I72" i="4"/>
  <c r="J72" i="4"/>
  <c r="L72" i="4"/>
  <c r="I73" i="4"/>
  <c r="J73" i="4"/>
  <c r="L73" i="4"/>
  <c r="I74" i="4"/>
  <c r="J74" i="4"/>
  <c r="L74" i="4"/>
  <c r="I75" i="4"/>
  <c r="J75" i="4"/>
  <c r="L75" i="4"/>
  <c r="I76" i="4"/>
  <c r="J76" i="4"/>
  <c r="L76" i="4"/>
  <c r="I77" i="4"/>
  <c r="J77" i="4"/>
  <c r="L77" i="4"/>
  <c r="I78" i="4"/>
  <c r="J78" i="4"/>
  <c r="L78" i="4"/>
  <c r="I79" i="4"/>
  <c r="J79" i="4"/>
  <c r="L79" i="4"/>
  <c r="I80" i="4"/>
  <c r="J80" i="4"/>
  <c r="L80" i="4"/>
  <c r="I81" i="4"/>
  <c r="J81" i="4"/>
  <c r="L81" i="4"/>
  <c r="I82" i="4"/>
  <c r="J82" i="4"/>
  <c r="L82" i="4"/>
  <c r="I83" i="4"/>
  <c r="J83" i="4"/>
  <c r="L83" i="4"/>
  <c r="I84" i="4"/>
  <c r="J84" i="4"/>
  <c r="L84" i="4"/>
  <c r="I85" i="4"/>
  <c r="J85" i="4"/>
  <c r="L85" i="4"/>
  <c r="I86" i="4"/>
  <c r="J86" i="4"/>
  <c r="L86" i="4"/>
  <c r="I87" i="4"/>
  <c r="J87" i="4"/>
  <c r="L87" i="4"/>
  <c r="I88" i="4"/>
  <c r="J88" i="4"/>
  <c r="L88" i="4"/>
  <c r="I89" i="4"/>
  <c r="J89" i="4"/>
  <c r="L89" i="4"/>
  <c r="I90" i="4"/>
  <c r="J90" i="4"/>
  <c r="L90" i="4"/>
  <c r="I91" i="4"/>
  <c r="J91" i="4"/>
  <c r="L91" i="4"/>
  <c r="I92" i="4"/>
  <c r="J92" i="4"/>
  <c r="L92" i="4"/>
  <c r="I93" i="4"/>
  <c r="J93" i="4"/>
  <c r="L93" i="4"/>
  <c r="I94" i="4"/>
  <c r="J94" i="4"/>
  <c r="L94" i="4"/>
  <c r="I95" i="4"/>
  <c r="J95" i="4"/>
  <c r="L95" i="4"/>
  <c r="I96" i="4"/>
  <c r="J96" i="4"/>
  <c r="L96" i="4"/>
  <c r="I97" i="4"/>
  <c r="J97" i="4"/>
  <c r="L97" i="4"/>
  <c r="I98" i="4"/>
  <c r="J98" i="4"/>
  <c r="L98" i="4"/>
  <c r="I99" i="4"/>
  <c r="J99" i="4"/>
  <c r="L99" i="4"/>
  <c r="I100" i="4"/>
  <c r="J100" i="4"/>
  <c r="L100" i="4"/>
  <c r="I101" i="4"/>
  <c r="J101" i="4"/>
  <c r="L101" i="4"/>
  <c r="I102" i="4"/>
  <c r="J102" i="4"/>
  <c r="L102" i="4"/>
  <c r="I103" i="4"/>
  <c r="J103" i="4"/>
  <c r="L103" i="4"/>
  <c r="I104" i="4"/>
  <c r="J104" i="4"/>
  <c r="L104" i="4"/>
  <c r="I105" i="4"/>
  <c r="J105" i="4"/>
  <c r="L105" i="4"/>
  <c r="I106" i="4"/>
  <c r="J106" i="4"/>
  <c r="L106" i="4"/>
  <c r="I107" i="4"/>
  <c r="J107" i="4"/>
  <c r="L107" i="4"/>
  <c r="I108" i="4"/>
  <c r="J108" i="4"/>
  <c r="L108" i="4"/>
  <c r="I109" i="4"/>
  <c r="J109" i="4"/>
  <c r="L109" i="4"/>
  <c r="I110" i="4"/>
  <c r="J110" i="4"/>
  <c r="L110" i="4"/>
  <c r="I111" i="4"/>
  <c r="J111" i="4"/>
  <c r="L111" i="4"/>
  <c r="I112" i="4"/>
  <c r="J112" i="4"/>
  <c r="L112" i="4"/>
  <c r="I113" i="4"/>
  <c r="J113" i="4"/>
  <c r="L113" i="4"/>
  <c r="I11" i="4"/>
  <c r="J11" i="4"/>
  <c r="I12" i="4"/>
  <c r="J12" i="4"/>
  <c r="L12" i="4"/>
  <c r="I13" i="4"/>
  <c r="J13" i="4"/>
  <c r="L13" i="4"/>
  <c r="I14" i="4"/>
  <c r="J14" i="4"/>
  <c r="L14" i="4"/>
  <c r="I15" i="4"/>
  <c r="J15" i="4"/>
  <c r="L15" i="4"/>
  <c r="I16" i="4"/>
  <c r="J16" i="4"/>
  <c r="L16" i="4"/>
  <c r="I17" i="4"/>
  <c r="J17" i="4"/>
  <c r="L17" i="4"/>
  <c r="I18" i="4"/>
  <c r="J18" i="4"/>
  <c r="L18" i="4"/>
  <c r="I19" i="4"/>
  <c r="J19" i="4"/>
  <c r="L19" i="4"/>
  <c r="I20" i="4"/>
  <c r="J20" i="4"/>
  <c r="L20" i="4"/>
  <c r="I21" i="4"/>
  <c r="J21" i="4"/>
  <c r="L21" i="4"/>
  <c r="I22" i="4"/>
  <c r="J22" i="4"/>
  <c r="L22" i="4"/>
  <c r="I23" i="4"/>
  <c r="J23" i="4"/>
  <c r="L23" i="4"/>
  <c r="I24" i="4"/>
  <c r="J24" i="4"/>
  <c r="L24" i="4"/>
  <c r="I25" i="4"/>
  <c r="J25" i="4"/>
  <c r="L25" i="4"/>
  <c r="I26" i="4"/>
  <c r="J26" i="4"/>
  <c r="L26" i="4"/>
  <c r="I27" i="4"/>
  <c r="J27" i="4"/>
  <c r="L27" i="4"/>
  <c r="I28" i="4"/>
  <c r="J28" i="4"/>
  <c r="L28" i="4"/>
  <c r="I29" i="4"/>
  <c r="J29" i="4"/>
  <c r="L29" i="4"/>
  <c r="I30" i="4"/>
  <c r="J30" i="4"/>
  <c r="L30" i="4"/>
  <c r="I31" i="4"/>
  <c r="J31" i="4"/>
  <c r="L31" i="4"/>
  <c r="I32" i="4"/>
  <c r="J32" i="4"/>
  <c r="L32" i="4"/>
  <c r="I33" i="4"/>
  <c r="J33" i="4"/>
  <c r="L33" i="4"/>
  <c r="I34" i="4"/>
  <c r="J34" i="4"/>
  <c r="L34" i="4"/>
  <c r="I35" i="4"/>
  <c r="J35" i="4"/>
  <c r="L35" i="4"/>
  <c r="I36" i="4"/>
  <c r="J36" i="4"/>
  <c r="L36" i="4"/>
  <c r="I37" i="4"/>
  <c r="J37" i="4"/>
  <c r="L37" i="4"/>
  <c r="I38" i="4"/>
  <c r="J38" i="4"/>
  <c r="L38" i="4"/>
  <c r="I39" i="4"/>
  <c r="J39" i="4"/>
  <c r="L39" i="4"/>
  <c r="I40" i="4"/>
  <c r="J40" i="4"/>
  <c r="L40" i="4"/>
  <c r="I41" i="4"/>
  <c r="J41" i="4"/>
  <c r="L41" i="4"/>
  <c r="I42" i="4"/>
  <c r="J42" i="4"/>
  <c r="L42" i="4"/>
  <c r="I43" i="4"/>
  <c r="J43" i="4"/>
  <c r="L43" i="4"/>
  <c r="I44" i="4"/>
  <c r="J44" i="4"/>
  <c r="L44" i="4"/>
  <c r="I45" i="4"/>
  <c r="J45" i="4"/>
  <c r="L45" i="4"/>
  <c r="I46" i="4"/>
  <c r="J46" i="4"/>
  <c r="L46" i="4"/>
  <c r="I47" i="4"/>
  <c r="J47" i="4"/>
  <c r="L47" i="4"/>
  <c r="I48" i="4"/>
  <c r="J48" i="4"/>
  <c r="L48" i="4"/>
  <c r="I49" i="4"/>
  <c r="J49" i="4"/>
  <c r="L49" i="4"/>
  <c r="I50" i="4"/>
  <c r="J50" i="4"/>
  <c r="L50" i="4"/>
  <c r="I51" i="4"/>
  <c r="J51" i="4"/>
  <c r="L51" i="4"/>
  <c r="I52" i="4"/>
  <c r="J52" i="4"/>
  <c r="L52" i="4"/>
  <c r="I53" i="4"/>
  <c r="J53" i="4"/>
  <c r="L53" i="4"/>
  <c r="I54" i="4"/>
  <c r="J54" i="4"/>
  <c r="L54" i="4"/>
  <c r="I55" i="4"/>
  <c r="J55" i="4"/>
  <c r="L55" i="4"/>
  <c r="I56" i="4"/>
  <c r="J56" i="4"/>
  <c r="L56" i="4"/>
  <c r="I57" i="4"/>
  <c r="J57" i="4"/>
  <c r="L57" i="4"/>
  <c r="I58" i="4"/>
  <c r="J58" i="4"/>
  <c r="L58" i="4"/>
  <c r="I59" i="4"/>
  <c r="J59" i="4"/>
  <c r="L59" i="4"/>
  <c r="I60" i="4"/>
  <c r="J60" i="4"/>
  <c r="L60" i="4"/>
  <c r="I61" i="4"/>
  <c r="J61" i="4"/>
  <c r="L61" i="4"/>
  <c r="I62" i="4"/>
  <c r="J62" i="4"/>
  <c r="L62" i="4"/>
  <c r="I63" i="4"/>
  <c r="J63" i="4"/>
  <c r="L63" i="4"/>
  <c r="I64" i="4"/>
  <c r="J64" i="4"/>
  <c r="L64" i="4"/>
  <c r="I65" i="4"/>
  <c r="J65" i="4"/>
  <c r="L65" i="4"/>
  <c r="I116" i="4"/>
  <c r="J116" i="4"/>
  <c r="L116" i="4"/>
  <c r="I117" i="4"/>
  <c r="J117" i="4"/>
  <c r="L117" i="4"/>
  <c r="I118" i="4"/>
  <c r="J118" i="4"/>
  <c r="L118" i="4"/>
  <c r="I119" i="4"/>
  <c r="J119" i="4"/>
  <c r="L119" i="4"/>
  <c r="I120" i="4"/>
  <c r="J120" i="4"/>
  <c r="L120" i="4"/>
  <c r="I121" i="4"/>
  <c r="J121" i="4"/>
  <c r="L121" i="4"/>
  <c r="I122" i="4"/>
  <c r="J122" i="4"/>
  <c r="L122" i="4"/>
  <c r="I123" i="4"/>
  <c r="J123" i="4"/>
  <c r="L123" i="4"/>
  <c r="I124" i="4"/>
  <c r="J124" i="4"/>
  <c r="L124" i="4"/>
  <c r="I127" i="4"/>
  <c r="J127" i="4"/>
  <c r="L127" i="4"/>
  <c r="I128" i="4"/>
  <c r="J128" i="4"/>
  <c r="L128" i="4"/>
  <c r="I129" i="4"/>
  <c r="J129" i="4"/>
  <c r="L129" i="4"/>
  <c r="I130" i="4"/>
  <c r="J130" i="4"/>
  <c r="L130" i="4"/>
  <c r="I131" i="4"/>
  <c r="J131" i="4"/>
  <c r="L131" i="4"/>
  <c r="I134" i="4"/>
  <c r="J134" i="4"/>
  <c r="L134" i="4"/>
  <c r="I135" i="4"/>
  <c r="J135" i="4"/>
  <c r="L135" i="4"/>
  <c r="I136" i="4"/>
  <c r="J136" i="4"/>
  <c r="L136" i="4"/>
  <c r="I137" i="4"/>
  <c r="J137" i="4"/>
  <c r="L137" i="4"/>
  <c r="E143" i="17" l="1"/>
  <c r="A1" i="16" l="1"/>
  <c r="B25" i="12"/>
  <c r="D12" i="8" l="1"/>
  <c r="Q10" i="3" l="1"/>
  <c r="P10" i="3"/>
  <c r="O18" i="3"/>
  <c r="V11" i="15"/>
  <c r="V10" i="15"/>
  <c r="V9" i="15"/>
  <c r="K11" i="15"/>
  <c r="K10" i="15"/>
  <c r="W10" i="15" s="1"/>
  <c r="X10" i="15" s="1"/>
  <c r="K9" i="15"/>
  <c r="AH16" i="8"/>
  <c r="G13" i="8"/>
  <c r="W9" i="15" l="1"/>
  <c r="X9" i="15" s="1"/>
  <c r="W11" i="15"/>
  <c r="X11" i="15" s="1"/>
  <c r="H146" i="17" l="1"/>
  <c r="D143" i="17"/>
  <c r="C143" i="17"/>
  <c r="C12" i="4" l="1"/>
  <c r="D12" i="4"/>
  <c r="E12" i="4"/>
  <c r="G12" i="4"/>
  <c r="C13" i="4"/>
  <c r="F13" i="4" s="1"/>
  <c r="D13" i="4"/>
  <c r="E13" i="4"/>
  <c r="G13" i="4"/>
  <c r="C14" i="4"/>
  <c r="F14" i="4" s="1"/>
  <c r="D14" i="4"/>
  <c r="E14" i="4"/>
  <c r="G14" i="4"/>
  <c r="C15" i="4"/>
  <c r="F15" i="4" s="1"/>
  <c r="D15" i="4"/>
  <c r="E15" i="4"/>
  <c r="G15" i="4"/>
  <c r="C16" i="4"/>
  <c r="F16" i="4" s="1"/>
  <c r="D16" i="4"/>
  <c r="E16" i="4"/>
  <c r="G16" i="4"/>
  <c r="C17" i="4"/>
  <c r="F17" i="4" s="1"/>
  <c r="D17" i="4"/>
  <c r="E17" i="4"/>
  <c r="G17" i="4"/>
  <c r="C18" i="4"/>
  <c r="D18" i="4"/>
  <c r="E18" i="4"/>
  <c r="G18" i="4"/>
  <c r="C19" i="4"/>
  <c r="F19" i="4" s="1"/>
  <c r="D19" i="4"/>
  <c r="E19" i="4"/>
  <c r="G19" i="4"/>
  <c r="C20" i="4"/>
  <c r="F20" i="4" s="1"/>
  <c r="D20" i="4"/>
  <c r="E20" i="4"/>
  <c r="G20" i="4"/>
  <c r="C21" i="4"/>
  <c r="F21" i="4" s="1"/>
  <c r="D21" i="4"/>
  <c r="E21" i="4"/>
  <c r="G21" i="4"/>
  <c r="C22" i="4"/>
  <c r="D22" i="4"/>
  <c r="E22" i="4"/>
  <c r="G22" i="4"/>
  <c r="C23" i="4"/>
  <c r="F23" i="4" s="1"/>
  <c r="D23" i="4"/>
  <c r="E23" i="4"/>
  <c r="G23" i="4"/>
  <c r="C24" i="4"/>
  <c r="F24" i="4" s="1"/>
  <c r="D24" i="4"/>
  <c r="E24" i="4"/>
  <c r="G24" i="4"/>
  <c r="C25" i="4"/>
  <c r="F25" i="4" s="1"/>
  <c r="D25" i="4"/>
  <c r="E25" i="4"/>
  <c r="G25" i="4"/>
  <c r="C26" i="4"/>
  <c r="D26" i="4"/>
  <c r="E26" i="4"/>
  <c r="G26" i="4"/>
  <c r="C27" i="4"/>
  <c r="F27" i="4" s="1"/>
  <c r="D27" i="4"/>
  <c r="E27" i="4"/>
  <c r="G27" i="4"/>
  <c r="C28" i="4"/>
  <c r="D28" i="4"/>
  <c r="E28" i="4"/>
  <c r="G28" i="4"/>
  <c r="C29" i="4"/>
  <c r="F29" i="4" s="1"/>
  <c r="D29" i="4"/>
  <c r="E29" i="4"/>
  <c r="G29" i="4"/>
  <c r="C30" i="4"/>
  <c r="F30" i="4" s="1"/>
  <c r="D30" i="4"/>
  <c r="E30" i="4"/>
  <c r="G30" i="4"/>
  <c r="C31" i="4"/>
  <c r="F31" i="4" s="1"/>
  <c r="D31" i="4"/>
  <c r="E31" i="4"/>
  <c r="G31" i="4"/>
  <c r="C32" i="4"/>
  <c r="F32" i="4" s="1"/>
  <c r="D32" i="4"/>
  <c r="E32" i="4"/>
  <c r="G32" i="4"/>
  <c r="C33" i="4"/>
  <c r="D33" i="4"/>
  <c r="E33" i="4"/>
  <c r="G33" i="4"/>
  <c r="C34" i="4"/>
  <c r="D34" i="4"/>
  <c r="E34" i="4"/>
  <c r="G34" i="4"/>
  <c r="C35" i="4"/>
  <c r="D35" i="4"/>
  <c r="E35" i="4"/>
  <c r="G35" i="4"/>
  <c r="C36" i="4"/>
  <c r="D36" i="4"/>
  <c r="E36" i="4"/>
  <c r="G36" i="4"/>
  <c r="C37" i="4"/>
  <c r="D37" i="4"/>
  <c r="E37" i="4"/>
  <c r="G37" i="4"/>
  <c r="C38" i="4"/>
  <c r="D38" i="4"/>
  <c r="E38" i="4"/>
  <c r="G38" i="4"/>
  <c r="C39" i="4"/>
  <c r="D39" i="4"/>
  <c r="E39" i="4"/>
  <c r="G39" i="4"/>
  <c r="C40" i="4"/>
  <c r="D40" i="4"/>
  <c r="E40" i="4"/>
  <c r="G40" i="4"/>
  <c r="C41" i="4"/>
  <c r="D41" i="4"/>
  <c r="E41" i="4"/>
  <c r="G41" i="4"/>
  <c r="C42" i="4"/>
  <c r="D42" i="4"/>
  <c r="E42" i="4"/>
  <c r="G42" i="4"/>
  <c r="C43" i="4"/>
  <c r="D43" i="4"/>
  <c r="E43" i="4"/>
  <c r="G43" i="4"/>
  <c r="C44" i="4"/>
  <c r="D44" i="4"/>
  <c r="E44" i="4"/>
  <c r="G44" i="4"/>
  <c r="C45" i="4"/>
  <c r="D45" i="4"/>
  <c r="E45" i="4"/>
  <c r="G45" i="4"/>
  <c r="C46" i="4"/>
  <c r="D46" i="4"/>
  <c r="E46" i="4"/>
  <c r="G46" i="4"/>
  <c r="C47" i="4"/>
  <c r="D47" i="4"/>
  <c r="E47" i="4"/>
  <c r="G47" i="4"/>
  <c r="C48" i="4"/>
  <c r="D48" i="4"/>
  <c r="E48" i="4"/>
  <c r="G48" i="4"/>
  <c r="C49" i="4"/>
  <c r="D49" i="4"/>
  <c r="E49" i="4"/>
  <c r="G49" i="4"/>
  <c r="C50" i="4"/>
  <c r="D50" i="4"/>
  <c r="E50" i="4"/>
  <c r="G50" i="4"/>
  <c r="C51" i="4"/>
  <c r="D51" i="4"/>
  <c r="E51" i="4"/>
  <c r="G51" i="4"/>
  <c r="C52" i="4"/>
  <c r="D52" i="4"/>
  <c r="E52" i="4"/>
  <c r="G52" i="4"/>
  <c r="C53" i="4"/>
  <c r="D53" i="4"/>
  <c r="E53" i="4"/>
  <c r="G53" i="4"/>
  <c r="C54" i="4"/>
  <c r="D54" i="4"/>
  <c r="E54" i="4"/>
  <c r="G54" i="4"/>
  <c r="C55" i="4"/>
  <c r="D55" i="4"/>
  <c r="E55" i="4"/>
  <c r="G55" i="4"/>
  <c r="C56" i="4"/>
  <c r="D56" i="4"/>
  <c r="E56" i="4"/>
  <c r="G56" i="4"/>
  <c r="C57" i="4"/>
  <c r="D57" i="4"/>
  <c r="E57" i="4"/>
  <c r="G57" i="4"/>
  <c r="C58" i="4"/>
  <c r="D58" i="4"/>
  <c r="E58" i="4"/>
  <c r="G58" i="4"/>
  <c r="C59" i="4"/>
  <c r="D59" i="4"/>
  <c r="E59" i="4"/>
  <c r="G59" i="4"/>
  <c r="C60" i="4"/>
  <c r="D60" i="4"/>
  <c r="E60" i="4"/>
  <c r="G60" i="4"/>
  <c r="C61" i="4"/>
  <c r="D61" i="4"/>
  <c r="E61" i="4"/>
  <c r="G61" i="4"/>
  <c r="C62" i="4"/>
  <c r="D62" i="4"/>
  <c r="E62" i="4"/>
  <c r="G62" i="4"/>
  <c r="C63" i="4"/>
  <c r="D63" i="4"/>
  <c r="E63" i="4"/>
  <c r="G63" i="4"/>
  <c r="C64" i="4"/>
  <c r="D64" i="4"/>
  <c r="E64" i="4"/>
  <c r="G64" i="4"/>
  <c r="C65" i="4"/>
  <c r="D65" i="4"/>
  <c r="E65" i="4"/>
  <c r="G65" i="4"/>
  <c r="G11" i="4"/>
  <c r="D11" i="4"/>
  <c r="E11" i="4"/>
  <c r="C11" i="4"/>
  <c r="I138" i="4"/>
  <c r="J138" i="4"/>
  <c r="D132" i="4"/>
  <c r="E132" i="4"/>
  <c r="F132" i="4"/>
  <c r="G132" i="4"/>
  <c r="I132" i="4"/>
  <c r="J132" i="4"/>
  <c r="D125" i="4"/>
  <c r="E125" i="4"/>
  <c r="F125" i="4"/>
  <c r="G125" i="4"/>
  <c r="I125" i="4"/>
  <c r="J125" i="4"/>
  <c r="I114" i="4"/>
  <c r="J114" i="4"/>
  <c r="I66" i="4"/>
  <c r="J66" i="4"/>
  <c r="C66" i="12"/>
  <c r="D138" i="17"/>
  <c r="E138" i="17"/>
  <c r="C138" i="17"/>
  <c r="F135" i="17"/>
  <c r="F136" i="17"/>
  <c r="F137" i="17"/>
  <c r="F134" i="17"/>
  <c r="D132" i="17"/>
  <c r="E132" i="17"/>
  <c r="F128" i="17"/>
  <c r="F129" i="17"/>
  <c r="F130" i="17"/>
  <c r="F131" i="17"/>
  <c r="F127" i="17"/>
  <c r="D125" i="17"/>
  <c r="E125" i="17"/>
  <c r="F117" i="17"/>
  <c r="F118" i="17"/>
  <c r="F119" i="17"/>
  <c r="F120" i="17"/>
  <c r="F121" i="17"/>
  <c r="F122" i="17"/>
  <c r="F123" i="17"/>
  <c r="F124" i="17"/>
  <c r="F116" i="17"/>
  <c r="D114" i="17"/>
  <c r="E114" i="17"/>
  <c r="G114" i="17"/>
  <c r="F69" i="17"/>
  <c r="F70" i="17"/>
  <c r="F71" i="17"/>
  <c r="F72" i="17"/>
  <c r="F73" i="17"/>
  <c r="F74" i="17"/>
  <c r="F75" i="17"/>
  <c r="F76" i="17"/>
  <c r="F77" i="17"/>
  <c r="F78" i="17"/>
  <c r="F79" i="17"/>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68" i="17"/>
  <c r="D66" i="17"/>
  <c r="E66" i="17"/>
  <c r="G66"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N21" i="9"/>
  <c r="AL21" i="9" s="1"/>
  <c r="N22" i="9"/>
  <c r="AL22" i="9" s="1"/>
  <c r="N23" i="9"/>
  <c r="AL23" i="9" s="1"/>
  <c r="N24" i="9"/>
  <c r="F26" i="4" l="1"/>
  <c r="F22" i="4"/>
  <c r="F18" i="4"/>
  <c r="F28"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11" i="4"/>
  <c r="F12" i="4"/>
  <c r="K143" i="4"/>
  <c r="AM58" i="17"/>
  <c r="AM46" i="17"/>
  <c r="AM30" i="17"/>
  <c r="AM104" i="17"/>
  <c r="AM92" i="17"/>
  <c r="AM76" i="17"/>
  <c r="AM120" i="17"/>
  <c r="AM65" i="17"/>
  <c r="AM57" i="17"/>
  <c r="AM53" i="17"/>
  <c r="AM49" i="17"/>
  <c r="AM45" i="17"/>
  <c r="AM41" i="17"/>
  <c r="AM37" i="17"/>
  <c r="AM33" i="17"/>
  <c r="AM29" i="17"/>
  <c r="AM25" i="17"/>
  <c r="AM21" i="17"/>
  <c r="AM17" i="17"/>
  <c r="AM13" i="17"/>
  <c r="D139" i="17"/>
  <c r="D144" i="17" s="1"/>
  <c r="AM111" i="17"/>
  <c r="AM107" i="17"/>
  <c r="AM103" i="17"/>
  <c r="AM99" i="17"/>
  <c r="AM95" i="17"/>
  <c r="AM91" i="17"/>
  <c r="AM87" i="17"/>
  <c r="AM83" i="17"/>
  <c r="AM79" i="17"/>
  <c r="AM75" i="17"/>
  <c r="AM123" i="17"/>
  <c r="AM119" i="17"/>
  <c r="AM129" i="17"/>
  <c r="AM134" i="17"/>
  <c r="AM54" i="17"/>
  <c r="AM42" i="17"/>
  <c r="AM34" i="17"/>
  <c r="AM22" i="17"/>
  <c r="AM14" i="17"/>
  <c r="AM108" i="17"/>
  <c r="AM100" i="17"/>
  <c r="AM84" i="17"/>
  <c r="AM61" i="17"/>
  <c r="AM64" i="17"/>
  <c r="AM60" i="17"/>
  <c r="AM56" i="17"/>
  <c r="AM52" i="17"/>
  <c r="AM48" i="17"/>
  <c r="AM44" i="17"/>
  <c r="AM40" i="17"/>
  <c r="AM36" i="17"/>
  <c r="AM32" i="17"/>
  <c r="AM28" i="17"/>
  <c r="AM24" i="17"/>
  <c r="AM20" i="17"/>
  <c r="AM16" i="17"/>
  <c r="AM12" i="17"/>
  <c r="AM68" i="17"/>
  <c r="AM110" i="17"/>
  <c r="AM106" i="17"/>
  <c r="AM102" i="17"/>
  <c r="AM98" i="17"/>
  <c r="AM94" i="17"/>
  <c r="AM90" i="17"/>
  <c r="AM86" i="17"/>
  <c r="AM82" i="17"/>
  <c r="AM78" i="17"/>
  <c r="AM74" i="17"/>
  <c r="AM70" i="17"/>
  <c r="AM122" i="17"/>
  <c r="AM118" i="17"/>
  <c r="AM127" i="17"/>
  <c r="AM128" i="17"/>
  <c r="AM137" i="17"/>
  <c r="AM62" i="17"/>
  <c r="AM50" i="17"/>
  <c r="AM38" i="17"/>
  <c r="AM26" i="17"/>
  <c r="AM18" i="17"/>
  <c r="AM112" i="17"/>
  <c r="AM96" i="17"/>
  <c r="AM88" i="17"/>
  <c r="AM80" i="17"/>
  <c r="AM72" i="17"/>
  <c r="AM124" i="17"/>
  <c r="AM130" i="17"/>
  <c r="AM63" i="17"/>
  <c r="AM59" i="17"/>
  <c r="AM55" i="17"/>
  <c r="AM51" i="17"/>
  <c r="AM47" i="17"/>
  <c r="AM43" i="17"/>
  <c r="AM39" i="17"/>
  <c r="AM35" i="17"/>
  <c r="AM31" i="17"/>
  <c r="AM27" i="17"/>
  <c r="AM23" i="17"/>
  <c r="AM19" i="17"/>
  <c r="AM15" i="17"/>
  <c r="AM113" i="17"/>
  <c r="AM109" i="17"/>
  <c r="AM105" i="17"/>
  <c r="AM101" i="17"/>
  <c r="AM97" i="17"/>
  <c r="AM93" i="17"/>
  <c r="AM89" i="17"/>
  <c r="AM85" i="17"/>
  <c r="AM81" i="17"/>
  <c r="AM77" i="17"/>
  <c r="AM73" i="17"/>
  <c r="AM69" i="17"/>
  <c r="AM116" i="17"/>
  <c r="AM121" i="17"/>
  <c r="AM117" i="17"/>
  <c r="AM136" i="17"/>
  <c r="AM135" i="17"/>
  <c r="F125" i="17"/>
  <c r="F132" i="17"/>
  <c r="AM131" i="17"/>
  <c r="F114" i="17"/>
  <c r="AM71" i="17"/>
  <c r="I139" i="4"/>
  <c r="F143" i="17"/>
  <c r="E139" i="17"/>
  <c r="F138" i="17"/>
  <c r="J139" i="4"/>
  <c r="G66" i="4"/>
  <c r="F66" i="17"/>
  <c r="D66" i="4"/>
  <c r="E66" i="4"/>
  <c r="G12" i="8"/>
  <c r="E144" i="17" l="1"/>
  <c r="F139" i="17"/>
  <c r="E157" i="13"/>
  <c r="M28" i="9" s="1"/>
  <c r="E156" i="13"/>
  <c r="M27" i="9" s="1"/>
  <c r="E155" i="13"/>
  <c r="M26" i="9" s="1"/>
  <c r="F150" i="13"/>
  <c r="F151" i="13"/>
  <c r="F149" i="13"/>
  <c r="F144" i="13"/>
  <c r="F135" i="4" s="1"/>
  <c r="F145" i="13"/>
  <c r="F136" i="4" s="1"/>
  <c r="F146" i="13"/>
  <c r="F137" i="4" s="1"/>
  <c r="F143" i="13"/>
  <c r="F134" i="4" s="1"/>
  <c r="F139" i="13"/>
  <c r="F140" i="13"/>
  <c r="F138"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90" i="13"/>
  <c r="F86" i="13"/>
  <c r="F87" i="13"/>
  <c r="F85"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28" i="13"/>
  <c r="T28" i="13"/>
  <c r="L28" i="13"/>
  <c r="E143" i="4" l="1"/>
  <c r="V28" i="13"/>
  <c r="F144" i="17"/>
  <c r="F152" i="13"/>
  <c r="F141" i="13"/>
  <c r="F147" i="13"/>
  <c r="F136" i="13"/>
  <c r="M29" i="9"/>
  <c r="F156" i="13"/>
  <c r="N27" i="9" s="1"/>
  <c r="J27" i="9" s="1"/>
  <c r="F157" i="13"/>
  <c r="N28" i="9" s="1"/>
  <c r="J28" i="9" s="1"/>
  <c r="E158" i="13"/>
  <c r="F155" i="13"/>
  <c r="F83" i="13"/>
  <c r="F88" i="13"/>
  <c r="F159" i="13" l="1"/>
  <c r="F138" i="4"/>
  <c r="F66" i="4"/>
  <c r="F114" i="4"/>
  <c r="N26" i="9"/>
  <c r="F158" i="13"/>
  <c r="E23" i="3"/>
  <c r="M19" i="3"/>
  <c r="Q19" i="3" s="1"/>
  <c r="R19" i="3" s="1"/>
  <c r="M20" i="3"/>
  <c r="Q20" i="3" s="1"/>
  <c r="R20" i="3" s="1"/>
  <c r="M21" i="3"/>
  <c r="Q21" i="3" s="1"/>
  <c r="R21" i="3" s="1"/>
  <c r="M22" i="3"/>
  <c r="Q22" i="3" s="1"/>
  <c r="R22" i="3" s="1"/>
  <c r="M18" i="3"/>
  <c r="F23" i="3"/>
  <c r="G23" i="3"/>
  <c r="H23" i="3"/>
  <c r="I23" i="3"/>
  <c r="J23" i="3"/>
  <c r="K23" i="3"/>
  <c r="L23" i="3"/>
  <c r="F24" i="3"/>
  <c r="G24" i="3"/>
  <c r="H24" i="3"/>
  <c r="I24" i="3"/>
  <c r="J24" i="3"/>
  <c r="K24" i="3"/>
  <c r="L24" i="3"/>
  <c r="F25" i="3"/>
  <c r="G25" i="3"/>
  <c r="H25" i="3"/>
  <c r="I25" i="3"/>
  <c r="J25" i="3"/>
  <c r="K25" i="3"/>
  <c r="L25" i="3"/>
  <c r="E24" i="3"/>
  <c r="E25" i="3"/>
  <c r="F143" i="4" l="1"/>
  <c r="F139" i="4"/>
  <c r="Q18" i="3"/>
  <c r="R18" i="3" s="1"/>
  <c r="L26" i="3"/>
  <c r="N29" i="9"/>
  <c r="M36" i="3" s="1"/>
  <c r="K26" i="3"/>
  <c r="F26" i="3"/>
  <c r="M23" i="3"/>
  <c r="M25" i="3"/>
  <c r="G26" i="3"/>
  <c r="M24" i="3"/>
  <c r="I26" i="3"/>
  <c r="H26" i="3"/>
  <c r="D10" i="3" s="1"/>
  <c r="S5" i="3" s="1"/>
  <c r="J26" i="3"/>
  <c r="E26" i="3"/>
  <c r="G10" i="3"/>
  <c r="F144" i="4" l="1"/>
  <c r="E10" i="3"/>
  <c r="M26" i="3"/>
  <c r="E44" i="3"/>
  <c r="O23" i="3" l="1"/>
  <c r="Q23" i="3" s="1"/>
  <c r="R23" i="3" s="1"/>
  <c r="D12" i="15"/>
  <c r="H137" i="4" l="1"/>
  <c r="K137" i="4" s="1"/>
  <c r="A1" i="12"/>
  <c r="O146" i="17" l="1"/>
  <c r="I146" i="17"/>
  <c r="K146" i="17"/>
  <c r="L146" i="17"/>
  <c r="M146" i="17"/>
  <c r="N146" i="17"/>
  <c r="G143" i="17"/>
  <c r="N66" i="17" l="1"/>
  <c r="O66" i="17"/>
  <c r="H135" i="4" l="1"/>
  <c r="K135" i="4" s="1"/>
  <c r="H136" i="4"/>
  <c r="K136" i="4" s="1"/>
  <c r="H134" i="4"/>
  <c r="K134" i="4" s="1"/>
  <c r="K138" i="4" s="1"/>
  <c r="H128" i="4"/>
  <c r="K128" i="4" s="1"/>
  <c r="H129" i="4"/>
  <c r="K129" i="4" s="1"/>
  <c r="H130" i="4"/>
  <c r="K130" i="4" s="1"/>
  <c r="H131" i="4"/>
  <c r="K131" i="4" s="1"/>
  <c r="AH22" i="8"/>
  <c r="AH23" i="8"/>
  <c r="AS14" i="8"/>
  <c r="AL15" i="8"/>
  <c r="C15" i="8" s="1"/>
  <c r="AL16" i="8"/>
  <c r="AH14" i="8"/>
  <c r="AH15" i="8"/>
  <c r="C16" i="8"/>
  <c r="C12" i="8"/>
  <c r="H127" i="4"/>
  <c r="K127" i="4" s="1"/>
  <c r="H117" i="4"/>
  <c r="K117" i="4" s="1"/>
  <c r="H118" i="4"/>
  <c r="K118" i="4" s="1"/>
  <c r="H119" i="4"/>
  <c r="K119" i="4" s="1"/>
  <c r="H120" i="4"/>
  <c r="K120" i="4" s="1"/>
  <c r="H121" i="4"/>
  <c r="K121" i="4" s="1"/>
  <c r="H122" i="4"/>
  <c r="K122" i="4" s="1"/>
  <c r="H123" i="4"/>
  <c r="K123" i="4" s="1"/>
  <c r="H124" i="4"/>
  <c r="K124" i="4" s="1"/>
  <c r="L125" i="4"/>
  <c r="H116" i="4"/>
  <c r="K116" i="4" s="1"/>
  <c r="H69" i="4"/>
  <c r="K69" i="4" s="1"/>
  <c r="H70" i="4"/>
  <c r="K70" i="4" s="1"/>
  <c r="H71" i="4"/>
  <c r="K71" i="4" s="1"/>
  <c r="H72" i="4"/>
  <c r="K72" i="4" s="1"/>
  <c r="H73" i="4"/>
  <c r="K73" i="4" s="1"/>
  <c r="H74" i="4"/>
  <c r="K74" i="4" s="1"/>
  <c r="H75" i="4"/>
  <c r="K75" i="4" s="1"/>
  <c r="H76" i="4"/>
  <c r="K76" i="4" s="1"/>
  <c r="H77" i="4"/>
  <c r="K77" i="4" s="1"/>
  <c r="H78" i="4"/>
  <c r="K78" i="4" s="1"/>
  <c r="H79" i="4"/>
  <c r="K79" i="4" s="1"/>
  <c r="H80" i="4"/>
  <c r="K80" i="4" s="1"/>
  <c r="H81" i="4"/>
  <c r="K81" i="4" s="1"/>
  <c r="H82" i="4"/>
  <c r="K82" i="4" s="1"/>
  <c r="H83" i="4"/>
  <c r="K83" i="4" s="1"/>
  <c r="H84" i="4"/>
  <c r="K84" i="4" s="1"/>
  <c r="H85" i="4"/>
  <c r="K85" i="4" s="1"/>
  <c r="H86" i="4"/>
  <c r="K86" i="4" s="1"/>
  <c r="H87" i="4"/>
  <c r="K87" i="4" s="1"/>
  <c r="H88" i="4"/>
  <c r="K88" i="4" s="1"/>
  <c r="H89" i="4"/>
  <c r="K89" i="4" s="1"/>
  <c r="H90" i="4"/>
  <c r="K90" i="4" s="1"/>
  <c r="H91" i="4"/>
  <c r="K91" i="4" s="1"/>
  <c r="H92" i="4"/>
  <c r="K92" i="4" s="1"/>
  <c r="H93" i="4"/>
  <c r="K93" i="4" s="1"/>
  <c r="H94" i="4"/>
  <c r="K94" i="4" s="1"/>
  <c r="H95" i="4"/>
  <c r="K95" i="4" s="1"/>
  <c r="H96" i="4"/>
  <c r="K96" i="4" s="1"/>
  <c r="H97" i="4"/>
  <c r="K97" i="4" s="1"/>
  <c r="H98" i="4"/>
  <c r="K98" i="4" s="1"/>
  <c r="H99" i="4"/>
  <c r="K99" i="4" s="1"/>
  <c r="H100" i="4"/>
  <c r="K100" i="4" s="1"/>
  <c r="H101" i="4"/>
  <c r="K101" i="4" s="1"/>
  <c r="H102" i="4"/>
  <c r="K102" i="4" s="1"/>
  <c r="H103" i="4"/>
  <c r="K103" i="4" s="1"/>
  <c r="H104" i="4"/>
  <c r="K104" i="4" s="1"/>
  <c r="H105" i="4"/>
  <c r="K105" i="4" s="1"/>
  <c r="H106" i="4"/>
  <c r="K106" i="4" s="1"/>
  <c r="H107" i="4"/>
  <c r="K107" i="4" s="1"/>
  <c r="H108" i="4"/>
  <c r="K108" i="4" s="1"/>
  <c r="H109" i="4"/>
  <c r="K109" i="4" s="1"/>
  <c r="H110" i="4"/>
  <c r="K110" i="4" s="1"/>
  <c r="H111" i="4"/>
  <c r="K111" i="4" s="1"/>
  <c r="H112" i="4"/>
  <c r="K112" i="4" s="1"/>
  <c r="H113" i="4"/>
  <c r="K113" i="4" s="1"/>
  <c r="H68" i="4"/>
  <c r="K68" i="4" s="1"/>
  <c r="H65" i="4"/>
  <c r="K65" i="4" s="1"/>
  <c r="H12" i="4"/>
  <c r="K12" i="4" s="1"/>
  <c r="H13" i="4"/>
  <c r="K13" i="4" s="1"/>
  <c r="H14" i="4"/>
  <c r="K14" i="4" s="1"/>
  <c r="H15" i="4"/>
  <c r="K15" i="4" s="1"/>
  <c r="H16" i="4"/>
  <c r="K16" i="4" s="1"/>
  <c r="H17" i="4"/>
  <c r="K17" i="4" s="1"/>
  <c r="H18" i="4"/>
  <c r="K18" i="4" s="1"/>
  <c r="H19" i="4"/>
  <c r="K19" i="4" s="1"/>
  <c r="H20" i="4"/>
  <c r="K20" i="4" s="1"/>
  <c r="H21" i="4"/>
  <c r="K21" i="4" s="1"/>
  <c r="H22" i="4"/>
  <c r="K22" i="4" s="1"/>
  <c r="H23" i="4"/>
  <c r="K23" i="4" s="1"/>
  <c r="H24" i="4"/>
  <c r="K24" i="4" s="1"/>
  <c r="H25" i="4"/>
  <c r="K25" i="4" s="1"/>
  <c r="H26" i="4"/>
  <c r="K26" i="4" s="1"/>
  <c r="H27" i="4"/>
  <c r="K27" i="4" s="1"/>
  <c r="H28" i="4"/>
  <c r="K28" i="4" s="1"/>
  <c r="H29" i="4"/>
  <c r="K29" i="4" s="1"/>
  <c r="H30" i="4"/>
  <c r="K30" i="4" s="1"/>
  <c r="H31" i="4"/>
  <c r="K31" i="4" s="1"/>
  <c r="H32" i="4"/>
  <c r="K32" i="4" s="1"/>
  <c r="H33" i="4"/>
  <c r="K33" i="4" s="1"/>
  <c r="H34" i="4"/>
  <c r="K34" i="4" s="1"/>
  <c r="H35" i="4"/>
  <c r="K35" i="4" s="1"/>
  <c r="H36" i="4"/>
  <c r="K36" i="4" s="1"/>
  <c r="H37" i="4"/>
  <c r="K37" i="4" s="1"/>
  <c r="H38" i="4"/>
  <c r="K38" i="4" s="1"/>
  <c r="H39" i="4"/>
  <c r="K39" i="4" s="1"/>
  <c r="H40" i="4"/>
  <c r="K40" i="4" s="1"/>
  <c r="H41" i="4"/>
  <c r="K41" i="4" s="1"/>
  <c r="H42" i="4"/>
  <c r="K42" i="4" s="1"/>
  <c r="H43" i="4"/>
  <c r="K43" i="4" s="1"/>
  <c r="H44" i="4"/>
  <c r="K44" i="4" s="1"/>
  <c r="H45" i="4"/>
  <c r="K45" i="4" s="1"/>
  <c r="H46" i="4"/>
  <c r="K46" i="4" s="1"/>
  <c r="H47" i="4"/>
  <c r="K47" i="4" s="1"/>
  <c r="H48" i="4"/>
  <c r="K48" i="4" s="1"/>
  <c r="H49" i="4"/>
  <c r="K49" i="4" s="1"/>
  <c r="H50" i="4"/>
  <c r="K50" i="4" s="1"/>
  <c r="H51" i="4"/>
  <c r="K51" i="4" s="1"/>
  <c r="H52" i="4"/>
  <c r="K52" i="4" s="1"/>
  <c r="H53" i="4"/>
  <c r="K53" i="4" s="1"/>
  <c r="H54" i="4"/>
  <c r="K54" i="4" s="1"/>
  <c r="H55" i="4"/>
  <c r="K55" i="4" s="1"/>
  <c r="H56" i="4"/>
  <c r="K56" i="4" s="1"/>
  <c r="H57" i="4"/>
  <c r="K57" i="4" s="1"/>
  <c r="H58" i="4"/>
  <c r="K58" i="4" s="1"/>
  <c r="H59" i="4"/>
  <c r="K59" i="4" s="1"/>
  <c r="H60" i="4"/>
  <c r="K60" i="4" s="1"/>
  <c r="H61" i="4"/>
  <c r="K61" i="4" s="1"/>
  <c r="H62" i="4"/>
  <c r="K62" i="4" s="1"/>
  <c r="H63" i="4"/>
  <c r="K63" i="4" s="1"/>
  <c r="H64" i="4"/>
  <c r="K64" i="4" s="1"/>
  <c r="H11" i="4"/>
  <c r="K11" i="4" s="1"/>
  <c r="J69" i="17"/>
  <c r="J71" i="17"/>
  <c r="J73" i="17"/>
  <c r="J75" i="17"/>
  <c r="J86" i="17"/>
  <c r="J87" i="17"/>
  <c r="J93" i="17"/>
  <c r="J110" i="17"/>
  <c r="J111" i="17"/>
  <c r="J112" i="17"/>
  <c r="J113" i="17"/>
  <c r="J68" i="17"/>
  <c r="J57" i="17"/>
  <c r="L132" i="17"/>
  <c r="M132" i="17"/>
  <c r="N132" i="17"/>
  <c r="O132" i="17"/>
  <c r="L125" i="17"/>
  <c r="M125" i="17"/>
  <c r="N125" i="17"/>
  <c r="O125" i="17"/>
  <c r="L114" i="17"/>
  <c r="M114" i="17"/>
  <c r="N114" i="17"/>
  <c r="O114" i="17"/>
  <c r="P114" i="17"/>
  <c r="Q114" i="17"/>
  <c r="G138" i="17"/>
  <c r="Q138" i="17"/>
  <c r="P138" i="17"/>
  <c r="O138" i="17"/>
  <c r="L138" i="17"/>
  <c r="K138" i="17"/>
  <c r="AK132" i="17"/>
  <c r="Q132" i="17"/>
  <c r="P132" i="17"/>
  <c r="K132" i="17"/>
  <c r="I132" i="17"/>
  <c r="G132" i="17"/>
  <c r="C132" i="17"/>
  <c r="AK125" i="17"/>
  <c r="Q125" i="17"/>
  <c r="P125" i="17"/>
  <c r="K125" i="17"/>
  <c r="I125" i="17"/>
  <c r="G125" i="17"/>
  <c r="C125" i="17"/>
  <c r="C114" i="17"/>
  <c r="J109" i="17"/>
  <c r="J107" i="17"/>
  <c r="J79" i="17"/>
  <c r="J77" i="17"/>
  <c r="I114" i="17"/>
  <c r="C66" i="17"/>
  <c r="J28" i="17"/>
  <c r="P66" i="17"/>
  <c r="M66" i="17"/>
  <c r="K114" i="17"/>
  <c r="L66" i="17"/>
  <c r="Q66" i="17"/>
  <c r="J40" i="17"/>
  <c r="J48" i="17"/>
  <c r="N138" i="17"/>
  <c r="AK114" i="17"/>
  <c r="J83" i="17"/>
  <c r="I66" i="17"/>
  <c r="AK66" i="17"/>
  <c r="M138" i="17"/>
  <c r="K66" i="17"/>
  <c r="I138" i="17"/>
  <c r="K66" i="12"/>
  <c r="K71" i="12"/>
  <c r="K119" i="12"/>
  <c r="K124" i="12"/>
  <c r="K130" i="12"/>
  <c r="K135" i="12"/>
  <c r="K138" i="12"/>
  <c r="M17" i="8" s="1"/>
  <c r="K139" i="12"/>
  <c r="M18" i="8" s="1"/>
  <c r="K140" i="12"/>
  <c r="M19" i="8" s="1"/>
  <c r="H138" i="12"/>
  <c r="I138" i="12"/>
  <c r="J138" i="12"/>
  <c r="L17" i="8" s="1"/>
  <c r="H139" i="12"/>
  <c r="I139" i="12"/>
  <c r="J139" i="12"/>
  <c r="L18" i="8" s="1"/>
  <c r="H140" i="12"/>
  <c r="I140" i="12"/>
  <c r="J140" i="12"/>
  <c r="L19" i="8" s="1"/>
  <c r="H135" i="12"/>
  <c r="I135" i="12"/>
  <c r="J135" i="12"/>
  <c r="H130" i="12"/>
  <c r="I130" i="12"/>
  <c r="J130" i="12"/>
  <c r="H124" i="12"/>
  <c r="I124" i="12"/>
  <c r="J124" i="12"/>
  <c r="H119" i="12"/>
  <c r="I119" i="12"/>
  <c r="J119" i="12"/>
  <c r="H71" i="12"/>
  <c r="I71" i="12"/>
  <c r="J71" i="12"/>
  <c r="H66" i="12"/>
  <c r="I66" i="12"/>
  <c r="J66" i="12"/>
  <c r="AF66" i="12"/>
  <c r="L66" i="12"/>
  <c r="G66" i="12"/>
  <c r="F66" i="12"/>
  <c r="D66" i="12"/>
  <c r="F124" i="12"/>
  <c r="F119" i="12"/>
  <c r="C83" i="13"/>
  <c r="C136" i="13"/>
  <c r="S83" i="13"/>
  <c r="N83" i="13"/>
  <c r="O83" i="13"/>
  <c r="P83" i="13"/>
  <c r="Q83" i="13"/>
  <c r="R83" i="13"/>
  <c r="M83" i="13"/>
  <c r="K83" i="13"/>
  <c r="D83" i="13"/>
  <c r="E83" i="13"/>
  <c r="G83" i="13"/>
  <c r="H83" i="13"/>
  <c r="I83" i="13"/>
  <c r="J83" i="13"/>
  <c r="B90" i="12"/>
  <c r="B84" i="12"/>
  <c r="L82" i="13"/>
  <c r="L67" i="13"/>
  <c r="T67" i="13"/>
  <c r="V67" i="13" s="1"/>
  <c r="L68" i="13"/>
  <c r="T68" i="13"/>
  <c r="V68" i="13" s="1"/>
  <c r="L69" i="13"/>
  <c r="T69" i="13"/>
  <c r="V69" i="13" s="1"/>
  <c r="L70" i="13"/>
  <c r="T70" i="13"/>
  <c r="V70" i="13" s="1"/>
  <c r="L71" i="13"/>
  <c r="T71" i="13"/>
  <c r="V71" i="13" s="1"/>
  <c r="L72" i="13"/>
  <c r="T72" i="13"/>
  <c r="V72" i="13" s="1"/>
  <c r="L73" i="13"/>
  <c r="T73" i="13"/>
  <c r="V73" i="13" s="1"/>
  <c r="L74" i="13"/>
  <c r="T74" i="13"/>
  <c r="V74" i="13" s="1"/>
  <c r="L75" i="13"/>
  <c r="T75" i="13"/>
  <c r="V75" i="13" s="1"/>
  <c r="L76" i="13"/>
  <c r="T76" i="13"/>
  <c r="V76" i="13" s="1"/>
  <c r="L77" i="13"/>
  <c r="T77" i="13"/>
  <c r="V77" i="13" s="1"/>
  <c r="L78" i="13"/>
  <c r="T78" i="13"/>
  <c r="V78" i="13" s="1"/>
  <c r="L79" i="13"/>
  <c r="T79" i="13"/>
  <c r="V79" i="13" s="1"/>
  <c r="L80" i="13"/>
  <c r="T80" i="13"/>
  <c r="V80" i="13" s="1"/>
  <c r="L81" i="13"/>
  <c r="T81" i="13"/>
  <c r="V81" i="13" s="1"/>
  <c r="T82" i="13"/>
  <c r="V82" i="13" s="1"/>
  <c r="B50" i="12"/>
  <c r="B51" i="12"/>
  <c r="B52" i="12"/>
  <c r="B53" i="12"/>
  <c r="B54" i="12"/>
  <c r="B55" i="12"/>
  <c r="B56" i="12"/>
  <c r="B57" i="12"/>
  <c r="B58" i="12"/>
  <c r="B59" i="12"/>
  <c r="B60" i="12"/>
  <c r="B61" i="12"/>
  <c r="B62" i="12"/>
  <c r="B63" i="12"/>
  <c r="B64" i="12"/>
  <c r="B65" i="12"/>
  <c r="A58" i="12"/>
  <c r="A59" i="12"/>
  <c r="A60" i="12"/>
  <c r="A61" i="12"/>
  <c r="A62" i="12"/>
  <c r="A63" i="12"/>
  <c r="A64" i="12"/>
  <c r="A65" i="12"/>
  <c r="A50" i="12"/>
  <c r="A51" i="12"/>
  <c r="A52" i="12"/>
  <c r="A53" i="12"/>
  <c r="A54" i="12"/>
  <c r="A55" i="12"/>
  <c r="A56" i="12"/>
  <c r="A57" i="12"/>
  <c r="A1" i="15"/>
  <c r="A1" i="11"/>
  <c r="N88" i="13"/>
  <c r="T85" i="13"/>
  <c r="O88" i="13"/>
  <c r="P88" i="13"/>
  <c r="Q88" i="13"/>
  <c r="R88" i="13"/>
  <c r="S88" i="13"/>
  <c r="M88" i="13"/>
  <c r="C88" i="13"/>
  <c r="D88" i="13"/>
  <c r="D114" i="4" s="1"/>
  <c r="E88" i="13"/>
  <c r="E114" i="4" s="1"/>
  <c r="G88" i="13"/>
  <c r="G114" i="4" s="1"/>
  <c r="H88" i="13"/>
  <c r="I88" i="13"/>
  <c r="J88" i="13"/>
  <c r="K88" i="13"/>
  <c r="L85" i="13"/>
  <c r="G71" i="12"/>
  <c r="AF71" i="12"/>
  <c r="D71" i="12"/>
  <c r="F71" i="12"/>
  <c r="L71" i="12"/>
  <c r="D119" i="12"/>
  <c r="G119" i="12"/>
  <c r="L119" i="12"/>
  <c r="AF119" i="12"/>
  <c r="D124" i="12"/>
  <c r="G124" i="12"/>
  <c r="L124" i="12"/>
  <c r="AF124" i="12"/>
  <c r="D130" i="12"/>
  <c r="F130" i="12"/>
  <c r="G130" i="12"/>
  <c r="L130" i="12"/>
  <c r="AF130" i="12"/>
  <c r="D135" i="12"/>
  <c r="F135" i="12"/>
  <c r="G135" i="12"/>
  <c r="L135" i="12"/>
  <c r="AF135" i="12"/>
  <c r="AC10" i="16"/>
  <c r="H21" i="7"/>
  <c r="H22" i="7"/>
  <c r="H23" i="7"/>
  <c r="H24" i="7"/>
  <c r="H25" i="7"/>
  <c r="H26" i="7"/>
  <c r="H28" i="7"/>
  <c r="H29" i="7"/>
  <c r="H30" i="7"/>
  <c r="H31" i="7"/>
  <c r="H32" i="7"/>
  <c r="H33" i="7"/>
  <c r="H34" i="7"/>
  <c r="H35" i="7"/>
  <c r="H36" i="7"/>
  <c r="H37" i="7"/>
  <c r="H38" i="7"/>
  <c r="H39" i="7"/>
  <c r="H40" i="7"/>
  <c r="H41" i="7"/>
  <c r="H42" i="7"/>
  <c r="H18" i="7"/>
  <c r="H19" i="7"/>
  <c r="H20" i="7"/>
  <c r="H17" i="7" s="1"/>
  <c r="H9" i="7"/>
  <c r="H10" i="7"/>
  <c r="H6" i="7"/>
  <c r="H7" i="7"/>
  <c r="H12" i="7"/>
  <c r="J21" i="7"/>
  <c r="J22" i="7"/>
  <c r="J23" i="7"/>
  <c r="J24" i="7"/>
  <c r="J25" i="7"/>
  <c r="J26" i="7"/>
  <c r="J28" i="7"/>
  <c r="J29" i="7"/>
  <c r="J30" i="7"/>
  <c r="J31" i="7"/>
  <c r="J32" i="7"/>
  <c r="J33" i="7"/>
  <c r="J34" i="7"/>
  <c r="J35" i="7"/>
  <c r="J36" i="7"/>
  <c r="J37" i="7"/>
  <c r="J38" i="7"/>
  <c r="J39" i="7"/>
  <c r="J40" i="7"/>
  <c r="J41" i="7"/>
  <c r="J42" i="7"/>
  <c r="J43" i="7"/>
  <c r="J18" i="7"/>
  <c r="J19" i="7"/>
  <c r="J20" i="7"/>
  <c r="J14" i="7"/>
  <c r="J16" i="7"/>
  <c r="J9" i="7"/>
  <c r="J10" i="7"/>
  <c r="J6" i="7"/>
  <c r="J7" i="7"/>
  <c r="J11" i="7"/>
  <c r="J12" i="7"/>
  <c r="I36" i="7"/>
  <c r="I21" i="7"/>
  <c r="I22" i="7"/>
  <c r="I23" i="7"/>
  <c r="I24" i="7"/>
  <c r="I25" i="7"/>
  <c r="I26" i="7"/>
  <c r="I28" i="7"/>
  <c r="I29" i="7"/>
  <c r="I30" i="7"/>
  <c r="I31" i="7"/>
  <c r="I32" i="7"/>
  <c r="I33" i="7"/>
  <c r="I34" i="7"/>
  <c r="I35" i="7"/>
  <c r="I37" i="7"/>
  <c r="I38" i="7"/>
  <c r="I39" i="7"/>
  <c r="I40" i="7"/>
  <c r="I41" i="7"/>
  <c r="I42" i="7"/>
  <c r="I43" i="7"/>
  <c r="I18" i="7"/>
  <c r="I19" i="7"/>
  <c r="I20" i="7"/>
  <c r="I14" i="7"/>
  <c r="I9" i="7"/>
  <c r="I10" i="7"/>
  <c r="I6" i="7"/>
  <c r="I7" i="7"/>
  <c r="I11" i="7"/>
  <c r="I12" i="7"/>
  <c r="AP17" i="8"/>
  <c r="AP18" i="8"/>
  <c r="AP19" i="8"/>
  <c r="D138" i="12"/>
  <c r="F17" i="8" s="1"/>
  <c r="AM17" i="8"/>
  <c r="AM18" i="8"/>
  <c r="AM19" i="8"/>
  <c r="E13" i="11"/>
  <c r="H13" i="11"/>
  <c r="C12" i="11"/>
  <c r="C11" i="11"/>
  <c r="C10" i="11"/>
  <c r="P27" i="9"/>
  <c r="Q27" i="9"/>
  <c r="Q26" i="9"/>
  <c r="Q28" i="9"/>
  <c r="R27" i="9"/>
  <c r="S27" i="9"/>
  <c r="T27" i="9"/>
  <c r="U27" i="9"/>
  <c r="V27" i="9"/>
  <c r="W27" i="9"/>
  <c r="X27" i="9"/>
  <c r="Y27" i="9"/>
  <c r="Z27" i="9"/>
  <c r="AA27" i="9"/>
  <c r="AB27" i="9"/>
  <c r="AC27" i="9"/>
  <c r="AD27" i="9"/>
  <c r="AE27" i="9"/>
  <c r="AF27" i="9"/>
  <c r="AG27" i="9"/>
  <c r="AH27" i="9"/>
  <c r="AI27" i="9"/>
  <c r="P28" i="9"/>
  <c r="R28" i="9"/>
  <c r="S28" i="9"/>
  <c r="T28" i="9"/>
  <c r="U28" i="9"/>
  <c r="V28" i="9"/>
  <c r="W28" i="9"/>
  <c r="X28" i="9"/>
  <c r="Y28" i="9"/>
  <c r="Z28" i="9"/>
  <c r="AA28" i="9"/>
  <c r="AB28" i="9"/>
  <c r="AC28" i="9"/>
  <c r="AD28" i="9"/>
  <c r="AE28" i="9"/>
  <c r="AF28" i="9"/>
  <c r="AG28" i="9"/>
  <c r="AH28" i="9"/>
  <c r="AI28" i="9"/>
  <c r="R26" i="9"/>
  <c r="S26" i="9"/>
  <c r="T26" i="9"/>
  <c r="U26" i="9"/>
  <c r="V26" i="9"/>
  <c r="W26" i="9"/>
  <c r="X26" i="9"/>
  <c r="Y26" i="9"/>
  <c r="Z26" i="9"/>
  <c r="AA26" i="9"/>
  <c r="AB26" i="9"/>
  <c r="AC26" i="9"/>
  <c r="AD26" i="9"/>
  <c r="AE26" i="9"/>
  <c r="AF26" i="9"/>
  <c r="AG26" i="9"/>
  <c r="AH26" i="9"/>
  <c r="AI26" i="9"/>
  <c r="P26" i="9"/>
  <c r="AF139" i="12"/>
  <c r="AQ18" i="8" s="1"/>
  <c r="D139" i="12"/>
  <c r="F18" i="8" s="1"/>
  <c r="D140" i="12"/>
  <c r="F139" i="12"/>
  <c r="H18" i="8" s="1"/>
  <c r="G139" i="12"/>
  <c r="I18" i="8" s="1"/>
  <c r="L139" i="12"/>
  <c r="N18" i="8" s="1"/>
  <c r="F140" i="12"/>
  <c r="H19" i="8" s="1"/>
  <c r="G140" i="12"/>
  <c r="I19" i="8" s="1"/>
  <c r="L140" i="12"/>
  <c r="N19" i="8" s="1"/>
  <c r="G138" i="12"/>
  <c r="L138" i="12"/>
  <c r="N17" i="8" s="1"/>
  <c r="F138" i="12"/>
  <c r="H17" i="8" s="1"/>
  <c r="AF138" i="12"/>
  <c r="AF140" i="12"/>
  <c r="AQ19" i="8" s="1"/>
  <c r="AL18" i="8"/>
  <c r="AN18" i="8"/>
  <c r="AO18" i="8"/>
  <c r="AL19" i="8"/>
  <c r="AN19" i="8"/>
  <c r="AO19" i="8"/>
  <c r="AN17" i="8"/>
  <c r="AO17" i="8"/>
  <c r="AL17" i="8"/>
  <c r="D10" i="11"/>
  <c r="AE10" i="11" s="1"/>
  <c r="O24" i="3"/>
  <c r="Q24" i="3" s="1"/>
  <c r="R24" i="3" s="1"/>
  <c r="O25" i="3"/>
  <c r="T12" i="15"/>
  <c r="R12" i="15"/>
  <c r="S12" i="15"/>
  <c r="E12" i="15"/>
  <c r="C12" i="15"/>
  <c r="F12" i="15"/>
  <c r="G12" i="15"/>
  <c r="H12" i="15"/>
  <c r="I12" i="15"/>
  <c r="J12" i="15"/>
  <c r="Q136" i="13"/>
  <c r="Q147" i="13"/>
  <c r="R136" i="13"/>
  <c r="R147" i="13"/>
  <c r="Q155" i="13"/>
  <c r="R155" i="13"/>
  <c r="Q156" i="13"/>
  <c r="R156" i="13"/>
  <c r="Q157" i="13"/>
  <c r="R157" i="13"/>
  <c r="Q152" i="13"/>
  <c r="R152" i="13"/>
  <c r="Q141" i="13"/>
  <c r="R141" i="13"/>
  <c r="C125" i="4"/>
  <c r="D23" i="8"/>
  <c r="D22" i="8"/>
  <c r="D21" i="8"/>
  <c r="D20" i="8"/>
  <c r="D13" i="8"/>
  <c r="D14" i="8"/>
  <c r="D15" i="8"/>
  <c r="D16" i="8"/>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T29" i="13"/>
  <c r="T30" i="13"/>
  <c r="V30" i="13" s="1"/>
  <c r="T31" i="13"/>
  <c r="V31" i="13" s="1"/>
  <c r="T32" i="13"/>
  <c r="V32" i="13" s="1"/>
  <c r="T33" i="13"/>
  <c r="V33" i="13" s="1"/>
  <c r="T34" i="13"/>
  <c r="V34" i="13" s="1"/>
  <c r="T35" i="13"/>
  <c r="V35" i="13" s="1"/>
  <c r="T36" i="13"/>
  <c r="V36" i="13" s="1"/>
  <c r="T37" i="13"/>
  <c r="V37" i="13" s="1"/>
  <c r="T38" i="13"/>
  <c r="V38" i="13" s="1"/>
  <c r="T39" i="13"/>
  <c r="V39" i="13" s="1"/>
  <c r="T40" i="13"/>
  <c r="V40" i="13" s="1"/>
  <c r="T41" i="13"/>
  <c r="V41" i="13" s="1"/>
  <c r="T42" i="13"/>
  <c r="V42" i="13" s="1"/>
  <c r="T43" i="13"/>
  <c r="V43" i="13" s="1"/>
  <c r="T44" i="13"/>
  <c r="V44" i="13" s="1"/>
  <c r="T45" i="13"/>
  <c r="V45" i="13" s="1"/>
  <c r="T46" i="13"/>
  <c r="V46" i="13" s="1"/>
  <c r="T47" i="13"/>
  <c r="V47" i="13" s="1"/>
  <c r="T48" i="13"/>
  <c r="V48" i="13" s="1"/>
  <c r="T49" i="13"/>
  <c r="V49" i="13" s="1"/>
  <c r="T50" i="13"/>
  <c r="V50" i="13" s="1"/>
  <c r="T51" i="13"/>
  <c r="V51" i="13" s="1"/>
  <c r="T52" i="13"/>
  <c r="V52" i="13" s="1"/>
  <c r="T53" i="13"/>
  <c r="V53" i="13" s="1"/>
  <c r="T54" i="13"/>
  <c r="V54" i="13" s="1"/>
  <c r="T55" i="13"/>
  <c r="V55" i="13" s="1"/>
  <c r="T56" i="13"/>
  <c r="V56" i="13" s="1"/>
  <c r="T57" i="13"/>
  <c r="V57" i="13" s="1"/>
  <c r="T58" i="13"/>
  <c r="V58" i="13" s="1"/>
  <c r="T59" i="13"/>
  <c r="V59" i="13" s="1"/>
  <c r="T60" i="13"/>
  <c r="V60" i="13" s="1"/>
  <c r="T61" i="13"/>
  <c r="V61" i="13" s="1"/>
  <c r="T62" i="13"/>
  <c r="V62" i="13" s="1"/>
  <c r="T63" i="13"/>
  <c r="V63" i="13" s="1"/>
  <c r="T64" i="13"/>
  <c r="V64" i="13" s="1"/>
  <c r="T65" i="13"/>
  <c r="V65" i="13" s="1"/>
  <c r="T66" i="13"/>
  <c r="V66" i="13" s="1"/>
  <c r="L86" i="13"/>
  <c r="L87" i="13"/>
  <c r="T86" i="13"/>
  <c r="V86" i="13" s="1"/>
  <c r="T87" i="13"/>
  <c r="V87" i="13" s="1"/>
  <c r="C157" i="13"/>
  <c r="K28" i="9" s="1"/>
  <c r="A134" i="12"/>
  <c r="A133" i="12"/>
  <c r="A132" i="12"/>
  <c r="C147" i="13"/>
  <c r="AA13" i="11"/>
  <c r="AB13" i="11"/>
  <c r="AC13" i="11"/>
  <c r="P136" i="13"/>
  <c r="P147" i="13"/>
  <c r="S136" i="13"/>
  <c r="S147" i="13"/>
  <c r="T90" i="13"/>
  <c r="V90" i="13" s="1"/>
  <c r="T91" i="13"/>
  <c r="V91" i="13" s="1"/>
  <c r="T92" i="13"/>
  <c r="V92" i="13" s="1"/>
  <c r="T93" i="13"/>
  <c r="V93" i="13" s="1"/>
  <c r="T94" i="13"/>
  <c r="V94" i="13" s="1"/>
  <c r="T95" i="13"/>
  <c r="V95" i="13" s="1"/>
  <c r="T96" i="13"/>
  <c r="V96" i="13" s="1"/>
  <c r="T97" i="13"/>
  <c r="V97" i="13" s="1"/>
  <c r="T98" i="13"/>
  <c r="V98" i="13" s="1"/>
  <c r="T99" i="13"/>
  <c r="V99" i="13" s="1"/>
  <c r="T100" i="13"/>
  <c r="V100" i="13" s="1"/>
  <c r="T101" i="13"/>
  <c r="V101" i="13" s="1"/>
  <c r="T102" i="13"/>
  <c r="V102" i="13" s="1"/>
  <c r="T103" i="13"/>
  <c r="V103" i="13" s="1"/>
  <c r="T104" i="13"/>
  <c r="V104" i="13" s="1"/>
  <c r="T105" i="13"/>
  <c r="V105" i="13" s="1"/>
  <c r="T106" i="13"/>
  <c r="V106" i="13" s="1"/>
  <c r="T107" i="13"/>
  <c r="V107" i="13" s="1"/>
  <c r="T108" i="13"/>
  <c r="V108" i="13" s="1"/>
  <c r="T109" i="13"/>
  <c r="V109" i="13" s="1"/>
  <c r="T110" i="13"/>
  <c r="V110" i="13" s="1"/>
  <c r="T111" i="13"/>
  <c r="V111" i="13" s="1"/>
  <c r="T112" i="13"/>
  <c r="V112" i="13" s="1"/>
  <c r="T113" i="13"/>
  <c r="V113" i="13" s="1"/>
  <c r="T114" i="13"/>
  <c r="V114" i="13" s="1"/>
  <c r="T115" i="13"/>
  <c r="V115" i="13" s="1"/>
  <c r="T116" i="13"/>
  <c r="V116" i="13" s="1"/>
  <c r="T117" i="13"/>
  <c r="V117" i="13" s="1"/>
  <c r="T118" i="13"/>
  <c r="V118" i="13" s="1"/>
  <c r="T119" i="13"/>
  <c r="V119" i="13" s="1"/>
  <c r="T120" i="13"/>
  <c r="V120" i="13" s="1"/>
  <c r="T121" i="13"/>
  <c r="V121" i="13" s="1"/>
  <c r="T122" i="13"/>
  <c r="V122" i="13" s="1"/>
  <c r="T123" i="13"/>
  <c r="V123" i="13" s="1"/>
  <c r="T124" i="13"/>
  <c r="V124" i="13" s="1"/>
  <c r="T125" i="13"/>
  <c r="V125" i="13" s="1"/>
  <c r="T126" i="13"/>
  <c r="V126" i="13" s="1"/>
  <c r="T127" i="13"/>
  <c r="V127" i="13" s="1"/>
  <c r="T128" i="13"/>
  <c r="V128" i="13" s="1"/>
  <c r="T129" i="13"/>
  <c r="V129" i="13" s="1"/>
  <c r="T130" i="13"/>
  <c r="V130" i="13" s="1"/>
  <c r="T131" i="13"/>
  <c r="V131" i="13" s="1"/>
  <c r="T132" i="13"/>
  <c r="V132" i="13" s="1"/>
  <c r="T133" i="13"/>
  <c r="V133" i="13" s="1"/>
  <c r="T134" i="13"/>
  <c r="V134" i="13" s="1"/>
  <c r="T135" i="13"/>
  <c r="V135" i="13" s="1"/>
  <c r="T143" i="13"/>
  <c r="V143" i="13" s="1"/>
  <c r="T144" i="13"/>
  <c r="V144" i="13" s="1"/>
  <c r="T145" i="13"/>
  <c r="V145" i="13" s="1"/>
  <c r="T146" i="13"/>
  <c r="V146" i="13" s="1"/>
  <c r="D147" i="13"/>
  <c r="G147" i="13"/>
  <c r="H147" i="13"/>
  <c r="I147" i="13"/>
  <c r="J147" i="13"/>
  <c r="K147" i="13"/>
  <c r="L143" i="13"/>
  <c r="L144" i="13"/>
  <c r="L145" i="13"/>
  <c r="L146" i="13"/>
  <c r="M147" i="13"/>
  <c r="N147" i="13"/>
  <c r="O147" i="13"/>
  <c r="C152" i="13"/>
  <c r="D152" i="13"/>
  <c r="E152" i="13"/>
  <c r="E138" i="4" s="1"/>
  <c r="G152" i="13"/>
  <c r="G138" i="4" s="1"/>
  <c r="G139" i="4" s="1"/>
  <c r="H152" i="13"/>
  <c r="I152" i="13"/>
  <c r="J152" i="13"/>
  <c r="K152" i="13"/>
  <c r="L149" i="13"/>
  <c r="L150" i="13"/>
  <c r="L151" i="13"/>
  <c r="N152" i="13"/>
  <c r="O152" i="13"/>
  <c r="P152" i="13"/>
  <c r="S152" i="13"/>
  <c r="T149" i="13"/>
  <c r="V149" i="13" s="1"/>
  <c r="T150" i="13"/>
  <c r="V150" i="13" s="1"/>
  <c r="T139" i="13"/>
  <c r="V139" i="13" s="1"/>
  <c r="T151" i="13"/>
  <c r="V151" i="13" s="1"/>
  <c r="S141" i="13"/>
  <c r="T138" i="13"/>
  <c r="V138" i="13" s="1"/>
  <c r="T140" i="13"/>
  <c r="V140" i="13" s="1"/>
  <c r="D136" i="13"/>
  <c r="G136" i="13"/>
  <c r="H136" i="13"/>
  <c r="I136" i="13"/>
  <c r="J136" i="13"/>
  <c r="K136"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M136" i="13"/>
  <c r="N136" i="13"/>
  <c r="O136" i="13"/>
  <c r="C141" i="13"/>
  <c r="D141" i="13"/>
  <c r="E141" i="13"/>
  <c r="G141" i="13"/>
  <c r="H141" i="13"/>
  <c r="I141" i="13"/>
  <c r="J141" i="13"/>
  <c r="K141" i="13"/>
  <c r="L138" i="13"/>
  <c r="L139" i="13"/>
  <c r="L140" i="13"/>
  <c r="M141" i="13"/>
  <c r="N141" i="13"/>
  <c r="O141" i="13"/>
  <c r="P141" i="13"/>
  <c r="C155" i="13"/>
  <c r="C156" i="13"/>
  <c r="K27" i="9" s="1"/>
  <c r="D156" i="13"/>
  <c r="L27" i="9" s="1"/>
  <c r="G156" i="13"/>
  <c r="O27" i="9" s="1"/>
  <c r="H156" i="13"/>
  <c r="I156" i="13"/>
  <c r="J156" i="13"/>
  <c r="K156" i="13"/>
  <c r="M156" i="13"/>
  <c r="N156" i="13"/>
  <c r="O156" i="13"/>
  <c r="P156" i="13"/>
  <c r="S156" i="13"/>
  <c r="D157" i="13"/>
  <c r="L28" i="9" s="1"/>
  <c r="G157" i="13"/>
  <c r="O28" i="9" s="1"/>
  <c r="H157" i="13"/>
  <c r="I157" i="13"/>
  <c r="J157" i="13"/>
  <c r="K157" i="13"/>
  <c r="M157" i="13"/>
  <c r="N157" i="13"/>
  <c r="O157" i="13"/>
  <c r="P157" i="13"/>
  <c r="S157" i="13"/>
  <c r="D155" i="13"/>
  <c r="L26" i="9" s="1"/>
  <c r="G155" i="13"/>
  <c r="H155" i="13"/>
  <c r="I155" i="13"/>
  <c r="J155" i="13"/>
  <c r="K155" i="13"/>
  <c r="M155" i="13"/>
  <c r="N155" i="13"/>
  <c r="O155" i="13"/>
  <c r="P155" i="13"/>
  <c r="S155" i="13"/>
  <c r="D11" i="11"/>
  <c r="D12" i="11"/>
  <c r="AE12" i="11" s="1"/>
  <c r="M13" i="11"/>
  <c r="N13" i="11"/>
  <c r="O13" i="11"/>
  <c r="P13" i="11"/>
  <c r="Q13" i="11"/>
  <c r="R13" i="11"/>
  <c r="S13" i="11"/>
  <c r="G14" i="8"/>
  <c r="L12" i="15"/>
  <c r="M12" i="15"/>
  <c r="N12" i="15"/>
  <c r="O12" i="15"/>
  <c r="P12" i="15"/>
  <c r="Q12" i="15"/>
  <c r="U12" i="15"/>
  <c r="A140" i="12"/>
  <c r="A139" i="12"/>
  <c r="A138" i="12"/>
  <c r="A122" i="12"/>
  <c r="A123" i="12"/>
  <c r="A121"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73" i="12"/>
  <c r="A69" i="12"/>
  <c r="A70" i="12"/>
  <c r="A68" i="12"/>
  <c r="A40" i="12"/>
  <c r="A41" i="12"/>
  <c r="A42" i="12"/>
  <c r="A43" i="12"/>
  <c r="A44" i="12"/>
  <c r="A45" i="12"/>
  <c r="A46" i="12"/>
  <c r="A47" i="12"/>
  <c r="A48" i="12"/>
  <c r="A49"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11" i="12"/>
  <c r="B107" i="12"/>
  <c r="B108" i="12"/>
  <c r="B109" i="12"/>
  <c r="B110" i="12"/>
  <c r="B111" i="12"/>
  <c r="B112" i="12"/>
  <c r="B113" i="12"/>
  <c r="B114" i="12"/>
  <c r="B115" i="12"/>
  <c r="B116" i="12"/>
  <c r="B117" i="12"/>
  <c r="B118" i="12"/>
  <c r="B82" i="12"/>
  <c r="B83" i="12"/>
  <c r="B85" i="12"/>
  <c r="B86" i="12"/>
  <c r="B87" i="12"/>
  <c r="B88" i="12"/>
  <c r="B89" i="12"/>
  <c r="B91" i="12"/>
  <c r="B92" i="12"/>
  <c r="B93" i="12"/>
  <c r="B94" i="12"/>
  <c r="B95" i="12"/>
  <c r="B96" i="12"/>
  <c r="B97" i="12"/>
  <c r="B98" i="12"/>
  <c r="B99" i="12"/>
  <c r="B100" i="12"/>
  <c r="B101" i="12"/>
  <c r="B102" i="12"/>
  <c r="B103" i="12"/>
  <c r="B104" i="12"/>
  <c r="B105" i="12"/>
  <c r="B106" i="12"/>
  <c r="B74" i="12"/>
  <c r="B75" i="12"/>
  <c r="B76" i="12"/>
  <c r="B77" i="12"/>
  <c r="B78" i="12"/>
  <c r="B79" i="12"/>
  <c r="B80" i="12"/>
  <c r="B81" i="12"/>
  <c r="B73" i="12"/>
  <c r="B49" i="12"/>
  <c r="B22" i="12"/>
  <c r="B23" i="12"/>
  <c r="B24" i="12"/>
  <c r="B26" i="12"/>
  <c r="B27" i="12"/>
  <c r="B28" i="12"/>
  <c r="B29" i="12"/>
  <c r="B30" i="12"/>
  <c r="B31" i="12"/>
  <c r="B32" i="12"/>
  <c r="B33" i="12"/>
  <c r="B34" i="12"/>
  <c r="B35" i="12"/>
  <c r="B36" i="12"/>
  <c r="B37" i="12"/>
  <c r="B38" i="12"/>
  <c r="B39" i="12"/>
  <c r="B40" i="12"/>
  <c r="B41" i="12"/>
  <c r="B42" i="12"/>
  <c r="B43" i="12"/>
  <c r="B44" i="12"/>
  <c r="B45" i="12"/>
  <c r="B46" i="12"/>
  <c r="B47" i="12"/>
  <c r="B48" i="12"/>
  <c r="B12" i="12"/>
  <c r="B13" i="12"/>
  <c r="B14" i="12"/>
  <c r="B15" i="12"/>
  <c r="B16" i="12"/>
  <c r="B17" i="12"/>
  <c r="B18" i="12"/>
  <c r="B19" i="12"/>
  <c r="B20" i="12"/>
  <c r="B21" i="12"/>
  <c r="B11" i="12"/>
  <c r="D19" i="16"/>
  <c r="D14" i="16"/>
  <c r="R45" i="7"/>
  <c r="AJ10" i="16"/>
  <c r="AI10" i="16"/>
  <c r="AH10" i="16"/>
  <c r="AG10" i="16"/>
  <c r="AF10" i="16"/>
  <c r="AE10" i="16"/>
  <c r="AD10" i="16"/>
  <c r="AB10" i="16"/>
  <c r="AA10" i="16"/>
  <c r="Z10" i="16"/>
  <c r="Y10" i="16"/>
  <c r="X10" i="16"/>
  <c r="W10" i="16"/>
  <c r="V10" i="16"/>
  <c r="U10" i="16"/>
  <c r="T10" i="16"/>
  <c r="S10" i="16"/>
  <c r="R10" i="16"/>
  <c r="Q10" i="16"/>
  <c r="P10" i="16"/>
  <c r="O10" i="16"/>
  <c r="N10" i="16"/>
  <c r="M10" i="16"/>
  <c r="L10" i="16"/>
  <c r="I10" i="16"/>
  <c r="H10" i="16"/>
  <c r="G10" i="16"/>
  <c r="F10" i="16"/>
  <c r="E10" i="16"/>
  <c r="D10" i="16"/>
  <c r="C10" i="16"/>
  <c r="Z13" i="11"/>
  <c r="Y13" i="11"/>
  <c r="X13" i="11"/>
  <c r="W13" i="11"/>
  <c r="V13" i="11"/>
  <c r="U13" i="11"/>
  <c r="T13" i="11"/>
  <c r="L13" i="11"/>
  <c r="K13" i="11"/>
  <c r="J13" i="11"/>
  <c r="I13" i="11"/>
  <c r="G13" i="11"/>
  <c r="F13" i="11"/>
  <c r="C132" i="4"/>
  <c r="AI24" i="8"/>
  <c r="AJ24" i="8"/>
  <c r="AK24" i="8"/>
  <c r="D8" i="7"/>
  <c r="E8" i="7"/>
  <c r="F8" i="7"/>
  <c r="G8" i="7"/>
  <c r="K8" i="7"/>
  <c r="K46" i="7" s="1"/>
  <c r="L8" i="7"/>
  <c r="M8" i="7"/>
  <c r="N8" i="7"/>
  <c r="O8" i="7"/>
  <c r="P8" i="7"/>
  <c r="Q8" i="7"/>
  <c r="E147" i="13"/>
  <c r="E136" i="13"/>
  <c r="M24" i="8" l="1"/>
  <c r="U146" i="4" s="1"/>
  <c r="H24" i="8"/>
  <c r="P146" i="4" s="1"/>
  <c r="N24" i="8"/>
  <c r="V146" i="4" s="1"/>
  <c r="K66" i="4"/>
  <c r="K125" i="4"/>
  <c r="K114" i="4"/>
  <c r="K132" i="4"/>
  <c r="Q46" i="7"/>
  <c r="L24" i="8"/>
  <c r="T146" i="4" s="1"/>
  <c r="R16" i="7"/>
  <c r="M46" i="7"/>
  <c r="K17" i="8"/>
  <c r="V141" i="13"/>
  <c r="K18" i="8"/>
  <c r="J17" i="8"/>
  <c r="C159" i="13"/>
  <c r="K19" i="8"/>
  <c r="J18" i="8"/>
  <c r="F46" i="7"/>
  <c r="J19" i="8"/>
  <c r="AE11" i="11"/>
  <c r="D138" i="4"/>
  <c r="D139" i="4" s="1"/>
  <c r="V152" i="13"/>
  <c r="V88" i="13"/>
  <c r="L29" i="9"/>
  <c r="I144" i="4"/>
  <c r="H66" i="4"/>
  <c r="Q25" i="3"/>
  <c r="R25" i="3" s="1"/>
  <c r="P46" i="7"/>
  <c r="J144" i="4"/>
  <c r="E159" i="13"/>
  <c r="L46" i="7"/>
  <c r="D143" i="4"/>
  <c r="E46" i="7"/>
  <c r="T88" i="13"/>
  <c r="V85" i="13"/>
  <c r="O46" i="7"/>
  <c r="D46" i="7"/>
  <c r="N46" i="7"/>
  <c r="G46" i="7"/>
  <c r="K26" i="9"/>
  <c r="C158" i="13"/>
  <c r="C23" i="8"/>
  <c r="V29" i="13"/>
  <c r="T83" i="13"/>
  <c r="V83" i="13" s="1"/>
  <c r="C21" i="8"/>
  <c r="C22" i="8"/>
  <c r="V12" i="15"/>
  <c r="E139" i="4"/>
  <c r="C20" i="8"/>
  <c r="C139" i="17"/>
  <c r="H132" i="4"/>
  <c r="H138" i="4"/>
  <c r="C46" i="7"/>
  <c r="L114" i="4"/>
  <c r="L132" i="4"/>
  <c r="L138" i="4"/>
  <c r="L66" i="4"/>
  <c r="H114" i="4"/>
  <c r="H125" i="4"/>
  <c r="M139" i="17"/>
  <c r="M147" i="17" s="1"/>
  <c r="H159" i="13"/>
  <c r="R10" i="7"/>
  <c r="R20" i="7"/>
  <c r="AP24" i="8"/>
  <c r="O26" i="3"/>
  <c r="Q26" i="3" s="1"/>
  <c r="AC29" i="9"/>
  <c r="X29" i="9"/>
  <c r="G15" i="8"/>
  <c r="P158" i="13"/>
  <c r="L141" i="13"/>
  <c r="I159" i="13"/>
  <c r="R31" i="7"/>
  <c r="R30" i="7"/>
  <c r="J60" i="17"/>
  <c r="AO24" i="8"/>
  <c r="Z29" i="9"/>
  <c r="T29" i="9"/>
  <c r="R158" i="13"/>
  <c r="T156" i="13"/>
  <c r="L152" i="13"/>
  <c r="P159" i="13"/>
  <c r="L155" i="13"/>
  <c r="Q158" i="13"/>
  <c r="Q159" i="13"/>
  <c r="K159" i="13"/>
  <c r="S29" i="9"/>
  <c r="Y29" i="9"/>
  <c r="N158" i="13"/>
  <c r="G159" i="13"/>
  <c r="H8" i="7"/>
  <c r="H46" i="7" s="1"/>
  <c r="R19" i="7"/>
  <c r="F142" i="12"/>
  <c r="N139" i="17"/>
  <c r="N147" i="17" s="1"/>
  <c r="J13" i="17"/>
  <c r="AP125" i="4"/>
  <c r="R125" i="4"/>
  <c r="AP132" i="4"/>
  <c r="U132" i="4"/>
  <c r="Q132" i="4"/>
  <c r="P132" i="4"/>
  <c r="N132" i="4"/>
  <c r="AP138" i="4"/>
  <c r="V138" i="4"/>
  <c r="R138" i="4"/>
  <c r="T138" i="4"/>
  <c r="AH24" i="8"/>
  <c r="E140" i="12"/>
  <c r="J124" i="17"/>
  <c r="K141" i="12"/>
  <c r="M159" i="13"/>
  <c r="T152" i="13"/>
  <c r="O159" i="13"/>
  <c r="T147" i="13"/>
  <c r="V147" i="13" s="1"/>
  <c r="AL24" i="8"/>
  <c r="R22" i="7"/>
  <c r="J8" i="7"/>
  <c r="R7" i="7"/>
  <c r="R18" i="7"/>
  <c r="R23" i="7"/>
  <c r="D142" i="12"/>
  <c r="J64" i="17"/>
  <c r="J56" i="17"/>
  <c r="J44" i="17"/>
  <c r="J36" i="17"/>
  <c r="J32" i="17"/>
  <c r="J24" i="17"/>
  <c r="J20" i="17"/>
  <c r="J16" i="17"/>
  <c r="J12" i="17"/>
  <c r="O118" i="4"/>
  <c r="O128" i="4"/>
  <c r="J135" i="17"/>
  <c r="T157" i="13"/>
  <c r="L147" i="13"/>
  <c r="R25" i="7"/>
  <c r="K158" i="13"/>
  <c r="R12" i="7"/>
  <c r="R24" i="7"/>
  <c r="H141" i="12"/>
  <c r="D158" i="13"/>
  <c r="H158" i="13"/>
  <c r="AF29" i="9"/>
  <c r="U29" i="9"/>
  <c r="C13" i="11"/>
  <c r="I8" i="7"/>
  <c r="R41" i="7"/>
  <c r="R28" i="7"/>
  <c r="O158" i="13"/>
  <c r="D18" i="8"/>
  <c r="F141" i="12"/>
  <c r="R9" i="7"/>
  <c r="C13" i="8"/>
  <c r="L156" i="13"/>
  <c r="AN24" i="8"/>
  <c r="R40" i="7"/>
  <c r="R36" i="7"/>
  <c r="R6" i="7"/>
  <c r="R11" i="7"/>
  <c r="R42" i="7"/>
  <c r="R38" i="7"/>
  <c r="K142" i="12"/>
  <c r="J59" i="17"/>
  <c r="J47" i="17"/>
  <c r="J43" i="17"/>
  <c r="J45" i="17"/>
  <c r="J33" i="17"/>
  <c r="L139" i="17"/>
  <c r="J27" i="17"/>
  <c r="P139" i="17"/>
  <c r="P147" i="17" s="1"/>
  <c r="J14" i="17"/>
  <c r="J65" i="17"/>
  <c r="J61" i="17"/>
  <c r="J49" i="17"/>
  <c r="J41" i="17"/>
  <c r="J37" i="17"/>
  <c r="J25" i="17"/>
  <c r="J21" i="17"/>
  <c r="J17" i="17"/>
  <c r="J103" i="17"/>
  <c r="J101" i="17"/>
  <c r="I139" i="17"/>
  <c r="J100" i="17"/>
  <c r="J98" i="17"/>
  <c r="J90" i="17"/>
  <c r="J82" i="17"/>
  <c r="O131" i="4"/>
  <c r="J134" i="17"/>
  <c r="V132" i="4"/>
  <c r="R132" i="4"/>
  <c r="S138" i="4"/>
  <c r="N138" i="4"/>
  <c r="P66" i="4"/>
  <c r="P125" i="4"/>
  <c r="O127" i="4"/>
  <c r="N114" i="4"/>
  <c r="J127" i="17"/>
  <c r="J53" i="17"/>
  <c r="J29" i="17"/>
  <c r="J72" i="17"/>
  <c r="J70" i="17"/>
  <c r="O121" i="4"/>
  <c r="J129" i="17"/>
  <c r="S125" i="4"/>
  <c r="U125" i="4"/>
  <c r="Q125" i="4"/>
  <c r="J121" i="17"/>
  <c r="G139" i="17"/>
  <c r="J63" i="17"/>
  <c r="J55" i="17"/>
  <c r="J39" i="17"/>
  <c r="J19" i="17"/>
  <c r="V125" i="4"/>
  <c r="P138" i="4"/>
  <c r="J119" i="17"/>
  <c r="J108" i="17"/>
  <c r="J106" i="17"/>
  <c r="J118" i="17"/>
  <c r="J131" i="17"/>
  <c r="J158" i="13"/>
  <c r="D13" i="11"/>
  <c r="AA29" i="9"/>
  <c r="R34" i="7"/>
  <c r="O78" i="4"/>
  <c r="J78" i="17"/>
  <c r="O116" i="4"/>
  <c r="J116" i="17"/>
  <c r="J123" i="17"/>
  <c r="J136" i="17"/>
  <c r="P114" i="4"/>
  <c r="N125" i="4"/>
  <c r="L88" i="13"/>
  <c r="G16" i="8"/>
  <c r="S158" i="13"/>
  <c r="D17" i="8"/>
  <c r="P29" i="9"/>
  <c r="V29" i="9"/>
  <c r="R29" i="9"/>
  <c r="AE29" i="9"/>
  <c r="W29" i="9"/>
  <c r="R26" i="7"/>
  <c r="K139" i="17"/>
  <c r="K147" i="17" s="1"/>
  <c r="J52" i="17"/>
  <c r="T132" i="4"/>
  <c r="U138" i="4"/>
  <c r="Q138" i="4"/>
  <c r="C14" i="8"/>
  <c r="AI29" i="9"/>
  <c r="AB29" i="9"/>
  <c r="AH29" i="9"/>
  <c r="AD29" i="9"/>
  <c r="AG29" i="9"/>
  <c r="R37" i="7"/>
  <c r="L83" i="13"/>
  <c r="I142" i="12"/>
  <c r="I141" i="12"/>
  <c r="J128" i="17"/>
  <c r="J51" i="17"/>
  <c r="J35" i="17"/>
  <c r="J31" i="17"/>
  <c r="J23" i="17"/>
  <c r="J15" i="17"/>
  <c r="J95" i="17"/>
  <c r="J85" i="17"/>
  <c r="J122" i="17"/>
  <c r="J137" i="17"/>
  <c r="M158" i="13"/>
  <c r="T136" i="13"/>
  <c r="V136" i="13" s="1"/>
  <c r="Q29" i="9"/>
  <c r="R43" i="7"/>
  <c r="R39" i="7"/>
  <c r="R35" i="7"/>
  <c r="E135" i="12"/>
  <c r="J159" i="13"/>
  <c r="R159" i="13"/>
  <c r="N159" i="13"/>
  <c r="G142" i="12"/>
  <c r="AK139" i="17"/>
  <c r="T125" i="4"/>
  <c r="J142" i="12"/>
  <c r="H142" i="12"/>
  <c r="Q139" i="17"/>
  <c r="Q147" i="17" s="1"/>
  <c r="J88" i="17"/>
  <c r="J80" i="17"/>
  <c r="S66" i="4"/>
  <c r="S132" i="4"/>
  <c r="J62" i="17"/>
  <c r="J58" i="17"/>
  <c r="J54" i="17"/>
  <c r="J50" i="17"/>
  <c r="J46" i="17"/>
  <c r="J42" i="17"/>
  <c r="J38" i="17"/>
  <c r="J34" i="17"/>
  <c r="J30" i="17"/>
  <c r="J26" i="17"/>
  <c r="J22" i="17"/>
  <c r="J18" i="17"/>
  <c r="J104" i="17"/>
  <c r="J102" i="17"/>
  <c r="J94" i="17"/>
  <c r="I17" i="8"/>
  <c r="I24" i="8" s="1"/>
  <c r="G141" i="12"/>
  <c r="R21" i="7"/>
  <c r="AF142" i="12"/>
  <c r="L142" i="12"/>
  <c r="A1" i="4"/>
  <c r="A1" i="8"/>
  <c r="A1" i="17"/>
  <c r="A1" i="7"/>
  <c r="C114" i="4"/>
  <c r="A1" i="3"/>
  <c r="C66" i="4"/>
  <c r="L141" i="12"/>
  <c r="R29" i="7"/>
  <c r="N66" i="4"/>
  <c r="V24" i="8"/>
  <c r="T141" i="13"/>
  <c r="T155" i="13"/>
  <c r="C140" i="12"/>
  <c r="E19" i="8" s="1"/>
  <c r="R14" i="7"/>
  <c r="O26" i="9"/>
  <c r="AL26" i="9" s="1"/>
  <c r="G158" i="13"/>
  <c r="J29" i="9"/>
  <c r="AQ17" i="8"/>
  <c r="AQ24" i="8" s="1"/>
  <c r="AF141" i="12"/>
  <c r="F19" i="8"/>
  <c r="D141" i="12"/>
  <c r="R32" i="7"/>
  <c r="J141" i="12"/>
  <c r="J99" i="17"/>
  <c r="J97" i="17"/>
  <c r="J91" i="17"/>
  <c r="J89" i="17"/>
  <c r="O83" i="4"/>
  <c r="J81" i="17"/>
  <c r="J76" i="17"/>
  <c r="J74" i="17"/>
  <c r="J117" i="17"/>
  <c r="J130" i="17"/>
  <c r="I158" i="13"/>
  <c r="L136" i="13"/>
  <c r="R33" i="7"/>
  <c r="D159" i="13"/>
  <c r="S159" i="13"/>
  <c r="L157" i="13"/>
  <c r="K12" i="15"/>
  <c r="AM24" i="8"/>
  <c r="AP66" i="4"/>
  <c r="O139" i="17"/>
  <c r="O60" i="4"/>
  <c r="Q66" i="4"/>
  <c r="U114" i="4"/>
  <c r="Q114" i="4"/>
  <c r="V66" i="4"/>
  <c r="R66" i="4"/>
  <c r="R114" i="4"/>
  <c r="T114" i="4"/>
  <c r="V114" i="4"/>
  <c r="J96" i="17"/>
  <c r="O75" i="4"/>
  <c r="J120" i="17"/>
  <c r="J105" i="17"/>
  <c r="O69" i="4"/>
  <c r="T66" i="4"/>
  <c r="U66" i="4"/>
  <c r="S114" i="4"/>
  <c r="C138" i="4"/>
  <c r="J92" i="17"/>
  <c r="K139" i="4" l="1"/>
  <c r="K144" i="4" s="1"/>
  <c r="AS19" i="8"/>
  <c r="AD146" i="4"/>
  <c r="AD147" i="4" s="1"/>
  <c r="V29" i="8"/>
  <c r="K24" i="8"/>
  <c r="S146" i="4" s="1"/>
  <c r="J24" i="8"/>
  <c r="R146" i="4" s="1"/>
  <c r="P24" i="8"/>
  <c r="V159" i="13"/>
  <c r="K29" i="9"/>
  <c r="C143" i="4"/>
  <c r="E144" i="4"/>
  <c r="D144" i="4"/>
  <c r="G144" i="17"/>
  <c r="C144" i="17"/>
  <c r="L139" i="4"/>
  <c r="H139" i="4"/>
  <c r="T158" i="13"/>
  <c r="O120" i="4"/>
  <c r="O80" i="4"/>
  <c r="O123" i="4"/>
  <c r="O112" i="4"/>
  <c r="O90" i="4"/>
  <c r="O108" i="4"/>
  <c r="O122" i="4"/>
  <c r="O85" i="4"/>
  <c r="O104" i="4"/>
  <c r="Q146" i="4"/>
  <c r="O73" i="4"/>
  <c r="O41" i="4"/>
  <c r="J146" i="17"/>
  <c r="C71" i="12"/>
  <c r="R8" i="7"/>
  <c r="R27" i="7"/>
  <c r="O16" i="4"/>
  <c r="C135" i="12"/>
  <c r="R26" i="3"/>
  <c r="O36" i="4"/>
  <c r="O45" i="4"/>
  <c r="AP139" i="4"/>
  <c r="AS9" i="8" s="1"/>
  <c r="O92" i="4"/>
  <c r="O32" i="4"/>
  <c r="G19" i="8"/>
  <c r="C19" i="8"/>
  <c r="T159" i="13"/>
  <c r="O64" i="4"/>
  <c r="O20" i="4"/>
  <c r="O61" i="4"/>
  <c r="C139" i="4"/>
  <c r="O88" i="4"/>
  <c r="O31" i="4"/>
  <c r="O24" i="4"/>
  <c r="O21" i="4"/>
  <c r="O49" i="4"/>
  <c r="O26" i="4"/>
  <c r="O137" i="4"/>
  <c r="O56" i="4"/>
  <c r="O79" i="4"/>
  <c r="O84" i="4"/>
  <c r="O37" i="4"/>
  <c r="O27" i="4"/>
  <c r="O57" i="4"/>
  <c r="L158" i="13"/>
  <c r="O89" i="4"/>
  <c r="O87" i="4"/>
  <c r="O107" i="4"/>
  <c r="O98" i="4"/>
  <c r="O93" i="4"/>
  <c r="O106" i="4"/>
  <c r="O111" i="4"/>
  <c r="O113" i="4"/>
  <c r="O91" i="4"/>
  <c r="Q139" i="4"/>
  <c r="I28" i="8" s="1"/>
  <c r="I29" i="8" s="1"/>
  <c r="O44" i="4"/>
  <c r="O134" i="4"/>
  <c r="O94" i="4"/>
  <c r="O25" i="4"/>
  <c r="V139" i="4"/>
  <c r="P139" i="4"/>
  <c r="O72" i="4"/>
  <c r="O96" i="4"/>
  <c r="O103" i="4"/>
  <c r="O17" i="4"/>
  <c r="O33" i="4"/>
  <c r="S139" i="4"/>
  <c r="K28" i="8" s="1"/>
  <c r="O39" i="4"/>
  <c r="O55" i="4"/>
  <c r="R139" i="4"/>
  <c r="J28" i="8" s="1"/>
  <c r="O110" i="4"/>
  <c r="N139" i="4"/>
  <c r="F28" i="8" s="1"/>
  <c r="O100" i="4"/>
  <c r="O53" i="4"/>
  <c r="O76" i="4"/>
  <c r="O52" i="4"/>
  <c r="O13" i="4"/>
  <c r="O29" i="4"/>
  <c r="O95" i="4"/>
  <c r="O22" i="4"/>
  <c r="O129" i="4"/>
  <c r="O48" i="4"/>
  <c r="O18" i="4"/>
  <c r="J138" i="17"/>
  <c r="H138" i="17"/>
  <c r="O109" i="4"/>
  <c r="O43" i="4"/>
  <c r="O59" i="4"/>
  <c r="U139" i="4"/>
  <c r="O136" i="4"/>
  <c r="C119" i="12"/>
  <c r="E130" i="12"/>
  <c r="C130" i="12"/>
  <c r="R17" i="7"/>
  <c r="J114" i="17"/>
  <c r="G143" i="4"/>
  <c r="O29" i="9"/>
  <c r="E139" i="12"/>
  <c r="C139" i="12"/>
  <c r="E18" i="8" s="1"/>
  <c r="AS18" i="8" s="1"/>
  <c r="L159" i="13"/>
  <c r="O38" i="4"/>
  <c r="O46" i="4"/>
  <c r="O54" i="4"/>
  <c r="O62" i="4"/>
  <c r="O12" i="4"/>
  <c r="J125" i="17"/>
  <c r="O70" i="4"/>
  <c r="O86" i="4"/>
  <c r="O68" i="4"/>
  <c r="O15" i="4"/>
  <c r="O47" i="4"/>
  <c r="O63" i="4"/>
  <c r="O40" i="4"/>
  <c r="O117" i="4"/>
  <c r="O74" i="4"/>
  <c r="F24" i="8"/>
  <c r="D19" i="8"/>
  <c r="D24" i="8" s="1"/>
  <c r="O102" i="4"/>
  <c r="H114" i="17"/>
  <c r="O35" i="4"/>
  <c r="O51" i="4"/>
  <c r="T139" i="4"/>
  <c r="O147" i="17"/>
  <c r="H125" i="17"/>
  <c r="H132" i="17"/>
  <c r="J132" i="17"/>
  <c r="O97" i="4"/>
  <c r="O19" i="4"/>
  <c r="C124" i="12"/>
  <c r="C138" i="12"/>
  <c r="E17" i="8" s="1"/>
  <c r="AS17" i="8" s="1"/>
  <c r="E66" i="12"/>
  <c r="O42" i="4"/>
  <c r="O50" i="4"/>
  <c r="O58" i="4"/>
  <c r="J29" i="8" l="1"/>
  <c r="C144" i="4"/>
  <c r="K29" i="8"/>
  <c r="X146" i="4"/>
  <c r="X147" i="4" s="1"/>
  <c r="P29" i="8"/>
  <c r="F29" i="8"/>
  <c r="U147" i="4"/>
  <c r="M28" i="8"/>
  <c r="M29" i="8" s="1"/>
  <c r="P147" i="4"/>
  <c r="H28" i="8"/>
  <c r="H29" i="8" s="1"/>
  <c r="T147" i="4"/>
  <c r="L28" i="8"/>
  <c r="L29" i="8" s="1"/>
  <c r="V147" i="4"/>
  <c r="N28" i="8"/>
  <c r="N29" i="8" s="1"/>
  <c r="R46" i="7"/>
  <c r="O119" i="4"/>
  <c r="O130" i="4"/>
  <c r="O132" i="4" s="1"/>
  <c r="I143" i="17"/>
  <c r="G18" i="8"/>
  <c r="O124" i="4"/>
  <c r="O125" i="4" s="1"/>
  <c r="E119" i="12"/>
  <c r="E142" i="12" s="1"/>
  <c r="E24" i="8"/>
  <c r="C17" i="8"/>
  <c r="G17" i="8"/>
  <c r="O30" i="4"/>
  <c r="O101" i="4"/>
  <c r="O105" i="4"/>
  <c r="L144" i="4"/>
  <c r="C18" i="8"/>
  <c r="O65" i="4"/>
  <c r="H144" i="4"/>
  <c r="O82" i="4"/>
  <c r="O14" i="4"/>
  <c r="C142" i="12"/>
  <c r="O23" i="4"/>
  <c r="O81" i="4"/>
  <c r="O34" i="4"/>
  <c r="O77" i="4"/>
  <c r="O135" i="4"/>
  <c r="O138" i="4" s="1"/>
  <c r="O99" i="4"/>
  <c r="O28" i="4"/>
  <c r="R147" i="4"/>
  <c r="S147" i="4"/>
  <c r="Q147" i="4"/>
  <c r="G144" i="4"/>
  <c r="E138" i="12"/>
  <c r="E141" i="12" s="1"/>
  <c r="E124" i="12"/>
  <c r="M125" i="4"/>
  <c r="C141" i="12"/>
  <c r="M138" i="4"/>
  <c r="AR138" i="4" s="1"/>
  <c r="N146" i="4"/>
  <c r="L147" i="17"/>
  <c r="M132" i="4"/>
  <c r="AH138" i="12" l="1"/>
  <c r="G24" i="8"/>
  <c r="N143" i="4"/>
  <c r="M114" i="4"/>
  <c r="AR114" i="4" s="1"/>
  <c r="O71" i="4"/>
  <c r="O114" i="4" s="1"/>
  <c r="I147" i="17"/>
  <c r="C24" i="8"/>
  <c r="N147" i="4"/>
  <c r="O146" i="4" l="1"/>
  <c r="M146" i="4"/>
  <c r="H66" i="17"/>
  <c r="H139" i="17" s="1"/>
  <c r="H147" i="17" s="1"/>
  <c r="AM11" i="17"/>
  <c r="J11" i="17"/>
  <c r="J66" i="17" s="1"/>
  <c r="J139" i="17" s="1"/>
  <c r="J147" i="17" s="1"/>
  <c r="M11" i="4"/>
  <c r="O11" i="4" s="1"/>
  <c r="O66" i="4" s="1"/>
  <c r="O139" i="4" s="1"/>
  <c r="AR11" i="4"/>
  <c r="C146" i="17" l="1"/>
  <c r="G28" i="8"/>
  <c r="G29" i="8" s="1"/>
  <c r="O147" i="4"/>
  <c r="M66" i="4"/>
  <c r="M139" i="4" l="1"/>
  <c r="AR66" i="4"/>
  <c r="E28" i="8" l="1"/>
  <c r="E29" i="8" s="1"/>
  <c r="M147" i="4"/>
  <c r="D146" i="4" s="1"/>
  <c r="AR139" i="4"/>
</calcChain>
</file>

<file path=xl/comments1.xml><?xml version="1.0" encoding="utf-8"?>
<comments xmlns="http://schemas.openxmlformats.org/spreadsheetml/2006/main">
  <authors>
    <author>User</author>
    <author>Jolanta</author>
  </authors>
  <commentList>
    <comment ref="N1" authorId="0" shapeId="0">
      <text>
        <r>
          <rPr>
            <b/>
            <sz val="8"/>
            <color indexed="10"/>
            <rFont val="Tahoma"/>
            <family val="2"/>
          </rPr>
          <t xml:space="preserve">Pastaba: </t>
        </r>
        <r>
          <rPr>
            <sz val="8"/>
            <color indexed="10"/>
            <rFont val="Tahoma"/>
            <family val="2"/>
          </rPr>
          <t>SUC pildo 5-ius raudonai pažymėtus puslapius ir persiunčia failą sporto padaliniui.
Jei savivaldybėje yra daugiau nei 1 SUC, tokių atveju sporto padalinys parengia SUVESTINĘ visų savivaldybės SUC ataskaitą.</t>
        </r>
      </text>
    </comment>
    <comment ref="B5" authorId="0" shapeId="0">
      <text>
        <r>
          <rPr>
            <sz val="8"/>
            <color indexed="81"/>
            <rFont val="Tahoma"/>
            <family val="2"/>
          </rPr>
          <t xml:space="preserve">Užpildytą </t>
        </r>
        <r>
          <rPr>
            <b/>
            <sz val="8"/>
            <color indexed="81"/>
            <rFont val="Tahoma"/>
            <family val="2"/>
          </rPr>
          <t xml:space="preserve">MS Excel </t>
        </r>
        <r>
          <rPr>
            <sz val="8"/>
            <color indexed="81"/>
            <rFont val="Tahoma"/>
            <family val="2"/>
          </rPr>
          <t xml:space="preserve">formos, galutinius PDF su parašais ir antspaudu skenuotus failus siųsti el. paštu </t>
        </r>
        <r>
          <rPr>
            <b/>
            <sz val="8"/>
            <color indexed="10"/>
            <rFont val="Tahoma"/>
            <family val="2"/>
            <charset val="186"/>
          </rPr>
          <t>statistika@lscentras.lt</t>
        </r>
        <r>
          <rPr>
            <sz val="8"/>
            <color indexed="81"/>
            <rFont val="Tahoma"/>
            <family val="2"/>
          </rPr>
          <t xml:space="preserve">  </t>
        </r>
      </text>
    </comment>
    <comment ref="A11" authorId="0" shapeId="0">
      <text>
        <r>
          <rPr>
            <b/>
            <sz val="8"/>
            <color indexed="81"/>
            <rFont val="Tahoma"/>
            <family val="2"/>
          </rPr>
          <t>Jei ataskaita ne vieno SUC, išvardykite visų SUC pavadinimus.</t>
        </r>
      </text>
    </comment>
    <comment ref="A13" authorId="0" shapeId="0">
      <text>
        <r>
          <rPr>
            <b/>
            <sz val="8"/>
            <color indexed="81"/>
            <rFont val="Tahoma"/>
            <family val="2"/>
            <charset val="186"/>
          </rPr>
          <t xml:space="preserve">Pastaba: </t>
        </r>
        <r>
          <rPr>
            <sz val="8"/>
            <color indexed="81"/>
            <rFont val="Tahoma"/>
            <family val="2"/>
          </rPr>
          <t>adresas pildomas, jei savivaldybėje tik vienas SUC</t>
        </r>
        <r>
          <rPr>
            <sz val="8"/>
            <color indexed="81"/>
            <rFont val="Tahoma"/>
            <family val="2"/>
            <charset val="186"/>
          </rPr>
          <t xml:space="preserve">
</t>
        </r>
      </text>
    </comment>
    <comment ref="M23" authorId="0" shapeId="0">
      <text>
        <r>
          <rPr>
            <b/>
            <sz val="8"/>
            <color indexed="81"/>
            <rFont val="Tahoma"/>
            <family val="2"/>
            <charset val="186"/>
          </rPr>
          <t xml:space="preserve">Meistriškumo pakopa </t>
        </r>
        <r>
          <rPr>
            <sz val="8"/>
            <color indexed="81"/>
            <rFont val="Tahoma"/>
            <family val="2"/>
          </rPr>
          <t>– ugdytinio sportinio meistriškumo lygį pagal sporto varžybose užimtą vietą arba pasiektą rezultatą apibrėžiančių rodiklių grupė.</t>
        </r>
      </text>
    </comment>
    <comment ref="T88" authorId="1" shapeId="0">
      <text>
        <r>
          <rPr>
            <sz val="8"/>
            <color indexed="81"/>
            <rFont val="Tahoma"/>
            <family val="2"/>
            <charset val="186"/>
          </rPr>
          <t>Visi skaičiai šioje eilutėje turi sutapti su 83 eilute</t>
        </r>
      </text>
    </comment>
    <comment ref="T141" authorId="1" shapeId="0">
      <text>
        <r>
          <rPr>
            <sz val="8"/>
            <color indexed="81"/>
            <rFont val="Tahoma"/>
            <family val="2"/>
            <charset val="186"/>
          </rPr>
          <t>Turi sutapti su 136 eilute</t>
        </r>
      </text>
    </comment>
    <comment ref="T152" authorId="1" shapeId="0">
      <text>
        <r>
          <rPr>
            <sz val="8"/>
            <color indexed="81"/>
            <rFont val="Tahoma"/>
            <family val="2"/>
            <charset val="186"/>
          </rPr>
          <t>Turi sutapti su 147 eilute</t>
        </r>
      </text>
    </comment>
  </commentList>
</comments>
</file>

<file path=xl/comments10.xml><?xml version="1.0" encoding="utf-8"?>
<comments xmlns="http://schemas.openxmlformats.org/spreadsheetml/2006/main">
  <authors>
    <author>Vartotojas</author>
    <author>User</author>
  </authors>
  <commentList>
    <comment ref="A1" authorId="0" shapeId="0">
      <text>
        <r>
          <rPr>
            <sz val="9"/>
            <color indexed="81"/>
            <rFont val="Tahoma"/>
            <family val="2"/>
            <charset val="186"/>
          </rPr>
          <t>Pavadinimas automatiškai užsipildo užpildžius SUC1 formos pradinį puslapį</t>
        </r>
      </text>
    </comment>
    <comment ref="A3" authorId="0" shapeId="0">
      <text>
        <r>
          <rPr>
            <b/>
            <sz val="6"/>
            <color indexed="81"/>
            <rFont val="Tahoma"/>
            <family val="2"/>
          </rPr>
          <t>Nurodomos tik nuosavos sporto bazės.</t>
        </r>
        <r>
          <rPr>
            <sz val="6"/>
            <color indexed="81"/>
            <rFont val="Tahoma"/>
            <family val="2"/>
            <charset val="186"/>
          </rPr>
          <t xml:space="preserve"> Jeigu bazė nuomojama arba naudojama pagal panaudos sutartį, tai tokią bazę nurodo tik organizacija, tos bazės savininkė.</t>
        </r>
      </text>
    </comment>
    <comment ref="J5" authorId="1" shapeId="0">
      <text>
        <r>
          <rPr>
            <b/>
            <sz val="8"/>
            <color indexed="81"/>
            <rFont val="Tahoma"/>
            <family val="2"/>
            <charset val="186"/>
          </rPr>
          <t>8, 9, 10 stulpeliai užsipildo automatiškai užpildžius SUC-1 formos bazių lenetelę</t>
        </r>
        <r>
          <rPr>
            <sz val="8"/>
            <color indexed="81"/>
            <rFont val="Tahoma"/>
            <family val="2"/>
            <charset val="186"/>
          </rPr>
          <t xml:space="preserve">
</t>
        </r>
      </text>
    </comment>
    <comment ref="B6" authorId="0" shapeId="0">
      <text>
        <r>
          <rPr>
            <b/>
            <sz val="6"/>
            <color indexed="81"/>
            <rFont val="Tahoma"/>
            <family val="2"/>
            <charset val="186"/>
          </rPr>
          <t xml:space="preserve">„Universalios sporto arenos“ </t>
        </r>
        <r>
          <rPr>
            <sz val="6"/>
            <color indexed="81"/>
            <rFont val="Tahoma"/>
            <family val="2"/>
            <charset val="186"/>
          </rPr>
          <t>– sporto, kultūros ir kitiems renginiams skirtas statinys, turintis ne mažiau kaip 500 vietų tribūnas žiūrovams.</t>
        </r>
      </text>
    </comment>
    <comment ref="B7" authorId="0" shapeId="0">
      <text>
        <r>
          <rPr>
            <b/>
            <sz val="6"/>
            <color indexed="81"/>
            <rFont val="Tahoma"/>
            <family val="2"/>
            <charset val="186"/>
          </rPr>
          <t xml:space="preserve">„Sporto kompleksai“ </t>
        </r>
        <r>
          <rPr>
            <sz val="6"/>
            <color indexed="81"/>
            <rFont val="Tahoma"/>
            <family val="2"/>
            <charset val="186"/>
          </rPr>
          <t>– sporto bazės, kuriose vienu metu gali vykti kelių sporto šakų varžybos arba pratybos.</t>
        </r>
      </text>
    </comment>
    <comment ref="B43" authorId="0" shapeId="0">
      <text>
        <r>
          <rPr>
            <b/>
            <sz val="6"/>
            <color indexed="81"/>
            <rFont val="Tahoma"/>
            <family val="2"/>
            <charset val="186"/>
          </rPr>
          <t xml:space="preserve">„Universalios dirbtinės dangos sporto aikštelės“ </t>
        </r>
        <r>
          <rPr>
            <sz val="6"/>
            <color indexed="81"/>
            <rFont val="Tahoma"/>
            <family val="2"/>
            <charset val="186"/>
          </rPr>
          <t>– nurodomos ne mažesnės kaip 20 × 40 m lauko aikštelės su dirbtine danga ir aptvaru.</t>
        </r>
      </text>
    </comment>
    <comment ref="B44" authorId="0" shapeId="0">
      <text>
        <r>
          <rPr>
            <b/>
            <sz val="6"/>
            <color indexed="81"/>
            <rFont val="Tahoma"/>
            <family val="2"/>
            <charset val="186"/>
          </rPr>
          <t>„Dviračių takai (km)“</t>
        </r>
        <r>
          <rPr>
            <sz val="6"/>
            <color indexed="81"/>
            <rFont val="Tahoma"/>
            <family val="2"/>
            <charset val="186"/>
          </rPr>
          <t xml:space="preserve"> – nurodomas bendras dviračių takų ilgis kilometrais.</t>
        </r>
      </text>
    </comment>
    <comment ref="B45" authorId="0" shapeId="0">
      <text>
        <r>
          <rPr>
            <b/>
            <sz val="6"/>
            <color indexed="81"/>
            <rFont val="Tahoma"/>
            <family val="2"/>
            <charset val="186"/>
          </rPr>
          <t>„Dviračių takai (km)“</t>
        </r>
        <r>
          <rPr>
            <sz val="6"/>
            <color indexed="81"/>
            <rFont val="Tahoma"/>
            <family val="2"/>
            <charset val="186"/>
          </rPr>
          <t xml:space="preserve"> – nurodomas bendras dviračių takų ilgis kilometrais.</t>
        </r>
      </text>
    </comment>
  </commentList>
</comments>
</file>

<file path=xl/comments11.xml><?xml version="1.0" encoding="utf-8"?>
<comments xmlns="http://schemas.openxmlformats.org/spreadsheetml/2006/main">
  <authors>
    <author>Vartotojas</author>
    <author>Edgaras</author>
    <author>User</author>
    <author>Jolanta</author>
  </authors>
  <commentList>
    <comment ref="A1" authorId="0" shapeId="0">
      <text>
        <r>
          <rPr>
            <sz val="9"/>
            <color indexed="81"/>
            <rFont val="Tahoma"/>
            <family val="2"/>
            <charset val="186"/>
          </rPr>
          <t>Pavadinimas automatiškai užsipildo užpildžius SUC1 formos pradinį puslapį</t>
        </r>
      </text>
    </comment>
    <comment ref="A4" authorId="0" shapeId="0">
      <text>
        <r>
          <rPr>
            <sz val="8"/>
            <color indexed="81"/>
            <rFont val="Tahoma"/>
            <family val="2"/>
            <charset val="186"/>
          </rPr>
          <t>Visi skaičiai turi būti paremti buhalterinės apskaitos dokumentais.</t>
        </r>
      </text>
    </comment>
    <comment ref="D6" authorId="1" shapeId="0">
      <text>
        <r>
          <rPr>
            <b/>
            <sz val="9"/>
            <color indexed="81"/>
            <rFont val="Tahoma"/>
            <family val="2"/>
          </rPr>
          <t>Savivaldybės lėšos skirtos sporto organizacijoms ir sporto bazėms</t>
        </r>
      </text>
    </comment>
    <comment ref="D10" authorId="2" shapeId="0">
      <text>
        <r>
          <rPr>
            <sz val="8"/>
            <color indexed="81"/>
            <rFont val="Tahoma"/>
            <family val="2"/>
          </rPr>
          <t>Lėšos įsirašo automatiškai, užpildžius sporto įmonių, įstaigų ir organizacijų pajamas bei Sporto bazių statybai ir remontui skiriamas lėšas</t>
        </r>
      </text>
    </comment>
    <comment ref="F10" authorId="2" shapeId="0">
      <text>
        <r>
          <rPr>
            <sz val="8"/>
            <color indexed="81"/>
            <rFont val="Tahoma"/>
            <family val="2"/>
          </rPr>
          <t>Įrašyti tik skaičius, be taškų ir kablelių. Pvz., 12345 - tai reikštų 12 tūkst.  345</t>
        </r>
      </text>
    </comment>
    <comment ref="O12" authorId="2" shapeId="0">
      <text>
        <r>
          <rPr>
            <b/>
            <sz val="8"/>
            <color indexed="81"/>
            <rFont val="Tahoma"/>
            <family val="2"/>
            <charset val="186"/>
          </rPr>
          <t>Pastaba: Lėšos nurodomos tūkstančiais eurų</t>
        </r>
        <r>
          <rPr>
            <sz val="8"/>
            <color indexed="81"/>
            <rFont val="Tahoma"/>
            <family val="2"/>
            <charset val="186"/>
          </rPr>
          <t xml:space="preserve">
</t>
        </r>
      </text>
    </comment>
    <comment ref="O18" authorId="1" shapeId="0">
      <text>
        <r>
          <rPr>
            <b/>
            <sz val="9"/>
            <color indexed="81"/>
            <rFont val="Tahoma"/>
            <family val="2"/>
          </rPr>
          <t>4.3 lentelės išlaidų suma. Šis langelis automatiškai užspilidys už pildžius minėtą lentelę.</t>
        </r>
        <r>
          <rPr>
            <sz val="9"/>
            <color indexed="81"/>
            <rFont val="Tahoma"/>
            <family val="2"/>
          </rPr>
          <t xml:space="preserve">
</t>
        </r>
      </text>
    </comment>
    <comment ref="Q18" authorId="3" shapeId="0">
      <text>
        <r>
          <rPr>
            <b/>
            <sz val="8"/>
            <color indexed="81"/>
            <rFont val="Tahoma"/>
            <family val="2"/>
          </rPr>
          <t>Nepanaudotos lėšos</t>
        </r>
        <r>
          <rPr>
            <sz val="8"/>
            <color indexed="81"/>
            <rFont val="Tahoma"/>
            <family val="2"/>
          </rPr>
          <t xml:space="preserve">
Pajamos – (minus) išlaidos</t>
        </r>
        <r>
          <rPr>
            <sz val="8"/>
            <color indexed="81"/>
            <rFont val="Tahoma"/>
            <family val="2"/>
            <charset val="186"/>
          </rPr>
          <t xml:space="preserve">
</t>
        </r>
      </text>
    </comment>
    <comment ref="O23" authorId="2" shapeId="0">
      <text>
        <r>
          <rPr>
            <b/>
            <sz val="8"/>
            <color indexed="81"/>
            <rFont val="Tahoma"/>
            <family val="2"/>
            <charset val="186"/>
          </rPr>
          <t>Eilutė automatiškai užsipildo užpildžius SUC1 formą</t>
        </r>
      </text>
    </comment>
    <comment ref="O24" authorId="2" shapeId="0">
      <text>
        <r>
          <rPr>
            <b/>
            <sz val="8"/>
            <color indexed="81"/>
            <rFont val="Tahoma"/>
            <family val="2"/>
            <charset val="186"/>
          </rPr>
          <t>Eilutė automatiškai užsipildo užpildžius SUC1 formą</t>
        </r>
      </text>
    </comment>
    <comment ref="O25" authorId="2" shapeId="0">
      <text>
        <r>
          <rPr>
            <b/>
            <sz val="8"/>
            <color indexed="81"/>
            <rFont val="Tahoma"/>
            <family val="2"/>
            <charset val="186"/>
          </rPr>
          <t>Eilutės automatiškai užsipildo užpildžius SUC-1 formą</t>
        </r>
      </text>
    </comment>
    <comment ref="M36" authorId="0" shapeId="0">
      <text>
        <r>
          <rPr>
            <sz val="8.5"/>
            <color indexed="81"/>
            <rFont val="Tahoma"/>
            <family val="2"/>
            <charset val="186"/>
          </rPr>
          <t>Procentas skaičiuojamas automatiškai</t>
        </r>
      </text>
    </comment>
    <comment ref="E44" authorId="0" shapeId="0">
      <text>
        <r>
          <rPr>
            <sz val="8.5"/>
            <color indexed="81"/>
            <rFont val="Tahoma"/>
            <family val="2"/>
            <charset val="186"/>
          </rPr>
          <t>Data įrašoma automatiškai. Jei ji neteisinga, ištrinkite ir įrašykite rankiniu būdu</t>
        </r>
      </text>
    </comment>
  </commentList>
</comments>
</file>

<file path=xl/comments2.xml><?xml version="1.0" encoding="utf-8"?>
<comments xmlns="http://schemas.openxmlformats.org/spreadsheetml/2006/main">
  <authors>
    <author>User</author>
    <author>Vartotojas</author>
    <author>Jolanta</author>
  </authors>
  <commentList>
    <comment ref="A2" authorId="0" shapeId="0">
      <text>
        <r>
          <rPr>
            <sz val="8"/>
            <color indexed="81"/>
            <rFont val="Tahoma"/>
            <family val="2"/>
            <charset val="186"/>
          </rPr>
          <t>Pavadinimas automatiškai užsipildo užpildžius SUC1 formos pradinį puslapį</t>
        </r>
      </text>
    </comment>
    <comment ref="AF4" authorId="1" shapeId="0">
      <text>
        <r>
          <rPr>
            <sz val="9"/>
            <color indexed="81"/>
            <rFont val="Tahoma"/>
            <family val="2"/>
            <charset val="186"/>
          </rPr>
          <t>Savanoris – asmuo, kuris savo noru ir neatlygintinai atlieka visuomenei naudingą veiklą, kurios sąlygos nustatomos savanorio ir šios veiklos organizatoriaus susitarimu.</t>
        </r>
      </text>
    </comment>
    <comment ref="AF71" authorId="2" shapeId="0">
      <text>
        <r>
          <rPr>
            <sz val="8"/>
            <color indexed="81"/>
            <rFont val="Tahoma"/>
            <family val="2"/>
            <charset val="186"/>
          </rPr>
          <t>Turi sutapti su 66 eilute</t>
        </r>
      </text>
    </comment>
    <comment ref="AF124" authorId="2" shapeId="0">
      <text>
        <r>
          <rPr>
            <sz val="8"/>
            <color indexed="81"/>
            <rFont val="Tahoma"/>
            <family val="2"/>
            <charset val="186"/>
          </rPr>
          <t xml:space="preserve">Turi sutapti su 119 eilute
</t>
        </r>
      </text>
    </comment>
    <comment ref="AF135" authorId="2" shapeId="0">
      <text>
        <r>
          <rPr>
            <sz val="8"/>
            <color indexed="81"/>
            <rFont val="Tahoma"/>
            <family val="2"/>
            <charset val="186"/>
          </rPr>
          <t>Turi sutapti su 130 eilute</t>
        </r>
      </text>
    </comment>
  </commentList>
</comments>
</file>

<file path=xl/comments3.xml><?xml version="1.0" encoding="utf-8"?>
<comments xmlns="http://schemas.openxmlformats.org/spreadsheetml/2006/main">
  <authors>
    <author>User</author>
  </authors>
  <commentList>
    <comment ref="A2" authorId="0" shapeId="0">
      <text>
        <r>
          <rPr>
            <sz val="8"/>
            <color indexed="81"/>
            <rFont val="Tahoma"/>
            <family val="2"/>
            <charset val="186"/>
          </rPr>
          <t>Pavadinimas automatiškai užsipildo užpildžius SUC1 formos pradinį puslapį</t>
        </r>
      </text>
    </comment>
    <comment ref="AA5" authorId="0" shapeId="0">
      <text>
        <r>
          <rPr>
            <sz val="8"/>
            <color indexed="81"/>
            <rFont val="Tahoma"/>
            <family val="2"/>
          </rPr>
          <t>Skiltyje „Yra teisėjų“ nurodoma, kiek organizacijoje yra teisėjų, turinčių atitinkamą kategoriją</t>
        </r>
        <r>
          <rPr>
            <b/>
            <sz val="8"/>
            <color indexed="81"/>
            <rFont val="Tahoma"/>
            <family val="2"/>
            <charset val="186"/>
          </rPr>
          <t>.</t>
        </r>
      </text>
    </comment>
  </commentList>
</comments>
</file>

<file path=xl/comments4.xml><?xml version="1.0" encoding="utf-8"?>
<comments xmlns="http://schemas.openxmlformats.org/spreadsheetml/2006/main">
  <authors>
    <author>Vartotojas</author>
  </authors>
  <commentList>
    <comment ref="A1" authorId="0" shapeId="0">
      <text>
        <r>
          <rPr>
            <sz val="9"/>
            <color indexed="81"/>
            <rFont val="Tahoma"/>
            <family val="2"/>
            <charset val="186"/>
          </rPr>
          <t>Pavadinimas automatiškai užsipildo užpildžius SUC1 formos pradinį puslapį</t>
        </r>
      </text>
    </comment>
  </commentList>
</comments>
</file>

<file path=xl/comments5.xml><?xml version="1.0" encoding="utf-8"?>
<comments xmlns="http://schemas.openxmlformats.org/spreadsheetml/2006/main">
  <authors>
    <author>Vartotojas</author>
    <author>User</author>
  </authors>
  <commentList>
    <comment ref="A1" authorId="0" shapeId="0">
      <text>
        <r>
          <rPr>
            <sz val="9"/>
            <color indexed="81"/>
            <rFont val="Tahoma"/>
            <family val="2"/>
            <charset val="186"/>
          </rPr>
          <t>Pavadinimas automatiškai užsipildo užpildžius SUC1 formos pradinį puslap</t>
        </r>
        <r>
          <rPr>
            <b/>
            <sz val="9"/>
            <color indexed="81"/>
            <rFont val="Tahoma"/>
            <family val="2"/>
            <charset val="186"/>
          </rPr>
          <t>į</t>
        </r>
        <r>
          <rPr>
            <sz val="9"/>
            <color indexed="81"/>
            <rFont val="Tahoma"/>
            <family val="2"/>
            <charset val="186"/>
          </rPr>
          <t xml:space="preserve">
</t>
        </r>
      </text>
    </comment>
    <comment ref="H3" authorId="0" shapeId="0">
      <text>
        <r>
          <rPr>
            <sz val="9"/>
            <color indexed="81"/>
            <rFont val="Tahoma"/>
            <family val="2"/>
            <charset val="186"/>
          </rPr>
          <t>Pildyti sporto bazes valdomas nuosavybės arba patikėjimo teise</t>
        </r>
      </text>
    </comment>
    <comment ref="C10" authorId="0" shapeId="0">
      <text>
        <r>
          <rPr>
            <sz val="9"/>
            <color indexed="81"/>
            <rFont val="Tahoma"/>
            <family val="2"/>
            <charset val="186"/>
          </rPr>
          <t>Sporto, kultūros ir kitiems renginiams skirtas statinys, turintis ne mažiau kaip 500 vietų  tribūnas žiūrovams</t>
        </r>
        <r>
          <rPr>
            <sz val="9"/>
            <color indexed="81"/>
            <rFont val="Tahoma"/>
            <family val="2"/>
            <charset val="186"/>
          </rPr>
          <t xml:space="preserve">
</t>
        </r>
      </text>
    </comment>
    <comment ref="D10" authorId="0" shapeId="0">
      <text>
        <r>
          <rPr>
            <sz val="9"/>
            <color indexed="81"/>
            <rFont val="Tahoma"/>
            <family val="2"/>
            <charset val="186"/>
          </rPr>
          <t>Sporto bazės, kuriose vienu metu gali vykti kelių sporto šakų varžybos arba pratybos</t>
        </r>
      </text>
    </comment>
    <comment ref="AJ10" authorId="0" shapeId="0">
      <text>
        <r>
          <rPr>
            <sz val="9"/>
            <color indexed="81"/>
            <rFont val="Tahoma"/>
            <family val="2"/>
            <charset val="186"/>
          </rPr>
          <t>Nurodomos ne mažesnės kaip 20 x 40 m lauko aikštelės su dirbtine danga ir aptvaru;</t>
        </r>
      </text>
    </comment>
    <comment ref="AL10" authorId="0" shapeId="0">
      <text>
        <r>
          <rPr>
            <sz val="9"/>
            <color indexed="81"/>
            <rFont val="Tahoma"/>
            <family val="2"/>
            <charset val="186"/>
          </rPr>
          <t>Nurodomas bendras dviračių takų ilgis kilometrais</t>
        </r>
      </text>
    </comment>
    <comment ref="B12" authorId="1" shapeId="0">
      <text>
        <r>
          <rPr>
            <b/>
            <sz val="8"/>
            <color indexed="81"/>
            <rFont val="Tahoma"/>
            <family val="2"/>
            <charset val="186"/>
          </rPr>
          <t xml:space="preserve">Pastaba: </t>
        </r>
        <r>
          <rPr>
            <sz val="8"/>
            <color indexed="81"/>
            <rFont val="Tahoma"/>
            <family val="2"/>
          </rPr>
          <t>Jei savivaldybėje tik vienas SUC, SUC vadovui pairašyti privaloma. Kai yra keli SUC, už tų organizacijų suvestinę užtenka pasirašyti tik savivaldybės padalinio vadovui.</t>
        </r>
        <r>
          <rPr>
            <sz val="8"/>
            <color indexed="81"/>
            <rFont val="Tahoma"/>
            <family val="2"/>
            <charset val="186"/>
          </rPr>
          <t xml:space="preserve">
</t>
        </r>
      </text>
    </comment>
    <comment ref="D14" authorId="0" shapeId="0">
      <text>
        <r>
          <rPr>
            <sz val="9"/>
            <color indexed="81"/>
            <rFont val="Tahoma"/>
            <family val="2"/>
            <charset val="186"/>
          </rPr>
          <t xml:space="preserve">Data įrašoma automatiškai. Jei rodoma neteiisinga įrašykite patys rankiniu būdu
</t>
        </r>
      </text>
    </comment>
    <comment ref="D19" authorId="0" shapeId="0">
      <text>
        <r>
          <rPr>
            <sz val="9"/>
            <color indexed="81"/>
            <rFont val="Tahoma"/>
            <family val="2"/>
            <charset val="186"/>
          </rPr>
          <t xml:space="preserve">Data įrašoma automatiškai. Jei rodoma neteiisinga įrašykite patys rankiniu būdu
</t>
        </r>
      </text>
    </comment>
  </commentList>
</comments>
</file>

<file path=xl/comments6.xml><?xml version="1.0" encoding="utf-8"?>
<comments xmlns="http://schemas.openxmlformats.org/spreadsheetml/2006/main">
  <authors>
    <author>Vartotojas</author>
    <author>Jolanta</author>
    <author>User</author>
  </authors>
  <commentList>
    <comment ref="AK5" authorId="0" shapeId="0">
      <text>
        <r>
          <rPr>
            <b/>
            <sz val="9"/>
            <color indexed="10"/>
            <rFont val="Tahoma"/>
            <family val="2"/>
            <charset val="186"/>
          </rPr>
          <t xml:space="preserve">Pastaba: </t>
        </r>
        <r>
          <rPr>
            <sz val="9"/>
            <color indexed="10"/>
            <rFont val="Tahoma"/>
            <family val="2"/>
            <charset val="186"/>
          </rPr>
          <t>Šią formą pradėkite pildyti, užpildę pirmiausia SUC-1 formą, nes iš jos duomenys automatiškai persikels į šią</t>
        </r>
      </text>
    </comment>
    <comment ref="C8" authorId="0" shapeId="0">
      <text>
        <r>
          <rPr>
            <b/>
            <sz val="7"/>
            <color indexed="81"/>
            <rFont val="Tahoma"/>
            <family val="2"/>
            <charset val="186"/>
          </rPr>
          <t>Dėmėsio:</t>
        </r>
        <r>
          <rPr>
            <sz val="7"/>
            <color indexed="81"/>
            <rFont val="Tahoma"/>
            <family val="2"/>
            <charset val="186"/>
          </rPr>
          <t xml:space="preserve"> Lentelės paaiškinimus ir rodiklių aprašymus rasite kiekvieno puslapio apačioje. 
Užpildytą </t>
        </r>
        <r>
          <rPr>
            <b/>
            <sz val="7"/>
            <color indexed="81"/>
            <rFont val="Tahoma"/>
            <family val="2"/>
          </rPr>
          <t xml:space="preserve">MS Excel </t>
        </r>
        <r>
          <rPr>
            <sz val="7"/>
            <color indexed="81"/>
            <rFont val="Tahoma"/>
            <family val="2"/>
            <charset val="186"/>
          </rPr>
          <t xml:space="preserve">formos, galutinius PDF su parašais ir antspaudu skenuotus failus siųsti el. paštu </t>
        </r>
        <r>
          <rPr>
            <b/>
            <sz val="7"/>
            <color indexed="10"/>
            <rFont val="Tahoma"/>
            <family val="2"/>
            <charset val="186"/>
          </rPr>
          <t>statistika@lscentras.lt</t>
        </r>
        <r>
          <rPr>
            <sz val="7"/>
            <color indexed="10"/>
            <rFont val="Tahoma"/>
            <family val="2"/>
            <charset val="186"/>
          </rPr>
          <t xml:space="preserve"> </t>
        </r>
        <r>
          <rPr>
            <sz val="7"/>
            <color indexed="81"/>
            <rFont val="Tahoma"/>
            <family val="2"/>
            <charset val="186"/>
          </rPr>
          <t xml:space="preserve"> 
</t>
        </r>
      </text>
    </comment>
    <comment ref="A10" authorId="1" shapeId="0">
      <text>
        <r>
          <rPr>
            <sz val="8"/>
            <color indexed="81"/>
            <rFont val="Times New Roman"/>
            <family val="1"/>
          </rPr>
          <t>Pildyti tik geltona spalva pažymėtus langelius</t>
        </r>
      </text>
    </comment>
    <comment ref="AG17" authorId="2" shapeId="0">
      <text>
        <r>
          <rPr>
            <sz val="8"/>
            <color indexed="81"/>
            <rFont val="Tahoma"/>
            <family val="2"/>
          </rPr>
          <t>Skiltyje „Yra teisėjų“ nurodoma, kiek organizacijoje yra teisėjų, turinčių atitinkamą kategoriją</t>
        </r>
        <r>
          <rPr>
            <b/>
            <sz val="8"/>
            <color indexed="81"/>
            <rFont val="Tahoma"/>
            <family val="2"/>
            <charset val="186"/>
          </rPr>
          <t>.</t>
        </r>
      </text>
    </comment>
    <comment ref="B21" authorId="2" shapeId="0">
      <text>
        <r>
          <rPr>
            <sz val="8"/>
            <color indexed="81"/>
            <rFont val="Tahoma"/>
            <family val="2"/>
          </rPr>
          <t>Skaičiuoti tik klubus, įsteigtus ir veikiančius pagal Lietuvos Respublikos asociacijų įstatymą, taip pat aukštųjų mokyklų sporto centrus, jeigu jie atlieka sporto klubams būdingas funkcijas;</t>
        </r>
      </text>
    </comment>
    <comment ref="AK21" authorId="0" shapeId="0">
      <text>
        <r>
          <rPr>
            <sz val="8"/>
            <color indexed="81"/>
            <rFont val="Tahoma"/>
            <family val="2"/>
            <charset val="186"/>
          </rPr>
          <t>Visose lentelėse į geltonos spalvos langelį įrašykite skaičių ir paspauskite "Enter".
Jeigu bandysite rašyti į baltos spalvos langelius, pasirodys lentelė su "!" geltoname fone. Tada spauskite "OK" arba "Esc", nes šioje zonoje Jūs nieko įrašyti negalite</t>
        </r>
      </text>
    </comment>
    <comment ref="AI26" authorId="0" shapeId="0">
      <text>
        <r>
          <rPr>
            <b/>
            <sz val="9"/>
            <color indexed="81"/>
            <rFont val="Tahoma"/>
            <family val="2"/>
            <charset val="186"/>
          </rPr>
          <t>Automatiškai užsipildo užpildžius SUC2 formą, išskyrūs patys įrašykite organziacijų skaičių</t>
        </r>
      </text>
    </comment>
    <comment ref="AI27" authorId="0" shapeId="0">
      <text>
        <r>
          <rPr>
            <b/>
            <sz val="9"/>
            <color indexed="81"/>
            <rFont val="Tahoma"/>
            <family val="2"/>
            <charset val="186"/>
          </rPr>
          <t>Automatiškai užsipildo užpildžius SUC2 formą, išskyrūs patys įrašykite organziacijų skaičių</t>
        </r>
        <r>
          <rPr>
            <sz val="9"/>
            <color indexed="81"/>
            <rFont val="Tahoma"/>
            <family val="2"/>
            <charset val="186"/>
          </rPr>
          <t xml:space="preserve">
</t>
        </r>
      </text>
    </comment>
    <comment ref="AI28" authorId="0" shapeId="0">
      <text>
        <r>
          <rPr>
            <b/>
            <sz val="9"/>
            <color indexed="81"/>
            <rFont val="Tahoma"/>
            <family val="2"/>
            <charset val="186"/>
          </rPr>
          <t xml:space="preserve">Balti langeliai automatiškai užsipildo užpildžius SUC-1 formą, tik </t>
        </r>
        <r>
          <rPr>
            <b/>
            <sz val="9"/>
            <color indexed="10"/>
            <rFont val="Tahoma"/>
            <family val="2"/>
            <charset val="186"/>
          </rPr>
          <t>patys</t>
        </r>
        <r>
          <rPr>
            <b/>
            <sz val="9"/>
            <color indexed="81"/>
            <rFont val="Tahoma"/>
            <family val="2"/>
            <charset val="186"/>
          </rPr>
          <t xml:space="preserve"> šiose eilutėse </t>
        </r>
        <r>
          <rPr>
            <b/>
            <sz val="9"/>
            <color indexed="10"/>
            <rFont val="Tahoma"/>
            <family val="2"/>
            <charset val="186"/>
          </rPr>
          <t>įrašykite organizacijų skaičių</t>
        </r>
        <r>
          <rPr>
            <sz val="9"/>
            <color indexed="81"/>
            <rFont val="Tahoma"/>
            <family val="2"/>
            <charset val="186"/>
          </rPr>
          <t xml:space="preserve">
</t>
        </r>
      </text>
    </comment>
  </commentList>
</comments>
</file>

<file path=xl/comments7.xml><?xml version="1.0" encoding="utf-8"?>
<comments xmlns="http://schemas.openxmlformats.org/spreadsheetml/2006/main">
  <authors>
    <author>Vartotojas</author>
    <author>User</author>
    <author>Jolanta</author>
    <author>Edgaras Abušovas</author>
  </authors>
  <commentList>
    <comment ref="A1" authorId="0" shapeId="0">
      <text>
        <r>
          <rPr>
            <sz val="8"/>
            <color indexed="81"/>
            <rFont val="Tahoma"/>
            <family val="2"/>
            <charset val="186"/>
          </rPr>
          <t>Pavadinimas automatiškai užsipildo užpildžius SUC1 formos pradinį puslapį</t>
        </r>
      </text>
    </comment>
    <comment ref="AQ5" authorId="1" shapeId="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text>
        <r>
          <rPr>
            <sz val="8"/>
            <color indexed="81"/>
            <rFont val="Tahoma"/>
            <family val="2"/>
          </rPr>
          <t>34–37 skiltys pagal švietimo, mokslo ir studijų institucijų duomenis</t>
        </r>
      </text>
    </comment>
    <comment ref="AS12" authorId="2" shapeId="0">
      <text>
        <r>
          <rPr>
            <sz val="8"/>
            <color indexed="81"/>
            <rFont val="Times New Roman"/>
            <family val="1"/>
          </rPr>
          <t>Pildyti tik geltona spalva pažymėtus langelius</t>
        </r>
        <r>
          <rPr>
            <sz val="8"/>
            <color indexed="81"/>
            <rFont val="Tahoma"/>
            <family val="2"/>
            <charset val="186"/>
          </rPr>
          <t xml:space="preserve">
</t>
        </r>
      </text>
    </comment>
    <comment ref="AQ17" authorId="1" shapeId="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8.xml><?xml version="1.0" encoding="utf-8"?>
<comments xmlns="http://schemas.openxmlformats.org/spreadsheetml/2006/main">
  <authors>
    <author>Vartotojas</author>
    <author>Edgaras Abušovas</author>
    <author>User</author>
    <author>Jolanta</author>
  </authors>
  <commentList>
    <comment ref="A1" authorId="0" shapeId="0">
      <text>
        <r>
          <rPr>
            <sz val="8"/>
            <color indexed="81"/>
            <rFont val="Tahoma"/>
            <family val="2"/>
            <charset val="186"/>
          </rPr>
          <t>Pavadinimas automatiškai užsipildo užpildžius SUC1 formos pradinį puslapį</t>
        </r>
        <r>
          <rPr>
            <b/>
            <sz val="9"/>
            <color indexed="81"/>
            <rFont val="Tahoma"/>
            <family val="2"/>
            <charset val="186"/>
          </rPr>
          <t xml:space="preserve">
</t>
        </r>
      </text>
    </comment>
    <comment ref="A3" authorId="1" shapeId="0">
      <text>
        <r>
          <rPr>
            <b/>
            <sz val="9"/>
            <color indexed="10"/>
            <rFont val="Tahoma"/>
            <family val="2"/>
            <charset val="186"/>
          </rPr>
          <t xml:space="preserve">DĖMESIO!
Šioje lentelėje pildoma </t>
        </r>
        <r>
          <rPr>
            <b/>
            <sz val="12"/>
            <color indexed="10"/>
            <rFont val="Tahoma"/>
            <family val="2"/>
            <charset val="186"/>
          </rPr>
          <t>tik sporto klubų, sporto viešųjų įstaigų ir kitų įstaigų</t>
        </r>
        <r>
          <rPr>
            <b/>
            <sz val="9"/>
            <color indexed="10"/>
            <rFont val="Tahoma"/>
            <family val="2"/>
            <charset val="186"/>
          </rPr>
          <t xml:space="preserve"> duomenys
</t>
        </r>
        <r>
          <rPr>
            <b/>
            <sz val="9"/>
            <color indexed="81"/>
            <rFont val="Tahoma"/>
            <family val="2"/>
            <charset val="186"/>
          </rPr>
          <t>t. y.  KKS-1 formos 1 ir 2.1. lentelių 1-5 eilutėse pildytų įstaigų duomenys.</t>
        </r>
        <r>
          <rPr>
            <b/>
            <sz val="9"/>
            <color indexed="10"/>
            <rFont val="Tahoma"/>
            <family val="2"/>
            <charset val="186"/>
          </rPr>
          <t xml:space="preserve">
</t>
        </r>
        <r>
          <rPr>
            <b/>
            <sz val="11"/>
            <color indexed="10"/>
            <rFont val="Tahoma"/>
            <family val="2"/>
            <charset val="186"/>
          </rPr>
          <t xml:space="preserve">Nepildoma informacija apie SUC </t>
        </r>
        <r>
          <rPr>
            <sz val="11"/>
            <color indexed="81"/>
            <rFont val="Tahoma"/>
            <family val="2"/>
            <charset val="186"/>
          </rPr>
          <t>įstaigas</t>
        </r>
        <r>
          <rPr>
            <sz val="9"/>
            <color indexed="81"/>
            <rFont val="Tahoma"/>
            <family val="2"/>
            <charset val="186"/>
          </rPr>
          <t>, nes jų duomenys iš SUC-1 formos automatiškai persikels  į 2.3. lentelę.</t>
        </r>
      </text>
    </comment>
    <comment ref="AK4" authorId="2" shapeId="0">
      <text>
        <r>
          <rPr>
            <b/>
            <sz val="8"/>
            <color indexed="81"/>
            <rFont val="Times New Roman"/>
            <family val="1"/>
            <charset val="186"/>
          </rPr>
          <t>Savanoris</t>
        </r>
        <r>
          <rPr>
            <sz val="8"/>
            <color indexed="81"/>
            <rFont val="Times New Roman"/>
            <family val="1"/>
            <charset val="186"/>
          </rPr>
          <t xml:space="preserve"> – asmuo, kuris savo noru ir neatlygintinai atlieka visuomenei naudingą veiklą, kurios sąlygos nustatomos savanorio ir šios veiklos organizatoriaus susitarimu.</t>
        </r>
        <r>
          <rPr>
            <sz val="8"/>
            <color indexed="81"/>
            <rFont val="Tahoma"/>
            <family val="2"/>
            <charset val="186"/>
          </rPr>
          <t xml:space="preserve">
</t>
        </r>
      </text>
    </comment>
    <comment ref="C143" authorId="3" shapeId="0">
      <text>
        <r>
          <rPr>
            <sz val="8"/>
            <color indexed="81"/>
            <rFont val="Times New Roman"/>
            <family val="1"/>
          </rPr>
          <t>1 lent. sporto klubų ir kitų sporto įstaigų (be sporto ugdymo centrų) sportuojantieji</t>
        </r>
      </text>
    </comment>
    <comment ref="G144" authorId="3" shapeId="0">
      <text>
        <r>
          <rPr>
            <sz val="8"/>
            <color indexed="81"/>
            <rFont val="Times New Roman"/>
            <family val="1"/>
          </rPr>
          <t>Turi būti visi "0"</t>
        </r>
      </text>
    </comment>
    <comment ref="AG146" authorId="3" shapeId="0">
      <text>
        <r>
          <rPr>
            <sz val="8"/>
            <color indexed="81"/>
            <rFont val="Times New Roman"/>
            <family val="1"/>
          </rPr>
          <t>2.1 lent. Treneriai Iš viso pagal atitinkamą skiltį</t>
        </r>
        <r>
          <rPr>
            <sz val="8"/>
            <color indexed="81"/>
            <rFont val="Tahoma"/>
            <family val="2"/>
            <charset val="186"/>
          </rPr>
          <t xml:space="preserve">
</t>
        </r>
      </text>
    </comment>
    <comment ref="AG147" authorId="3" shapeId="0">
      <text>
        <r>
          <rPr>
            <sz val="8"/>
            <color indexed="81"/>
            <rFont val="Times New Roman"/>
            <family val="1"/>
          </rPr>
          <t>Turi būti visi "0"</t>
        </r>
        <r>
          <rPr>
            <sz val="8"/>
            <color indexed="81"/>
            <rFont val="Tahoma"/>
            <family val="2"/>
            <charset val="186"/>
          </rPr>
          <t xml:space="preserve">
</t>
        </r>
      </text>
    </comment>
  </commentList>
</comments>
</file>

<file path=xl/comments9.xml><?xml version="1.0" encoding="utf-8"?>
<comments xmlns="http://schemas.openxmlformats.org/spreadsheetml/2006/main">
  <authors>
    <author>Vartotojas</author>
    <author>Edgaras Abušovas</author>
    <author>User</author>
    <author>Jolanta</author>
  </authors>
  <commentList>
    <comment ref="A1" authorId="0" shapeId="0">
      <text>
        <r>
          <rPr>
            <sz val="8"/>
            <color indexed="81"/>
            <rFont val="Tahoma"/>
            <family val="2"/>
            <charset val="186"/>
          </rPr>
          <t>Pavadinimas automatiškai užsipildo užpildžius SUC1 formos pradinį puslapį</t>
        </r>
        <r>
          <rPr>
            <b/>
            <sz val="9"/>
            <color indexed="81"/>
            <rFont val="Tahoma"/>
            <family val="2"/>
            <charset val="186"/>
          </rPr>
          <t xml:space="preserve">
</t>
        </r>
      </text>
    </comment>
    <comment ref="A3" authorId="1" shapeId="0">
      <text>
        <r>
          <rPr>
            <b/>
            <sz val="9"/>
            <color indexed="81"/>
            <rFont val="Tahoma"/>
            <family val="2"/>
            <charset val="186"/>
          </rPr>
          <t xml:space="preserve">Dėmėsio!
SUC trenerių duomenys automatiškai persikels iš SUC-1 formos, sporto klubų ir kitų įstaigų trenerių duomenys automatiškai persikels iš šios formos 2.2 lentelės.
</t>
        </r>
        <r>
          <rPr>
            <b/>
            <sz val="9"/>
            <color indexed="10"/>
            <rFont val="Tahoma"/>
            <family val="2"/>
            <charset val="186"/>
          </rPr>
          <t xml:space="preserve">Šioje lentelėje Jums nieko pildyti nereikia!
</t>
        </r>
        <r>
          <rPr>
            <b/>
            <sz val="9"/>
            <color indexed="81"/>
            <rFont val="Tahoma"/>
            <family val="2"/>
          </rPr>
          <t>Pasižiūrėkite patikrinimus apačioje.</t>
        </r>
      </text>
    </comment>
    <comment ref="AP4" authorId="2" shapeId="0">
      <text>
        <r>
          <rPr>
            <b/>
            <sz val="8"/>
            <color indexed="81"/>
            <rFont val="Times New Roman"/>
            <family val="1"/>
            <charset val="186"/>
          </rPr>
          <t>Savanoris</t>
        </r>
        <r>
          <rPr>
            <sz val="8"/>
            <color indexed="81"/>
            <rFont val="Times New Roman"/>
            <family val="1"/>
            <charset val="186"/>
          </rPr>
          <t xml:space="preserve"> – asmuo, kuris savo noru ir neatlygintinai atlieka visuomenei naudingą veiklą, kurios sąlygos nustatomos savanorio ir šios veiklos organizatoriaus susitarimu.</t>
        </r>
        <r>
          <rPr>
            <sz val="8"/>
            <color indexed="81"/>
            <rFont val="Tahoma"/>
            <family val="2"/>
            <charset val="186"/>
          </rPr>
          <t xml:space="preserve">
</t>
        </r>
      </text>
    </comment>
    <comment ref="C143" authorId="3" shapeId="0">
      <text>
        <r>
          <rPr>
            <sz val="8"/>
            <color indexed="81"/>
            <rFont val="Times New Roman"/>
            <family val="1"/>
          </rPr>
          <t>1 lent. Sporto pad. SUC + Švietimo pad. SUC + Privačios SUC</t>
        </r>
      </text>
    </comment>
    <comment ref="H143" authorId="3" shapeId="0">
      <text>
        <r>
          <rPr>
            <sz val="8"/>
            <color indexed="81"/>
            <rFont val="Times New Roman"/>
            <family val="1"/>
          </rPr>
          <t>1 lent. sporto klubų ir kitų sporto įstaigų (be sporto ugdymo centrų) sportuojantieji</t>
        </r>
        <r>
          <rPr>
            <sz val="8"/>
            <color indexed="81"/>
            <rFont val="Tahoma"/>
            <family val="2"/>
            <charset val="186"/>
          </rPr>
          <t xml:space="preserve">
</t>
        </r>
      </text>
    </comment>
    <comment ref="L144" authorId="3" shapeId="0">
      <text>
        <r>
          <rPr>
            <sz val="8"/>
            <color indexed="81"/>
            <rFont val="Times New Roman"/>
            <family val="1"/>
          </rPr>
          <t>Turi būti visi "0"</t>
        </r>
      </text>
    </comment>
    <comment ref="AL146" authorId="3" shapeId="0">
      <text>
        <r>
          <rPr>
            <sz val="8"/>
            <color indexed="81"/>
            <rFont val="Times New Roman"/>
            <family val="1"/>
          </rPr>
          <t>2.1 lent. Treneriai Iš viso pagal atitinkamą skiltį</t>
        </r>
        <r>
          <rPr>
            <sz val="8"/>
            <color indexed="81"/>
            <rFont val="Tahoma"/>
            <family val="2"/>
            <charset val="186"/>
          </rPr>
          <t xml:space="preserve">
</t>
        </r>
      </text>
    </comment>
    <comment ref="AL147" authorId="3" shapeId="0">
      <text>
        <r>
          <rPr>
            <sz val="8"/>
            <color indexed="81"/>
            <rFont val="Times New Roman"/>
            <family val="1"/>
          </rPr>
          <t>Turi būti visi "0"</t>
        </r>
        <r>
          <rPr>
            <sz val="8"/>
            <color indexed="81"/>
            <rFont val="Tahoma"/>
            <family val="2"/>
            <charset val="186"/>
          </rPr>
          <t xml:space="preserve">
</t>
        </r>
      </text>
    </comment>
  </commentList>
</comments>
</file>

<file path=xl/sharedStrings.xml><?xml version="1.0" encoding="utf-8"?>
<sst xmlns="http://schemas.openxmlformats.org/spreadsheetml/2006/main" count="1421" uniqueCount="602">
  <si>
    <t>Eil. Nr.</t>
  </si>
  <si>
    <t>Organizacijų skaičius</t>
  </si>
  <si>
    <t>Iš jų moterų</t>
  </si>
  <si>
    <t>SURENGTA</t>
  </si>
  <si>
    <t>Parengta sportininkų</t>
  </si>
  <si>
    <t>Yra teisėjų</t>
  </si>
  <si>
    <t>Organizacijų pavadinimai</t>
  </si>
  <si>
    <t>Olimpinės rinktinės kandidatų</t>
  </si>
  <si>
    <t>Nacionalinės rinktinės narių</t>
  </si>
  <si>
    <t>Jaunimo rinktinės narių</t>
  </si>
  <si>
    <t>Jaunių rinktinės narių</t>
  </si>
  <si>
    <t>Nacionalinės kategorijos</t>
  </si>
  <si>
    <t>Tarptautinės kategorijos</t>
  </si>
  <si>
    <t>Kitų kategorijų</t>
  </si>
  <si>
    <t>Varžybų sk.</t>
  </si>
  <si>
    <t>Dalyvių sk.</t>
  </si>
  <si>
    <t>Renginių sk.</t>
  </si>
  <si>
    <t>Dienų sk.</t>
  </si>
  <si>
    <t>Sporto klubai</t>
  </si>
  <si>
    <t>Sporto viešosios įstaigos</t>
  </si>
  <si>
    <t>Sporto įmonės (AB, UAB)</t>
  </si>
  <si>
    <t>Iš viso:</t>
  </si>
  <si>
    <t>1. DUOMENYS APIE ĮMONES, ĮSTAIGAS, ORGANIZACIJAS</t>
  </si>
  <si>
    <t>Kodas registre</t>
  </si>
  <si>
    <t>Sportuojančiųjų skaičius</t>
  </si>
  <si>
    <t>Olimpinės rinktinės narių</t>
  </si>
  <si>
    <t>2. DARBUOTOJAI</t>
  </si>
  <si>
    <t>Profesinio mokymo įstaigos (dėstytojai)</t>
  </si>
  <si>
    <t>Turi kvalifikacines kategorijas</t>
  </si>
  <si>
    <r>
      <t xml:space="preserve">Sporto </t>
    </r>
    <r>
      <rPr>
        <sz val="6.3"/>
        <rFont val="Times New Roman"/>
        <family val="1"/>
      </rPr>
      <t>vadybininkai</t>
    </r>
    <r>
      <rPr>
        <sz val="6"/>
        <rFont val="Times New Roman"/>
        <family val="1"/>
      </rPr>
      <t xml:space="preserve"> (organizatoriai)</t>
    </r>
  </si>
  <si>
    <t>Neturi kvalifikacinės kategorijos</t>
  </si>
  <si>
    <t>Iš viso</t>
  </si>
  <si>
    <t>Kiti darbuotojai</t>
  </si>
  <si>
    <t>Forma Nr. KKS-1</t>
  </si>
  <si>
    <t>*</t>
  </si>
  <si>
    <t>**</t>
  </si>
  <si>
    <t>Kvalifikacijos kėlimo seminarų, konferencijų</t>
  </si>
  <si>
    <t>Savivaldybės sporto padalinys</t>
  </si>
  <si>
    <t>Sportuojantieji</t>
  </si>
  <si>
    <t>1.</t>
  </si>
  <si>
    <t>Badmintonas</t>
  </si>
  <si>
    <t>2.</t>
  </si>
  <si>
    <t>Baidarių ir kanojų irklavimas</t>
  </si>
  <si>
    <t>3.</t>
  </si>
  <si>
    <t>Beisbolas</t>
  </si>
  <si>
    <t>4.</t>
  </si>
  <si>
    <t>Biatlonas</t>
  </si>
  <si>
    <t>5.</t>
  </si>
  <si>
    <t>Boksas</t>
  </si>
  <si>
    <t>6.</t>
  </si>
  <si>
    <t>Buriavimas</t>
  </si>
  <si>
    <t>7.</t>
  </si>
  <si>
    <t>8.</t>
  </si>
  <si>
    <t>9.</t>
  </si>
  <si>
    <t>10.</t>
  </si>
  <si>
    <t>11.</t>
  </si>
  <si>
    <t>Fechtavimasis</t>
  </si>
  <si>
    <t>12.</t>
  </si>
  <si>
    <t>Futbolas</t>
  </si>
  <si>
    <t>13.</t>
  </si>
  <si>
    <t>Gimnastika (sportinė)</t>
  </si>
  <si>
    <t>14.</t>
  </si>
  <si>
    <t>15.</t>
  </si>
  <si>
    <t>Irklavimas</t>
  </si>
  <si>
    <t>16.</t>
  </si>
  <si>
    <t>17.</t>
  </si>
  <si>
    <t>Krepšinis</t>
  </si>
  <si>
    <t>18.</t>
  </si>
  <si>
    <t>19.</t>
  </si>
  <si>
    <t>Ledo ritulys</t>
  </si>
  <si>
    <t>20.</t>
  </si>
  <si>
    <t>Lengvoji atletika</t>
  </si>
  <si>
    <t>21.</t>
  </si>
  <si>
    <t>22.</t>
  </si>
  <si>
    <t>Plaukimas</t>
  </si>
  <si>
    <t>23.</t>
  </si>
  <si>
    <t>Rankinis</t>
  </si>
  <si>
    <t>24.</t>
  </si>
  <si>
    <t>Sunkioji atletika</t>
  </si>
  <si>
    <t>Stalo tenisas</t>
  </si>
  <si>
    <t>Šaudymas iš lanko</t>
  </si>
  <si>
    <t>Šaudymo sportas</t>
  </si>
  <si>
    <t>Šiuolaikinė penkiakovė</t>
  </si>
  <si>
    <t>Tekvondo (WTF)</t>
  </si>
  <si>
    <t>Tenisas</t>
  </si>
  <si>
    <t>Tinklinis</t>
  </si>
  <si>
    <t>Triatlonas</t>
  </si>
  <si>
    <t>Vandensvydis</t>
  </si>
  <si>
    <t>Žirgų sportas</t>
  </si>
  <si>
    <t>Žolės riedulys</t>
  </si>
  <si>
    <t>Alpinizmas</t>
  </si>
  <si>
    <t>Biliardas</t>
  </si>
  <si>
    <t>Jėgos trikovė</t>
  </si>
  <si>
    <t>Kikboksas</t>
  </si>
  <si>
    <t>Kiokušin karatė</t>
  </si>
  <si>
    <t>Muay thai</t>
  </si>
  <si>
    <t>Orientavimosi sportas</t>
  </si>
  <si>
    <t>Povandeninis plaukimas</t>
  </si>
  <si>
    <t>Rankų lenkimas</t>
  </si>
  <si>
    <t>Regbis</t>
  </si>
  <si>
    <t>Sportiniai šokiai</t>
  </si>
  <si>
    <t>Šachmatai</t>
  </si>
  <si>
    <t>Šaškės</t>
  </si>
  <si>
    <t>Aviacijos sporto šakos</t>
  </si>
  <si>
    <t>Akrobatinis skraidymas</t>
  </si>
  <si>
    <t>Aviamodelių sportas</t>
  </si>
  <si>
    <t>Karšto oro balionų skraidymas</t>
  </si>
  <si>
    <t>Parašiutų sportas</t>
  </si>
  <si>
    <t>Precizinis skraidymas</t>
  </si>
  <si>
    <t>Skraidyklių ir parasparnių sportas</t>
  </si>
  <si>
    <t>Techninės sporto šakos</t>
  </si>
  <si>
    <t>Motorlaivių sportas</t>
  </si>
  <si>
    <t>Iš viso techninių sporto šakų :</t>
  </si>
  <si>
    <t>Neįgaliųjų sportas</t>
  </si>
  <si>
    <t>Iš viso neįgaliųjų:</t>
  </si>
  <si>
    <t>Kitos sporto šakos</t>
  </si>
  <si>
    <t>Iš viso kitų sporto šakų:</t>
  </si>
  <si>
    <t>Stadionai</t>
  </si>
  <si>
    <t>Baseinai</t>
  </si>
  <si>
    <t>Šaudyklos</t>
  </si>
  <si>
    <t>Salės</t>
  </si>
  <si>
    <t>Krepšinio aikštelės</t>
  </si>
  <si>
    <t>Tinklinio aikštelės</t>
  </si>
  <si>
    <t>Futbolo aikštės</t>
  </si>
  <si>
    <t>Rankinio aikštelės</t>
  </si>
  <si>
    <t>Teniso aikštelės</t>
  </si>
  <si>
    <t>Žirgų sporto maniežai</t>
  </si>
  <si>
    <t>Irklavimo sporto bazės</t>
  </si>
  <si>
    <t>Buriavimo sporto bazės</t>
  </si>
  <si>
    <t>Futbolo maniežai</t>
  </si>
  <si>
    <t>Ledo arenos</t>
  </si>
  <si>
    <t>Aerodromai</t>
  </si>
  <si>
    <t>Kartodromai</t>
  </si>
  <si>
    <t>Kiti</t>
  </si>
  <si>
    <t>Atviros</t>
  </si>
  <si>
    <t>Uždaros</t>
  </si>
  <si>
    <t>Kitos</t>
  </si>
  <si>
    <t>Profesinio mokymo įstaigos</t>
  </si>
  <si>
    <t>Aukštesniosios mokyklos</t>
  </si>
  <si>
    <t>Aukštosios mokyklos</t>
  </si>
  <si>
    <t>Ministerijos, departamentai</t>
  </si>
  <si>
    <t>Fiziniai asmenys</t>
  </si>
  <si>
    <t>Kito pavaldumo</t>
  </si>
  <si>
    <t>PAJAMŲ ŠALTINIAI</t>
  </si>
  <si>
    <t>Savivaldybės biudžetas</t>
  </si>
  <si>
    <t>Ūkinė komercinė veikla</t>
  </si>
  <si>
    <t>Rėmėjai ir kiti šaltiniai</t>
  </si>
  <si>
    <t>Sveikatinimo renginiams</t>
  </si>
  <si>
    <t>Mokymui plaukti</t>
  </si>
  <si>
    <t>Stovykloms</t>
  </si>
  <si>
    <t>Sporto varžybų vykdymui ir dalyvavimui varžybose</t>
  </si>
  <si>
    <t>(parašas, vardas, pavardė)</t>
  </si>
  <si>
    <t>A.V.</t>
  </si>
  <si>
    <t>(data)</t>
  </si>
  <si>
    <t>Sporto klubai*</t>
  </si>
  <si>
    <r>
      <t>1.</t>
    </r>
    <r>
      <rPr>
        <sz val="7"/>
        <rFont val="Times New Roman"/>
        <family val="1"/>
      </rPr>
      <t xml:space="preserve">                    </t>
    </r>
    <r>
      <rPr>
        <sz val="12"/>
        <rFont val="Times New Roman"/>
        <family val="1"/>
      </rPr>
      <t> </t>
    </r>
  </si>
  <si>
    <r>
      <t>2.</t>
    </r>
    <r>
      <rPr>
        <sz val="7"/>
        <rFont val="Times New Roman"/>
        <family val="1"/>
      </rPr>
      <t xml:space="preserve">                    </t>
    </r>
    <r>
      <rPr>
        <sz val="12"/>
        <rFont val="Times New Roman"/>
        <family val="1"/>
      </rPr>
      <t> </t>
    </r>
  </si>
  <si>
    <r>
      <t>3.</t>
    </r>
    <r>
      <rPr>
        <sz val="7"/>
        <rFont val="Times New Roman"/>
        <family val="1"/>
      </rPr>
      <t xml:space="preserve">                    </t>
    </r>
    <r>
      <rPr>
        <sz val="12"/>
        <rFont val="Times New Roman"/>
        <family val="1"/>
      </rPr>
      <t> </t>
    </r>
  </si>
  <si>
    <r>
      <t>4.</t>
    </r>
    <r>
      <rPr>
        <sz val="7"/>
        <rFont val="Times New Roman"/>
        <family val="1"/>
      </rPr>
      <t xml:space="preserve">                    </t>
    </r>
    <r>
      <rPr>
        <sz val="12"/>
        <rFont val="Times New Roman"/>
        <family val="1"/>
      </rPr>
      <t> </t>
    </r>
  </si>
  <si>
    <r>
      <t>5.</t>
    </r>
    <r>
      <rPr>
        <sz val="7"/>
        <rFont val="Times New Roman"/>
        <family val="1"/>
      </rPr>
      <t xml:space="preserve">                    </t>
    </r>
    <r>
      <rPr>
        <sz val="12"/>
        <rFont val="Times New Roman"/>
        <family val="1"/>
      </rPr>
      <t> </t>
    </r>
  </si>
  <si>
    <r>
      <t>6.</t>
    </r>
    <r>
      <rPr>
        <sz val="7"/>
        <rFont val="Times New Roman"/>
        <family val="1"/>
      </rPr>
      <t xml:space="preserve">                    </t>
    </r>
    <r>
      <rPr>
        <sz val="12"/>
        <rFont val="Times New Roman"/>
        <family val="1"/>
      </rPr>
      <t> </t>
    </r>
  </si>
  <si>
    <r>
      <t>7.</t>
    </r>
    <r>
      <rPr>
        <sz val="7"/>
        <rFont val="Times New Roman"/>
        <family val="1"/>
      </rPr>
      <t xml:space="preserve">                    </t>
    </r>
    <r>
      <rPr>
        <sz val="12"/>
        <rFont val="Times New Roman"/>
        <family val="1"/>
      </rPr>
      <t> </t>
    </r>
  </si>
  <si>
    <r>
      <t>8.</t>
    </r>
    <r>
      <rPr>
        <sz val="7"/>
        <rFont val="Times New Roman"/>
        <family val="1"/>
      </rPr>
      <t xml:space="preserve">                    </t>
    </r>
    <r>
      <rPr>
        <sz val="12"/>
        <rFont val="Times New Roman"/>
        <family val="1"/>
      </rPr>
      <t> </t>
    </r>
  </si>
  <si>
    <r>
      <t>9.</t>
    </r>
    <r>
      <rPr>
        <sz val="7"/>
        <rFont val="Times New Roman"/>
        <family val="1"/>
      </rPr>
      <t xml:space="preserve">                    </t>
    </r>
    <r>
      <rPr>
        <sz val="12"/>
        <rFont val="Times New Roman"/>
        <family val="1"/>
      </rPr>
      <t> </t>
    </r>
  </si>
  <si>
    <r>
      <t>10.</t>
    </r>
    <r>
      <rPr>
        <sz val="7"/>
        <rFont val="Times New Roman"/>
        <family val="1"/>
      </rPr>
      <t xml:space="preserve">                   </t>
    </r>
    <r>
      <rPr>
        <sz val="12"/>
        <rFont val="Times New Roman"/>
        <family val="1"/>
      </rPr>
      <t> </t>
    </r>
  </si>
  <si>
    <r>
      <t>11.</t>
    </r>
    <r>
      <rPr>
        <sz val="7"/>
        <rFont val="Times New Roman"/>
        <family val="1"/>
      </rPr>
      <t xml:space="preserve">                   </t>
    </r>
    <r>
      <rPr>
        <sz val="12"/>
        <rFont val="Times New Roman"/>
        <family val="1"/>
      </rPr>
      <t> </t>
    </r>
  </si>
  <si>
    <r>
      <t>12.</t>
    </r>
    <r>
      <rPr>
        <sz val="7"/>
        <rFont val="Times New Roman"/>
        <family val="1"/>
      </rPr>
      <t xml:space="preserve">                   </t>
    </r>
    <r>
      <rPr>
        <sz val="12"/>
        <rFont val="Times New Roman"/>
        <family val="1"/>
      </rPr>
      <t> </t>
    </r>
  </si>
  <si>
    <r>
      <t>13.</t>
    </r>
    <r>
      <rPr>
        <sz val="7"/>
        <rFont val="Times New Roman"/>
        <family val="1"/>
      </rPr>
      <t xml:space="preserve">                   </t>
    </r>
    <r>
      <rPr>
        <sz val="12"/>
        <rFont val="Times New Roman"/>
        <family val="1"/>
      </rPr>
      <t> </t>
    </r>
  </si>
  <si>
    <r>
      <t>14.</t>
    </r>
    <r>
      <rPr>
        <sz val="7"/>
        <rFont val="Times New Roman"/>
        <family val="1"/>
      </rPr>
      <t xml:space="preserve">                   </t>
    </r>
    <r>
      <rPr>
        <sz val="12"/>
        <rFont val="Times New Roman"/>
        <family val="1"/>
      </rPr>
      <t> </t>
    </r>
  </si>
  <si>
    <r>
      <t>15.</t>
    </r>
    <r>
      <rPr>
        <sz val="7"/>
        <rFont val="Times New Roman"/>
        <family val="1"/>
      </rPr>
      <t xml:space="preserve">                   </t>
    </r>
    <r>
      <rPr>
        <sz val="12"/>
        <rFont val="Times New Roman"/>
        <family val="1"/>
      </rPr>
      <t> </t>
    </r>
  </si>
  <si>
    <r>
      <t>16.</t>
    </r>
    <r>
      <rPr>
        <sz val="7"/>
        <rFont val="Times New Roman"/>
        <family val="1"/>
      </rPr>
      <t xml:space="preserve">                   </t>
    </r>
    <r>
      <rPr>
        <sz val="12"/>
        <rFont val="Times New Roman"/>
        <family val="1"/>
      </rPr>
      <t> </t>
    </r>
  </si>
  <si>
    <r>
      <t>17.</t>
    </r>
    <r>
      <rPr>
        <sz val="7"/>
        <rFont val="Times New Roman"/>
        <family val="1"/>
      </rPr>
      <t xml:space="preserve">                   </t>
    </r>
    <r>
      <rPr>
        <sz val="12"/>
        <rFont val="Times New Roman"/>
        <family val="1"/>
      </rPr>
      <t> </t>
    </r>
  </si>
  <si>
    <t>Kerlingas (akmenslydis)</t>
  </si>
  <si>
    <r>
      <t>18.</t>
    </r>
    <r>
      <rPr>
        <sz val="7"/>
        <rFont val="Times New Roman"/>
        <family val="1"/>
      </rPr>
      <t xml:space="preserve">                   </t>
    </r>
    <r>
      <rPr>
        <sz val="12"/>
        <rFont val="Times New Roman"/>
        <family val="1"/>
      </rPr>
      <t> </t>
    </r>
  </si>
  <si>
    <r>
      <t>19.</t>
    </r>
    <r>
      <rPr>
        <sz val="7"/>
        <rFont val="Times New Roman"/>
        <family val="1"/>
      </rPr>
      <t xml:space="preserve">                   </t>
    </r>
    <r>
      <rPr>
        <sz val="12"/>
        <rFont val="Times New Roman"/>
        <family val="1"/>
      </rPr>
      <t> </t>
    </r>
  </si>
  <si>
    <r>
      <t>20.</t>
    </r>
    <r>
      <rPr>
        <sz val="7"/>
        <rFont val="Times New Roman"/>
        <family val="1"/>
      </rPr>
      <t xml:space="preserve">                   </t>
    </r>
    <r>
      <rPr>
        <sz val="12"/>
        <rFont val="Times New Roman"/>
        <family val="1"/>
      </rPr>
      <t> </t>
    </r>
  </si>
  <si>
    <r>
      <t>21.</t>
    </r>
    <r>
      <rPr>
        <sz val="7"/>
        <rFont val="Times New Roman"/>
        <family val="1"/>
      </rPr>
      <t xml:space="preserve">                   </t>
    </r>
    <r>
      <rPr>
        <sz val="12"/>
        <rFont val="Times New Roman"/>
        <family val="1"/>
      </rPr>
      <t> </t>
    </r>
  </si>
  <si>
    <r>
      <t>22.</t>
    </r>
    <r>
      <rPr>
        <sz val="7"/>
        <rFont val="Times New Roman"/>
        <family val="1"/>
      </rPr>
      <t xml:space="preserve">                   </t>
    </r>
    <r>
      <rPr>
        <sz val="12"/>
        <rFont val="Times New Roman"/>
        <family val="1"/>
      </rPr>
      <t> </t>
    </r>
  </si>
  <si>
    <r>
      <t>23.</t>
    </r>
    <r>
      <rPr>
        <sz val="7"/>
        <rFont val="Times New Roman"/>
        <family val="1"/>
      </rPr>
      <t xml:space="preserve">                   </t>
    </r>
    <r>
      <rPr>
        <sz val="12"/>
        <rFont val="Times New Roman"/>
        <family val="1"/>
      </rPr>
      <t> </t>
    </r>
  </si>
  <si>
    <r>
      <t>24.</t>
    </r>
    <r>
      <rPr>
        <sz val="7"/>
        <rFont val="Times New Roman"/>
        <family val="1"/>
      </rPr>
      <t xml:space="preserve">                   </t>
    </r>
    <r>
      <rPr>
        <sz val="12"/>
        <rFont val="Times New Roman"/>
        <family val="1"/>
      </rPr>
      <t> </t>
    </r>
  </si>
  <si>
    <r>
      <t>25.</t>
    </r>
    <r>
      <rPr>
        <sz val="7"/>
        <rFont val="Times New Roman"/>
        <family val="1"/>
      </rPr>
      <t xml:space="preserve">                   </t>
    </r>
    <r>
      <rPr>
        <sz val="12"/>
        <rFont val="Times New Roman"/>
        <family val="1"/>
      </rPr>
      <t> </t>
    </r>
  </si>
  <si>
    <r>
      <t>26.</t>
    </r>
    <r>
      <rPr>
        <sz val="7"/>
        <rFont val="Times New Roman"/>
        <family val="1"/>
      </rPr>
      <t xml:space="preserve">                   </t>
    </r>
    <r>
      <rPr>
        <sz val="12"/>
        <rFont val="Times New Roman"/>
        <family val="1"/>
      </rPr>
      <t> </t>
    </r>
  </si>
  <si>
    <r>
      <t>27.</t>
    </r>
    <r>
      <rPr>
        <sz val="7"/>
        <rFont val="Times New Roman"/>
        <family val="1"/>
      </rPr>
      <t xml:space="preserve">                   </t>
    </r>
    <r>
      <rPr>
        <sz val="12"/>
        <rFont val="Times New Roman"/>
        <family val="1"/>
      </rPr>
      <t> </t>
    </r>
  </si>
  <si>
    <r>
      <t>28.</t>
    </r>
    <r>
      <rPr>
        <sz val="7"/>
        <rFont val="Times New Roman"/>
        <family val="1"/>
      </rPr>
      <t xml:space="preserve">                   </t>
    </r>
    <r>
      <rPr>
        <sz val="12"/>
        <rFont val="Times New Roman"/>
        <family val="1"/>
      </rPr>
      <t> </t>
    </r>
  </si>
  <si>
    <r>
      <t>29.</t>
    </r>
    <r>
      <rPr>
        <sz val="7"/>
        <rFont val="Times New Roman"/>
        <family val="1"/>
      </rPr>
      <t xml:space="preserve">                   </t>
    </r>
    <r>
      <rPr>
        <sz val="12"/>
        <rFont val="Times New Roman"/>
        <family val="1"/>
      </rPr>
      <t> </t>
    </r>
  </si>
  <si>
    <r>
      <t>30.</t>
    </r>
    <r>
      <rPr>
        <sz val="7"/>
        <rFont val="Times New Roman"/>
        <family val="1"/>
      </rPr>
      <t xml:space="preserve">                   </t>
    </r>
    <r>
      <rPr>
        <sz val="12"/>
        <rFont val="Times New Roman"/>
        <family val="1"/>
      </rPr>
      <t> </t>
    </r>
  </si>
  <si>
    <r>
      <t>31.</t>
    </r>
    <r>
      <rPr>
        <sz val="7"/>
        <rFont val="Times New Roman"/>
        <family val="1"/>
      </rPr>
      <t xml:space="preserve">                   </t>
    </r>
    <r>
      <rPr>
        <sz val="12"/>
        <rFont val="Times New Roman"/>
        <family val="1"/>
      </rPr>
      <t> </t>
    </r>
  </si>
  <si>
    <r>
      <t>32.</t>
    </r>
    <r>
      <rPr>
        <sz val="7"/>
        <rFont val="Times New Roman"/>
        <family val="1"/>
      </rPr>
      <t xml:space="preserve">                   </t>
    </r>
    <r>
      <rPr>
        <sz val="12"/>
        <rFont val="Times New Roman"/>
        <family val="1"/>
      </rPr>
      <t> </t>
    </r>
  </si>
  <si>
    <r>
      <t>33.</t>
    </r>
    <r>
      <rPr>
        <sz val="7"/>
        <rFont val="Times New Roman"/>
        <family val="1"/>
      </rPr>
      <t xml:space="preserve">                   </t>
    </r>
    <r>
      <rPr>
        <sz val="12"/>
        <rFont val="Times New Roman"/>
        <family val="1"/>
      </rPr>
      <t> </t>
    </r>
  </si>
  <si>
    <r>
      <t>34.</t>
    </r>
    <r>
      <rPr>
        <sz val="7"/>
        <rFont val="Times New Roman"/>
        <family val="1"/>
      </rPr>
      <t xml:space="preserve">                   </t>
    </r>
    <r>
      <rPr>
        <sz val="12"/>
        <rFont val="Times New Roman"/>
        <family val="1"/>
      </rPr>
      <t> </t>
    </r>
  </si>
  <si>
    <r>
      <t>35.</t>
    </r>
    <r>
      <rPr>
        <sz val="7"/>
        <rFont val="Times New Roman"/>
        <family val="1"/>
      </rPr>
      <t xml:space="preserve">                   </t>
    </r>
    <r>
      <rPr>
        <sz val="12"/>
        <rFont val="Times New Roman"/>
        <family val="1"/>
      </rPr>
      <t> </t>
    </r>
  </si>
  <si>
    <r>
      <t>36.</t>
    </r>
    <r>
      <rPr>
        <sz val="7"/>
        <rFont val="Times New Roman"/>
        <family val="1"/>
      </rPr>
      <t xml:space="preserve">                   </t>
    </r>
    <r>
      <rPr>
        <sz val="12"/>
        <rFont val="Times New Roman"/>
        <family val="1"/>
      </rPr>
      <t> </t>
    </r>
  </si>
  <si>
    <r>
      <t>37.</t>
    </r>
    <r>
      <rPr>
        <sz val="7"/>
        <rFont val="Times New Roman"/>
        <family val="1"/>
      </rPr>
      <t xml:space="preserve">                   </t>
    </r>
    <r>
      <rPr>
        <sz val="12"/>
        <rFont val="Times New Roman"/>
        <family val="1"/>
      </rPr>
      <t> </t>
    </r>
  </si>
  <si>
    <r>
      <t>38.</t>
    </r>
    <r>
      <rPr>
        <sz val="7"/>
        <rFont val="Times New Roman"/>
        <family val="1"/>
      </rPr>
      <t xml:space="preserve">                   </t>
    </r>
    <r>
      <rPr>
        <sz val="12"/>
        <rFont val="Times New Roman"/>
        <family val="1"/>
      </rPr>
      <t> </t>
    </r>
  </si>
  <si>
    <r>
      <t>39.</t>
    </r>
    <r>
      <rPr>
        <sz val="7"/>
        <rFont val="Times New Roman"/>
        <family val="1"/>
      </rPr>
      <t xml:space="preserve">                   </t>
    </r>
    <r>
      <rPr>
        <sz val="12"/>
        <rFont val="Times New Roman"/>
        <family val="1"/>
      </rPr>
      <t> </t>
    </r>
  </si>
  <si>
    <t>Baidarių (kanu) polo</t>
  </si>
  <si>
    <t>Golfas</t>
  </si>
  <si>
    <r>
      <t>40.</t>
    </r>
    <r>
      <rPr>
        <sz val="7"/>
        <rFont val="Times New Roman"/>
        <family val="1"/>
      </rPr>
      <t xml:space="preserve">                   </t>
    </r>
    <r>
      <rPr>
        <sz val="12"/>
        <rFont val="Times New Roman"/>
        <family val="1"/>
      </rPr>
      <t> </t>
    </r>
  </si>
  <si>
    <r>
      <t>41.</t>
    </r>
    <r>
      <rPr>
        <sz val="7"/>
        <rFont val="Times New Roman"/>
        <family val="1"/>
      </rPr>
      <t xml:space="preserve">                   </t>
    </r>
    <r>
      <rPr>
        <sz val="12"/>
        <rFont val="Times New Roman"/>
        <family val="1"/>
      </rPr>
      <t> </t>
    </r>
  </si>
  <si>
    <r>
      <t>42.</t>
    </r>
    <r>
      <rPr>
        <sz val="7"/>
        <rFont val="Times New Roman"/>
        <family val="1"/>
      </rPr>
      <t xml:space="preserve">                   </t>
    </r>
    <r>
      <rPr>
        <sz val="12"/>
        <rFont val="Times New Roman"/>
        <family val="1"/>
      </rPr>
      <t> </t>
    </r>
  </si>
  <si>
    <r>
      <t>43.</t>
    </r>
    <r>
      <rPr>
        <sz val="7"/>
        <rFont val="Times New Roman"/>
        <family val="1"/>
      </rPr>
      <t xml:space="preserve">                   </t>
    </r>
    <r>
      <rPr>
        <sz val="12"/>
        <rFont val="Times New Roman"/>
        <family val="1"/>
      </rPr>
      <t> </t>
    </r>
  </si>
  <si>
    <r>
      <t>44.</t>
    </r>
    <r>
      <rPr>
        <sz val="7"/>
        <rFont val="Times New Roman"/>
        <family val="1"/>
      </rPr>
      <t xml:space="preserve">                   </t>
    </r>
    <r>
      <rPr>
        <sz val="12"/>
        <rFont val="Times New Roman"/>
        <family val="1"/>
      </rPr>
      <t> </t>
    </r>
  </si>
  <si>
    <t>Sportinė žūklė</t>
  </si>
  <si>
    <r>
      <t>45.</t>
    </r>
    <r>
      <rPr>
        <sz val="7"/>
        <rFont val="Times New Roman"/>
        <family val="1"/>
      </rPr>
      <t xml:space="preserve">                   </t>
    </r>
    <r>
      <rPr>
        <sz val="12"/>
        <rFont val="Times New Roman"/>
        <family val="1"/>
      </rPr>
      <t> </t>
    </r>
  </si>
  <si>
    <r>
      <t>46.</t>
    </r>
    <r>
      <rPr>
        <sz val="7"/>
        <rFont val="Times New Roman"/>
        <family val="1"/>
      </rPr>
      <t xml:space="preserve">                   </t>
    </r>
    <r>
      <rPr>
        <sz val="12"/>
        <rFont val="Times New Roman"/>
        <family val="1"/>
      </rPr>
      <t> </t>
    </r>
  </si>
  <si>
    <r>
      <t>47.</t>
    </r>
    <r>
      <rPr>
        <sz val="7"/>
        <rFont val="Times New Roman"/>
        <family val="1"/>
      </rPr>
      <t xml:space="preserve">                   </t>
    </r>
    <r>
      <rPr>
        <sz val="12"/>
        <rFont val="Times New Roman"/>
        <family val="1"/>
      </rPr>
      <t> </t>
    </r>
  </si>
  <si>
    <r>
      <t>48.</t>
    </r>
    <r>
      <rPr>
        <sz val="7"/>
        <rFont val="Times New Roman"/>
        <family val="1"/>
      </rPr>
      <t xml:space="preserve">                   </t>
    </r>
    <r>
      <rPr>
        <sz val="12"/>
        <rFont val="Times New Roman"/>
        <family val="1"/>
      </rPr>
      <t> </t>
    </r>
  </si>
  <si>
    <r>
      <t>49.</t>
    </r>
    <r>
      <rPr>
        <sz val="7"/>
        <rFont val="Times New Roman"/>
        <family val="1"/>
      </rPr>
      <t xml:space="preserve">                   </t>
    </r>
    <r>
      <rPr>
        <sz val="12"/>
        <rFont val="Times New Roman"/>
        <family val="1"/>
      </rPr>
      <t> </t>
    </r>
  </si>
  <si>
    <t>Šachmatai susirašinėjant</t>
  </si>
  <si>
    <r>
      <t>50.</t>
    </r>
    <r>
      <rPr>
        <sz val="7"/>
        <rFont val="Times New Roman"/>
        <family val="1"/>
      </rPr>
      <t xml:space="preserve">                   </t>
    </r>
    <r>
      <rPr>
        <sz val="12"/>
        <rFont val="Times New Roman"/>
        <family val="1"/>
      </rPr>
      <t> </t>
    </r>
  </si>
  <si>
    <t>Šachmatų kompozicijos</t>
  </si>
  <si>
    <r>
      <t>51.</t>
    </r>
    <r>
      <rPr>
        <sz val="7"/>
        <rFont val="Times New Roman"/>
        <family val="1"/>
      </rPr>
      <t xml:space="preserve">                   </t>
    </r>
    <r>
      <rPr>
        <sz val="12"/>
        <rFont val="Times New Roman"/>
        <family val="1"/>
      </rPr>
      <t> </t>
    </r>
  </si>
  <si>
    <r>
      <t>52.</t>
    </r>
    <r>
      <rPr>
        <sz val="7"/>
        <rFont val="Times New Roman"/>
        <family val="1"/>
      </rPr>
      <t xml:space="preserve">                   </t>
    </r>
    <r>
      <rPr>
        <sz val="12"/>
        <rFont val="Times New Roman"/>
        <family val="1"/>
      </rPr>
      <t> </t>
    </r>
  </si>
  <si>
    <r>
      <t>53.</t>
    </r>
    <r>
      <rPr>
        <sz val="7"/>
        <rFont val="Times New Roman"/>
        <family val="1"/>
      </rPr>
      <t xml:space="preserve">                   </t>
    </r>
    <r>
      <rPr>
        <sz val="12"/>
        <rFont val="Times New Roman"/>
        <family val="1"/>
      </rPr>
      <t> </t>
    </r>
  </si>
  <si>
    <r>
      <t>54.</t>
    </r>
    <r>
      <rPr>
        <sz val="7"/>
        <rFont val="Times New Roman"/>
        <family val="1"/>
      </rPr>
      <t xml:space="preserve">                   </t>
    </r>
    <r>
      <rPr>
        <sz val="12"/>
        <rFont val="Times New Roman"/>
        <family val="1"/>
      </rPr>
      <t> </t>
    </r>
  </si>
  <si>
    <r>
      <t>55.</t>
    </r>
    <r>
      <rPr>
        <sz val="7"/>
        <rFont val="Times New Roman"/>
        <family val="1"/>
      </rPr>
      <t xml:space="preserve">                   </t>
    </r>
    <r>
      <rPr>
        <sz val="12"/>
        <rFont val="Times New Roman"/>
        <family val="1"/>
      </rPr>
      <t> </t>
    </r>
  </si>
  <si>
    <t>Vandens slidės</t>
  </si>
  <si>
    <t>Virvės traukimas</t>
  </si>
  <si>
    <t>Aviakonstruktorių pilotų mėgėjų sportas</t>
  </si>
  <si>
    <t>Sklandymas</t>
  </si>
  <si>
    <t>Ultralengvųjų orlaivių pilotų sportas</t>
  </si>
  <si>
    <t>Iš viso aviacijos sporto šakų:</t>
  </si>
  <si>
    <t>Regėjimo neįgaliųjų</t>
  </si>
  <si>
    <t>Judėjimo neįgaliųjų</t>
  </si>
  <si>
    <t>Klausos neįgaliųjų</t>
  </si>
  <si>
    <t>Intelekto neįgaliųjų</t>
  </si>
  <si>
    <t>Sporto klubuose, sporto viešosiose įstaigose</t>
  </si>
  <si>
    <t>Patikrinimas</t>
  </si>
  <si>
    <t>Su 3000 ir daugiau vietų tribūnomis</t>
  </si>
  <si>
    <t>50 m</t>
  </si>
  <si>
    <t>25 m</t>
  </si>
  <si>
    <t>Lengvosios atletikos maniežai</t>
  </si>
  <si>
    <t>Automobilių kroso trasos</t>
  </si>
  <si>
    <t>Beisbolo aikštės</t>
  </si>
  <si>
    <t>BMX dviračių trasos</t>
  </si>
  <si>
    <t>Dviračių trekai</t>
  </si>
  <si>
    <t>Golfo aikštynai</t>
  </si>
  <si>
    <t>Hipodromai</t>
  </si>
  <si>
    <t>Slidžių ir riedučių trasos</t>
  </si>
  <si>
    <t>Sporto įmonės (AB, UAB, IĮ)</t>
  </si>
  <si>
    <t>(adresas, telefonas, faksas, el. paštas)</t>
  </si>
  <si>
    <t>Stovyklų sk.</t>
  </si>
  <si>
    <t>25.</t>
  </si>
  <si>
    <t>6.1.</t>
  </si>
  <si>
    <t>6.2.</t>
  </si>
  <si>
    <t>PATVIRTINTA</t>
  </si>
  <si>
    <t>Švietimo padalinio SUC</t>
  </si>
  <si>
    <t>Sporto padalinio SUC</t>
  </si>
  <si>
    <t>Savivaldybės administracijos sporto padalinys</t>
  </si>
  <si>
    <t>SUC</t>
  </si>
  <si>
    <t>– sportininkų ugdymo centras (sporto mokymo įstaiga, sporto centras ir pan.).</t>
  </si>
  <si>
    <t>Privačios SUC</t>
  </si>
  <si>
    <t>Savanoriai</t>
  </si>
  <si>
    <t>Turi veiklos leidimą</t>
  </si>
  <si>
    <t>Sporto ugdymo centruose</t>
  </si>
  <si>
    <t>Universalios sporto arenos</t>
  </si>
  <si>
    <t>Sporto kompleksai</t>
  </si>
  <si>
    <t>3.1.</t>
  </si>
  <si>
    <t>3.2.</t>
  </si>
  <si>
    <t>7.1.</t>
  </si>
  <si>
    <t>7.2.</t>
  </si>
  <si>
    <t>7.3.</t>
  </si>
  <si>
    <t>14.1.</t>
  </si>
  <si>
    <t>14.2.</t>
  </si>
  <si>
    <t>26.</t>
  </si>
  <si>
    <t>27.</t>
  </si>
  <si>
    <t>28.</t>
  </si>
  <si>
    <t>Dviračių takai (km)</t>
  </si>
  <si>
    <t>Universalios dirbtinės dangos sporto aikštelės</t>
  </si>
  <si>
    <t xml:space="preserve">Didesnės kaip 15 x 30 m </t>
  </si>
  <si>
    <t>24 x 12 m – 15 x 30 m</t>
  </si>
  <si>
    <t>Įsigijimams</t>
  </si>
  <si>
    <t>Sporto bazių statybai ir remontui</t>
  </si>
  <si>
    <t>Sporto bazių ir kitų patalpų nuomai</t>
  </si>
  <si>
    <t>Iš viso išlaidų</t>
  </si>
  <si>
    <t>Inventoriaus ir ilgalaikio turto</t>
  </si>
  <si>
    <t>Rėmėjų lėšomis</t>
  </si>
  <si>
    <t>Metodiniams leidiniams</t>
  </si>
  <si>
    <t>Bendras savivaldybės metų biudžetas (išlaidos)</t>
  </si>
  <si>
    <t>Gyventojų skaičius savivaldybės teritorijoje</t>
  </si>
  <si>
    <t>2.1. BENDRIEJI DUOMENYS APIE DARBUOTOJUS</t>
  </si>
  <si>
    <t>Savivaldybės administracijos vadovas arba pavaduotojas</t>
  </si>
  <si>
    <t>Statistinės ataskaitos formos Nr. KKS-1, 1 lentelės rodiklių aprašymas</t>
  </si>
  <si>
    <t>Statistinės ataskaitos formos Nr. KKS-1, 2.1. lentelės rodiklių aprašymas</t>
  </si>
  <si>
    <t>Statistinės ataskaitos formos Nr. KKS-1, 2.2. lentelės rodiklių aprašymas</t>
  </si>
  <si>
    <t>Už sudarymą atsakingas Sporto padalinio darbuotojas</t>
  </si>
  <si>
    <r>
      <t>1 eilutėje</t>
    </r>
    <r>
      <rPr>
        <sz val="10"/>
        <rFont val="Times New Roman"/>
        <family val="1"/>
        <charset val="186"/>
      </rPr>
      <t xml:space="preserve"> skaičiuoti tik klubus, įsteigtus ir veikiančius pagal Lietuvos Respublikos asociacijų įstatymą, taip pat aukštųjų mokyklų sporto centrus, jeigu jie atlieka sporto klubams būdingas funkcijas;</t>
    </r>
  </si>
  <si>
    <r>
      <t xml:space="preserve">Jei Sportininkų ugdymo centrui yra pavesta vykdyti ir savivaldybės administracijos sporto padalinio funkcijas – duomenys turi būti pildomi </t>
    </r>
    <r>
      <rPr>
        <b/>
        <sz val="10"/>
        <rFont val="Times New Roman"/>
        <family val="1"/>
      </rPr>
      <t>6 eilutėje</t>
    </r>
    <r>
      <rPr>
        <sz val="10"/>
        <rFont val="Times New Roman"/>
        <family val="1"/>
        <charset val="186"/>
      </rPr>
      <t xml:space="preserve"> „Sporto padalinio sportininkų ugdymo centrai (SUC)“ tačiau jei buvo vykdomi renginiai, kuriuose dalyvavo ne tik „Sporto padalinio sportininkų ugdymo centro (SUC)“ moksleiviai, tai tie duomenys pildomi </t>
    </r>
    <r>
      <rPr>
        <b/>
        <sz val="10"/>
        <rFont val="Times New Roman"/>
        <family val="1"/>
      </rPr>
      <t>5 eilutėje</t>
    </r>
    <r>
      <rPr>
        <sz val="10"/>
        <rFont val="Times New Roman"/>
        <family val="1"/>
        <charset val="186"/>
      </rPr>
      <t xml:space="preserve"> „Savivaldybės sporto padalinys“.</t>
    </r>
  </si>
  <si>
    <r>
      <t>Skiltyse</t>
    </r>
    <r>
      <rPr>
        <sz val="10"/>
        <rFont val="Times New Roman"/>
        <family val="1"/>
        <charset val="186"/>
      </rPr>
      <t xml:space="preserve"> „Surengta“, „Išmokyta plaukti“ ir „Parengta“ rodoma tik tai, kiek pati organizacija surengė varžybų, stovyklų, kitų renginių bei parengė sportininkų (pagal varžybų, renginių protokolus, kitus apskaitos dokumentus). Parengtus įvairių šalies rinktinių narius įsirašo ta organizacija, kuri yra sportininko trenerio pagrindinė darbovietė.</t>
    </r>
  </si>
  <si>
    <t>Tel. nr.</t>
  </si>
  <si>
    <t>Kitos išlaidos</t>
  </si>
  <si>
    <t>Privačių SUC</t>
  </si>
  <si>
    <t>Privatūs SUC</t>
  </si>
  <si>
    <t>(adresas, telefonas, el. paštas)</t>
  </si>
  <si>
    <t>1. Bendrieji duomenys</t>
  </si>
  <si>
    <t>Meistriškumo ugdymo</t>
  </si>
  <si>
    <t>Meistriškumo tobulinimo</t>
  </si>
  <si>
    <t>Iš jų:</t>
  </si>
  <si>
    <t>Privačių asmenų SUC</t>
  </si>
  <si>
    <t>3.1. Darbuotojai, varžybos,  stovyklos ir perengti sportininkai</t>
  </si>
  <si>
    <t>Sporto mokymo įstaigų priklausomybė</t>
  </si>
  <si>
    <t>Pajamų šaltiniai</t>
  </si>
  <si>
    <t>Išlaidos</t>
  </si>
  <si>
    <t>Surinkta iš SUC moksleivių</t>
  </si>
  <si>
    <t>Iš viso pajamų</t>
  </si>
  <si>
    <t>Mokomajam sportiniam darbui ir varžyboms</t>
  </si>
  <si>
    <t>Inventoriaus ir  ilgalaikio turto</t>
  </si>
  <si>
    <t>Savivaldybių lėšomis</t>
  </si>
  <si>
    <t>Dviračių takai (km.)</t>
  </si>
  <si>
    <t>15x30 m ir didesnės</t>
  </si>
  <si>
    <t>24x12 m – 15x30 m</t>
  </si>
  <si>
    <t>atviros</t>
  </si>
  <si>
    <t>uždaros</t>
  </si>
  <si>
    <t>Darbo užmokesčiui treneriams</t>
  </si>
  <si>
    <t>ES lėšomis</t>
  </si>
  <si>
    <t>Skirta</t>
  </si>
  <si>
    <t>Surinkta iš moksleivių arba narių</t>
  </si>
  <si>
    <t>Valstybės biudžetas</t>
  </si>
  <si>
    <t>Valstybės investicijų programa</t>
  </si>
  <si>
    <t>(Sportininkų ugdymo centro(-ų) pavadinimas(-ai))</t>
  </si>
  <si>
    <t>IŠ VISO olimpinių, kitų ir neįgaliųjų sporto šakų:</t>
  </si>
  <si>
    <t xml:space="preserve">Darbo užmokesčiui  kitiems darbuotojams </t>
  </si>
  <si>
    <t>MP1</t>
  </si>
  <si>
    <t>MP2</t>
  </si>
  <si>
    <t>MP3</t>
  </si>
  <si>
    <t>MP4</t>
  </si>
  <si>
    <t>MP5</t>
  </si>
  <si>
    <t>MP6</t>
  </si>
  <si>
    <t>MP7-9</t>
  </si>
  <si>
    <t>Meistriškumo pakopų (MP)  rodikliai metų pabaigoje</t>
  </si>
  <si>
    <t>Sportininkų ugdymo centro vadovas (-ai)</t>
  </si>
  <si>
    <t>Miestų, rajonų sporto federacijos, sąjungos, asociacijos</t>
  </si>
  <si>
    <t>Lietuvos tautinis olimpinis komitetas (LTOK)</t>
  </si>
  <si>
    <t xml:space="preserve">Draudimas </t>
  </si>
  <si>
    <t>Transportas</t>
  </si>
  <si>
    <t>Komunalinės paslaugos</t>
  </si>
  <si>
    <t>Miestų, rajonų sporto federacijos, sąjungos, asociacijos, komitetai*</t>
  </si>
  <si>
    <t>Miestų, rajonų sporto federacijos, sąjungos, asociacijos</t>
  </si>
  <si>
    <t>Bendrojo ugdymo mokyklos</t>
  </si>
  <si>
    <t>Draudimo paslaugos</t>
  </si>
  <si>
    <t>Išleista</t>
  </si>
  <si>
    <t>Motokroso trasos</t>
  </si>
  <si>
    <t>29.</t>
  </si>
  <si>
    <t>Forma Nr. SUC-1</t>
  </si>
  <si>
    <t>Atviros sporto bazės</t>
  </si>
  <si>
    <t>5.1.</t>
  </si>
  <si>
    <t>5.2.</t>
  </si>
  <si>
    <t>8.1.</t>
  </si>
  <si>
    <t>8.2.</t>
  </si>
  <si>
    <t>9.1.</t>
  </si>
  <si>
    <t>9.2.</t>
  </si>
  <si>
    <t>16.1.</t>
  </si>
  <si>
    <t>16.2.</t>
  </si>
  <si>
    <t>9.3.</t>
  </si>
  <si>
    <t>Pradinio rengimo, neformalaus ugdymo</t>
  </si>
  <si>
    <t xml:space="preserve">  tokiu atveju iš viso būtų 96 dalyviai, o jei 5 d. dalyvavo 3 asmenys, iš viso būtų 15 dalyvių). </t>
  </si>
  <si>
    <r>
      <t xml:space="preserve">   </t>
    </r>
    <r>
      <rPr>
        <sz val="8"/>
        <rFont val="Times New Roman"/>
        <family val="1"/>
        <charset val="186"/>
      </rPr>
      <t xml:space="preserve"> 48 asmenys tokiu atveju iš viso būtų 96 dalyviai, o jei 5 d. dalyvavo 3 asmenys, iš viso būtų 15 dalyvių). </t>
    </r>
  </si>
  <si>
    <t>Kartu pristatoma formos SUC-1 (visų sporto ugdymo centrų ir suvestinė jei yra daugiau nei vienas centras)</t>
  </si>
  <si>
    <t>Banglenčių sportas*</t>
  </si>
  <si>
    <t>Bobslėjus</t>
  </si>
  <si>
    <t>Čiuožimas (dailusis)</t>
  </si>
  <si>
    <t>Čiuožimas (greitasis)</t>
  </si>
  <si>
    <t>Dviračių sportas (plentas)</t>
  </si>
  <si>
    <t>Dviračių sportas (trekas)</t>
  </si>
  <si>
    <t>Dviračių sportas (kalnų)</t>
  </si>
  <si>
    <t>Dziudo</t>
  </si>
  <si>
    <t>Gimnastika (meninė)</t>
  </si>
  <si>
    <t>Gimnastika (akr. šuoliai ant batuto)</t>
  </si>
  <si>
    <t>Imtynės (graikų ir romėnų)</t>
  </si>
  <si>
    <t>Imtynės (laisvosios)</t>
  </si>
  <si>
    <t>Imtynės (moterų)</t>
  </si>
  <si>
    <t>Karatė (WKF)*</t>
  </si>
  <si>
    <t>Laipiojimo sportas* (nuo 2020)</t>
  </si>
  <si>
    <t>Plaukimas (sinchroninis)</t>
  </si>
  <si>
    <t>Plaukimas (šuoliai į vandenį)</t>
  </si>
  <si>
    <t>Riedlenčių sportas*</t>
  </si>
  <si>
    <t>Rogučių sportas</t>
  </si>
  <si>
    <t>Skeletonas</t>
  </si>
  <si>
    <t>Slidinėjimas (kalnų)</t>
  </si>
  <si>
    <t>Slidinėjimas (snieglenčių)</t>
  </si>
  <si>
    <t>Boulingas</t>
  </si>
  <si>
    <t>Gimnastika (aerobinė)</t>
  </si>
  <si>
    <t>Gimnastika (akr.i šuoliai ant takelio)</t>
  </si>
  <si>
    <t>Gimnastika (sportinė akrobatika)</t>
  </si>
  <si>
    <t xml:space="preserve">Gimnastika visiems </t>
  </si>
  <si>
    <t>Bočia*</t>
  </si>
  <si>
    <t>Džiudžitsu (ju-jitsu)</t>
  </si>
  <si>
    <t>Galiūnų sportas**</t>
  </si>
  <si>
    <t>Imtynės už diržų (Alyšo imtynės)</t>
  </si>
  <si>
    <t>Kendo</t>
  </si>
  <si>
    <t>Kudo</t>
  </si>
  <si>
    <t>Kultūrizmas ir fitnesas (kūno rengyba) (IFBB)</t>
  </si>
  <si>
    <t>Kultūrizmas ir fitnesas (kūno rengyba)  (NABBA, WABBA)**</t>
  </si>
  <si>
    <t>Lietuviškas ritinis**</t>
  </si>
  <si>
    <t>Pankrationas</t>
  </si>
  <si>
    <t>Pulas</t>
  </si>
  <si>
    <t>Ringo*</t>
  </si>
  <si>
    <t>Sambo</t>
  </si>
  <si>
    <t>Skvošas</t>
  </si>
  <si>
    <t>Sumo</t>
  </si>
  <si>
    <t>Smiginis*</t>
  </si>
  <si>
    <t>Sportinė žūklė (kastingas)</t>
  </si>
  <si>
    <t>Sportinis bridžas*</t>
  </si>
  <si>
    <t>Svarsčių kilnojimas**</t>
  </si>
  <si>
    <t>Universali kova</t>
  </si>
  <si>
    <t>Ušu</t>
  </si>
  <si>
    <t>Kitos dvikovinės sporto šakos ** (JKA karatė, lao tai, niat-nam, šidokan, šotokan karatė,  tekvondo (ITF), tradicinis aikido, tradicinis karatė ir t.t.)</t>
  </si>
  <si>
    <t>Automobilių sportas (su kartingu)</t>
  </si>
  <si>
    <t>Motociklų sportas (su motobolu)</t>
  </si>
  <si>
    <t>Radijo sportas**</t>
  </si>
  <si>
    <t>Kitos techninės sporto šakos (greituminių automodelių sportas, traktorių sportas ir t.t.)</t>
  </si>
  <si>
    <t>Sporto šaka (ir/arba disciplina)</t>
  </si>
  <si>
    <t>Sporto šaka (ir/arba disciplina), kurios tarptautinė sporto šakos (ir/arba disciplinos) federacija nėra pripažinusi Pasaulinio antidopingo kodekso.</t>
  </si>
  <si>
    <t>Pirma</t>
  </si>
  <si>
    <t>Antra</t>
  </si>
  <si>
    <t>Trečia</t>
  </si>
  <si>
    <t>Ketvirta</t>
  </si>
  <si>
    <t>Penkta</t>
  </si>
  <si>
    <t>Šešta</t>
  </si>
  <si>
    <t>Kolegijos (dėstytojai)</t>
  </si>
  <si>
    <t>Universitetai (dėstytojai)</t>
  </si>
  <si>
    <t>2.3. SPORTUOJANTIEJI IR TRENERIAI (pagal sporto šakas)</t>
  </si>
  <si>
    <t>2.2. SPORTO KLUBŲ IR KITŲ SPORTO ĮSTAIGŲ (BE SPORTO UGDYMO CENTRŲ) SPORTUOJANTIEJI IR TRENERIAI (pagal sporto šakas)</t>
  </si>
  <si>
    <r>
      <t xml:space="preserve">1. </t>
    </r>
    <r>
      <rPr>
        <sz val="7"/>
        <rFont val="Times New Roman"/>
        <family val="1"/>
        <charset val="186"/>
      </rPr>
      <t xml:space="preserve">Miesto, rajono, savivaldybės sporto padaliniui kasmet </t>
    </r>
  </si>
  <si>
    <r>
      <t xml:space="preserve">Pastaba: </t>
    </r>
    <r>
      <rPr>
        <sz val="10"/>
        <rFont val="Times New Roman"/>
        <family val="1"/>
        <charset val="186"/>
      </rPr>
      <t xml:space="preserve">Iki </t>
    </r>
    <r>
      <rPr>
        <b/>
        <sz val="10"/>
        <rFont val="Times New Roman"/>
        <family val="1"/>
        <charset val="186"/>
      </rPr>
      <t>2017-02-10</t>
    </r>
    <r>
      <rPr>
        <sz val="10"/>
        <rFont val="Times New Roman"/>
        <family val="1"/>
        <charset val="186"/>
      </rPr>
      <t xml:space="preserve">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</si>
  <si>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t>Statistinės ataskaitos formos Nr. KKS-1, 2.3. lentelės rodiklių aprašymas</t>
  </si>
  <si>
    <t>2. Lietuvos sporto centrui kasmet</t>
  </si>
  <si>
    <t>Sporto rėmimo fondas</t>
  </si>
  <si>
    <t>4.2. Sporto įmonių įstaigų ir organizacijų pajamos ir išlaidos (tūkst. eurų)</t>
  </si>
  <si>
    <t>%</t>
  </si>
  <si>
    <t>30.</t>
  </si>
  <si>
    <t>Uždaros ir atviros kalnų slidinėjimo trasos</t>
  </si>
  <si>
    <t>(parašas, pareigos, vardas, pavardė)</t>
  </si>
  <si>
    <t>Kitos ministerijos ir  valstybės institucijos</t>
  </si>
  <si>
    <t>Švietimo padalinio sportininkų ugdymo centrai**</t>
  </si>
  <si>
    <t>Privačios sportininkų ugdymo centrai**</t>
  </si>
  <si>
    <t>– klubai, įsteigti pagal Asociacijų įstatymą, ir universitetų sporto centrai, bendruomenės, jeigu jie turi įsteigę sekcijas, vykdo ir dalyvauja varžybose;</t>
  </si>
  <si>
    <t>Į olimpinių žaidynių programą įtrauktos sporto šakos</t>
  </si>
  <si>
    <t>(miesto, rajono, savivaldybės sporto padalinio padalinio pavadinimas)</t>
  </si>
  <si>
    <t>Laipiojimo sportas (nuo 2020)</t>
  </si>
  <si>
    <t>Riedlenčių sportas</t>
  </si>
  <si>
    <t>Ringo</t>
  </si>
  <si>
    <t>Smiginis</t>
  </si>
  <si>
    <t>Sportinis bridžas</t>
  </si>
  <si>
    <t xml:space="preserve">Savivaldybės sporto padalinio vadovas   </t>
  </si>
  <si>
    <t>(miesto (rajono) savivaldybės sporto padalinio pavadinimas)</t>
  </si>
  <si>
    <t>KITI SPORTO SPECIALISTAI</t>
  </si>
  <si>
    <t>Skirta sportui finansuoti</t>
  </si>
  <si>
    <t>4.1. Sporto finansavimas savivaldybės biudžeto lėšomis (tūkst. eurų)</t>
  </si>
  <si>
    <r>
      <t xml:space="preserve">Tenka </t>
    </r>
    <r>
      <rPr>
        <sz val="8"/>
        <rFont val="Calibri"/>
        <family val="2"/>
        <charset val="186"/>
      </rPr>
      <t>€</t>
    </r>
    <r>
      <rPr>
        <sz val="8"/>
        <rFont val="Times New Roman"/>
        <family val="1"/>
      </rPr>
      <t xml:space="preserve">  sportui finansuoti, 10 000 gyventojų </t>
    </r>
  </si>
  <si>
    <t>iki 18 metų</t>
  </si>
  <si>
    <t>Turi aukštąjį sporto studijų krypties išsilavinimą</t>
  </si>
  <si>
    <t>19-29 metų</t>
  </si>
  <si>
    <t xml:space="preserve">30 ir daugiau metų </t>
  </si>
  <si>
    <t xml:space="preserve">Iš viso </t>
  </si>
  <si>
    <t>SPORTUOJANTIEJI (Sporto klubuose, sporto viešosiose įstaigose)</t>
  </si>
  <si>
    <t>****</t>
  </si>
  <si>
    <t>– dalyvavę mokymo plaukti pratybose ir išmokę nuplaukti 25 m.</t>
  </si>
  <si>
    <t>Medikamentų ir maisto papildų</t>
  </si>
  <si>
    <t>Sveikatos ap. įstaigų ir sanatorijų paslaugos</t>
  </si>
  <si>
    <r>
      <rPr>
        <sz val="8"/>
        <rFont val="Times New Roman"/>
        <family val="1"/>
      </rPr>
      <t xml:space="preserve">Seminarams, </t>
    </r>
    <r>
      <rPr>
        <sz val="7.6"/>
        <rFont val="Times New Roman"/>
        <family val="1"/>
      </rPr>
      <t>konferencijoms</t>
    </r>
  </si>
  <si>
    <r>
      <rPr>
        <sz val="8"/>
        <rFont val="Times New Roman"/>
        <family val="1"/>
      </rPr>
      <t>Sporto specialistų</t>
    </r>
    <r>
      <rPr>
        <sz val="7.4"/>
        <rFont val="Times New Roman"/>
        <family val="1"/>
      </rPr>
      <t xml:space="preserve"> </t>
    </r>
    <r>
      <rPr>
        <sz val="8"/>
        <rFont val="Times New Roman"/>
        <family val="1"/>
      </rPr>
      <t>kvalifikacijos tobulinimui</t>
    </r>
  </si>
  <si>
    <t>Miesto, rajono, savivaldybės sporto padalinys pristato Lietuvos sporto centrui kasmet</t>
  </si>
  <si>
    <t>Skirtumas</t>
  </si>
  <si>
    <t>Aukšto meistriškumo</t>
  </si>
  <si>
    <t>Aukšto meistriškumo sporto varžybų*</t>
  </si>
  <si>
    <t>Fizinio aktyvumo renginių**</t>
  </si>
  <si>
    <t>*****</t>
  </si>
  <si>
    <t>**       –  Fizinio aktyvumo renginiai – mėgėjų sporto varžybos, sporto festivaliai, šventės, konkursai ir kitos visapusiško ugdymo, sveikatos stiprinimo ir palaikymo, ligų profilaktikos priemonės, skirtos įvairių socialinių grupių gyventojams (vaikams, mokiniams, studentams, neįgaliesiems, darbininkams, tarnautojams, pagyvenusiems žmonėms, veteranams), šių renginių pagrindinis tikslas yra ne sportinių rezultatų siekimas, o dalyvavimas. Renginiai susije su fizine veikla, kuria siekiama stiprinti sveikatą, tobulinti fizines ir psichines savybes bei įgūdžius neturint tikslo pasirengti aukšto meistriškumo sporto varžyboms ir (ar) dalyvauti jose, taip pat veikla šviečiant visuomenę sporto, fizinio aktyvumo ir jais pasiekiamo sveikatos stiprinimo klausimais.</t>
  </si>
  <si>
    <r>
      <t xml:space="preserve">***      – </t>
    </r>
    <r>
      <rPr>
        <b/>
        <sz val="11"/>
        <rFont val="TimesLT"/>
        <charset val="186"/>
      </rPr>
      <t>stovyklose dalyvavusiųjų skaičius, kur tas pats asmuo kiekvieną dieną laikomas atskiru dalyviu</t>
    </r>
    <r>
      <rPr>
        <sz val="11"/>
        <rFont val="TimesLT"/>
        <charset val="186"/>
      </rPr>
      <t xml:space="preserve"> (pvz. 2 dienų stovykloje dalyvavo 48 asmenys</t>
    </r>
  </si>
  <si>
    <t>*         – Aukšto meistriškumo sporto varžybos (toliau – sporto varžybos) – nacionalinių ar tarptautinių subjektų organizuojamas tam tikros šakos renginių sistemai priklausantis sporto renginys, kuriame pagal iš anksto paskelbtus nuostatus ir tarptautinės nevyriausybinės sporto organizacijos ar nacionalinės sporto šakos federacijos patvirtintas sporto šakos (šakų) taisykles (tiek, kiek tai neprieštarauja tarptautinės sporto šakos federacijos patvirtintoms taisyklėms) sportininkai varžosi tarpusavyje (individualiai ar komandomis), o šio renginio laimėtoją (laimėtojus) ir rezultatą lemia besivaržančiųjų fizinės ir psichinės savybės ir (ar) įgūdžiai.</t>
  </si>
  <si>
    <t>Dalyvių sk.***</t>
  </si>
  <si>
    <t>Išmokyta plaukti****</t>
  </si>
  <si>
    <t xml:space="preserve"> Olimpinės rinktinės narių*****</t>
  </si>
  <si>
    <t>Aukšto meistriškumo sporto varžybų**</t>
  </si>
  <si>
    <t>Aukšto meistriškumo stovyklų****</t>
  </si>
  <si>
    <t>Dalyvių sk.*****</t>
  </si>
  <si>
    <t>Išmokyta plaukti******</t>
  </si>
  <si>
    <t>****** – dalyvavę mokymo plaukti pratybose ir išmokę nuplaukti 25 m.</t>
  </si>
  <si>
    <r>
      <t xml:space="preserve">*****   – stovyklose dalyvavusiųjų skaičius, kur tas pats asmuo kiekvieną dieną laikomas atskiru dalyviu </t>
    </r>
    <r>
      <rPr>
        <sz val="8"/>
        <rFont val="Times New Roman"/>
        <family val="1"/>
        <charset val="186"/>
      </rPr>
      <t>(pvz. 2 dienų stovykloje dalyvavo</t>
    </r>
    <r>
      <rPr>
        <b/>
        <sz val="8"/>
        <rFont val="Times New Roman"/>
        <family val="1"/>
      </rPr>
      <t xml:space="preserve"> </t>
    </r>
  </si>
  <si>
    <t>Moksleivių (sportininkų) skaičius kalendorinių metų pabaigoje</t>
  </si>
  <si>
    <t>Mokomųjų grupių skaičius kalendorinių metų pabaigoje</t>
  </si>
  <si>
    <r>
      <t xml:space="preserve">Iš </t>
    </r>
    <r>
      <rPr>
        <b/>
        <sz val="8"/>
        <rFont val="Times New Roman"/>
        <family val="1"/>
      </rPr>
      <t>viso</t>
    </r>
    <r>
      <rPr>
        <sz val="8"/>
        <rFont val="Times New Roman"/>
        <family val="1"/>
      </rPr>
      <t xml:space="preserve">  </t>
    </r>
  </si>
  <si>
    <t>Iš jų merginų, moterų</t>
  </si>
  <si>
    <t>Banglenčių sportas</t>
  </si>
  <si>
    <t>Karatė (WKF)</t>
  </si>
  <si>
    <t>Bočia</t>
  </si>
  <si>
    <r>
      <t>Imtynės už diržų (</t>
    </r>
    <r>
      <rPr>
        <sz val="7"/>
        <rFont val="Times New Roman"/>
        <family val="1"/>
      </rPr>
      <t>Alyšo imtynės</t>
    </r>
    <r>
      <rPr>
        <sz val="8.5"/>
        <rFont val="Times New Roman"/>
        <family val="1"/>
      </rPr>
      <t>)</t>
    </r>
  </si>
  <si>
    <r>
      <t>6-11 skiltyse</t>
    </r>
    <r>
      <rPr>
        <sz val="10"/>
        <rFont val="Times New Roman"/>
        <family val="1"/>
      </rPr>
      <t xml:space="preserve"> „Turi kvalifikacines kategorijas“ nurodoma tik aukščiausia galiojanti trenerio kategorija:
</t>
    </r>
    <r>
      <rPr>
        <b/>
        <sz val="10"/>
        <rFont val="Times New Roman"/>
        <family val="1"/>
      </rPr>
      <t>Pastaba:</t>
    </r>
    <r>
      <rPr>
        <sz val="10"/>
        <rFont val="Times New Roman"/>
        <family val="1"/>
      </rPr>
      <t xml:space="preserve"> Iki 2017-02-10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</si>
  <si>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r>
      <t xml:space="preserve">5 skiltyje </t>
    </r>
    <r>
      <rPr>
        <sz val="10"/>
        <rFont val="Times New Roman"/>
        <family val="1"/>
      </rPr>
      <t>„Neturi kvalifikacinės kategorijos“ nurodomi treneriai neįgiję kvalifikacinės kategorijos.</t>
    </r>
  </si>
  <si>
    <t>Statistinės ataskaitos formos Nr. SUC-1, 2 lentelės rodiklių aprašymas</t>
  </si>
  <si>
    <t>Aukšto meistriškumo sporto treniruočių stovyklos – aukšto meistriškumo sporto pratybų proceso dalis, kai vykdomas tikslingas ir apibrėžtos trukmės sportininko rengimas, siekiant įvertinti sportininko pasiektą parengtumo lygį ir šį lygį pakelti prieš konkrečias aukšto meistriškumo sporto varžybas.</t>
  </si>
  <si>
    <t>Turi aukštąjį sporto studijų  krypties išsilavinimą</t>
  </si>
  <si>
    <t>– pildoma tik už metus, kai vyko Olimpinės žaidynės.</t>
  </si>
  <si>
    <t>– Aukšto meistriškumo sporto treniruočių stovyklos – aukšto meistriškumo sporto pratybų proceso dalis, kai vykdomas tikslingas ir apibrėžtos trukmės sportininko rengimas, siekiant įvertinti sportininko pasiektą parengtumo lygį ir šį lygį pakelti prieš konkrečias aukšto meistriškumo sporto varžybas.</t>
  </si>
  <si>
    <t>**      – Aukšto meistriškumo sporto varžybos (toliau – sporto varžybos) – nacionalinių ar tarptautinių subjektų organizuojamas tam tikros šakos renginių sistemai priklausantis sporto renginys, kuriame pagal iš anksto paskelbtus nuostatus ir tarptautinės nevyriausybinės sporto organizacijos ar nacionalinės sporto šakos federacijos patvirtintas sporto šakos (šakų) taisykles (tiek, kiek tai neprieštarauja tarptautinės sporto šakos federacijos patvirtintoms taisyklėms) sportininkai varžosi tarpusavyje (individualiai ar komandomis), o šio renginio laimėtoją (laimėtojus) ir rezultatą lemia besivaržančiųjų fizinės ir psichinės savybės ir (ar) įgūdžiai.</t>
  </si>
  <si>
    <r>
      <t xml:space="preserve">6 eilutės </t>
    </r>
    <r>
      <rPr>
        <sz val="10"/>
        <rFont val="Times New Roman"/>
        <family val="1"/>
        <charset val="186"/>
      </rPr>
      <t>„Sporto padalinio sportininkų ugdymo centrai“</t>
    </r>
    <r>
      <rPr>
        <sz val="10"/>
        <rFont val="Times New Roman"/>
        <family val="1"/>
      </rPr>
      <t xml:space="preserve">, </t>
    </r>
    <r>
      <rPr>
        <b/>
        <sz val="10"/>
        <rFont val="Times New Roman"/>
        <family val="1"/>
      </rPr>
      <t>7 eilutės</t>
    </r>
    <r>
      <rPr>
        <sz val="10"/>
        <rFont val="Times New Roman"/>
        <family val="1"/>
      </rPr>
      <t xml:space="preserve"> „Švietimo padalinio sportininkų ugdymo centrai“ ir </t>
    </r>
    <r>
      <rPr>
        <b/>
        <sz val="10"/>
        <rFont val="Times New Roman"/>
        <family val="1"/>
      </rPr>
      <t>8 eilutės</t>
    </r>
    <r>
      <rPr>
        <sz val="10"/>
        <rFont val="Times New Roman"/>
        <family val="1"/>
      </rPr>
      <t xml:space="preserve"> „Privatūs sportininkų ugdymo centrai“ 7 skilties „Sportuojančiųjų skaičius“ skaičių suma atitinka 2.3 lentelės „Sportuojantieji ir treneriai (pagal sporto šakas)“ eilutės „IŠ VISO“ 6 skiltį „Sportininkų ugdymo centruose“.</t>
    </r>
  </si>
  <si>
    <t>Fizinio ugdymo mokytojai, dėstytojai, lektoriai*</t>
  </si>
  <si>
    <t>Bendrojo ugdymo mokyklos (fizinio ugdymo mokytojai)</t>
  </si>
  <si>
    <r>
      <t>3 skiltyje</t>
    </r>
    <r>
      <rPr>
        <sz val="10"/>
        <rFont val="Times New Roman"/>
        <family val="1"/>
      </rPr>
      <t xml:space="preserve"> „Iš viso“ sumuojami 5, 16, 20 ir 23 skilčių skaičiai. 9 eilutės „Bendrojo lavinimo mokyklos (fizinio ugdymo mokytojai)“, 10 eilutės „Profesinio mokymo įstaigos (dėstytojai)“, 11 eilutės „Aukštesniosios mokyklos (dėstytojai)“ ir 12 eilutės „Aukštosios mokyklos (dėstytojai)“ 3 skiltis „Iš viso“ yra lygi 16 skilties skaičiams.</t>
    </r>
  </si>
  <si>
    <r>
      <t>8-13 skiltyse</t>
    </r>
    <r>
      <rPr>
        <sz val="10"/>
        <rFont val="Times New Roman"/>
        <family val="1"/>
      </rPr>
      <t xml:space="preserve"> „Turi kvalifikacines kategorijas“ nurodoma tik aukščiausia trenerio kategorija:
</t>
    </r>
    <r>
      <rPr>
        <b/>
        <sz val="10"/>
        <rFont val="Times New Roman"/>
        <family val="1"/>
      </rPr>
      <t xml:space="preserve">Pastaba: </t>
    </r>
    <r>
      <rPr>
        <sz val="10"/>
        <rFont val="Times New Roman"/>
        <family val="1"/>
      </rPr>
      <t xml:space="preserve">Iki </t>
    </r>
    <r>
      <rPr>
        <b/>
        <sz val="10"/>
        <rFont val="Times New Roman"/>
        <family val="1"/>
      </rPr>
      <t>2017-02-10</t>
    </r>
    <r>
      <rPr>
        <sz val="10"/>
        <rFont val="Times New Roman"/>
        <family val="1"/>
      </rPr>
      <t xml:space="preserve">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</si>
  <si>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r>
      <t xml:space="preserve">Iš </t>
    </r>
    <r>
      <rPr>
        <b/>
        <sz val="9"/>
        <rFont val="Times New Roman"/>
        <family val="1"/>
      </rPr>
      <t>viso</t>
    </r>
    <r>
      <rPr>
        <sz val="9"/>
        <rFont val="Times New Roman"/>
        <family val="1"/>
      </rPr>
      <t xml:space="preserve">  </t>
    </r>
  </si>
  <si>
    <r>
      <t xml:space="preserve">6 skilties </t>
    </r>
    <r>
      <rPr>
        <sz val="10"/>
        <rFont val="Times New Roman"/>
        <family val="1"/>
        <charset val="186"/>
      </rPr>
      <t>Sporto klubų „Sportuojančiųjų“ skaičius atitinka SKĮ-1 formos 2 lentelės „Sportuojantieji ir treneriai“ 5 skilties „Sportuojančiųjų skaičius“ skaičių.</t>
    </r>
  </si>
  <si>
    <r>
      <t xml:space="preserve">10 skiltyje </t>
    </r>
    <r>
      <rPr>
        <sz val="10"/>
        <rFont val="Times New Roman"/>
        <family val="1"/>
        <charset val="186"/>
      </rPr>
      <t>„Neturi kvalifikacinės kategorijos“ automatiškai paskaičiuojami treneriai neįgiję kvalifikacinės kategorijos.</t>
    </r>
  </si>
  <si>
    <r>
      <t xml:space="preserve">11-16 skiltyse „Turi kvalifikacines kategorijas“ </t>
    </r>
    <r>
      <rPr>
        <sz val="10"/>
        <rFont val="Times New Roman"/>
        <family val="1"/>
        <charset val="186"/>
      </rPr>
      <t>nurodoma tik aukščiausia galiojanti trenerio kategorija;</t>
    </r>
  </si>
  <si>
    <r>
      <t xml:space="preserve">Eilutės „IŠ VISO“ 6 skilties </t>
    </r>
    <r>
      <rPr>
        <sz val="10"/>
        <rFont val="Times New Roman"/>
        <family val="1"/>
        <charset val="186"/>
      </rPr>
      <t>„Sporto klubuose ir kitose organizacijose“ skaičiai lygūs 1 lentelės „Duomenys apie sporto įmones, įstaigas, organizacijas“ 7 skilties sporto klubų ir kitų sporto įstaigų (be sporto ugdymo centrų) sportuojančiųjų skaičių sumai.</t>
    </r>
  </si>
  <si>
    <r>
      <t xml:space="preserve">11 skilties </t>
    </r>
    <r>
      <rPr>
        <sz val="10"/>
        <rFont val="Times New Roman"/>
        <family val="1"/>
        <charset val="186"/>
      </rPr>
      <t xml:space="preserve"> Sporto klubų „Sportuojančiųjų“ skaičius atitinka SKĮ-1 formos 2 lentelės „Sportuojantieji ir treneriai“ 5 skilties „Sportuojančiųjų skaičius“ skaičių.</t>
    </r>
  </si>
  <si>
    <r>
      <t xml:space="preserve">15 skiltyje </t>
    </r>
    <r>
      <rPr>
        <sz val="10"/>
        <rFont val="Times New Roman"/>
        <family val="1"/>
        <charset val="186"/>
      </rPr>
      <t>„Neturi kvalifikacinės kategorijos“ nurodomi treneriai neįgiję kvalifikacinės kategorijos.</t>
    </r>
  </si>
  <si>
    <r>
      <t>16-21 skiltyse „Turi kvalifikacines kategorijas“</t>
    </r>
    <r>
      <rPr>
        <sz val="10"/>
        <rFont val="Times New Roman"/>
        <family val="1"/>
        <charset val="186"/>
      </rPr>
      <t xml:space="preserve"> nurodoma tik aukščiausia galiojanti trenerio kategorija;</t>
    </r>
  </si>
  <si>
    <r>
      <t>Eilutės „IŠ VISO“ 6 skilties</t>
    </r>
    <r>
      <rPr>
        <sz val="10"/>
        <rFont val="Times New Roman"/>
        <family val="1"/>
        <charset val="186"/>
      </rPr>
      <t xml:space="preserve"> „Sportuojančiųjų skaičius“ „Sporto ugdymo centuose“ skaičiai yra lygūs 1 lentelės „Duomenys apie sporto įmones, įstaigas, organizacijas“ 7 skilties 6 eilutės „Sporto padalinio sportininkų ugdymo centrai“, 7 eilutės „Švietimo padalinio sportininkų ugdymo centrai“  ir 8 eilutės „Privatūs sportininkų ugdymo centrai“ skaičių sumai.</t>
    </r>
  </si>
  <si>
    <r>
      <t>Eilutės „IŠ VISO“ 11 skilties</t>
    </r>
    <r>
      <rPr>
        <sz val="10"/>
        <rFont val="Times New Roman"/>
        <family val="1"/>
        <charset val="186"/>
      </rPr>
      <t xml:space="preserve"> „Sporto klubuose ir kitose organizacijose“ skaičiai lygūs 1 lentelės „Duomenys apie sporto įmones, įstaigas, organizacijas“ 7 skilties sporto klubų ir kitų sporto įstaigų (be sporto ugdymo centrų) sportuojančiųjų skaičių sumai.</t>
    </r>
  </si>
  <si>
    <t>Savivaldybės bendro biudžeto proc. fiziniam aktyvumui ir sportui</t>
  </si>
  <si>
    <r>
      <t>5.</t>
    </r>
    <r>
      <rPr>
        <sz val="10"/>
        <rFont val="Times New Roman"/>
        <family val="1"/>
        <charset val="186"/>
      </rPr>
      <t xml:space="preserve">  </t>
    </r>
    <r>
      <rPr>
        <b/>
        <sz val="10"/>
        <rFont val="Times New Roman"/>
        <family val="1"/>
      </rPr>
      <t>Organizuotai sportuojančiųjų</t>
    </r>
    <r>
      <rPr>
        <sz val="10"/>
        <rFont val="Times New Roman"/>
        <family val="1"/>
        <charset val="186"/>
      </rPr>
      <t xml:space="preserve"> (1 lent. 7  stulp. iš viso)</t>
    </r>
    <r>
      <rPr>
        <b/>
        <sz val="10"/>
        <rFont val="Times New Roman"/>
        <family val="1"/>
      </rPr>
      <t xml:space="preserve"> procentas  nuo gyventojų skaičius savivaldybės teritorijoje</t>
    </r>
    <r>
      <rPr>
        <sz val="10"/>
        <rFont val="Times New Roman"/>
        <family val="1"/>
        <charset val="186"/>
      </rPr>
      <t xml:space="preserve"> </t>
    </r>
  </si>
  <si>
    <t>Beisbolas (softbolas)  (nuo 2020)</t>
  </si>
  <si>
    <t>Slidinėjimas (lygumų)</t>
  </si>
  <si>
    <t>Kitos sporto šakos ar fizinės veiklos ** (bėgimo mėgėjai, keliautojų sportas, dailioji mankšta  ir t.t.)</t>
  </si>
  <si>
    <t>Dviračių sportas (mažųjų dviračių kroso)</t>
  </si>
  <si>
    <r>
      <t>Dviračių sportas (</t>
    </r>
    <r>
      <rPr>
        <sz val="8"/>
        <rFont val="Times New Roman"/>
        <family val="1"/>
      </rPr>
      <t xml:space="preserve">mažųjų dviračių </t>
    </r>
    <r>
      <rPr>
        <sz val="8.5"/>
        <rFont val="Times New Roman"/>
        <family val="1"/>
      </rPr>
      <t xml:space="preserve"> </t>
    </r>
    <r>
      <rPr>
        <sz val="8"/>
        <rFont val="Times New Roman"/>
        <family val="1"/>
      </rPr>
      <t>kroso</t>
    </r>
    <r>
      <rPr>
        <sz val="8.5"/>
        <rFont val="Times New Roman"/>
        <family val="1"/>
      </rPr>
      <t>)</t>
    </r>
  </si>
  <si>
    <t>**       –  Fizinio aktyvumo renginiai – mėgėjų sporto varžybos, sporto festivaliai, šventės, konkursai ir kitos visapusiško ugdymo, sveikatos stiprinimo ir palaikymo, ligų profilaktikos priemonės, skirtos įvairių socialinių grupių gyventojams (vaikams, mokiniams, studentams, neįgaliesiems, darbininkams, tarnautojams, pagyvenusiems žmonėms, veteranams), šių renginių pagrindinis tikslas yra ne sportinių rezultatų siekimas, o dalyvavimas. Renginiai susiję su fizine veikla, kuria siekiama stiprinti sveikatą, tobulinti fizines ir psichines savybes bei įgūdžius neturint tikslo pasirengti aukšto meistriškumo sporto varžyboms ir (ar) dalyvauti jose, taip pat veikla šviečiant visuomenę sporto, fizinio aktyvumo ir jais pasiekiamo sveikatos stiprinimo klausimais.</t>
  </si>
  <si>
    <t>Aukšto meistriškumo stovyklų</t>
  </si>
  <si>
    <t>Finansavimas (tūkst. eurų)</t>
  </si>
  <si>
    <t>Medikamentams ir maisto papildams</t>
  </si>
  <si>
    <t>Fizinio aktyvumo renginių***</t>
  </si>
  <si>
    <r>
      <rPr>
        <b/>
        <sz val="7"/>
        <rFont val="Times New Roman"/>
        <family val="1"/>
      </rPr>
      <t>Iš viso</t>
    </r>
    <r>
      <rPr>
        <sz val="7"/>
        <rFont val="Times New Roman"/>
        <family val="1"/>
      </rPr>
      <t xml:space="preserve"> (5, 16, 20, 23  skilčių suma)</t>
    </r>
  </si>
  <si>
    <t>Iš jų moterų (6, 17, 21,  24 skilčių suma)</t>
  </si>
  <si>
    <r>
      <t xml:space="preserve">6 skilties </t>
    </r>
    <r>
      <rPr>
        <sz val="10"/>
        <rFont val="Times New Roman"/>
        <family val="1"/>
        <charset val="186"/>
      </rPr>
      <t>„Sportininkų rengimo centrų” skaičiai atitinka SUC-1 formos 1 lentelės „Bendrieji duomenys” 7 skiltį „Moksleivių (sportininkų) skaičius kalendorinių metų pabaigoje - Iš viso“.</t>
    </r>
  </si>
  <si>
    <t>4.3. Savivaldybės sporto padalinio arba kitos jo funkcijas vykdančios įstaigos išlaidos (tūkst. eurų)</t>
  </si>
  <si>
    <t>Savivaldybės sporto padalinys arba kita jo funkcijas vykdanti įstaiga</t>
  </si>
  <si>
    <t>2.1. lent. IŠ VISO ir 2.3. lent. IŠ VISO skirtumas</t>
  </si>
  <si>
    <t>2.3. lentelės „Sportuojantieji ir treneriai (pagal sporto šakas)“ IŠ VISO trenerių</t>
  </si>
  <si>
    <t>Skirtumo tarp lentelių duomenų neturi būti, todėl eilutėje turi būti matomi „0“</t>
  </si>
  <si>
    <t>Pateikiama:</t>
  </si>
  <si>
    <r>
      <rPr>
        <b/>
        <sz val="9"/>
        <color indexed="17"/>
        <rFont val="Times New Roman"/>
        <family val="1"/>
      </rPr>
      <t>1 lentelės sportuojantieji</t>
    </r>
    <r>
      <rPr>
        <sz val="9"/>
        <color indexed="17"/>
        <rFont val="Times New Roman"/>
        <family val="1"/>
      </rPr>
      <t xml:space="preserve"> (tik sporto klubų ir kitų sporto įstaigų, t.y. be sporto ugdymo centrų)</t>
    </r>
  </si>
  <si>
    <r>
      <rPr>
        <b/>
        <sz val="9"/>
        <color indexed="17"/>
        <rFont val="Times New Roman"/>
        <family val="1"/>
      </rPr>
      <t xml:space="preserve">2.1 lentelės treneriai  </t>
    </r>
    <r>
      <rPr>
        <sz val="9"/>
        <color indexed="17"/>
        <rFont val="Times New Roman"/>
        <family val="1"/>
      </rPr>
      <t>(tik sporto klubų ir kitų sporto įstaigų, t.y. be sporto ugdymo centrų)</t>
    </r>
  </si>
  <si>
    <r>
      <rPr>
        <b/>
        <sz val="9"/>
        <color indexed="17"/>
        <rFont val="Times New Roman"/>
        <family val="1"/>
      </rPr>
      <t>1 lentelės sportuojantieji</t>
    </r>
    <r>
      <rPr>
        <sz val="9"/>
        <color indexed="17"/>
        <rFont val="Times New Roman"/>
        <family val="1"/>
      </rPr>
      <t xml:space="preserve"> </t>
    </r>
  </si>
  <si>
    <t xml:space="preserve">2.1 lentelės treneriai  </t>
  </si>
  <si>
    <t>Sporto padalinio sportininkų ugdymo centrai**</t>
  </si>
  <si>
    <t>Baigęs mokymus aukštojoje mokykloje</t>
  </si>
  <si>
    <t>FA instruktoriai</t>
  </si>
  <si>
    <t>SPORTO SRITIES DARBUOTOJAI</t>
  </si>
  <si>
    <t>Aukštasis meistriškumas (AM)</t>
  </si>
  <si>
    <t>Fizinis aktyvumas (FA)</t>
  </si>
  <si>
    <t>AM Sporto specialistai / Treneriai</t>
  </si>
  <si>
    <t>AM Sporto instruktoriai</t>
  </si>
  <si>
    <t>FA specialistai</t>
  </si>
  <si>
    <t>Studijuojantis sporto arba fiz. aktyvumo krypties studijų programą</t>
  </si>
  <si>
    <t>6.3.</t>
  </si>
  <si>
    <t>Kiti  (12,5-25 m)</t>
  </si>
  <si>
    <t>Kiti   (12,5-25 m.)</t>
  </si>
  <si>
    <t>8.3.</t>
  </si>
  <si>
    <t>3. 2020 M. KITI DUOMENYS IR VEIKLOS REZULTATAI</t>
  </si>
  <si>
    <t>4. 2020 M. FINANSAI (tūkst. eurų)</t>
  </si>
  <si>
    <t>5. 2020 M. SPORTO BAZĖS (nuosavos)</t>
  </si>
  <si>
    <t xml:space="preserve">SPORTO 2020 M. VEIKLOS ATASKAITA </t>
  </si>
  <si>
    <t>Iš viso 2020 m.:</t>
  </si>
  <si>
    <t>IŠ VISO 2020 M.:</t>
  </si>
  <si>
    <t>4. 2020 M. FINANSAI</t>
  </si>
  <si>
    <t>3. 2020 M. SPORTO BAZĖS (nuosavos)</t>
  </si>
  <si>
    <t>2. 2020 M. AUKŠTO MEISTRIŠKUMO IR FIZINIO AKTYVUMO SPECIALISTAI-TRENERIAI</t>
  </si>
  <si>
    <t>IŠ VISO 2020 m.:</t>
  </si>
  <si>
    <t>SPORTININKŲ UGDYMO CENTRŲ SUVESTINĖ METINĖ 2020 M. VEIKLOS ATASKAITA</t>
  </si>
  <si>
    <t>LR Švietimo, mokslo ir sporto ministerija</t>
  </si>
  <si>
    <t>Uždaros ir atviros slidinėjimo trasos</t>
  </si>
  <si>
    <t>Iš viso 2020 m.</t>
  </si>
  <si>
    <r>
      <t xml:space="preserve">* Pastaba: </t>
    </r>
    <r>
      <rPr>
        <sz val="10"/>
        <rFont val="Times New Roman"/>
        <family val="1"/>
      </rPr>
      <t>Sportininkų ugdymo centrų išlaidos detaliai išdėstytos SUC-1 formoje.</t>
    </r>
  </si>
  <si>
    <r>
      <t xml:space="preserve">Eilutės „IŠ VISO“ 13–41 skilčių, </t>
    </r>
    <r>
      <rPr>
        <sz val="10"/>
        <rFont val="Times New Roman"/>
        <family val="1"/>
        <charset val="186"/>
      </rPr>
      <t>kiekvienos skilties skaičiai turi atitikti 2.1 lentelės „Darbuotojai“ eilutės „Iš viso“ 5–33 skilčių atitinkamo pavadinimo  skilčių skaičius.</t>
    </r>
  </si>
  <si>
    <t>„Aukšto meistriškumo sporto pratybos“ – aukšto meistriškumo sporto specialisto vadovaujama arba savarankiška veikla, kurios tikslas – pasirengti aukšto meistriškumo sporto varžyboms.</t>
  </si>
  <si>
    <t>„Fizinio aktyvumo pratybos“ – fizinio aktyvumo specialisto vadovaujama aktyvi fizinė asmens veikla, kurios tikslas nėra pasirengti aukšto meistriškumo sporto varžyboms ir (ar) dalyvauti jose.</t>
  </si>
  <si>
    <r>
      <rPr>
        <b/>
        <sz val="11"/>
        <rFont val="Times New Roman"/>
        <family val="1"/>
      </rPr>
      <t>13-24 skiltyse</t>
    </r>
    <r>
      <rPr>
        <sz val="11"/>
        <rFont val="Times New Roman"/>
        <family val="1"/>
      </rPr>
      <t xml:space="preserve"> „Aukšto meistriškumo sporto specialistas“  – asmuo, vadovaujantis sportininko aukšto meistriškumo sporto pratyboms.</t>
    </r>
  </si>
  <si>
    <r>
      <rPr>
        <b/>
        <sz val="11"/>
        <rFont val="Times New Roman"/>
        <family val="1"/>
      </rPr>
      <t>13-24 skiltyse</t>
    </r>
    <r>
      <rPr>
        <sz val="11"/>
        <rFont val="Times New Roman"/>
        <family val="1"/>
      </rPr>
      <t xml:space="preserve"> „Treneris“ – aukšto meistriškumo sporto specialistas, rengiantis sportininką (sportininkus) aukšto meistriškumo sporto varžyboms ir (ar) jam (jiems) vadovaujantis šiose varžybose.</t>
    </r>
  </si>
  <si>
    <r>
      <rPr>
        <b/>
        <sz val="11"/>
        <rFont val="Times New Roman"/>
        <family val="1"/>
      </rPr>
      <t>25-30 ir 31-35 skiltyse</t>
    </r>
    <r>
      <rPr>
        <sz val="11"/>
        <rFont val="Times New Roman"/>
        <family val="1"/>
      </rPr>
      <t xml:space="preserve"> „Fizinio aktyvumo ar aukšto meistriškumo sporto instruktorius – asmuo, talkinantis fizinio aktyvumo ar aukšto meistriškumo sporto specialistui.</t>
    </r>
  </si>
  <si>
    <r>
      <rPr>
        <b/>
        <sz val="11"/>
        <rFont val="Times New Roman"/>
        <family val="1"/>
      </rPr>
      <t>36-41 skiltyse</t>
    </r>
    <r>
      <rPr>
        <sz val="11"/>
        <rFont val="Times New Roman"/>
        <family val="1"/>
      </rPr>
      <t xml:space="preserve"> „Fizinio aktyvumo specialistas“ – specialistas, vadovaujantis asmens fizinio aktyvumo veiklai ir (arba) šviečiantis visuomenę sporto, fizinio aktyvumo ir taip pasiekiamo sveikatos stiprinimo klausimais.</t>
    </r>
  </si>
  <si>
    <r>
      <t xml:space="preserve">Eilutės „IŠ VISO“ 8–18 skilčių, </t>
    </r>
    <r>
      <rPr>
        <sz val="10"/>
        <rFont val="Times New Roman"/>
        <family val="1"/>
      </rPr>
      <t>kiekvienos skilties skaičiai turi atitikti 2.1 lentelės „Darbuotojai“ eilutės „Iš viso“ 5–33 skilčių atitinkamo pavadinimo  skilčių skaičius.</t>
    </r>
  </si>
  <si>
    <r>
      <rPr>
        <b/>
        <sz val="11"/>
        <rFont val="Times New Roman"/>
        <family val="1"/>
      </rPr>
      <t>8-19 skiltyse</t>
    </r>
    <r>
      <rPr>
        <sz val="11"/>
        <rFont val="Times New Roman"/>
        <family val="1"/>
      </rPr>
      <t xml:space="preserve"> „Aukšto meistriškumo sporto specialistas“  – asmuo, vadovaujantis sportininko aukšto meistriškumo sporto pratyboms.</t>
    </r>
  </si>
  <si>
    <r>
      <rPr>
        <b/>
        <sz val="11"/>
        <rFont val="Times New Roman"/>
        <family val="1"/>
      </rPr>
      <t>8-19 skiltyse</t>
    </r>
    <r>
      <rPr>
        <sz val="11"/>
        <rFont val="Times New Roman"/>
        <family val="1"/>
      </rPr>
      <t xml:space="preserve"> „Treneris“ – aukšto meistriškumo sporto specialistas, rengiantis sportininką (sportininkus) aukšto meistriškumo sporto varžyboms ir (ar) jam (jiems) vadovaujantis šiose varžybose.</t>
    </r>
  </si>
  <si>
    <r>
      <rPr>
        <b/>
        <sz val="11"/>
        <rFont val="Times New Roman"/>
        <family val="1"/>
      </rPr>
      <t>20-25 ir 26-30 skiltyse</t>
    </r>
    <r>
      <rPr>
        <sz val="11"/>
        <rFont val="Times New Roman"/>
        <family val="1"/>
      </rPr>
      <t xml:space="preserve"> „Fizinio aktyvumo ar aukšto meistriškumo sporto instruktorius – asmuo, talkinantis fizinio aktyvumo ar aukšto meistriškumo sporto specialistui.</t>
    </r>
  </si>
  <si>
    <r>
      <rPr>
        <b/>
        <sz val="11"/>
        <rFont val="Times New Roman"/>
        <family val="1"/>
      </rPr>
      <t>31-36 skiltyse</t>
    </r>
    <r>
      <rPr>
        <sz val="11"/>
        <rFont val="Times New Roman"/>
        <family val="1"/>
      </rPr>
      <t xml:space="preserve"> „Fizinio aktyvumo specialistas“ – specialistas, vadovaujantis asmens fizinio aktyvumo veiklai ir (arba) šviečiantis visuomenę sporto, fizinio aktyvumo ir taip pasiekiamo sveikatos stiprinimo klausimais.</t>
    </r>
  </si>
  <si>
    <r>
      <rPr>
        <b/>
        <sz val="11"/>
        <rFont val="Times New Roman"/>
        <family val="1"/>
      </rPr>
      <t>5-16 skiltyse</t>
    </r>
    <r>
      <rPr>
        <sz val="11"/>
        <rFont val="Times New Roman"/>
        <family val="1"/>
      </rPr>
      <t xml:space="preserve"> „Aukšto meistriškumo sporto specialistas“  – asmuo, vadovaujantis sportininko aukšto meistriškumo sporto pratyboms.</t>
    </r>
  </si>
  <si>
    <r>
      <rPr>
        <b/>
        <sz val="11"/>
        <rFont val="Times New Roman"/>
        <family val="1"/>
      </rPr>
      <t>5-16 skiltyse</t>
    </r>
    <r>
      <rPr>
        <sz val="11"/>
        <rFont val="Times New Roman"/>
        <family val="1"/>
      </rPr>
      <t xml:space="preserve"> „Treneris“ – aukšto meistriškumo sporto specialistas, rengiantis sportininką (sportininkus) aukšto meistriškumo sporto varžyboms ir (ar) jam (jiems) vadovaujantis šiose varžybose.</t>
    </r>
  </si>
  <si>
    <r>
      <rPr>
        <b/>
        <sz val="11"/>
        <rFont val="Times New Roman"/>
        <family val="1"/>
      </rPr>
      <t>17-22 ir 23-27 skiltyse</t>
    </r>
    <r>
      <rPr>
        <sz val="11"/>
        <rFont val="Times New Roman"/>
        <family val="1"/>
      </rPr>
      <t xml:space="preserve"> „Fizinio aktyvumo ar aukšto meistriškumo sporto instruktorius – asmuo, talkinantis fizinio aktyvumo ar aukšto meistriškumo sporto specialistui.</t>
    </r>
  </si>
  <si>
    <r>
      <rPr>
        <b/>
        <sz val="11"/>
        <rFont val="Times New Roman"/>
        <family val="1"/>
      </rPr>
      <t>28-33 skiltyse</t>
    </r>
    <r>
      <rPr>
        <sz val="11"/>
        <rFont val="Times New Roman"/>
        <family val="1"/>
      </rPr>
      <t xml:space="preserve"> „Fizinio aktyvumo specialistas“ – specialistas, vadovaujantis asmens fizinio aktyvumo veiklai ir (arba) šviečiantis visuomenę sporto, fizinio aktyvumo ir taip pasiekiamo sveikatos stiprinimo klausimais.</t>
    </r>
  </si>
  <si>
    <r>
      <t>43 skiltyje</t>
    </r>
    <r>
      <rPr>
        <sz val="10"/>
        <rFont val="Times New Roman"/>
        <family val="1"/>
      </rPr>
      <t xml:space="preserve"> „Savanoriai“ nurodomi atlyginimo negaunantys treneriai, instruktoriai ir kiti darbuotojai. Šios skilties skaičiai nei 3 skiltyje „Iš viso“, nei 5 skiltyje „Iš viso“ nesumuojami.</t>
    </r>
  </si>
  <si>
    <r>
      <t>41 skiltyje</t>
    </r>
    <r>
      <rPr>
        <sz val="10"/>
        <rFont val="Times New Roman"/>
        <family val="1"/>
      </rPr>
      <t xml:space="preserve"> „Kiti darbuotojai“ nurodomi kiti atlyginimą gaunantys darbuotojai (t. y. buhalteriai, vairuotojai, sandėlininkai, valytojos ir kt.).</t>
    </r>
  </si>
  <si>
    <t>Lietuvos sporto centro direktoriaus 2021 m. kovo 19 d.</t>
  </si>
  <si>
    <t>įsakymu Nr. V-33</t>
  </si>
  <si>
    <t>Lietuvos sporto centro direktoriaus 2021 m. kovo 19 d. įsakymu Nr. V-33</t>
  </si>
  <si>
    <t>Darbuotojai (be trenerių, aukšto meistriškumo ir fizinio aktyvumo specialistų, instruktorių)</t>
  </si>
  <si>
    <t>Sporto vadybininkai (organizatoriai)</t>
  </si>
  <si>
    <r>
      <t xml:space="preserve">* – </t>
    </r>
    <r>
      <rPr>
        <sz val="8"/>
        <rFont val="Times New Roman"/>
        <family val="1"/>
        <charset val="186"/>
      </rPr>
      <t>34–37 s</t>
    </r>
    <r>
      <rPr>
        <sz val="8"/>
        <rFont val="Times New Roman"/>
        <family val="1"/>
      </rPr>
      <t>kiltys pagal švietimo, mokslo ir studijų institucijų duomenis</t>
    </r>
  </si>
  <si>
    <r>
      <t xml:space="preserve">7 skiltyje </t>
    </r>
    <r>
      <rPr>
        <sz val="10"/>
        <rFont val="Times New Roman"/>
        <family val="1"/>
      </rPr>
      <t>„Neturi kvalifikacinės kategorijos“ automatiškai paskaičiuojami treneriai/aukšto meistriškumo specialistai neturintys aukštojo sporto studijų krypties išsilavinimo ar veiklos pažymėjimo ir neįgiję kvalifikacinės kategorijos.</t>
    </r>
  </si>
  <si>
    <r>
      <t xml:space="preserve">37 skiltyje </t>
    </r>
    <r>
      <rPr>
        <sz val="10"/>
        <rFont val="Times New Roman"/>
        <family val="1"/>
        <charset val="186"/>
      </rPr>
      <t xml:space="preserve">„Savanoriai“ nurodomi atlyginimo negaunantys treneriai. </t>
    </r>
  </si>
  <si>
    <r>
      <t xml:space="preserve">42 skiltyje </t>
    </r>
    <r>
      <rPr>
        <sz val="10"/>
        <rFont val="Times New Roman"/>
        <family val="1"/>
        <charset val="186"/>
      </rPr>
      <t>„Savanoriai“ nurodomi atlyginimo negaunantys treneriai.</t>
    </r>
  </si>
  <si>
    <r>
      <t xml:space="preserve">Eilutės </t>
    </r>
    <r>
      <rPr>
        <b/>
        <sz val="10"/>
        <rFont val="Times New Roman"/>
        <family val="1"/>
      </rPr>
      <t>„Iš viso 2020 m.“ 5–15 skilčių</t>
    </r>
    <r>
      <rPr>
        <sz val="10"/>
        <rFont val="Times New Roman"/>
        <family val="1"/>
      </rPr>
      <t xml:space="preserve"> skaičiai atitinka 2.3 lentelės „Sportuojantieji ir treneriai (pagal sporto šakas)“ eilutės „IŠ VISO“ 13–23 skilčių skaičius.</t>
    </r>
  </si>
  <si>
    <t>Trenerių skaičius turi sutapti su 2.1 lentelės  IŠ VISO trenerių, specialistų, instruktorių skaičiumi</t>
  </si>
  <si>
    <t>Klaipėdos miesto savivaldybės administracijos Sporto skyrius</t>
  </si>
  <si>
    <t>Liepų g. 11, (8-46) 40 17 22, info@klaipeda.lt</t>
  </si>
  <si>
    <t>BĮ KLAIPĖDOS MIESTO LENGVOSIOS ATLETIKOS MOKYKLA, BĮ KLAIPĖDOS "GINTARO" SPORTO CENTRAS, BĮ KLAIPĖDOS FUTBOLO SPORTO MOKYKLA, BĮ KLAIPĖDOS VLADO KNAŠIAUS KREPŠINIO MOKYKLA, BĮ KLAIPĖDOS "VIESULO" SPORTO CENTRAS, BĮ KLAIPĖDOS MIESTO SPORTO BAZIŲ VALDYMO CENTRAS</t>
  </si>
  <si>
    <t xml:space="preserve">Liepų g. 11, Klaipėda, (8 46) 40 17 22, info@klaipeda.lt </t>
  </si>
  <si>
    <t>8 46 40 17 22</t>
  </si>
  <si>
    <t>Sporto skyriaus vyr. specialistė Dalia Želvytė-Mockuvienė</t>
  </si>
  <si>
    <t>Direktorius Gintaras Neniškis</t>
  </si>
  <si>
    <t>L.e.p. Aistė Sorokienė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</si>
</sst>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yyyy\-mm\-dd;@"/>
  </numFmts>
  <fonts count="116">
    <font>
      <sz val="12"/>
      <name val="Times New Roman"/>
      <charset val="186"/>
    </font>
    <font>
      <sz val="12"/>
      <name val="Times New Roman"/>
      <family val="1"/>
      <charset val="186"/>
    </font>
    <font>
      <sz val="8"/>
      <name val="Times New Roman"/>
      <family val="1"/>
    </font>
    <font>
      <b/>
      <sz val="8"/>
      <name val="Times New Roman"/>
      <family val="1"/>
    </font>
    <font>
      <sz val="7"/>
      <name val="Times New Roman"/>
      <family val="1"/>
    </font>
    <font>
      <sz val="12"/>
      <name val="Times New Roman"/>
      <family val="1"/>
    </font>
    <font>
      <sz val="6"/>
      <name val="Times New Roman"/>
      <family val="1"/>
    </font>
    <font>
      <b/>
      <sz val="10"/>
      <name val="Times New Roman"/>
      <family val="1"/>
    </font>
    <font>
      <b/>
      <sz val="12"/>
      <name val="Times New Roman"/>
      <family val="1"/>
    </font>
    <font>
      <sz val="10"/>
      <name val="Times New Roman"/>
      <family val="1"/>
    </font>
    <font>
      <b/>
      <sz val="11"/>
      <name val="Times New Roman"/>
      <family val="1"/>
    </font>
    <font>
      <b/>
      <sz val="14"/>
      <name val="Times New Roman"/>
      <family val="1"/>
    </font>
    <font>
      <sz val="6.3"/>
      <name val="Times New Roman"/>
      <family val="1"/>
    </font>
    <font>
      <b/>
      <sz val="9"/>
      <name val="Times New Roman"/>
      <family val="1"/>
    </font>
    <font>
      <sz val="9"/>
      <name val="Times New Roman"/>
      <family val="1"/>
    </font>
    <font>
      <sz val="10"/>
      <name val="Times New Roman"/>
      <family val="1"/>
      <charset val="186"/>
    </font>
    <font>
      <sz val="10"/>
      <color indexed="12"/>
      <name val="Times New Roman"/>
      <family val="1"/>
    </font>
    <font>
      <b/>
      <sz val="10"/>
      <color indexed="48"/>
      <name val="Times New Roman"/>
      <family val="1"/>
    </font>
    <font>
      <sz val="10"/>
      <name val="Arial"/>
      <family val="2"/>
      <charset val="186"/>
    </font>
    <font>
      <sz val="8"/>
      <color indexed="81"/>
      <name val="Tahoma"/>
      <family val="2"/>
      <charset val="186"/>
    </font>
    <font>
      <sz val="7.5"/>
      <name val="Times New Roman"/>
      <family val="1"/>
    </font>
    <font>
      <sz val="11"/>
      <name val="Times New Roman"/>
      <family val="1"/>
    </font>
    <font>
      <sz val="10"/>
      <color indexed="10"/>
      <name val="Times New Roman"/>
      <family val="1"/>
    </font>
    <font>
      <sz val="9"/>
      <color indexed="10"/>
      <name val="Times New Roman"/>
      <family val="1"/>
    </font>
    <font>
      <sz val="9"/>
      <color indexed="17"/>
      <name val="Times New Roman"/>
      <family val="1"/>
    </font>
    <font>
      <sz val="10"/>
      <color indexed="17"/>
      <name val="Times New Roman"/>
      <family val="1"/>
    </font>
    <font>
      <sz val="8.5"/>
      <name val="Times New Roman"/>
      <family val="1"/>
    </font>
    <font>
      <b/>
      <sz val="8.5"/>
      <name val="Times New Roman"/>
      <family val="1"/>
    </font>
    <font>
      <sz val="10"/>
      <color indexed="57"/>
      <name val="Times New Roman"/>
      <family val="1"/>
    </font>
    <font>
      <sz val="8"/>
      <color indexed="81"/>
      <name val="Times New Roman"/>
      <family val="1"/>
    </font>
    <font>
      <sz val="8"/>
      <color indexed="81"/>
      <name val="Tahoma"/>
      <family val="2"/>
    </font>
    <font>
      <sz val="10"/>
      <color indexed="18"/>
      <name val="Times New Roman"/>
      <family val="1"/>
    </font>
    <font>
      <b/>
      <sz val="10"/>
      <color indexed="62"/>
      <name val="Times New Roman"/>
      <family val="1"/>
    </font>
    <font>
      <sz val="12"/>
      <name val="Times New Roman"/>
      <family val="1"/>
      <charset val="186"/>
    </font>
    <font>
      <sz val="7"/>
      <color indexed="10"/>
      <name val="Times New Roman"/>
      <family val="1"/>
    </font>
    <font>
      <sz val="8"/>
      <name val="Times New Roman"/>
      <family val="1"/>
      <charset val="186"/>
    </font>
    <font>
      <sz val="9"/>
      <color indexed="81"/>
      <name val="Tahoma"/>
      <family val="2"/>
      <charset val="186"/>
    </font>
    <font>
      <sz val="6"/>
      <color indexed="81"/>
      <name val="Tahoma"/>
      <family val="2"/>
      <charset val="186"/>
    </font>
    <font>
      <b/>
      <sz val="6"/>
      <color indexed="81"/>
      <name val="Tahoma"/>
      <family val="2"/>
      <charset val="186"/>
    </font>
    <font>
      <sz val="8.5"/>
      <color indexed="81"/>
      <name val="Tahoma"/>
      <family val="2"/>
      <charset val="186"/>
    </font>
    <font>
      <b/>
      <sz val="12"/>
      <name val="Times New Roman"/>
      <family val="1"/>
      <charset val="186"/>
    </font>
    <font>
      <b/>
      <sz val="10"/>
      <name val="Times New Roman"/>
      <family val="1"/>
      <charset val="186"/>
    </font>
    <font>
      <b/>
      <sz val="8"/>
      <color indexed="81"/>
      <name val="Tahoma"/>
      <family val="2"/>
      <charset val="186"/>
    </font>
    <font>
      <sz val="10"/>
      <name val="Times New Roman"/>
      <family val="1"/>
      <charset val="186"/>
    </font>
    <font>
      <b/>
      <sz val="8"/>
      <color indexed="81"/>
      <name val="Tahoma"/>
      <family val="2"/>
    </font>
    <font>
      <b/>
      <sz val="6"/>
      <color indexed="81"/>
      <name val="Tahoma"/>
      <family val="2"/>
    </font>
    <font>
      <sz val="11"/>
      <color indexed="12"/>
      <name val="Times New Roman"/>
      <family val="1"/>
    </font>
    <font>
      <sz val="9"/>
      <color indexed="57"/>
      <name val="Times New Roman"/>
      <family val="1"/>
    </font>
    <font>
      <sz val="9"/>
      <color indexed="12"/>
      <name val="Times New Roman"/>
      <family val="1"/>
    </font>
    <font>
      <sz val="9"/>
      <name val="Times New Roman"/>
      <family val="1"/>
      <charset val="186"/>
    </font>
    <font>
      <sz val="9"/>
      <color indexed="53"/>
      <name val="Times New Roman"/>
      <family val="1"/>
    </font>
    <font>
      <b/>
      <sz val="11"/>
      <name val="Times New Roman"/>
      <family val="1"/>
      <charset val="186"/>
    </font>
    <font>
      <b/>
      <sz val="11"/>
      <name val="TimesLT"/>
      <family val="1"/>
    </font>
    <font>
      <sz val="11"/>
      <name val="TimesLT"/>
      <charset val="186"/>
    </font>
    <font>
      <sz val="7"/>
      <name val="Times New Roman"/>
      <family val="1"/>
      <charset val="186"/>
    </font>
    <font>
      <b/>
      <sz val="11"/>
      <color indexed="12"/>
      <name val="TimesLT"/>
      <family val="1"/>
    </font>
    <font>
      <sz val="11"/>
      <name val="TimesLT"/>
      <family val="1"/>
    </font>
    <font>
      <b/>
      <sz val="11"/>
      <name val="TimesLT"/>
      <charset val="186"/>
    </font>
    <font>
      <sz val="8"/>
      <name val="TimesLT"/>
      <charset val="186"/>
    </font>
    <font>
      <sz val="9"/>
      <name val="TimesLT"/>
      <family val="1"/>
    </font>
    <font>
      <b/>
      <sz val="9"/>
      <color indexed="12"/>
      <name val="TimesLT"/>
      <charset val="186"/>
    </font>
    <font>
      <b/>
      <sz val="8"/>
      <color indexed="10"/>
      <name val="TimesLT"/>
      <charset val="186"/>
    </font>
    <font>
      <b/>
      <sz val="10"/>
      <color indexed="12"/>
      <name val="Times New Roman"/>
      <family val="1"/>
    </font>
    <font>
      <sz val="8"/>
      <color indexed="10"/>
      <name val="Times New Roman"/>
      <family val="1"/>
      <charset val="186"/>
    </font>
    <font>
      <b/>
      <sz val="6"/>
      <color indexed="10"/>
      <name val="Times New Roman"/>
      <family val="1"/>
    </font>
    <font>
      <sz val="12"/>
      <color indexed="10"/>
      <name val="Times New Roman"/>
      <family val="1"/>
      <charset val="186"/>
    </font>
    <font>
      <sz val="8"/>
      <color indexed="10"/>
      <name val="Times New Roman"/>
      <family val="1"/>
    </font>
    <font>
      <b/>
      <sz val="9"/>
      <color indexed="10"/>
      <name val="Times New Roman"/>
      <family val="1"/>
    </font>
    <font>
      <b/>
      <sz val="10"/>
      <color indexed="10"/>
      <name val="Times New Roman"/>
      <family val="1"/>
      <charset val="186"/>
    </font>
    <font>
      <b/>
      <sz val="9"/>
      <color indexed="81"/>
      <name val="Tahoma"/>
      <family val="2"/>
      <charset val="186"/>
    </font>
    <font>
      <b/>
      <sz val="11"/>
      <color indexed="10"/>
      <name val="Times New Roman"/>
      <family val="1"/>
      <charset val="186"/>
    </font>
    <font>
      <sz val="10"/>
      <color indexed="10"/>
      <name val="Times New Roman"/>
      <family val="1"/>
      <charset val="186"/>
    </font>
    <font>
      <b/>
      <sz val="9"/>
      <color indexed="10"/>
      <name val="Tahoma"/>
      <family val="2"/>
      <charset val="186"/>
    </font>
    <font>
      <sz val="9"/>
      <color indexed="10"/>
      <name val="Tahoma"/>
      <family val="2"/>
      <charset val="186"/>
    </font>
    <font>
      <sz val="8"/>
      <color indexed="81"/>
      <name val="Times New Roman"/>
      <family val="1"/>
      <charset val="186"/>
    </font>
    <font>
      <sz val="7"/>
      <name val="Times New Roman"/>
      <family val="1"/>
      <charset val="186"/>
    </font>
    <font>
      <b/>
      <sz val="9.5"/>
      <name val="Times New Roman"/>
      <family val="1"/>
    </font>
    <font>
      <b/>
      <sz val="8"/>
      <color indexed="10"/>
      <name val="Tahoma"/>
      <family val="2"/>
    </font>
    <font>
      <sz val="8"/>
      <color indexed="10"/>
      <name val="Tahoma"/>
      <family val="2"/>
    </font>
    <font>
      <sz val="8"/>
      <name val="Calibri"/>
      <family val="2"/>
      <charset val="186"/>
    </font>
    <font>
      <b/>
      <sz val="8"/>
      <color indexed="10"/>
      <name val="Tahoma"/>
      <family val="2"/>
      <charset val="186"/>
    </font>
    <font>
      <b/>
      <sz val="8"/>
      <color indexed="81"/>
      <name val="Times New Roman"/>
      <family val="1"/>
      <charset val="186"/>
    </font>
    <font>
      <sz val="11"/>
      <name val="Times New Roman"/>
      <family val="1"/>
      <charset val="186"/>
    </font>
    <font>
      <b/>
      <sz val="12"/>
      <color indexed="10"/>
      <name val="Tahoma"/>
      <family val="2"/>
      <charset val="186"/>
    </font>
    <font>
      <b/>
      <sz val="11"/>
      <color indexed="10"/>
      <name val="Tahoma"/>
      <family val="2"/>
      <charset val="186"/>
    </font>
    <font>
      <sz val="11"/>
      <color indexed="81"/>
      <name val="Tahoma"/>
      <family val="2"/>
      <charset val="186"/>
    </font>
    <font>
      <sz val="7.5"/>
      <name val="Times New Roman"/>
      <family val="1"/>
      <charset val="186"/>
    </font>
    <font>
      <b/>
      <sz val="7"/>
      <color indexed="81"/>
      <name val="Tahoma"/>
      <family val="2"/>
      <charset val="186"/>
    </font>
    <font>
      <sz val="7"/>
      <color indexed="81"/>
      <name val="Tahoma"/>
      <family val="2"/>
      <charset val="186"/>
    </font>
    <font>
      <b/>
      <sz val="7"/>
      <color indexed="10"/>
      <name val="Tahoma"/>
      <family val="2"/>
      <charset val="186"/>
    </font>
    <font>
      <sz val="7"/>
      <color indexed="10"/>
      <name val="Tahoma"/>
      <family val="2"/>
      <charset val="186"/>
    </font>
    <font>
      <b/>
      <sz val="9"/>
      <color indexed="81"/>
      <name val="Tahoma"/>
      <family val="2"/>
    </font>
    <font>
      <sz val="9"/>
      <color indexed="81"/>
      <name val="Tahoma"/>
      <family val="2"/>
    </font>
    <font>
      <b/>
      <sz val="7"/>
      <color indexed="81"/>
      <name val="Tahoma"/>
      <family val="2"/>
    </font>
    <font>
      <sz val="10"/>
      <name val="TimesLT"/>
      <charset val="186"/>
    </font>
    <font>
      <b/>
      <sz val="7"/>
      <name val="Times New Roman"/>
      <family val="1"/>
    </font>
    <font>
      <sz val="11"/>
      <color rgb="FFFF0000"/>
      <name val="TimesLT"/>
      <charset val="186"/>
    </font>
    <font>
      <b/>
      <sz val="8"/>
      <color indexed="10"/>
      <name val="Times New Roman"/>
      <family val="1"/>
    </font>
    <font>
      <b/>
      <sz val="11"/>
      <color rgb="FFFF0000"/>
      <name val="TimesLT"/>
      <charset val="186"/>
    </font>
    <font>
      <b/>
      <sz val="11"/>
      <color rgb="FFFF0000"/>
      <name val="Times New Roman"/>
      <family val="1"/>
    </font>
    <font>
      <sz val="7.4"/>
      <name val="Times New Roman"/>
      <family val="1"/>
    </font>
    <font>
      <sz val="7.7"/>
      <name val="Times New Roman"/>
      <family val="1"/>
    </font>
    <font>
      <sz val="7.6"/>
      <name val="Times New Roman"/>
      <family val="1"/>
    </font>
    <font>
      <sz val="8"/>
      <color rgb="FFFF0000"/>
      <name val="Times New Roman"/>
      <family val="1"/>
      <charset val="186"/>
    </font>
    <font>
      <b/>
      <sz val="8"/>
      <name val="Times New Roman"/>
      <family val="1"/>
      <charset val="186"/>
    </font>
    <font>
      <sz val="8"/>
      <color indexed="17"/>
      <name val="Times New Roman"/>
      <family val="1"/>
    </font>
    <font>
      <b/>
      <sz val="13"/>
      <name val="Times New Roman"/>
      <family val="1"/>
    </font>
    <font>
      <sz val="10"/>
      <color rgb="FFFF0000"/>
      <name val="Times New Roman"/>
      <family val="1"/>
      <charset val="186"/>
    </font>
    <font>
      <b/>
      <sz val="9"/>
      <color indexed="17"/>
      <name val="Times New Roman"/>
      <family val="1"/>
    </font>
    <font>
      <sz val="9"/>
      <color rgb="FFFF0000"/>
      <name val="Times New Roman"/>
      <family val="1"/>
    </font>
    <font>
      <sz val="9"/>
      <color rgb="FFFF0000"/>
      <name val="Times New Roman"/>
      <family val="1"/>
      <charset val="186"/>
    </font>
    <font>
      <b/>
      <sz val="12"/>
      <color rgb="FFFF0000"/>
      <name val="Times New Roman"/>
      <family val="1"/>
    </font>
    <font>
      <b/>
      <sz val="9"/>
      <color indexed="12"/>
      <name val="Times New Roman"/>
      <family val="1"/>
    </font>
    <font>
      <sz val="10"/>
      <color rgb="FFFF0000"/>
      <name val="Times New Roman"/>
      <family val="1"/>
    </font>
    <font>
      <b/>
      <sz val="10"/>
      <color rgb="FFFF0000"/>
      <name val="TimesLT"/>
      <charset val="186"/>
    </font>
    <font>
      <b/>
      <sz val="10"/>
      <color rgb="FFFF0000"/>
      <name val="Times New Roman"/>
      <family val="1"/>
    </font>
  </fonts>
  <fills count="5">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diagonalUp="1" diagonalDown="1">
      <left style="thin">
        <color indexed="64"/>
      </left>
      <right style="thin">
        <color indexed="64"/>
      </right>
      <top style="thin">
        <color indexed="64"/>
      </top>
      <bottom style="thin">
        <color indexed="64"/>
      </bottom>
      <diagonal style="dashed">
        <color indexed="22"/>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diagonalUp="1" diagonalDown="1">
      <left style="thin">
        <color indexed="64"/>
      </left>
      <right/>
      <top style="thin">
        <color indexed="64"/>
      </top>
      <bottom style="thin">
        <color indexed="64"/>
      </bottom>
      <diagonal style="dashed">
        <color indexed="22"/>
      </diagonal>
    </border>
    <border diagonalUp="1" diagonalDown="1">
      <left/>
      <right style="thin">
        <color indexed="64"/>
      </right>
      <top style="thin">
        <color indexed="64"/>
      </top>
      <bottom style="thin">
        <color indexed="64"/>
      </bottom>
      <diagonal style="dashed">
        <color indexed="22"/>
      </diagonal>
    </border>
    <border>
      <left/>
      <right style="thick">
        <color indexed="64"/>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diagonalDown="1">
      <left style="medium">
        <color indexed="64"/>
      </left>
      <right style="thin">
        <color indexed="64"/>
      </right>
      <top style="thin">
        <color indexed="64"/>
      </top>
      <bottom style="thin">
        <color indexed="64"/>
      </bottom>
      <diagonal style="dashed">
        <color indexed="22"/>
      </diagonal>
    </border>
    <border diagonalUp="1" diagonalDown="1">
      <left style="thin">
        <color indexed="64"/>
      </left>
      <right style="medium">
        <color indexed="64"/>
      </right>
      <top style="thin">
        <color indexed="64"/>
      </top>
      <bottom style="thin">
        <color indexed="64"/>
      </bottom>
      <diagonal style="dashed">
        <color indexed="22"/>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diagonalUp="1" diagonalDown="1">
      <left style="thick">
        <color indexed="64"/>
      </left>
      <right style="thin">
        <color indexed="64"/>
      </right>
      <top style="thin">
        <color indexed="64"/>
      </top>
      <bottom style="thin">
        <color indexed="64"/>
      </bottom>
      <diagonal style="dashed">
        <color indexed="22"/>
      </diagonal>
    </border>
    <border diagonalUp="1" diagonalDown="1">
      <left style="thin">
        <color indexed="64"/>
      </left>
      <right style="thick">
        <color indexed="64"/>
      </right>
      <top style="thin">
        <color indexed="64"/>
      </top>
      <bottom style="thin">
        <color indexed="64"/>
      </bottom>
      <diagonal style="dashed">
        <color indexed="22"/>
      </diagonal>
    </border>
    <border>
      <left/>
      <right style="thick">
        <color indexed="64"/>
      </right>
      <top/>
      <bottom/>
      <diagonal/>
    </border>
    <border>
      <left style="thick">
        <color indexed="64"/>
      </left>
      <right/>
      <top/>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s>
  <cellStyleXfs count="7">
    <xf numFmtId="0" fontId="0" fillId="0" borderId="0"/>
    <xf numFmtId="0" fontId="1" fillId="0" borderId="0"/>
    <xf numFmtId="0" fontId="18" fillId="0" borderId="0"/>
    <xf numFmtId="0" fontId="1" fillId="0" borderId="0"/>
    <xf numFmtId="0" fontId="15" fillId="0" borderId="0"/>
    <xf numFmtId="0" fontId="1" fillId="0" borderId="0"/>
    <xf numFmtId="0" fontId="53" fillId="0" borderId="0"/>
  </cellStyleXfs>
  <cellXfs count="768">
    <xf numFmtId="0" fontId="0" fillId="0" borderId="0" xfId="0"/>
    <xf numFmtId="0" fontId="2" fillId="0" borderId="0" xfId="0" applyFont="1" applyAlignment="1">
      <alignment horizontal="center"/>
    </xf>
    <xf numFmtId="0" fontId="15" fillId="0" borderId="0" xfId="4"/>
    <xf numFmtId="0" fontId="9" fillId="0" borderId="0" xfId="2" applyFont="1"/>
    <xf numFmtId="0" fontId="0" fillId="0" borderId="0" xfId="0" applyProtection="1">
      <protection locked="0"/>
    </xf>
    <xf numFmtId="0" fontId="4" fillId="0" borderId="1" xfId="0" applyFont="1" applyBorder="1" applyAlignment="1" applyProtection="1">
      <alignment horizontal="center" vertical="center" wrapText="1"/>
    </xf>
    <xf numFmtId="0" fontId="9" fillId="2" borderId="1" xfId="0"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textRotation="90" wrapText="1"/>
    </xf>
    <xf numFmtId="0" fontId="2"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textRotation="90"/>
    </xf>
    <xf numFmtId="0" fontId="2" fillId="0" borderId="1" xfId="0" applyFont="1" applyBorder="1" applyAlignment="1" applyProtection="1">
      <alignment horizontal="center" vertical="center"/>
    </xf>
    <xf numFmtId="0" fontId="14" fillId="0" borderId="1" xfId="0" applyFont="1" applyBorder="1" applyAlignment="1" applyProtection="1">
      <alignment horizontal="center" vertical="top"/>
    </xf>
    <xf numFmtId="0" fontId="8" fillId="0" borderId="1" xfId="0" applyFont="1" applyBorder="1" applyProtection="1"/>
    <xf numFmtId="0" fontId="0" fillId="0" borderId="0" xfId="0" applyProtection="1"/>
    <xf numFmtId="0" fontId="25" fillId="0" borderId="0" xfId="0" applyFont="1" applyAlignment="1" applyProtection="1">
      <alignment shrinkToFit="1"/>
    </xf>
    <xf numFmtId="0" fontId="9" fillId="0" borderId="0" xfId="0" applyFont="1" applyProtection="1"/>
    <xf numFmtId="0" fontId="9" fillId="2" borderId="2" xfId="4" applyFont="1" applyFill="1" applyBorder="1" applyAlignment="1" applyProtection="1">
      <alignment vertical="center" shrinkToFit="1"/>
      <protection locked="0"/>
    </xf>
    <xf numFmtId="0" fontId="9" fillId="2" borderId="2" xfId="4" applyFont="1" applyFill="1" applyBorder="1" applyAlignment="1" applyProtection="1">
      <alignment horizontal="right" vertical="center" shrinkToFit="1"/>
      <protection locked="0"/>
    </xf>
    <xf numFmtId="0" fontId="15" fillId="0" borderId="0" xfId="4" applyAlignment="1" applyProtection="1">
      <alignment vertical="center"/>
      <protection locked="0"/>
    </xf>
    <xf numFmtId="0" fontId="15" fillId="0" borderId="0" xfId="4" applyAlignment="1" applyProtection="1">
      <alignment horizontal="center" vertical="center"/>
      <protection locked="0"/>
    </xf>
    <xf numFmtId="0" fontId="2" fillId="0" borderId="3" xfId="4" applyFont="1" applyBorder="1" applyAlignment="1" applyProtection="1">
      <alignment horizontal="center" vertical="center" wrapText="1"/>
    </xf>
    <xf numFmtId="0" fontId="2" fillId="0" borderId="2" xfId="4" applyFont="1" applyBorder="1" applyAlignment="1" applyProtection="1">
      <alignment horizontal="center" vertical="center" wrapText="1"/>
    </xf>
    <xf numFmtId="0" fontId="9" fillId="0" borderId="0" xfId="2" applyFont="1" applyAlignment="1" applyProtection="1">
      <alignment horizontal="left"/>
      <protection locked="0"/>
    </xf>
    <xf numFmtId="0" fontId="9" fillId="0" borderId="0" xfId="2" applyFont="1" applyAlignment="1" applyProtection="1">
      <alignment horizontal="center"/>
      <protection locked="0"/>
    </xf>
    <xf numFmtId="0" fontId="14" fillId="0" borderId="3" xfId="0" applyFont="1" applyBorder="1" applyAlignment="1" applyProtection="1">
      <alignment horizontal="center" vertical="top" wrapText="1"/>
    </xf>
    <xf numFmtId="0" fontId="4" fillId="0" borderId="1" xfId="0" applyFont="1" applyBorder="1" applyAlignment="1" applyProtection="1">
      <alignment horizontal="center" vertical="center"/>
    </xf>
    <xf numFmtId="0" fontId="14" fillId="0" borderId="1"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9" fillId="0" borderId="5" xfId="3" applyFont="1" applyBorder="1" applyAlignment="1" applyProtection="1">
      <alignment horizontal="left" vertical="center"/>
    </xf>
    <xf numFmtId="0" fontId="0" fillId="0" borderId="0" xfId="0" applyProtection="1">
      <protection locked="0" hidden="1"/>
    </xf>
    <xf numFmtId="0" fontId="0" fillId="0" borderId="0" xfId="0" applyProtection="1">
      <protection hidden="1"/>
    </xf>
    <xf numFmtId="0" fontId="2" fillId="0" borderId="0" xfId="0" applyFont="1" applyAlignment="1" applyProtection="1">
      <alignment horizontal="center"/>
      <protection locked="0" hidden="1"/>
    </xf>
    <xf numFmtId="0" fontId="2" fillId="0" borderId="0" xfId="0" applyFont="1" applyAlignment="1" applyProtection="1">
      <alignment horizontal="center"/>
      <protection hidden="1"/>
    </xf>
    <xf numFmtId="0" fontId="2" fillId="0" borderId="0" xfId="0" applyFont="1" applyBorder="1" applyAlignment="1" applyProtection="1">
      <alignment horizontal="left" vertical="top" wrapText="1"/>
    </xf>
    <xf numFmtId="0" fontId="5" fillId="0" borderId="0" xfId="0" applyFont="1" applyBorder="1" applyAlignment="1" applyProtection="1">
      <alignment vertical="top" wrapText="1"/>
    </xf>
    <xf numFmtId="0" fontId="7" fillId="2" borderId="1" xfId="4" applyFont="1" applyFill="1" applyBorder="1" applyAlignment="1" applyProtection="1">
      <alignment horizontal="center" vertical="center" shrinkToFit="1"/>
      <protection locked="0"/>
    </xf>
    <xf numFmtId="0" fontId="16" fillId="2" borderId="1" xfId="4" applyFont="1" applyFill="1" applyBorder="1" applyAlignment="1" applyProtection="1">
      <alignment horizontal="center" vertical="center" shrinkToFit="1"/>
      <protection locked="0"/>
    </xf>
    <xf numFmtId="0" fontId="17" fillId="0" borderId="2" xfId="4" applyFont="1" applyBorder="1" applyAlignment="1" applyProtection="1">
      <alignment horizontal="right" vertical="center" shrinkToFit="1"/>
    </xf>
    <xf numFmtId="0" fontId="17" fillId="0" borderId="4" xfId="4" applyFont="1" applyFill="1" applyBorder="1" applyAlignment="1" applyProtection="1">
      <alignment horizontal="right" vertical="center" shrinkToFit="1"/>
    </xf>
    <xf numFmtId="0" fontId="13" fillId="0" borderId="4" xfId="4" applyFont="1" applyFill="1" applyBorder="1" applyAlignment="1" applyProtection="1">
      <alignment horizontal="left" vertical="center" indent="2" shrinkToFit="1"/>
    </xf>
    <xf numFmtId="0" fontId="15" fillId="0" borderId="7" xfId="4" applyFill="1" applyBorder="1" applyAlignment="1" applyProtection="1">
      <alignment vertical="center"/>
    </xf>
    <xf numFmtId="0" fontId="26" fillId="0" borderId="3" xfId="0" applyFont="1" applyBorder="1" applyAlignment="1" applyProtection="1">
      <alignment horizontal="center" vertical="top" wrapText="1"/>
    </xf>
    <xf numFmtId="0" fontId="26" fillId="0" borderId="2" xfId="0" applyFont="1" applyBorder="1" applyAlignment="1" applyProtection="1">
      <alignment vertical="top" wrapText="1"/>
    </xf>
    <xf numFmtId="0" fontId="27" fillId="0" borderId="2" xfId="0" applyFont="1" applyBorder="1" applyAlignment="1" applyProtection="1">
      <alignment horizontal="right" vertical="top" wrapText="1"/>
    </xf>
    <xf numFmtId="0" fontId="26" fillId="0" borderId="8" xfId="0" applyFont="1" applyBorder="1" applyAlignment="1" applyProtection="1">
      <alignment horizontal="center" vertical="top" wrapText="1"/>
    </xf>
    <xf numFmtId="0" fontId="27" fillId="0" borderId="4" xfId="0" applyFont="1" applyFill="1" applyBorder="1" applyAlignment="1" applyProtection="1">
      <alignment vertical="top" wrapText="1"/>
    </xf>
    <xf numFmtId="0" fontId="26" fillId="0" borderId="0" xfId="0" applyFont="1" applyBorder="1" applyAlignment="1" applyProtection="1">
      <alignment horizontal="center" vertical="top" wrapText="1"/>
    </xf>
    <xf numFmtId="0" fontId="27" fillId="0" borderId="0" xfId="0" applyFont="1" applyBorder="1" applyAlignment="1" applyProtection="1">
      <alignment horizontal="right" vertical="top" wrapText="1"/>
    </xf>
    <xf numFmtId="0" fontId="15" fillId="0" borderId="0" xfId="4" applyAlignment="1" applyProtection="1">
      <alignment horizontal="center" vertical="center"/>
    </xf>
    <xf numFmtId="0" fontId="15" fillId="0" borderId="0" xfId="4" applyProtection="1"/>
    <xf numFmtId="0" fontId="22" fillId="0" borderId="0" xfId="4" applyFont="1" applyAlignment="1" applyProtection="1">
      <alignment horizontal="right" vertical="center"/>
    </xf>
    <xf numFmtId="0" fontId="15" fillId="0" borderId="0" xfId="4" applyAlignment="1" applyProtection="1">
      <alignment vertical="center"/>
    </xf>
    <xf numFmtId="0" fontId="7" fillId="0" borderId="2" xfId="4" applyFont="1" applyFill="1" applyBorder="1" applyAlignment="1" applyProtection="1">
      <alignment vertical="center" shrinkToFit="1"/>
    </xf>
    <xf numFmtId="0" fontId="9" fillId="0" borderId="4" xfId="4" applyFont="1" applyFill="1" applyBorder="1" applyAlignment="1" applyProtection="1">
      <alignment vertical="center" shrinkToFit="1"/>
    </xf>
    <xf numFmtId="0" fontId="9" fillId="0" borderId="4" xfId="4" applyFont="1" applyFill="1" applyBorder="1" applyAlignment="1" applyProtection="1">
      <alignment horizontal="right" vertical="center" shrinkToFit="1"/>
    </xf>
    <xf numFmtId="0" fontId="9" fillId="0" borderId="7" xfId="4" applyFont="1" applyFill="1" applyBorder="1" applyAlignment="1" applyProtection="1">
      <alignment vertical="center" shrinkToFit="1"/>
    </xf>
    <xf numFmtId="0" fontId="5" fillId="0" borderId="8" xfId="0" applyFont="1" applyBorder="1" applyAlignment="1" applyProtection="1">
      <alignment horizontal="center" vertical="top" wrapText="1"/>
    </xf>
    <xf numFmtId="0" fontId="5" fillId="0" borderId="6" xfId="0" applyFont="1" applyBorder="1" applyAlignment="1" applyProtection="1">
      <alignment horizontal="center" vertical="top" wrapText="1"/>
    </xf>
    <xf numFmtId="0" fontId="26" fillId="0" borderId="3" xfId="0" applyFont="1" applyBorder="1" applyAlignment="1" applyProtection="1">
      <alignment horizontal="right" vertical="top" wrapText="1"/>
    </xf>
    <xf numFmtId="0" fontId="9" fillId="0" borderId="0" xfId="2" applyFont="1" applyAlignment="1"/>
    <xf numFmtId="0" fontId="9" fillId="0" borderId="0" xfId="2" applyFont="1" applyAlignment="1">
      <alignment horizontal="center" vertical="center"/>
    </xf>
    <xf numFmtId="0" fontId="3" fillId="0" borderId="5" xfId="0" applyFont="1" applyBorder="1" applyAlignment="1">
      <alignment horizontal="center" vertical="center" wrapText="1"/>
    </xf>
    <xf numFmtId="0" fontId="4" fillId="0" borderId="1" xfId="3" applyFont="1" applyBorder="1" applyAlignment="1" applyProtection="1">
      <alignment horizontal="center" vertical="center" wrapText="1"/>
    </xf>
    <xf numFmtId="0" fontId="9" fillId="0" borderId="1" xfId="2" applyFont="1" applyBorder="1" applyAlignment="1">
      <alignment horizontal="center" vertical="center"/>
    </xf>
    <xf numFmtId="0" fontId="7" fillId="0" borderId="1" xfId="2" applyFont="1" applyBorder="1" applyAlignment="1">
      <alignment horizontal="center" vertical="center"/>
    </xf>
    <xf numFmtId="0" fontId="4" fillId="0" borderId="1" xfId="3" applyFont="1" applyBorder="1" applyAlignment="1" applyProtection="1">
      <alignment horizontal="center" vertical="center"/>
    </xf>
    <xf numFmtId="0" fontId="14" fillId="0" borderId="1" xfId="0" applyFont="1" applyBorder="1" applyAlignment="1">
      <alignment horizontal="center"/>
    </xf>
    <xf numFmtId="0" fontId="0" fillId="0" borderId="0" xfId="0" applyBorder="1" applyProtection="1"/>
    <xf numFmtId="0" fontId="9" fillId="0" borderId="9" xfId="0"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16" fillId="0" borderId="0" xfId="4" applyFont="1" applyAlignment="1" applyProtection="1">
      <alignment vertical="center" shrinkToFit="1"/>
    </xf>
    <xf numFmtId="0" fontId="15" fillId="0" borderId="0" xfId="4" applyAlignment="1" applyProtection="1">
      <alignment vertical="center" shrinkToFit="1"/>
    </xf>
    <xf numFmtId="0" fontId="15" fillId="0" borderId="0" xfId="4" applyAlignment="1" applyProtection="1">
      <alignment horizontal="center" vertical="center" shrinkToFit="1"/>
    </xf>
    <xf numFmtId="0" fontId="28" fillId="0" borderId="0" xfId="4" applyFont="1" applyAlignment="1" applyProtection="1">
      <alignment vertical="center" shrinkToFit="1"/>
    </xf>
    <xf numFmtId="0" fontId="22" fillId="0" borderId="0" xfId="4" applyFont="1" applyAlignment="1" applyProtection="1">
      <alignment vertical="center" shrinkToFit="1"/>
    </xf>
    <xf numFmtId="0" fontId="25" fillId="0" borderId="0" xfId="4" applyFont="1" applyAlignment="1" applyProtection="1">
      <alignment vertical="center" shrinkToFit="1"/>
    </xf>
    <xf numFmtId="0" fontId="25" fillId="0" borderId="0" xfId="4" applyFont="1" applyAlignment="1" applyProtection="1">
      <alignment horizontal="center" vertical="center" shrinkToFit="1"/>
    </xf>
    <xf numFmtId="0" fontId="22" fillId="0" borderId="0" xfId="4" applyFont="1" applyAlignment="1" applyProtection="1">
      <alignment horizontal="center" vertical="center" shrinkToFit="1"/>
    </xf>
    <xf numFmtId="0" fontId="22" fillId="0" borderId="0" xfId="0" applyFont="1" applyAlignment="1" applyProtection="1">
      <alignment shrinkToFit="1"/>
    </xf>
    <xf numFmtId="0" fontId="16" fillId="0" borderId="6" xfId="0" applyFont="1" applyBorder="1" applyAlignment="1" applyProtection="1">
      <alignment vertical="center" shrinkToFit="1"/>
    </xf>
    <xf numFmtId="0" fontId="16" fillId="0" borderId="1" xfId="0" applyFont="1" applyBorder="1" applyAlignment="1" applyProtection="1">
      <alignment vertical="center" shrinkToFit="1"/>
    </xf>
    <xf numFmtId="0" fontId="9" fillId="2" borderId="1" xfId="0" applyFont="1" applyFill="1" applyBorder="1" applyAlignment="1" applyProtection="1">
      <alignment vertical="center" shrinkToFit="1"/>
      <protection locked="0"/>
    </xf>
    <xf numFmtId="0" fontId="16" fillId="0" borderId="9" xfId="0" applyFont="1" applyFill="1" applyBorder="1" applyAlignment="1" applyProtection="1">
      <alignment vertical="center" shrinkToFit="1"/>
    </xf>
    <xf numFmtId="0" fontId="9" fillId="0" borderId="9" xfId="0" applyFont="1" applyFill="1" applyBorder="1" applyAlignment="1" applyProtection="1">
      <alignment vertical="center" shrinkToFit="1"/>
    </xf>
    <xf numFmtId="0" fontId="7" fillId="0" borderId="6" xfId="0" applyFont="1" applyBorder="1" applyAlignment="1" applyProtection="1">
      <alignment vertical="center" shrinkToFit="1"/>
    </xf>
    <xf numFmtId="0" fontId="7" fillId="0" borderId="1" xfId="0" applyFont="1" applyBorder="1" applyAlignment="1" applyProtection="1">
      <alignment vertical="center" shrinkToFit="1"/>
    </xf>
    <xf numFmtId="0" fontId="0" fillId="0" borderId="0" xfId="0" applyAlignment="1" applyProtection="1">
      <alignment vertical="center"/>
      <protection locked="0"/>
    </xf>
    <xf numFmtId="0" fontId="0" fillId="0" borderId="0" xfId="0" applyAlignment="1">
      <alignment vertical="center"/>
    </xf>
    <xf numFmtId="0" fontId="31" fillId="0" borderId="6" xfId="0" applyFont="1" applyFill="1" applyBorder="1" applyAlignment="1" applyProtection="1">
      <alignment vertical="center" shrinkToFit="1"/>
    </xf>
    <xf numFmtId="0" fontId="2" fillId="0" borderId="5" xfId="3" applyFont="1" applyBorder="1" applyAlignment="1" applyProtection="1">
      <alignment horizontal="center" vertical="center" wrapText="1"/>
    </xf>
    <xf numFmtId="0" fontId="2" fillId="0" borderId="5"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0" fillId="0" borderId="0" xfId="0" applyAlignment="1" applyProtection="1">
      <alignment horizontal="center"/>
    </xf>
    <xf numFmtId="0" fontId="26" fillId="0" borderId="2" xfId="0" applyFont="1" applyBorder="1" applyAlignment="1">
      <alignment wrapText="1"/>
    </xf>
    <xf numFmtId="0" fontId="26" fillId="0" borderId="2" xfId="0" applyFont="1" applyBorder="1" applyAlignment="1">
      <alignment horizontal="left" wrapText="1" indent="1"/>
    </xf>
    <xf numFmtId="0" fontId="4" fillId="0" borderId="0" xfId="0" applyFont="1" applyAlignment="1">
      <alignment vertical="top"/>
    </xf>
    <xf numFmtId="0" fontId="9" fillId="0" borderId="1" xfId="2" applyFont="1" applyFill="1" applyBorder="1" applyAlignment="1" applyProtection="1">
      <alignment horizontal="center" vertical="center"/>
    </xf>
    <xf numFmtId="0" fontId="32" fillId="0" borderId="0" xfId="2" applyFont="1" applyAlignment="1">
      <alignment horizontal="center" vertical="center"/>
    </xf>
    <xf numFmtId="0" fontId="2" fillId="0" borderId="0" xfId="0" applyFont="1" applyBorder="1" applyAlignment="1" applyProtection="1">
      <alignment horizontal="center"/>
    </xf>
    <xf numFmtId="0" fontId="7" fillId="0" borderId="0" xfId="0" applyFont="1" applyBorder="1" applyAlignment="1" applyProtection="1">
      <alignment horizontal="left" shrinkToFit="1"/>
    </xf>
    <xf numFmtId="0" fontId="26" fillId="0" borderId="2" xfId="0" applyFont="1" applyBorder="1" applyAlignment="1" applyProtection="1">
      <alignment wrapText="1"/>
      <protection locked="0"/>
    </xf>
    <xf numFmtId="0" fontId="7" fillId="0" borderId="11" xfId="0" applyFont="1" applyBorder="1" applyAlignment="1" applyProtection="1">
      <alignment horizontal="right"/>
    </xf>
    <xf numFmtId="0" fontId="7" fillId="0" borderId="11" xfId="0" applyFont="1" applyBorder="1" applyAlignment="1" applyProtection="1">
      <alignment vertical="center" shrinkToFit="1"/>
    </xf>
    <xf numFmtId="0" fontId="7" fillId="0" borderId="0" xfId="0" applyFont="1" applyBorder="1" applyAlignment="1" applyProtection="1">
      <alignment vertical="center" shrinkToFit="1"/>
    </xf>
    <xf numFmtId="0" fontId="2" fillId="0" borderId="0" xfId="0" applyFont="1"/>
    <xf numFmtId="0" fontId="7" fillId="0" borderId="0" xfId="0" applyFont="1" applyAlignment="1" applyProtection="1">
      <alignment vertical="center"/>
    </xf>
    <xf numFmtId="0" fontId="0" fillId="0" borderId="0" xfId="0" applyAlignment="1" applyProtection="1">
      <alignment vertical="center"/>
    </xf>
    <xf numFmtId="0" fontId="9" fillId="0" borderId="11" xfId="0" applyFont="1" applyBorder="1" applyAlignment="1">
      <alignment vertical="top" wrapText="1"/>
    </xf>
    <xf numFmtId="0" fontId="9" fillId="0" borderId="0" xfId="0" applyFont="1" applyBorder="1" applyAlignment="1">
      <alignment horizontal="right" vertical="top" wrapText="1"/>
    </xf>
    <xf numFmtId="0" fontId="0" fillId="0" borderId="0" xfId="0" applyBorder="1" applyAlignment="1" applyProtection="1">
      <alignment vertical="center"/>
    </xf>
    <xf numFmtId="0" fontId="2" fillId="0" borderId="1" xfId="0" applyFont="1" applyBorder="1" applyAlignment="1" applyProtection="1">
      <alignment horizontal="center" vertical="center" wrapText="1" shrinkToFit="1"/>
    </xf>
    <xf numFmtId="0" fontId="8" fillId="0" borderId="0" xfId="0" applyFont="1" applyBorder="1" applyProtection="1"/>
    <xf numFmtId="0" fontId="10" fillId="0" borderId="11" xfId="0" applyFont="1" applyBorder="1" applyAlignment="1" applyProtection="1">
      <alignment horizontal="right" vertical="top" wrapText="1"/>
    </xf>
    <xf numFmtId="0" fontId="7" fillId="0" borderId="11" xfId="0" applyFont="1" applyBorder="1" applyAlignment="1" applyProtection="1">
      <alignment horizontal="center" vertical="center" shrinkToFit="1"/>
    </xf>
    <xf numFmtId="0" fontId="0" fillId="0" borderId="0" xfId="0" applyBorder="1" applyProtection="1">
      <protection locked="0" hidden="1"/>
    </xf>
    <xf numFmtId="0" fontId="0" fillId="0" borderId="0" xfId="0" applyBorder="1" applyProtection="1">
      <protection hidden="1"/>
    </xf>
    <xf numFmtId="0" fontId="7" fillId="0" borderId="0" xfId="0" applyFont="1" applyBorder="1" applyAlignment="1" applyProtection="1">
      <alignment horizontal="right"/>
    </xf>
    <xf numFmtId="0" fontId="15" fillId="2" borderId="1" xfId="0" applyFont="1" applyFill="1" applyBorder="1" applyAlignment="1" applyProtection="1">
      <alignment horizontal="center" vertical="center" wrapText="1"/>
      <protection locked="0"/>
    </xf>
    <xf numFmtId="0" fontId="5" fillId="3" borderId="0" xfId="0" applyFont="1" applyFill="1" applyBorder="1" applyAlignment="1" applyProtection="1">
      <alignment vertical="top" wrapText="1"/>
    </xf>
    <xf numFmtId="0" fontId="0" fillId="3" borderId="0" xfId="0" applyFill="1" applyProtection="1"/>
    <xf numFmtId="0" fontId="9" fillId="0" borderId="0" xfId="0" applyFont="1" applyBorder="1" applyAlignment="1">
      <alignment vertical="top" wrapText="1"/>
    </xf>
    <xf numFmtId="0" fontId="2" fillId="0" borderId="2" xfId="0" applyFont="1" applyBorder="1" applyAlignment="1">
      <alignment horizontal="left" wrapText="1" indent="1"/>
    </xf>
    <xf numFmtId="0" fontId="0" fillId="0" borderId="0" xfId="0" applyAlignment="1" applyProtection="1">
      <alignment horizontal="left"/>
      <protection locked="0"/>
    </xf>
    <xf numFmtId="0" fontId="14" fillId="0" borderId="1" xfId="0" applyFont="1" applyBorder="1" applyAlignment="1" applyProtection="1">
      <alignment horizontal="center" wrapText="1"/>
    </xf>
    <xf numFmtId="0" fontId="21" fillId="0" borderId="0" xfId="0" applyFont="1" applyAlignment="1" applyProtection="1">
      <alignment vertical="top" wrapText="1"/>
    </xf>
    <xf numFmtId="0" fontId="35" fillId="0" borderId="0" xfId="0" applyFont="1" applyAlignment="1" applyProtection="1">
      <alignment horizontal="right"/>
    </xf>
    <xf numFmtId="0" fontId="9" fillId="0" borderId="0" xfId="0" applyFont="1" applyAlignment="1" applyProtection="1">
      <alignment horizontal="right"/>
    </xf>
    <xf numFmtId="0" fontId="5" fillId="0" borderId="0" xfId="0" applyFont="1" applyBorder="1" applyAlignment="1" applyProtection="1">
      <alignment horizontal="center" vertical="top" wrapText="1"/>
    </xf>
    <xf numFmtId="0" fontId="9" fillId="2" borderId="1" xfId="2" applyFont="1" applyFill="1" applyBorder="1" applyAlignment="1" applyProtection="1">
      <alignment horizontal="center" vertical="center" shrinkToFit="1"/>
      <protection locked="0"/>
    </xf>
    <xf numFmtId="0" fontId="2" fillId="0" borderId="1" xfId="0" applyFont="1" applyBorder="1" applyAlignment="1">
      <alignment horizontal="center" vertical="center" wrapText="1"/>
    </xf>
    <xf numFmtId="0" fontId="0" fillId="2" borderId="1" xfId="0" applyFill="1" applyBorder="1" applyProtection="1">
      <protection locked="0"/>
    </xf>
    <xf numFmtId="0" fontId="10" fillId="0" borderId="0" xfId="0" applyFont="1"/>
    <xf numFmtId="0" fontId="21" fillId="0" borderId="0" xfId="0" applyFont="1"/>
    <xf numFmtId="0" fontId="46" fillId="0" borderId="0" xfId="0" applyFont="1"/>
    <xf numFmtId="0" fontId="4" fillId="0" borderId="1" xfId="0" applyFont="1" applyBorder="1" applyAlignment="1">
      <alignment horizontal="center" vertical="center" wrapText="1"/>
    </xf>
    <xf numFmtId="0" fontId="2" fillId="0" borderId="0" xfId="0" applyFont="1" applyAlignment="1">
      <alignment horizontal="center" vertical="center"/>
    </xf>
    <xf numFmtId="0" fontId="14" fillId="0" borderId="6" xfId="0" applyFont="1" applyBorder="1" applyAlignment="1">
      <alignment horizontal="center" vertical="top" wrapText="1"/>
    </xf>
    <xf numFmtId="0" fontId="14" fillId="0" borderId="0" xfId="0" applyFont="1"/>
    <xf numFmtId="0" fontId="14" fillId="0" borderId="1" xfId="0" applyFont="1" applyBorder="1" applyAlignment="1">
      <alignment horizontal="center" vertical="center"/>
    </xf>
    <xf numFmtId="0" fontId="14" fillId="0" borderId="1" xfId="0" applyFont="1" applyBorder="1" applyAlignment="1">
      <alignment vertical="top" wrapText="1"/>
    </xf>
    <xf numFmtId="0" fontId="14" fillId="2" borderId="1" xfId="0" applyFont="1" applyFill="1" applyBorder="1" applyAlignment="1" applyProtection="1">
      <alignment horizontal="right" vertical="center" shrinkToFit="1"/>
      <protection locked="0"/>
    </xf>
    <xf numFmtId="0" fontId="48" fillId="0" borderId="1" xfId="0" applyFont="1" applyBorder="1" applyAlignment="1" applyProtection="1">
      <alignment horizontal="right" vertical="center" shrinkToFit="1"/>
    </xf>
    <xf numFmtId="0" fontId="13" fillId="0" borderId="1" xfId="0" applyFont="1" applyBorder="1" applyAlignment="1">
      <alignment horizontal="right" vertical="top" wrapText="1"/>
    </xf>
    <xf numFmtId="0" fontId="13" fillId="0" borderId="1" xfId="0" applyFont="1" applyBorder="1" applyAlignment="1">
      <alignment horizontal="right" vertical="center" shrinkToFit="1"/>
    </xf>
    <xf numFmtId="0" fontId="13" fillId="0" borderId="1" xfId="0" applyFont="1" applyBorder="1" applyAlignment="1" applyProtection="1">
      <alignment horizontal="right" vertical="center" shrinkToFit="1"/>
    </xf>
    <xf numFmtId="0" fontId="13" fillId="0" borderId="1" xfId="0" applyFont="1" applyBorder="1" applyAlignment="1">
      <alignment vertical="top" wrapText="1"/>
    </xf>
    <xf numFmtId="0" fontId="14" fillId="0" borderId="1" xfId="0" applyFont="1" applyBorder="1" applyAlignment="1">
      <alignment horizontal="right" vertical="center" shrinkToFit="1"/>
    </xf>
    <xf numFmtId="0" fontId="14" fillId="0" borderId="6" xfId="0" applyFont="1" applyBorder="1" applyAlignment="1">
      <alignment horizontal="center" vertical="center"/>
    </xf>
    <xf numFmtId="0" fontId="49" fillId="0" borderId="1" xfId="0" applyFont="1" applyBorder="1" applyAlignment="1">
      <alignment vertical="top" wrapText="1"/>
    </xf>
    <xf numFmtId="0" fontId="14" fillId="2" borderId="7" xfId="0" applyFont="1" applyFill="1" applyBorder="1" applyAlignment="1" applyProtection="1">
      <alignment horizontal="right" vertical="center" shrinkToFit="1"/>
      <protection locked="0"/>
    </xf>
    <xf numFmtId="0" fontId="50" fillId="0" borderId="1" xfId="0" applyFont="1" applyBorder="1" applyAlignment="1" applyProtection="1">
      <alignment horizontal="center" vertical="center"/>
    </xf>
    <xf numFmtId="0" fontId="50" fillId="0" borderId="3" xfId="0" applyFont="1" applyBorder="1" applyAlignment="1" applyProtection="1">
      <alignment horizontal="right" vertical="center"/>
    </xf>
    <xf numFmtId="0" fontId="50" fillId="0" borderId="1" xfId="0" applyFont="1" applyFill="1" applyBorder="1" applyAlignment="1" applyProtection="1">
      <alignment horizontal="right" vertical="center" shrinkToFit="1"/>
    </xf>
    <xf numFmtId="0" fontId="50" fillId="0" borderId="0" xfId="0" applyFont="1" applyProtection="1"/>
    <xf numFmtId="0" fontId="14" fillId="0" borderId="8" xfId="0" applyFont="1" applyBorder="1" applyAlignment="1" applyProtection="1">
      <alignment horizontal="center" vertical="center"/>
    </xf>
    <xf numFmtId="0" fontId="14" fillId="0" borderId="0" xfId="0" applyFont="1" applyProtection="1"/>
    <xf numFmtId="0" fontId="14" fillId="0" borderId="1" xfId="0" applyFont="1" applyFill="1" applyBorder="1" applyAlignment="1" applyProtection="1">
      <alignment horizontal="center" vertical="center"/>
    </xf>
    <xf numFmtId="0" fontId="50" fillId="0" borderId="1" xfId="0" applyFont="1" applyFill="1" applyBorder="1" applyAlignment="1" applyProtection="1">
      <alignment horizontal="right" vertical="top" wrapText="1"/>
    </xf>
    <xf numFmtId="0" fontId="14" fillId="0" borderId="0" xfId="0" applyFont="1" applyFill="1" applyProtection="1"/>
    <xf numFmtId="0" fontId="14" fillId="0" borderId="1" xfId="0" applyFont="1" applyBorder="1" applyAlignment="1" applyProtection="1">
      <alignment horizontal="center" vertical="center"/>
    </xf>
    <xf numFmtId="0" fontId="14" fillId="0" borderId="1" xfId="0" applyFont="1" applyBorder="1" applyAlignment="1" applyProtection="1">
      <alignment horizontal="right" vertical="center" shrinkToFit="1"/>
    </xf>
    <xf numFmtId="0" fontId="50" fillId="0" borderId="1" xfId="0" applyFont="1" applyBorder="1" applyAlignment="1" applyProtection="1">
      <alignment horizontal="right" vertical="center" shrinkToFit="1"/>
    </xf>
    <xf numFmtId="0" fontId="9" fillId="0" borderId="1" xfId="0" applyFont="1" applyBorder="1" applyAlignment="1">
      <alignment horizontal="center" vertical="center"/>
    </xf>
    <xf numFmtId="0" fontId="13" fillId="0" borderId="1" xfId="0" applyFont="1" applyBorder="1" applyAlignment="1">
      <alignment horizontal="right" vertical="center" wrapText="1"/>
    </xf>
    <xf numFmtId="0" fontId="9" fillId="0" borderId="0" xfId="0" applyFont="1" applyAlignment="1">
      <alignment horizontal="center" vertical="center"/>
    </xf>
    <xf numFmtId="0" fontId="9" fillId="0" borderId="0" xfId="0" applyFont="1" applyAlignment="1">
      <alignment horizontal="center"/>
    </xf>
    <xf numFmtId="0" fontId="21" fillId="0" borderId="0" xfId="0" applyFont="1" applyProtection="1"/>
    <xf numFmtId="0" fontId="14" fillId="0" borderId="6" xfId="0" applyFont="1" applyBorder="1" applyAlignment="1" applyProtection="1">
      <alignment horizontal="center" vertical="top" wrapText="1"/>
    </xf>
    <xf numFmtId="0" fontId="14" fillId="0" borderId="1" xfId="0" applyFont="1" applyBorder="1" applyAlignment="1" applyProtection="1">
      <alignment horizontal="center"/>
    </xf>
    <xf numFmtId="0" fontId="14" fillId="0" borderId="1" xfId="0" applyFont="1" applyBorder="1" applyAlignment="1" applyProtection="1">
      <alignment horizontal="left"/>
    </xf>
    <xf numFmtId="0" fontId="48" fillId="0" borderId="1" xfId="0" applyFont="1" applyBorder="1" applyAlignment="1" applyProtection="1">
      <alignment vertical="center" shrinkToFit="1"/>
    </xf>
    <xf numFmtId="0" fontId="21" fillId="2" borderId="1" xfId="0" applyFont="1" applyFill="1" applyBorder="1" applyAlignment="1" applyProtection="1">
      <alignment vertical="center" shrinkToFit="1"/>
      <protection locked="0"/>
    </xf>
    <xf numFmtId="0" fontId="21" fillId="0" borderId="0" xfId="0" applyFont="1" applyProtection="1">
      <protection locked="0"/>
    </xf>
    <xf numFmtId="0" fontId="13" fillId="0" borderId="1" xfId="0" applyFont="1" applyBorder="1" applyAlignment="1" applyProtection="1">
      <alignment horizontal="right"/>
    </xf>
    <xf numFmtId="0" fontId="13" fillId="0" borderId="1" xfId="0" applyFont="1" applyBorder="1" applyAlignment="1" applyProtection="1">
      <alignment vertical="center" shrinkToFit="1"/>
    </xf>
    <xf numFmtId="0" fontId="13" fillId="0" borderId="1" xfId="0" applyFont="1" applyBorder="1" applyProtection="1"/>
    <xf numFmtId="0" fontId="14" fillId="0" borderId="1" xfId="0" applyFont="1" applyBorder="1" applyAlignment="1" applyProtection="1">
      <alignment vertical="center" shrinkToFit="1"/>
      <protection locked="0"/>
    </xf>
    <xf numFmtId="0" fontId="21" fillId="0" borderId="1" xfId="0" applyFont="1" applyBorder="1" applyAlignment="1" applyProtection="1">
      <alignment vertical="center" shrinkToFit="1"/>
      <protection locked="0"/>
    </xf>
    <xf numFmtId="0" fontId="50" fillId="0" borderId="1" xfId="0" applyFont="1" applyBorder="1" applyAlignment="1" applyProtection="1">
      <alignment vertical="center" shrinkToFit="1"/>
    </xf>
    <xf numFmtId="0" fontId="14" fillId="0" borderId="6" xfId="0" applyFont="1" applyBorder="1" applyAlignment="1" applyProtection="1">
      <alignment horizontal="center"/>
    </xf>
    <xf numFmtId="0" fontId="50" fillId="0" borderId="1" xfId="0" applyFont="1" applyBorder="1" applyAlignment="1" applyProtection="1">
      <alignment vertical="center" shrinkToFit="1"/>
      <protection locked="0"/>
    </xf>
    <xf numFmtId="0" fontId="14" fillId="0" borderId="1" xfId="0" applyFont="1" applyBorder="1" applyAlignment="1" applyProtection="1">
      <alignment vertical="center" shrinkToFit="1"/>
    </xf>
    <xf numFmtId="0" fontId="21" fillId="0" borderId="0" xfId="0" applyFont="1" applyAlignment="1" applyProtection="1">
      <alignment horizontal="center"/>
    </xf>
    <xf numFmtId="0" fontId="41" fillId="0" borderId="0" xfId="4" applyFont="1" applyAlignment="1" applyProtection="1">
      <alignment vertical="center"/>
    </xf>
    <xf numFmtId="0" fontId="52" fillId="0" borderId="0" xfId="6" applyFont="1" applyBorder="1" applyAlignment="1">
      <alignment horizontal="left" vertical="center"/>
    </xf>
    <xf numFmtId="0" fontId="53" fillId="0" borderId="0" xfId="6"/>
    <xf numFmtId="0" fontId="53" fillId="0" borderId="0" xfId="6" applyAlignment="1">
      <alignment horizontal="left"/>
    </xf>
    <xf numFmtId="0" fontId="52" fillId="0" borderId="12" xfId="6" applyFont="1" applyBorder="1" applyAlignment="1">
      <alignment horizontal="left" vertical="center"/>
    </xf>
    <xf numFmtId="0" fontId="2" fillId="0" borderId="5" xfId="1" applyFont="1" applyBorder="1" applyAlignment="1">
      <alignment horizontal="center" vertical="center" textRotation="90" wrapText="1"/>
    </xf>
    <xf numFmtId="0" fontId="54" fillId="0" borderId="1" xfId="1"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55" fillId="0" borderId="1" xfId="6" applyFont="1" applyBorder="1" applyAlignment="1">
      <alignment horizontal="right" shrinkToFit="1"/>
    </xf>
    <xf numFmtId="0" fontId="56" fillId="2" borderId="1" xfId="6" applyFont="1" applyFill="1" applyBorder="1" applyAlignment="1" applyProtection="1">
      <alignment horizontal="right" shrinkToFit="1"/>
      <protection locked="0"/>
    </xf>
    <xf numFmtId="0" fontId="21" fillId="0" borderId="1" xfId="6" applyFont="1" applyBorder="1"/>
    <xf numFmtId="0" fontId="10" fillId="0" borderId="1" xfId="6" applyFont="1" applyBorder="1" applyAlignment="1">
      <alignment horizontal="right"/>
    </xf>
    <xf numFmtId="0" fontId="57" fillId="0" borderId="0" xfId="6" applyFont="1"/>
    <xf numFmtId="0" fontId="58" fillId="0" borderId="1" xfId="6" applyFont="1" applyBorder="1" applyAlignment="1">
      <alignment horizontal="center" vertical="center" textRotation="90" wrapText="1"/>
    </xf>
    <xf numFmtId="0" fontId="2" fillId="0" borderId="2" xfId="0" applyFont="1" applyBorder="1" applyAlignment="1">
      <alignment horizontal="left" wrapText="1"/>
    </xf>
    <xf numFmtId="164" fontId="61" fillId="0" borderId="0" xfId="6" applyNumberFormat="1" applyFont="1"/>
    <xf numFmtId="0" fontId="10" fillId="0" borderId="0" xfId="6" applyFont="1"/>
    <xf numFmtId="0" fontId="21" fillId="0" borderId="0" xfId="6" applyFont="1"/>
    <xf numFmtId="0" fontId="21" fillId="0" borderId="0" xfId="6" applyFont="1" applyAlignment="1">
      <alignment horizontal="center" vertical="center"/>
    </xf>
    <xf numFmtId="0" fontId="4" fillId="0" borderId="2" xfId="0" applyFont="1" applyBorder="1" applyAlignment="1">
      <alignment horizontal="center" vertical="center" textRotation="90" wrapText="1"/>
    </xf>
    <xf numFmtId="0" fontId="5" fillId="2" borderId="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62" fillId="3" borderId="1" xfId="0" applyFont="1" applyFill="1" applyBorder="1" applyAlignment="1" applyProtection="1">
      <alignment horizontal="center" vertical="top" shrinkToFit="1"/>
    </xf>
    <xf numFmtId="0" fontId="2" fillId="0" borderId="0" xfId="6" applyFont="1" applyAlignment="1">
      <alignment vertical="top" wrapText="1"/>
    </xf>
    <xf numFmtId="0" fontId="14" fillId="0" borderId="0" xfId="6" applyFont="1" applyAlignment="1">
      <alignment horizontal="center" vertical="top" wrapText="1"/>
    </xf>
    <xf numFmtId="0" fontId="5" fillId="0" borderId="0" xfId="6" applyFont="1" applyAlignment="1">
      <alignment vertical="top" wrapText="1"/>
    </xf>
    <xf numFmtId="0" fontId="5" fillId="0" borderId="0" xfId="6" applyFont="1" applyAlignment="1">
      <alignment horizontal="center" vertical="top" wrapText="1"/>
    </xf>
    <xf numFmtId="0" fontId="8" fillId="0" borderId="0" xfId="0" applyFont="1"/>
    <xf numFmtId="0" fontId="9" fillId="0" borderId="1" xfId="0" applyFont="1" applyBorder="1" applyAlignment="1">
      <alignment horizontal="left"/>
    </xf>
    <xf numFmtId="0" fontId="21" fillId="0" borderId="1" xfId="0" applyFont="1" applyBorder="1"/>
    <xf numFmtId="0" fontId="63" fillId="0" borderId="0" xfId="4" applyFont="1"/>
    <xf numFmtId="0" fontId="64" fillId="0" borderId="0" xfId="4" applyFont="1"/>
    <xf numFmtId="0" fontId="65" fillId="0" borderId="0" xfId="0" applyFont="1" applyProtection="1">
      <protection hidden="1"/>
    </xf>
    <xf numFmtId="0" fontId="53" fillId="0" borderId="0" xfId="6" applyFont="1"/>
    <xf numFmtId="0" fontId="67" fillId="0" borderId="1" xfId="0" applyFont="1" applyBorder="1" applyAlignment="1">
      <alignment horizontal="right" vertical="center" shrinkToFit="1"/>
    </xf>
    <xf numFmtId="0" fontId="7" fillId="0" borderId="1" xfId="0" applyFont="1" applyBorder="1" applyAlignment="1">
      <alignment horizontal="right" vertical="center" shrinkToFit="1"/>
    </xf>
    <xf numFmtId="0" fontId="68" fillId="0" borderId="0" xfId="0" applyFont="1" applyProtection="1"/>
    <xf numFmtId="0" fontId="70" fillId="0" borderId="0" xfId="0" applyFont="1" applyFill="1" applyProtection="1"/>
    <xf numFmtId="0" fontId="71" fillId="0" borderId="0" xfId="4" applyFont="1"/>
    <xf numFmtId="0" fontId="9" fillId="0" borderId="1" xfId="0" applyNumberFormat="1" applyFont="1" applyFill="1" applyBorder="1" applyAlignment="1" applyProtection="1">
      <alignment horizontal="center" vertical="center" shrinkToFit="1"/>
    </xf>
    <xf numFmtId="0" fontId="51" fillId="0" borderId="12" xfId="0" applyFont="1" applyBorder="1" applyAlignment="1" applyProtection="1"/>
    <xf numFmtId="0" fontId="20" fillId="0" borderId="1" xfId="0" applyFont="1" applyBorder="1" applyAlignment="1" applyProtection="1">
      <alignment horizontal="left" vertical="top" wrapText="1"/>
    </xf>
    <xf numFmtId="0" fontId="20" fillId="0" borderId="1" xfId="0" applyFont="1" applyBorder="1" applyAlignment="1" applyProtection="1">
      <alignment vertical="center" wrapText="1"/>
    </xf>
    <xf numFmtId="0" fontId="66" fillId="0" borderId="0" xfId="0" applyFont="1" applyAlignment="1">
      <alignment horizontal="center"/>
    </xf>
    <xf numFmtId="0" fontId="2" fillId="0" borderId="0" xfId="0" applyFont="1" applyAlignment="1" applyProtection="1">
      <protection locked="0"/>
    </xf>
    <xf numFmtId="0" fontId="4" fillId="0" borderId="0" xfId="0" applyFont="1" applyAlignment="1" applyProtection="1">
      <protection locked="0"/>
    </xf>
    <xf numFmtId="0" fontId="2" fillId="0" borderId="3" xfId="6" applyFont="1" applyBorder="1" applyAlignment="1">
      <alignment horizontal="center" vertical="center" wrapText="1"/>
    </xf>
    <xf numFmtId="0" fontId="4" fillId="0" borderId="1" xfId="1" applyFont="1" applyBorder="1" applyAlignment="1">
      <alignment horizontal="center" vertical="center" wrapText="1"/>
    </xf>
    <xf numFmtId="0" fontId="35" fillId="0" borderId="1" xfId="0" applyFont="1" applyBorder="1" applyAlignment="1" applyProtection="1">
      <alignment horizontal="center" vertical="center"/>
      <protection locked="0"/>
    </xf>
    <xf numFmtId="0" fontId="75" fillId="0" borderId="1" xfId="0" applyFont="1" applyBorder="1" applyAlignment="1" applyProtection="1">
      <alignment horizontal="center" vertical="center"/>
    </xf>
    <xf numFmtId="0" fontId="75" fillId="0" borderId="1" xfId="0" applyFont="1" applyBorder="1" applyAlignment="1" applyProtection="1">
      <alignment horizontal="center" vertical="center"/>
      <protection locked="0"/>
    </xf>
    <xf numFmtId="0" fontId="56" fillId="0" borderId="1" xfId="6" applyFont="1" applyFill="1" applyBorder="1" applyAlignment="1" applyProtection="1">
      <alignment horizontal="right" shrinkToFit="1"/>
    </xf>
    <xf numFmtId="0" fontId="9" fillId="3" borderId="1" xfId="2" applyFont="1" applyFill="1" applyBorder="1" applyAlignment="1" applyProtection="1">
      <alignment horizontal="center" vertical="center" shrinkToFit="1"/>
    </xf>
    <xf numFmtId="0" fontId="9" fillId="3" borderId="1" xfId="2" applyFont="1" applyFill="1" applyBorder="1" applyAlignment="1" applyProtection="1">
      <alignment horizontal="center" vertical="center"/>
    </xf>
    <xf numFmtId="0" fontId="9" fillId="3" borderId="1" xfId="0" applyFont="1" applyFill="1" applyBorder="1" applyAlignment="1" applyProtection="1">
      <alignment vertical="center" shrinkToFit="1"/>
    </xf>
    <xf numFmtId="0" fontId="9" fillId="0" borderId="2" xfId="4" applyFont="1" applyFill="1" applyBorder="1" applyAlignment="1" applyProtection="1">
      <alignment vertical="center" shrinkToFit="1"/>
    </xf>
    <xf numFmtId="0" fontId="75" fillId="0" borderId="7" xfId="0" applyFont="1" applyBorder="1" applyAlignment="1" applyProtection="1">
      <alignment horizontal="center" vertical="center"/>
    </xf>
    <xf numFmtId="0" fontId="4" fillId="0" borderId="13" xfId="0" applyFont="1" applyBorder="1" applyAlignment="1" applyProtection="1">
      <alignment horizontal="center" vertical="center" wrapText="1"/>
    </xf>
    <xf numFmtId="2" fontId="9" fillId="2" borderId="1" xfId="0" applyNumberFormat="1" applyFont="1" applyFill="1" applyBorder="1" applyAlignment="1" applyProtection="1">
      <alignment horizontal="center" vertical="center" shrinkToFit="1"/>
      <protection locked="0"/>
    </xf>
    <xf numFmtId="2" fontId="9" fillId="0" borderId="9" xfId="0" applyNumberFormat="1" applyFont="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shrinkToFit="1"/>
      <protection locked="0"/>
    </xf>
    <xf numFmtId="2" fontId="59" fillId="2" borderId="1" xfId="6" applyNumberFormat="1" applyFont="1" applyFill="1" applyBorder="1" applyAlignment="1" applyProtection="1">
      <alignment shrinkToFit="1"/>
      <protection locked="0"/>
    </xf>
    <xf numFmtId="2" fontId="60" fillId="3" borderId="1" xfId="6" applyNumberFormat="1" applyFont="1" applyFill="1" applyBorder="1" applyAlignment="1">
      <alignment shrinkToFit="1"/>
    </xf>
    <xf numFmtId="2" fontId="60" fillId="0" borderId="1" xfId="6" applyNumberFormat="1" applyFont="1" applyFill="1" applyBorder="1" applyAlignment="1" applyProtection="1">
      <alignment shrinkToFit="1"/>
    </xf>
    <xf numFmtId="2" fontId="60" fillId="3" borderId="1" xfId="6" applyNumberFormat="1" applyFont="1" applyFill="1" applyBorder="1" applyAlignment="1" applyProtection="1">
      <alignment shrinkToFit="1"/>
    </xf>
    <xf numFmtId="2" fontId="9" fillId="3" borderId="1" xfId="0" applyNumberFormat="1" applyFont="1" applyFill="1" applyBorder="1" applyAlignment="1" applyProtection="1">
      <alignment horizontal="center" vertical="center" shrinkToFit="1"/>
    </xf>
    <xf numFmtId="2" fontId="8" fillId="0" borderId="1" xfId="0" applyNumberFormat="1" applyFont="1" applyBorder="1" applyAlignment="1" applyProtection="1">
      <alignment horizontal="center" shrinkToFit="1"/>
    </xf>
    <xf numFmtId="0" fontId="4" fillId="0" borderId="0" xfId="0" applyFont="1"/>
    <xf numFmtId="0" fontId="4" fillId="0" borderId="5" xfId="5" applyFont="1" applyBorder="1" applyAlignment="1">
      <alignment horizontal="center" vertical="center" textRotation="90"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2" fillId="0" borderId="0" xfId="0" applyFont="1" applyAlignment="1"/>
    <xf numFmtId="0" fontId="7" fillId="0" borderId="0" xfId="0" applyNumberFormat="1" applyFont="1" applyFill="1" applyBorder="1" applyAlignment="1" applyProtection="1">
      <alignment wrapText="1" shrinkToFit="1"/>
      <protection locked="0"/>
    </xf>
    <xf numFmtId="0" fontId="9" fillId="0" borderId="0" xfId="2" applyFont="1" applyAlignment="1" applyProtection="1">
      <protection locked="0"/>
    </xf>
    <xf numFmtId="0" fontId="9" fillId="0" borderId="1" xfId="2" applyFont="1" applyBorder="1" applyAlignment="1" applyProtection="1">
      <alignment horizontal="center" vertical="center"/>
    </xf>
    <xf numFmtId="0" fontId="7" fillId="0" borderId="1" xfId="2" applyFont="1" applyBorder="1" applyAlignment="1" applyProtection="1">
      <alignment horizontal="center" vertical="center"/>
    </xf>
    <xf numFmtId="2" fontId="4" fillId="0" borderId="2" xfId="0" applyNumberFormat="1" applyFont="1" applyBorder="1" applyAlignment="1">
      <alignment horizontal="center" wrapText="1"/>
    </xf>
    <xf numFmtId="0" fontId="4" fillId="0" borderId="0" xfId="0" applyFont="1" applyAlignment="1">
      <alignment horizontal="center"/>
    </xf>
    <xf numFmtId="0" fontId="26" fillId="4" borderId="2" xfId="0" applyFont="1" applyFill="1" applyBorder="1" applyAlignment="1" applyProtection="1">
      <alignment vertical="top" wrapText="1"/>
    </xf>
    <xf numFmtId="0" fontId="26" fillId="0" borderId="1" xfId="0" applyFont="1" applyBorder="1" applyAlignment="1">
      <alignment vertical="top" wrapText="1"/>
    </xf>
    <xf numFmtId="0" fontId="26" fillId="0" borderId="1" xfId="0" applyFont="1" applyBorder="1" applyAlignment="1" applyProtection="1">
      <alignment horizontal="left"/>
    </xf>
    <xf numFmtId="0" fontId="26" fillId="0" borderId="1" xfId="0" applyFont="1" applyBorder="1" applyAlignment="1" applyProtection="1">
      <alignment horizontal="left" wrapText="1"/>
    </xf>
    <xf numFmtId="0" fontId="86" fillId="0" borderId="1" xfId="0" applyFont="1" applyBorder="1" applyAlignment="1" applyProtection="1">
      <alignment vertical="center" wrapText="1"/>
    </xf>
    <xf numFmtId="0" fontId="2" fillId="0" borderId="3" xfId="6" applyFont="1" applyBorder="1" applyAlignment="1">
      <alignment horizontal="center" vertical="center" wrapText="1"/>
    </xf>
    <xf numFmtId="0" fontId="0" fillId="0" borderId="0" xfId="0" applyAlignment="1" applyProtection="1">
      <alignment vertical="center"/>
    </xf>
    <xf numFmtId="0" fontId="2" fillId="2" borderId="1" xfId="0" applyFont="1" applyFill="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4" fillId="0" borderId="1"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35" fillId="0" borderId="7" xfId="0" applyFont="1" applyBorder="1" applyAlignment="1" applyProtection="1">
      <alignment horizontal="center" vertical="center"/>
    </xf>
    <xf numFmtId="0" fontId="35" fillId="0" borderId="1" xfId="0" applyFont="1" applyBorder="1" applyAlignment="1" applyProtection="1">
      <alignment horizontal="center" vertical="center"/>
    </xf>
    <xf numFmtId="0" fontId="0" fillId="0" borderId="0" xfId="0" applyBorder="1" applyAlignment="1" applyProtection="1">
      <alignment vertical="center"/>
    </xf>
    <xf numFmtId="0" fontId="4" fillId="0" borderId="1" xfId="0" applyFont="1" applyBorder="1" applyAlignment="1" applyProtection="1">
      <alignment horizontal="center" wrapText="1"/>
    </xf>
    <xf numFmtId="0" fontId="7" fillId="0" borderId="0" xfId="0" applyFont="1" applyAlignment="1" applyProtection="1">
      <alignment vertical="center"/>
    </xf>
    <xf numFmtId="0" fontId="0" fillId="0" borderId="0" xfId="0" applyAlignment="1" applyProtection="1">
      <alignment vertical="center"/>
    </xf>
    <xf numFmtId="2" fontId="21" fillId="3" borderId="6" xfId="0" applyNumberFormat="1" applyFont="1" applyFill="1" applyBorder="1" applyAlignment="1" applyProtection="1">
      <alignment horizontal="center" vertical="center" wrapText="1"/>
    </xf>
    <xf numFmtId="2" fontId="21" fillId="3" borderId="13" xfId="0" applyNumberFormat="1" applyFont="1" applyFill="1" applyBorder="1" applyAlignment="1" applyProtection="1">
      <alignment horizontal="center" vertical="center" shrinkToFit="1"/>
    </xf>
    <xf numFmtId="0" fontId="7" fillId="0" borderId="0" xfId="0" applyFont="1" applyProtection="1"/>
    <xf numFmtId="2" fontId="9" fillId="4" borderId="1" xfId="0" applyNumberFormat="1" applyFont="1" applyFill="1" applyBorder="1" applyAlignment="1" applyProtection="1">
      <alignment horizontal="center" vertical="center" shrinkToFit="1"/>
    </xf>
    <xf numFmtId="0" fontId="76" fillId="0" borderId="0" xfId="0" applyFont="1" applyBorder="1" applyAlignment="1" applyProtection="1">
      <alignment vertical="center"/>
      <protection locked="0"/>
    </xf>
    <xf numFmtId="0" fontId="0" fillId="0" borderId="0" xfId="0" applyBorder="1" applyAlignment="1">
      <alignment vertical="center"/>
    </xf>
    <xf numFmtId="164" fontId="5" fillId="0" borderId="0" xfId="0" applyNumberFormat="1" applyFont="1" applyBorder="1" applyAlignment="1" applyProtection="1">
      <alignment vertical="center"/>
      <protection locked="0"/>
    </xf>
    <xf numFmtId="0" fontId="35" fillId="0" borderId="0" xfId="0" applyFont="1" applyBorder="1" applyAlignment="1">
      <alignment vertical="center" wrapText="1"/>
    </xf>
    <xf numFmtId="2" fontId="8" fillId="0" borderId="6" xfId="0" applyNumberFormat="1" applyFont="1" applyBorder="1" applyAlignment="1" applyProtection="1">
      <alignment horizontal="center" shrinkToFit="1"/>
    </xf>
    <xf numFmtId="0" fontId="2" fillId="0" borderId="0" xfId="0" applyFont="1" applyAlignment="1" applyProtection="1">
      <alignment horizontal="center" vertical="top" wrapText="1"/>
    </xf>
    <xf numFmtId="0" fontId="2" fillId="0" borderId="0" xfId="0" applyFont="1" applyBorder="1" applyAlignment="1" applyProtection="1">
      <alignment horizontal="center" vertical="top" wrapText="1"/>
    </xf>
    <xf numFmtId="0" fontId="2"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4" fillId="0" borderId="7" xfId="0" applyFont="1" applyBorder="1" applyAlignment="1" applyProtection="1">
      <alignment horizontal="center" vertical="center"/>
    </xf>
    <xf numFmtId="0" fontId="4" fillId="0" borderId="1" xfId="0" applyFont="1" applyBorder="1" applyAlignment="1" applyProtection="1">
      <alignment horizontal="center" vertical="center" wrapText="1"/>
    </xf>
    <xf numFmtId="2" fontId="9" fillId="2" borderId="6" xfId="0" applyNumberFormat="1" applyFont="1" applyFill="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vertical="center" shrinkToFit="1"/>
      <protection locked="0"/>
    </xf>
    <xf numFmtId="2" fontId="9" fillId="0" borderId="6" xfId="0" applyNumberFormat="1" applyFont="1" applyFill="1" applyBorder="1" applyAlignment="1" applyProtection="1">
      <alignment horizontal="center" vertical="center" wrapText="1"/>
    </xf>
    <xf numFmtId="0" fontId="5" fillId="0" borderId="0" xfId="0" applyFont="1" applyProtection="1"/>
    <xf numFmtId="0" fontId="5" fillId="0" borderId="0" xfId="0" applyFont="1"/>
    <xf numFmtId="0" fontId="41" fillId="0" borderId="0" xfId="0" applyFont="1" applyAlignment="1" applyProtection="1">
      <alignment horizontal="left"/>
    </xf>
    <xf numFmtId="0" fontId="40" fillId="0" borderId="0" xfId="0" applyFont="1" applyBorder="1" applyAlignment="1" applyProtection="1"/>
    <xf numFmtId="0" fontId="8" fillId="0" borderId="12" xfId="0" applyFont="1" applyBorder="1" applyAlignment="1" applyProtection="1">
      <alignment horizontal="center"/>
    </xf>
    <xf numFmtId="0" fontId="4" fillId="0" borderId="0" xfId="2" applyFont="1" applyBorder="1" applyAlignment="1" applyProtection="1">
      <alignment horizontal="center"/>
    </xf>
    <xf numFmtId="0" fontId="94" fillId="0" borderId="0" xfId="6" applyFont="1"/>
    <xf numFmtId="0" fontId="9" fillId="2" borderId="23" xfId="0" applyFont="1" applyFill="1" applyBorder="1" applyAlignment="1" applyProtection="1">
      <alignment horizontal="center" vertical="center" shrinkToFit="1"/>
      <protection locked="0"/>
    </xf>
    <xf numFmtId="0" fontId="2" fillId="0" borderId="1" xfId="0" applyFont="1" applyBorder="1" applyAlignment="1" applyProtection="1">
      <alignment horizontal="center" vertical="center" wrapText="1"/>
    </xf>
    <xf numFmtId="0" fontId="2" fillId="2" borderId="1" xfId="0" applyFont="1" applyFill="1" applyBorder="1" applyAlignment="1" applyProtection="1">
      <alignment horizontal="center" vertical="center" wrapText="1"/>
      <protection locked="0"/>
    </xf>
    <xf numFmtId="0" fontId="97" fillId="0" borderId="0" xfId="4" applyFont="1"/>
    <xf numFmtId="0" fontId="2" fillId="0" borderId="5"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96" fillId="0" borderId="0" xfId="6" applyFont="1"/>
    <xf numFmtId="0" fontId="98" fillId="0" borderId="0" xfId="6" applyFont="1"/>
    <xf numFmtId="0" fontId="99" fillId="0" borderId="0" xfId="0" applyFont="1" applyProtection="1">
      <protection locked="0"/>
    </xf>
    <xf numFmtId="0" fontId="100" fillId="0" borderId="1"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21" fillId="0" borderId="11" xfId="6" applyFont="1" applyBorder="1"/>
    <xf numFmtId="0" fontId="10" fillId="0" borderId="11" xfId="6" applyFont="1" applyBorder="1" applyAlignment="1">
      <alignment horizontal="right"/>
    </xf>
    <xf numFmtId="0" fontId="55" fillId="0" borderId="11" xfId="6" applyFont="1" applyBorder="1" applyAlignment="1">
      <alignment horizontal="right" shrinkToFit="1"/>
    </xf>
    <xf numFmtId="0" fontId="15" fillId="0" borderId="0" xfId="0" applyFont="1" applyAlignment="1">
      <alignment vertical="center"/>
    </xf>
    <xf numFmtId="0" fontId="2" fillId="0" borderId="1" xfId="0" applyFont="1" applyBorder="1" applyAlignment="1">
      <alignment horizontal="center" vertical="center" wrapText="1"/>
    </xf>
    <xf numFmtId="0" fontId="49" fillId="0" borderId="0" xfId="0" applyFont="1" applyAlignment="1">
      <alignment vertical="center"/>
    </xf>
    <xf numFmtId="0" fontId="54" fillId="0" borderId="0" xfId="0" applyFont="1" applyProtection="1"/>
    <xf numFmtId="0" fontId="104" fillId="0" borderId="0" xfId="0" applyFont="1"/>
    <xf numFmtId="0" fontId="104" fillId="0" borderId="0" xfId="0" applyFont="1" applyAlignment="1" applyProtection="1"/>
    <xf numFmtId="0" fontId="40" fillId="0" borderId="0" xfId="0" applyFont="1" applyAlignment="1" applyProtection="1"/>
    <xf numFmtId="0" fontId="1" fillId="0" borderId="0" xfId="0" applyFont="1" applyAlignment="1" applyProtection="1"/>
    <xf numFmtId="0" fontId="54" fillId="4" borderId="0" xfId="0" applyFont="1" applyFill="1" applyAlignment="1" applyProtection="1">
      <alignment vertical="top"/>
    </xf>
    <xf numFmtId="0" fontId="0" fillId="4" borderId="0" xfId="0" applyFill="1" applyProtection="1">
      <protection locked="0" hidden="1"/>
    </xf>
    <xf numFmtId="0" fontId="0" fillId="4" borderId="0" xfId="0" applyFill="1" applyProtection="1">
      <protection hidden="1"/>
    </xf>
    <xf numFmtId="0" fontId="0" fillId="4" borderId="0" xfId="0" applyFill="1"/>
    <xf numFmtId="0" fontId="5" fillId="0" borderId="0" xfId="0" applyFont="1" applyProtection="1">
      <protection locked="0"/>
    </xf>
    <xf numFmtId="0" fontId="103" fillId="0" borderId="0" xfId="0" applyFont="1" applyBorder="1" applyAlignment="1">
      <alignment horizontal="right" wrapText="1"/>
    </xf>
    <xf numFmtId="2" fontId="22" fillId="0" borderId="0" xfId="0" applyNumberFormat="1" applyFont="1" applyAlignment="1" applyProtection="1">
      <alignment shrinkToFit="1"/>
    </xf>
    <xf numFmtId="0" fontId="107" fillId="0" borderId="0" xfId="4" applyFont="1" applyProtection="1"/>
    <xf numFmtId="0" fontId="107" fillId="0" borderId="0" xfId="4" applyFont="1" applyAlignment="1" applyProtection="1">
      <alignment vertical="center" wrapText="1"/>
    </xf>
    <xf numFmtId="0" fontId="24" fillId="0" borderId="0" xfId="4" applyFont="1" applyAlignment="1" applyProtection="1">
      <alignment vertical="center" wrapText="1"/>
    </xf>
    <xf numFmtId="0" fontId="108" fillId="0" borderId="0" xfId="4" applyFont="1" applyAlignment="1" applyProtection="1">
      <alignment vertical="center" wrapText="1"/>
    </xf>
    <xf numFmtId="0" fontId="2" fillId="0" borderId="0" xfId="0" applyFont="1" applyAlignment="1" applyProtection="1">
      <alignment horizontal="center" vertical="center"/>
    </xf>
    <xf numFmtId="0" fontId="99" fillId="0" borderId="0" xfId="0" applyFont="1" applyProtection="1"/>
    <xf numFmtId="0" fontId="0" fillId="0" borderId="0" xfId="0" applyAlignment="1">
      <alignment horizontal="center"/>
    </xf>
    <xf numFmtId="164" fontId="61" fillId="0" borderId="0" xfId="6" applyNumberFormat="1" applyFont="1" applyAlignment="1">
      <alignment shrinkToFit="1"/>
    </xf>
    <xf numFmtId="0" fontId="0" fillId="0" borderId="0" xfId="0"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left"/>
      <protection locked="0"/>
    </xf>
    <xf numFmtId="0" fontId="2" fillId="0" borderId="6" xfId="0" applyFont="1" applyBorder="1" applyAlignment="1" applyProtection="1">
      <alignment horizontal="center" vertical="center"/>
    </xf>
    <xf numFmtId="0" fontId="7" fillId="0" borderId="4" xfId="0" applyFont="1" applyBorder="1" applyAlignment="1" applyProtection="1">
      <alignment vertical="center" shrinkToFit="1"/>
    </xf>
    <xf numFmtId="0" fontId="9" fillId="2" borderId="24" xfId="0" applyFont="1" applyFill="1" applyBorder="1" applyAlignment="1" applyProtection="1">
      <alignment vertical="center" shrinkToFit="1"/>
      <protection locked="0"/>
    </xf>
    <xf numFmtId="0" fontId="9" fillId="2" borderId="25" xfId="0" applyFont="1" applyFill="1" applyBorder="1" applyAlignment="1" applyProtection="1">
      <alignment vertical="center" shrinkToFit="1"/>
      <protection locked="0"/>
    </xf>
    <xf numFmtId="0" fontId="9" fillId="3" borderId="25" xfId="0" applyFont="1" applyFill="1" applyBorder="1" applyAlignment="1" applyProtection="1">
      <alignment vertical="center" shrinkToFit="1"/>
    </xf>
    <xf numFmtId="0" fontId="7" fillId="0" borderId="26" xfId="0" applyFont="1" applyBorder="1" applyAlignment="1" applyProtection="1">
      <alignment vertical="center" shrinkToFit="1"/>
    </xf>
    <xf numFmtId="0" fontId="7" fillId="0" borderId="27" xfId="0" applyFont="1" applyBorder="1" applyAlignment="1" applyProtection="1">
      <alignment vertical="center" shrinkToFit="1"/>
    </xf>
    <xf numFmtId="0" fontId="7" fillId="0" borderId="28" xfId="0" applyFont="1" applyBorder="1" applyAlignment="1" applyProtection="1">
      <alignment vertical="center" shrinkToFit="1"/>
    </xf>
    <xf numFmtId="0" fontId="9" fillId="2" borderId="6" xfId="0" applyFont="1" applyFill="1" applyBorder="1" applyAlignment="1" applyProtection="1">
      <alignment vertical="center" shrinkToFit="1"/>
      <protection locked="0"/>
    </xf>
    <xf numFmtId="0" fontId="9" fillId="3" borderId="6" xfId="0" applyFont="1" applyFill="1" applyBorder="1" applyAlignment="1" applyProtection="1">
      <alignment vertical="center" shrinkToFit="1"/>
    </xf>
    <xf numFmtId="0" fontId="9" fillId="0" borderId="31" xfId="0" applyFont="1" applyFill="1" applyBorder="1" applyAlignment="1" applyProtection="1">
      <alignment vertical="center" shrinkToFit="1"/>
    </xf>
    <xf numFmtId="0" fontId="21" fillId="2" borderId="7" xfId="0" applyFont="1" applyFill="1" applyBorder="1" applyAlignment="1" applyProtection="1">
      <alignment vertical="center" shrinkToFit="1"/>
      <protection locked="0"/>
    </xf>
    <xf numFmtId="0" fontId="9" fillId="0" borderId="32" xfId="0" applyFont="1" applyFill="1" applyBorder="1" applyAlignment="1" applyProtection="1">
      <alignment vertical="center" shrinkToFit="1"/>
    </xf>
    <xf numFmtId="0" fontId="9" fillId="3" borderId="7" xfId="0" applyFont="1" applyFill="1" applyBorder="1" applyAlignment="1" applyProtection="1">
      <alignment vertical="center" shrinkToFit="1"/>
    </xf>
    <xf numFmtId="0" fontId="9" fillId="2" borderId="38" xfId="0" applyFont="1" applyFill="1" applyBorder="1" applyAlignment="1" applyProtection="1">
      <alignment vertical="center" shrinkToFit="1"/>
      <protection locked="0"/>
    </xf>
    <xf numFmtId="0" fontId="9" fillId="0" borderId="40" xfId="0" applyFont="1" applyFill="1" applyBorder="1" applyAlignment="1" applyProtection="1">
      <alignment vertical="center" shrinkToFit="1"/>
    </xf>
    <xf numFmtId="0" fontId="14" fillId="0" borderId="0" xfId="6" applyFont="1" applyAlignment="1">
      <alignment horizontal="right"/>
    </xf>
    <xf numFmtId="0" fontId="14" fillId="0" borderId="0" xfId="6" applyFont="1" applyAlignment="1">
      <alignment horizontal="right" wrapText="1"/>
    </xf>
    <xf numFmtId="0" fontId="41" fillId="0" borderId="0" xfId="4" applyFont="1" applyAlignment="1" applyProtection="1">
      <alignment horizontal="center" vertical="center"/>
    </xf>
    <xf numFmtId="0" fontId="4" fillId="4" borderId="1" xfId="0" applyFont="1" applyFill="1" applyBorder="1" applyAlignment="1" applyProtection="1">
      <alignment horizontal="center" vertical="center" textRotation="90" wrapText="1"/>
    </xf>
    <xf numFmtId="0" fontId="14" fillId="0" borderId="6" xfId="0" applyFont="1" applyBorder="1" applyAlignment="1" applyProtection="1">
      <alignment horizontal="center" wrapText="1"/>
    </xf>
    <xf numFmtId="0" fontId="14" fillId="0" borderId="7" xfId="0" applyFont="1" applyBorder="1" applyAlignment="1" applyProtection="1">
      <alignment horizontal="center" wrapText="1"/>
    </xf>
    <xf numFmtId="0" fontId="14" fillId="0" borderId="37" xfId="0" applyFont="1" applyBorder="1" applyAlignment="1" applyProtection="1">
      <alignment horizontal="center" wrapText="1"/>
    </xf>
    <xf numFmtId="0" fontId="14" fillId="0" borderId="38" xfId="0" applyFont="1" applyBorder="1" applyAlignment="1" applyProtection="1">
      <alignment horizontal="center" wrapText="1"/>
    </xf>
    <xf numFmtId="0" fontId="10" fillId="0" borderId="12" xfId="0" applyFont="1" applyBorder="1" applyAlignment="1" applyProtection="1"/>
    <xf numFmtId="0" fontId="56" fillId="4" borderId="23" xfId="6" applyFont="1" applyFill="1" applyBorder="1" applyAlignment="1" applyProtection="1">
      <alignment horizontal="right" shrinkToFit="1"/>
      <protection locked="0"/>
    </xf>
    <xf numFmtId="0" fontId="4" fillId="4" borderId="7" xfId="0" applyFont="1" applyFill="1" applyBorder="1" applyAlignment="1" applyProtection="1">
      <alignment horizontal="center" vertical="center" textRotation="90" wrapText="1"/>
    </xf>
    <xf numFmtId="0" fontId="2" fillId="4" borderId="37"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38"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24" xfId="0" applyFont="1" applyFill="1" applyBorder="1" applyAlignment="1" applyProtection="1">
      <alignment horizontal="center" vertical="center"/>
    </xf>
    <xf numFmtId="0" fontId="2" fillId="4" borderId="25" xfId="0" applyFont="1" applyFill="1" applyBorder="1" applyAlignment="1" applyProtection="1">
      <alignment horizontal="center" vertical="center"/>
    </xf>
    <xf numFmtId="0" fontId="9" fillId="0" borderId="54" xfId="0" applyFont="1" applyFill="1" applyBorder="1" applyAlignment="1" applyProtection="1">
      <alignment vertical="center" shrinkToFit="1"/>
    </xf>
    <xf numFmtId="0" fontId="16" fillId="0" borderId="24" xfId="0" applyFont="1" applyBorder="1" applyAlignment="1" applyProtection="1">
      <alignment vertical="center" shrinkToFit="1"/>
    </xf>
    <xf numFmtId="0" fontId="16" fillId="0" borderId="53" xfId="0" applyFont="1" applyFill="1" applyBorder="1" applyAlignment="1" applyProtection="1">
      <alignment vertical="center" shrinkToFit="1"/>
    </xf>
    <xf numFmtId="0" fontId="7" fillId="0" borderId="59" xfId="0" applyFont="1" applyBorder="1" applyAlignment="1" applyProtection="1">
      <alignment vertical="center" shrinkToFit="1"/>
    </xf>
    <xf numFmtId="0" fontId="9" fillId="3" borderId="37" xfId="0" applyFont="1" applyFill="1" applyBorder="1" applyAlignment="1" applyProtection="1">
      <alignment vertical="center" shrinkToFit="1"/>
    </xf>
    <xf numFmtId="0" fontId="7" fillId="0" borderId="60" xfId="0" applyFont="1" applyBorder="1" applyAlignment="1" applyProtection="1">
      <alignment vertical="center" shrinkToFit="1"/>
    </xf>
    <xf numFmtId="0" fontId="9" fillId="0" borderId="39" xfId="0" applyFont="1" applyFill="1" applyBorder="1" applyAlignment="1" applyProtection="1">
      <alignment vertical="center" shrinkToFit="1"/>
    </xf>
    <xf numFmtId="0" fontId="2" fillId="4" borderId="2" xfId="4" applyFont="1" applyFill="1" applyBorder="1" applyAlignment="1" applyProtection="1">
      <alignment horizontal="center" vertical="center" wrapText="1"/>
    </xf>
    <xf numFmtId="0" fontId="112" fillId="0" borderId="1" xfId="0" applyFont="1" applyBorder="1" applyAlignment="1" applyProtection="1">
      <alignment horizontal="right" vertical="center" shrinkToFit="1"/>
    </xf>
    <xf numFmtId="0" fontId="114" fillId="0" borderId="0" xfId="6" applyFont="1"/>
    <xf numFmtId="0" fontId="21" fillId="2" borderId="24" xfId="0" applyFont="1" applyFill="1" applyBorder="1" applyAlignment="1" applyProtection="1">
      <alignment vertical="center" shrinkToFit="1"/>
      <protection locked="0"/>
    </xf>
    <xf numFmtId="0" fontId="9" fillId="2" borderId="12" xfId="4" applyFont="1" applyFill="1" applyBorder="1" applyAlignment="1" applyProtection="1">
      <alignment horizontal="right" vertical="center" shrinkToFit="1"/>
      <protection locked="0"/>
    </xf>
    <xf numFmtId="0" fontId="115" fillId="0" borderId="0" xfId="0" applyFont="1" applyProtection="1">
      <protection locked="0"/>
    </xf>
    <xf numFmtId="2" fontId="9" fillId="2" borderId="7" xfId="0" applyNumberFormat="1" applyFont="1" applyFill="1" applyBorder="1" applyAlignment="1" applyProtection="1">
      <alignment horizontal="center" vertical="center" shrinkToFit="1"/>
      <protection locked="0"/>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textRotation="90"/>
    </xf>
    <xf numFmtId="0" fontId="4" fillId="0" borderId="15"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9" fillId="0" borderId="11" xfId="0" applyFont="1" applyBorder="1" applyAlignment="1">
      <alignment horizontal="left" wrapText="1"/>
    </xf>
    <xf numFmtId="0" fontId="9" fillId="0" borderId="0" xfId="0" applyFont="1" applyAlignment="1">
      <alignment horizontal="left" wrapText="1"/>
    </xf>
    <xf numFmtId="0" fontId="2" fillId="0" borderId="5"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13" fillId="0" borderId="6" xfId="0" applyFont="1" applyBorder="1" applyAlignment="1" applyProtection="1">
      <alignment horizontal="left" vertical="top" wrapText="1"/>
    </xf>
    <xf numFmtId="0" fontId="13" fillId="0" borderId="4"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7" fillId="0" borderId="4" xfId="0" applyFont="1" applyBorder="1" applyAlignment="1">
      <alignment horizontal="left" vertical="top" wrapText="1"/>
    </xf>
    <xf numFmtId="0" fontId="7" fillId="0" borderId="7" xfId="0" applyFont="1" applyBorder="1" applyAlignment="1">
      <alignment horizontal="left" vertical="top" wrapText="1"/>
    </xf>
    <xf numFmtId="0" fontId="7" fillId="0" borderId="4"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14" fillId="0" borderId="6"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4" fillId="0" borderId="5"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4" fillId="0" borderId="0" xfId="0" applyFont="1" applyAlignment="1">
      <alignment horizontal="left" wrapText="1"/>
    </xf>
    <xf numFmtId="0" fontId="9" fillId="2" borderId="12" xfId="0" applyNumberFormat="1" applyFont="1" applyFill="1" applyBorder="1" applyAlignment="1" applyProtection="1">
      <alignment horizontal="center"/>
      <protection locked="0"/>
    </xf>
    <xf numFmtId="0" fontId="7" fillId="2" borderId="12" xfId="0" applyNumberFormat="1" applyFont="1" applyFill="1" applyBorder="1" applyAlignment="1" applyProtection="1">
      <alignment horizontal="center" wrapText="1" shrinkToFit="1"/>
      <protection locked="0"/>
    </xf>
    <xf numFmtId="0" fontId="2" fillId="0" borderId="0" xfId="0" applyFont="1" applyAlignment="1">
      <alignment horizontal="center"/>
    </xf>
    <xf numFmtId="0" fontId="7" fillId="2" borderId="12" xfId="0" applyNumberFormat="1" applyFont="1" applyFill="1" applyBorder="1" applyAlignment="1" applyProtection="1">
      <alignment horizontal="center"/>
      <protection locked="0"/>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106" fillId="0" borderId="0" xfId="0" applyFont="1" applyAlignment="1">
      <alignment horizontal="center"/>
    </xf>
    <xf numFmtId="0" fontId="2" fillId="0" borderId="6"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7" fillId="0" borderId="0" xfId="0" applyFont="1" applyBorder="1" applyAlignment="1">
      <alignment horizontal="center" vertical="center" wrapText="1"/>
    </xf>
    <xf numFmtId="0" fontId="7" fillId="0" borderId="12" xfId="0" applyNumberFormat="1" applyFont="1" applyFill="1" applyBorder="1" applyAlignment="1" applyProtection="1">
      <alignment horizontal="center" wrapText="1" shrinkToFit="1"/>
    </xf>
    <xf numFmtId="0" fontId="2" fillId="0" borderId="11" xfId="0" applyFont="1" applyBorder="1" applyAlignment="1">
      <alignment horizontal="center"/>
    </xf>
    <xf numFmtId="0" fontId="41" fillId="0" borderId="0" xfId="4" applyFont="1" applyAlignment="1" applyProtection="1">
      <alignment horizontal="center" vertical="center"/>
    </xf>
    <xf numFmtId="0" fontId="7" fillId="0" borderId="1" xfId="0" applyFont="1" applyBorder="1" applyAlignment="1" applyProtection="1">
      <alignment horizontal="left" vertical="top" wrapText="1"/>
    </xf>
    <xf numFmtId="0" fontId="7" fillId="0" borderId="6" xfId="0" applyFont="1" applyBorder="1" applyAlignment="1" applyProtection="1">
      <alignment horizontal="left"/>
    </xf>
    <xf numFmtId="0" fontId="7" fillId="0" borderId="4" xfId="0" applyFont="1" applyBorder="1" applyAlignment="1" applyProtection="1">
      <alignment horizontal="left"/>
    </xf>
    <xf numFmtId="0" fontId="7" fillId="0" borderId="7" xfId="0" applyFont="1" applyBorder="1" applyAlignment="1" applyProtection="1">
      <alignment horizontal="left"/>
    </xf>
    <xf numFmtId="0" fontId="13" fillId="0" borderId="6" xfId="0" applyFont="1" applyBorder="1" applyAlignment="1">
      <alignment horizontal="right" vertical="top" wrapText="1"/>
    </xf>
    <xf numFmtId="0" fontId="13" fillId="0" borderId="7" xfId="0" applyFont="1" applyBorder="1" applyAlignment="1">
      <alignment horizontal="right" vertical="top" wrapText="1"/>
    </xf>
    <xf numFmtId="0" fontId="50" fillId="0" borderId="6" xfId="0" applyFont="1" applyFill="1" applyBorder="1" applyAlignment="1" applyProtection="1">
      <alignment horizontal="right" vertical="top" wrapText="1"/>
    </xf>
    <xf numFmtId="0" fontId="50" fillId="0" borderId="7" xfId="0" applyFont="1" applyFill="1" applyBorder="1" applyAlignment="1" applyProtection="1">
      <alignment horizontal="right" vertical="top" wrapText="1"/>
    </xf>
    <xf numFmtId="0" fontId="13" fillId="0" borderId="6" xfId="0" applyFont="1" applyBorder="1" applyAlignment="1">
      <alignment horizontal="right" vertical="center" wrapText="1"/>
    </xf>
    <xf numFmtId="0" fontId="13" fillId="0" borderId="7" xfId="0" applyFont="1" applyBorder="1" applyAlignment="1">
      <alignment horizontal="right" vertical="center" wrapText="1"/>
    </xf>
    <xf numFmtId="0" fontId="4" fillId="4" borderId="1" xfId="0" applyFont="1" applyFill="1" applyBorder="1" applyAlignment="1" applyProtection="1">
      <alignment horizontal="center" vertical="center" textRotation="90" wrapText="1"/>
    </xf>
    <xf numFmtId="0" fontId="4" fillId="4" borderId="38" xfId="0" applyFont="1" applyFill="1" applyBorder="1" applyAlignment="1" applyProtection="1">
      <alignment horizontal="center" vertical="center" textRotation="90" wrapText="1"/>
    </xf>
    <xf numFmtId="0" fontId="7" fillId="0" borderId="0" xfId="0" applyFont="1" applyAlignment="1" applyProtection="1">
      <alignment horizontal="left" wrapText="1"/>
    </xf>
    <xf numFmtId="0" fontId="13" fillId="0" borderId="6" xfId="0" applyFont="1" applyBorder="1" applyAlignment="1" applyProtection="1">
      <alignment horizontal="left"/>
    </xf>
    <xf numFmtId="0" fontId="13" fillId="0" borderId="4" xfId="0" applyFont="1" applyBorder="1" applyAlignment="1" applyProtection="1">
      <alignment horizontal="left"/>
    </xf>
    <xf numFmtId="0" fontId="13" fillId="0" borderId="7" xfId="0" applyFont="1" applyBorder="1" applyAlignment="1" applyProtection="1">
      <alignment horizontal="left"/>
    </xf>
    <xf numFmtId="0" fontId="4" fillId="0" borderId="5"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1" fillId="0" borderId="16" xfId="0" applyFont="1" applyBorder="1" applyAlignment="1" applyProtection="1">
      <alignment horizontal="center" vertical="center" wrapText="1"/>
    </xf>
    <xf numFmtId="0" fontId="21" fillId="0" borderId="5" xfId="0" applyFont="1" applyBorder="1" applyAlignment="1" applyProtection="1">
      <alignment horizontal="center" vertical="center" textRotation="90"/>
    </xf>
    <xf numFmtId="0" fontId="21" fillId="0" borderId="19" xfId="0" applyFont="1" applyBorder="1" applyAlignment="1" applyProtection="1">
      <alignment horizontal="center" vertical="center" textRotation="90"/>
    </xf>
    <xf numFmtId="0" fontId="21" fillId="0" borderId="2" xfId="0" applyFont="1" applyBorder="1" applyAlignment="1" applyProtection="1">
      <alignment horizontal="center" vertical="center" textRotation="90"/>
    </xf>
    <xf numFmtId="0" fontId="13" fillId="4" borderId="41" xfId="0" applyFont="1" applyFill="1" applyBorder="1" applyAlignment="1" applyProtection="1">
      <alignment horizontal="center" vertical="center" textRotation="90" wrapText="1"/>
    </xf>
    <xf numFmtId="0" fontId="13" fillId="4" borderId="43" xfId="0" applyFont="1" applyFill="1" applyBorder="1" applyAlignment="1" applyProtection="1">
      <alignment horizontal="center" vertical="center" textRotation="90" wrapText="1"/>
    </xf>
    <xf numFmtId="0" fontId="13" fillId="4" borderId="42" xfId="0" applyFont="1" applyFill="1" applyBorder="1" applyAlignment="1" applyProtection="1">
      <alignment horizontal="center" vertical="center" textRotation="90" wrapText="1"/>
    </xf>
    <xf numFmtId="0" fontId="4" fillId="4" borderId="5" xfId="0" applyFont="1" applyFill="1" applyBorder="1" applyAlignment="1" applyProtection="1">
      <alignment horizontal="center" vertical="center" textRotation="90" wrapText="1"/>
    </xf>
    <xf numFmtId="0" fontId="4" fillId="4" borderId="16" xfId="0" applyFont="1" applyFill="1" applyBorder="1" applyAlignment="1" applyProtection="1">
      <alignment horizontal="center" vertical="center" textRotation="90" wrapText="1"/>
    </xf>
    <xf numFmtId="0" fontId="4" fillId="4" borderId="3" xfId="0" applyFont="1" applyFill="1" applyBorder="1" applyAlignment="1" applyProtection="1">
      <alignment horizontal="center" vertical="center" textRotation="90" wrapText="1"/>
    </xf>
    <xf numFmtId="0" fontId="4" fillId="4" borderId="6" xfId="0" applyFont="1" applyFill="1" applyBorder="1" applyAlignment="1" applyProtection="1">
      <alignment horizontal="center" vertical="center" textRotation="90" wrapText="1"/>
    </xf>
    <xf numFmtId="0" fontId="4" fillId="4" borderId="5" xfId="0" applyFont="1" applyFill="1" applyBorder="1" applyAlignment="1" applyProtection="1">
      <alignment horizontal="center" vertical="center" wrapText="1"/>
    </xf>
    <xf numFmtId="0" fontId="4" fillId="4" borderId="15"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xf>
    <xf numFmtId="0" fontId="13" fillId="4" borderId="37" xfId="0" applyFont="1" applyFill="1" applyBorder="1" applyAlignment="1" applyProtection="1">
      <alignment horizontal="center" vertical="center" textRotation="90" wrapText="1"/>
    </xf>
    <xf numFmtId="0" fontId="4" fillId="4" borderId="1" xfId="0" applyFont="1" applyFill="1" applyBorder="1" applyAlignment="1" applyProtection="1">
      <alignment horizontal="center" vertical="center" wrapText="1"/>
    </xf>
    <xf numFmtId="0" fontId="115" fillId="0" borderId="0" xfId="0" applyFont="1" applyAlignment="1" applyProtection="1">
      <alignment horizontal="left" wrapText="1"/>
      <protection locked="0"/>
    </xf>
    <xf numFmtId="0" fontId="95" fillId="4" borderId="34" xfId="0" applyFont="1" applyFill="1" applyBorder="1" applyAlignment="1" applyProtection="1">
      <alignment horizontal="center" vertical="center" wrapText="1"/>
    </xf>
    <xf numFmtId="0" fontId="95" fillId="4" borderId="35" xfId="0" applyFont="1" applyFill="1" applyBorder="1" applyAlignment="1" applyProtection="1">
      <alignment horizontal="center" vertical="center" wrapText="1"/>
    </xf>
    <xf numFmtId="0" fontId="95" fillId="4" borderId="36" xfId="0" applyFont="1" applyFill="1" applyBorder="1" applyAlignment="1" applyProtection="1">
      <alignment horizontal="center" vertical="center" wrapText="1"/>
    </xf>
    <xf numFmtId="0" fontId="95" fillId="4" borderId="30" xfId="0" applyFont="1" applyFill="1" applyBorder="1" applyAlignment="1" applyProtection="1">
      <alignment horizontal="center" vertical="center" wrapText="1"/>
    </xf>
    <xf numFmtId="0" fontId="4" fillId="4" borderId="47"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4" fillId="4" borderId="48" xfId="0" applyFont="1" applyFill="1" applyBorder="1" applyAlignment="1" applyProtection="1">
      <alignment horizontal="center" vertical="center" wrapText="1"/>
    </xf>
    <xf numFmtId="0" fontId="2" fillId="0" borderId="16" xfId="1" applyFont="1" applyBorder="1" applyAlignment="1">
      <alignment horizontal="center" vertical="center" textRotation="90"/>
    </xf>
    <xf numFmtId="0" fontId="2" fillId="0" borderId="1" xfId="0" applyFont="1" applyBorder="1" applyAlignment="1" applyProtection="1">
      <alignment horizontal="center" vertical="center" wrapText="1"/>
    </xf>
    <xf numFmtId="0" fontId="4" fillId="0" borderId="5" xfId="0" applyFont="1" applyBorder="1" applyAlignment="1" applyProtection="1">
      <alignment horizontal="center" vertical="center" textRotation="90" wrapText="1"/>
    </xf>
    <xf numFmtId="0" fontId="4" fillId="0" borderId="16" xfId="0" applyFont="1" applyBorder="1" applyAlignment="1" applyProtection="1">
      <alignment horizontal="center" vertical="center" textRotation="90" wrapText="1"/>
    </xf>
    <xf numFmtId="0" fontId="4" fillId="0" borderId="3" xfId="0" applyFont="1" applyBorder="1" applyAlignment="1" applyProtection="1">
      <alignment horizontal="center" vertical="center" textRotation="90" wrapText="1"/>
    </xf>
    <xf numFmtId="0" fontId="4" fillId="0" borderId="5" xfId="0" applyFont="1" applyBorder="1" applyAlignment="1" applyProtection="1">
      <alignment horizontal="center" vertical="center" textRotation="90"/>
    </xf>
    <xf numFmtId="0" fontId="4" fillId="0" borderId="16" xfId="0" applyFont="1" applyBorder="1" applyAlignment="1" applyProtection="1">
      <alignment horizontal="center" vertical="center" textRotation="90"/>
    </xf>
    <xf numFmtId="0" fontId="4" fillId="0" borderId="3" xfId="0" applyFont="1" applyBorder="1" applyAlignment="1" applyProtection="1">
      <alignment horizontal="center" vertical="center" textRotation="90"/>
    </xf>
    <xf numFmtId="0" fontId="2" fillId="0" borderId="5" xfId="1" applyFont="1" applyBorder="1" applyAlignment="1">
      <alignment horizontal="center" vertical="center" textRotation="90"/>
    </xf>
    <xf numFmtId="0" fontId="2" fillId="0" borderId="3" xfId="1" applyFont="1" applyBorder="1" applyAlignment="1">
      <alignment horizontal="center" vertical="center" textRotation="90"/>
    </xf>
    <xf numFmtId="0" fontId="2" fillId="0" borderId="15"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2" xfId="1" applyFont="1" applyBorder="1" applyAlignment="1">
      <alignment horizontal="center" vertical="center" wrapText="1"/>
    </xf>
    <xf numFmtId="0" fontId="2" fillId="0" borderId="6" xfId="1" applyFont="1" applyBorder="1" applyAlignment="1">
      <alignment horizontal="center" vertical="center" textRotation="90" wrapText="1"/>
    </xf>
    <xf numFmtId="0" fontId="2" fillId="0" borderId="15" xfId="1" applyFont="1" applyBorder="1" applyAlignment="1">
      <alignment horizontal="center" vertical="center" textRotation="90" wrapText="1"/>
    </xf>
    <xf numFmtId="0" fontId="2" fillId="0" borderId="1" xfId="1" applyFont="1" applyBorder="1" applyAlignment="1">
      <alignment horizontal="center" vertical="center"/>
    </xf>
    <xf numFmtId="0" fontId="2" fillId="0" borderId="1" xfId="1" applyFont="1" applyBorder="1" applyAlignment="1">
      <alignment horizontal="center" vertical="center" textRotation="90" wrapText="1"/>
    </xf>
    <xf numFmtId="0" fontId="2" fillId="0" borderId="5" xfId="1" applyFont="1" applyBorder="1" applyAlignment="1">
      <alignment horizontal="center" vertical="center"/>
    </xf>
    <xf numFmtId="0" fontId="6" fillId="0" borderId="15"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8" xfId="1" applyFont="1" applyBorder="1" applyAlignment="1">
      <alignment horizontal="center" vertical="center" wrapText="1"/>
    </xf>
    <xf numFmtId="0" fontId="6" fillId="0" borderId="2" xfId="1" applyFont="1" applyBorder="1" applyAlignment="1">
      <alignment horizontal="center" vertical="center" wrapText="1"/>
    </xf>
    <xf numFmtId="0" fontId="2" fillId="0" borderId="0" xfId="0" applyFont="1" applyBorder="1" applyAlignment="1">
      <alignment horizontal="center"/>
    </xf>
    <xf numFmtId="0" fontId="94" fillId="0" borderId="0" xfId="6" applyFont="1" applyAlignment="1">
      <alignment horizontal="left" wrapText="1"/>
    </xf>
    <xf numFmtId="0" fontId="94" fillId="0" borderId="0" xfId="6" applyFont="1" applyBorder="1" applyAlignment="1">
      <alignment horizontal="left" wrapText="1"/>
    </xf>
    <xf numFmtId="0" fontId="2" fillId="0" borderId="5" xfId="6" applyFont="1" applyBorder="1" applyAlignment="1">
      <alignment horizontal="center" vertical="center" wrapText="1"/>
    </xf>
    <xf numFmtId="0" fontId="2" fillId="0" borderId="16" xfId="6" applyFont="1" applyBorder="1" applyAlignment="1">
      <alignment horizontal="center" vertical="center" wrapText="1"/>
    </xf>
    <xf numFmtId="0" fontId="2" fillId="0" borderId="3" xfId="6" applyFont="1" applyBorder="1" applyAlignment="1">
      <alignment horizontal="center" vertical="center" wrapText="1"/>
    </xf>
    <xf numFmtId="0" fontId="2" fillId="0" borderId="6" xfId="6" applyFont="1" applyBorder="1" applyAlignment="1">
      <alignment horizontal="center" vertical="center" wrapText="1"/>
    </xf>
    <xf numFmtId="0" fontId="2" fillId="0" borderId="4" xfId="6" applyFont="1" applyBorder="1" applyAlignment="1">
      <alignment horizontal="center" vertical="center" wrapText="1"/>
    </xf>
    <xf numFmtId="0" fontId="2" fillId="0" borderId="7" xfId="6" applyFont="1" applyBorder="1" applyAlignment="1">
      <alignment horizontal="center" vertical="center" wrapText="1"/>
    </xf>
    <xf numFmtId="0" fontId="2" fillId="0" borderId="6" xfId="1" applyFont="1" applyBorder="1" applyAlignment="1">
      <alignment horizontal="center" vertical="center"/>
    </xf>
    <xf numFmtId="0" fontId="2" fillId="0" borderId="4" xfId="1" applyFont="1" applyBorder="1" applyAlignment="1">
      <alignment horizontal="center" vertical="center"/>
    </xf>
    <xf numFmtId="0" fontId="2" fillId="0" borderId="7" xfId="1" applyFont="1" applyBorder="1" applyAlignment="1">
      <alignment horizontal="center" vertical="center"/>
    </xf>
    <xf numFmtId="0" fontId="4" fillId="0" borderId="5" xfId="1" applyFont="1" applyBorder="1" applyAlignment="1">
      <alignment horizontal="center" vertical="center" textRotation="90" wrapText="1"/>
    </xf>
    <xf numFmtId="0" fontId="4" fillId="0" borderId="16" xfId="1" applyFont="1" applyBorder="1" applyAlignment="1">
      <alignment horizontal="center" vertical="center" textRotation="90" wrapText="1"/>
    </xf>
    <xf numFmtId="0" fontId="4" fillId="0" borderId="15" xfId="6" applyFont="1" applyBorder="1" applyAlignment="1">
      <alignment horizontal="center" vertical="center" wrapText="1"/>
    </xf>
    <xf numFmtId="0" fontId="4" fillId="0" borderId="10" xfId="6" applyFont="1" applyBorder="1" applyAlignment="1">
      <alignment horizontal="center" vertical="center" wrapText="1"/>
    </xf>
    <xf numFmtId="0" fontId="2" fillId="0" borderId="16" xfId="1" applyFont="1" applyBorder="1" applyAlignment="1">
      <alignment horizontal="center" vertical="center"/>
    </xf>
    <xf numFmtId="0" fontId="2" fillId="0" borderId="3" xfId="1" applyFont="1" applyBorder="1" applyAlignment="1">
      <alignment horizontal="center" vertical="center"/>
    </xf>
    <xf numFmtId="0" fontId="4" fillId="0" borderId="6" xfId="6" applyFont="1" applyBorder="1" applyAlignment="1">
      <alignment horizontal="center" vertical="center" wrapText="1"/>
    </xf>
    <xf numFmtId="0" fontId="4" fillId="0" borderId="4" xfId="6" applyFont="1" applyBorder="1" applyAlignment="1">
      <alignment horizontal="center" vertical="center" wrapText="1"/>
    </xf>
    <xf numFmtId="0" fontId="4" fillId="0" borderId="7" xfId="6" applyFont="1" applyBorder="1" applyAlignment="1">
      <alignment horizontal="center" vertical="center" wrapText="1"/>
    </xf>
    <xf numFmtId="0" fontId="2" fillId="0" borderId="1" xfId="6" applyFont="1" applyBorder="1" applyAlignment="1">
      <alignment horizontal="center" vertical="center" wrapText="1"/>
    </xf>
    <xf numFmtId="0" fontId="53" fillId="0" borderId="1" xfId="6" applyBorder="1" applyAlignment="1"/>
    <xf numFmtId="0" fontId="4" fillId="0" borderId="1" xfId="0" applyFont="1" applyBorder="1" applyAlignment="1" applyProtection="1">
      <alignment horizontal="center" vertical="center" textRotation="90" wrapText="1"/>
    </xf>
    <xf numFmtId="0" fontId="2" fillId="0" borderId="1" xfId="6" applyFont="1" applyBorder="1" applyAlignment="1">
      <alignment horizontal="center" vertical="center" textRotation="90" wrapText="1"/>
    </xf>
    <xf numFmtId="0" fontId="53" fillId="0" borderId="1" xfId="6" applyFont="1" applyBorder="1" applyAlignment="1"/>
    <xf numFmtId="0" fontId="3" fillId="0" borderId="6" xfId="6" applyFont="1" applyBorder="1" applyAlignment="1">
      <alignment horizontal="center" vertical="center" wrapText="1"/>
    </xf>
    <xf numFmtId="0" fontId="3" fillId="0" borderId="4" xfId="6" applyFont="1" applyBorder="1" applyAlignment="1">
      <alignment horizontal="center" vertical="center" wrapText="1"/>
    </xf>
    <xf numFmtId="0" fontId="3" fillId="0" borderId="7" xfId="6" applyFont="1" applyBorder="1" applyAlignment="1">
      <alignment horizontal="center" vertical="center" wrapText="1"/>
    </xf>
    <xf numFmtId="0" fontId="2" fillId="0" borderId="0" xfId="6" applyFont="1" applyAlignment="1">
      <alignment horizontal="center" vertical="top" wrapText="1"/>
    </xf>
    <xf numFmtId="0" fontId="14" fillId="0" borderId="0" xfId="6" applyFont="1" applyAlignment="1">
      <alignment horizontal="right" wrapText="1"/>
    </xf>
    <xf numFmtId="0" fontId="10" fillId="2" borderId="12" xfId="6" applyFont="1" applyFill="1" applyBorder="1" applyAlignment="1" applyProtection="1">
      <alignment horizontal="center"/>
      <protection locked="0"/>
    </xf>
    <xf numFmtId="165" fontId="51" fillId="2" borderId="12" xfId="6" applyNumberFormat="1" applyFont="1" applyFill="1" applyBorder="1" applyAlignment="1" applyProtection="1">
      <alignment horizontal="center" vertical="top"/>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3" fillId="0" borderId="3" xfId="0" applyFont="1" applyBorder="1" applyAlignment="1">
      <alignment horizontal="center" vertical="center" textRotation="90" wrapText="1"/>
    </xf>
    <xf numFmtId="0" fontId="14" fillId="0" borderId="0" xfId="6" applyFont="1" applyAlignment="1">
      <alignment horizontal="right"/>
    </xf>
    <xf numFmtId="0" fontId="4" fillId="0" borderId="1" xfId="6" applyFont="1" applyBorder="1" applyAlignment="1">
      <alignment horizontal="center" vertical="center" textRotation="90"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2" fillId="0" borderId="4" xfId="0" applyFont="1" applyBorder="1" applyAlignment="1">
      <alignment horizontal="center" vertical="center" wrapText="1"/>
    </xf>
    <xf numFmtId="0" fontId="53" fillId="0" borderId="3" xfId="6" applyFont="1" applyBorder="1" applyAlignment="1">
      <alignment horizontal="center" vertical="center"/>
    </xf>
    <xf numFmtId="0" fontId="14" fillId="0" borderId="6" xfId="0" applyFont="1" applyBorder="1" applyAlignment="1" applyProtection="1">
      <alignment horizontal="left" vertical="top" wrapText="1"/>
    </xf>
    <xf numFmtId="0" fontId="14" fillId="0" borderId="4" xfId="0" applyFont="1" applyBorder="1" applyAlignment="1" applyProtection="1">
      <alignment horizontal="left" vertical="top" wrapText="1"/>
    </xf>
    <xf numFmtId="0" fontId="2" fillId="0" borderId="6"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35" fillId="0" borderId="0" xfId="0" applyFont="1" applyAlignment="1" applyProtection="1"/>
    <xf numFmtId="0" fontId="1" fillId="0" borderId="0" xfId="0" applyFont="1" applyAlignment="1" applyProtection="1"/>
    <xf numFmtId="0" fontId="35" fillId="0" borderId="0" xfId="0" applyFont="1" applyBorder="1" applyAlignment="1" applyProtection="1">
      <alignment horizontal="left"/>
    </xf>
    <xf numFmtId="0" fontId="1" fillId="0" borderId="0" xfId="0" applyFont="1" applyBorder="1" applyAlignment="1" applyProtection="1">
      <alignment horizontal="left"/>
    </xf>
    <xf numFmtId="0" fontId="1" fillId="0" borderId="0" xfId="0" applyFont="1" applyBorder="1" applyAlignment="1" applyProtection="1"/>
    <xf numFmtId="0" fontId="54" fillId="4" borderId="0" xfId="0" applyFont="1" applyFill="1" applyAlignment="1" applyProtection="1">
      <alignment wrapText="1"/>
    </xf>
    <xf numFmtId="0" fontId="58" fillId="0" borderId="0" xfId="6" applyFont="1" applyAlignment="1">
      <alignment horizontal="left"/>
    </xf>
    <xf numFmtId="0" fontId="7" fillId="0" borderId="6" xfId="0" applyFont="1" applyBorder="1" applyAlignment="1" applyProtection="1">
      <alignment horizontal="right" vertical="top" wrapText="1"/>
    </xf>
    <xf numFmtId="0" fontId="7" fillId="0" borderId="4" xfId="0" applyFont="1" applyBorder="1" applyAlignment="1" applyProtection="1">
      <alignment horizontal="right" vertical="top" wrapText="1"/>
    </xf>
    <xf numFmtId="0" fontId="54" fillId="0" borderId="0" xfId="0" applyFont="1" applyAlignment="1" applyProtection="1">
      <alignment horizontal="left" wrapText="1"/>
    </xf>
    <xf numFmtId="0" fontId="15" fillId="0" borderId="0" xfId="0" applyFont="1" applyAlignment="1" applyProtection="1">
      <alignment wrapText="1"/>
      <protection locked="0"/>
    </xf>
    <xf numFmtId="0" fontId="40" fillId="0" borderId="0" xfId="0" applyFont="1" applyAlignment="1" applyProtection="1">
      <alignment horizontal="center"/>
      <protection locked="0"/>
    </xf>
    <xf numFmtId="0" fontId="7" fillId="0" borderId="0" xfId="0" applyFont="1" applyAlignment="1" applyProtection="1">
      <alignment wrapText="1"/>
      <protection locked="0"/>
    </xf>
    <xf numFmtId="0" fontId="11" fillId="0" borderId="0" xfId="0" applyFont="1" applyBorder="1" applyAlignment="1" applyProtection="1">
      <alignment horizontal="center" vertical="center"/>
    </xf>
    <xf numFmtId="0" fontId="4" fillId="0" borderId="11" xfId="0" applyFont="1" applyBorder="1" applyAlignment="1" applyProtection="1">
      <alignment horizontal="center" vertical="top" wrapText="1"/>
    </xf>
    <xf numFmtId="0" fontId="4" fillId="0" borderId="6" xfId="0" applyFont="1" applyBorder="1" applyAlignment="1" applyProtection="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3" fillId="0" borderId="0" xfId="0" applyFont="1" applyAlignment="1" applyProtection="1">
      <alignment horizontal="left" vertical="center"/>
    </xf>
    <xf numFmtId="0" fontId="8" fillId="2" borderId="12" xfId="0" applyFont="1" applyFill="1" applyBorder="1" applyAlignment="1" applyProtection="1">
      <alignment horizontal="center" shrinkToFit="1"/>
      <protection locked="0"/>
    </xf>
    <xf numFmtId="0" fontId="2" fillId="0" borderId="6"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2" fillId="2" borderId="1" xfId="0" applyFont="1" applyFill="1" applyBorder="1" applyAlignment="1" applyProtection="1">
      <alignment horizontal="center" vertical="center" wrapText="1"/>
      <protection locked="0"/>
    </xf>
    <xf numFmtId="0" fontId="2" fillId="0" borderId="0" xfId="0" applyFont="1" applyAlignment="1" applyProtection="1">
      <protection locked="0"/>
    </xf>
    <xf numFmtId="0" fontId="4" fillId="0" borderId="0" xfId="0" applyFont="1" applyAlignment="1">
      <alignment vertical="top"/>
    </xf>
    <xf numFmtId="0" fontId="34" fillId="0" borderId="0" xfId="0" applyFont="1" applyAlignment="1">
      <alignment vertical="top"/>
    </xf>
    <xf numFmtId="0" fontId="2" fillId="0" borderId="0" xfId="0" applyFont="1" applyAlignment="1" applyProtection="1"/>
    <xf numFmtId="0" fontId="7" fillId="0" borderId="12" xfId="0" applyFont="1" applyBorder="1" applyAlignment="1" applyProtection="1">
      <alignment horizontal="left" vertical="center"/>
    </xf>
    <xf numFmtId="0" fontId="0" fillId="0" borderId="12" xfId="0" applyBorder="1" applyAlignment="1" applyProtection="1">
      <alignment horizontal="left" vertical="center"/>
    </xf>
    <xf numFmtId="0" fontId="2" fillId="0" borderId="5" xfId="0" applyFont="1" applyBorder="1" applyAlignment="1" applyProtection="1">
      <alignment horizontal="center" vertical="center" textRotation="90" wrapText="1"/>
    </xf>
    <xf numFmtId="0" fontId="2" fillId="0" borderId="16" xfId="0" applyFont="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0" fontId="4" fillId="0" borderId="6"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5" fillId="2" borderId="12" xfId="0" applyFont="1" applyFill="1" applyBorder="1" applyAlignment="1" applyProtection="1">
      <alignment horizontal="center" shrinkToFit="1"/>
      <protection locked="0"/>
    </xf>
    <xf numFmtId="0" fontId="4" fillId="0" borderId="0" xfId="0" applyFont="1" applyBorder="1" applyAlignment="1" applyProtection="1">
      <alignment horizontal="center" vertical="top" wrapText="1"/>
    </xf>
    <xf numFmtId="0" fontId="40" fillId="0" borderId="12" xfId="2" applyFont="1" applyBorder="1" applyAlignment="1" applyProtection="1">
      <alignment horizontal="center" shrinkToFit="1"/>
    </xf>
    <xf numFmtId="0" fontId="4" fillId="0" borderId="11" xfId="2" applyFont="1" applyBorder="1" applyAlignment="1" applyProtection="1">
      <alignment horizontal="center" vertical="center"/>
    </xf>
    <xf numFmtId="0" fontId="4" fillId="4" borderId="7" xfId="0" applyFont="1" applyFill="1" applyBorder="1" applyAlignment="1" applyProtection="1">
      <alignment horizontal="center" vertical="center" wrapText="1"/>
    </xf>
    <xf numFmtId="0" fontId="4" fillId="4" borderId="25" xfId="0" applyFont="1" applyFill="1" applyBorder="1" applyAlignment="1" applyProtection="1">
      <alignment horizontal="center" vertical="center" textRotation="90" wrapText="1"/>
    </xf>
    <xf numFmtId="0" fontId="7"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0" fontId="95" fillId="4" borderId="29" xfId="0" applyFont="1" applyFill="1" applyBorder="1" applyAlignment="1" applyProtection="1">
      <alignment horizontal="center" vertical="center" wrapText="1"/>
    </xf>
    <xf numFmtId="0" fontId="95" fillId="4" borderId="48" xfId="0" applyFont="1" applyFill="1" applyBorder="1" applyAlignment="1" applyProtection="1">
      <alignment horizontal="center" vertical="center" wrapText="1"/>
    </xf>
    <xf numFmtId="0" fontId="13" fillId="4" borderId="24" xfId="0" applyFont="1" applyFill="1" applyBorder="1" applyAlignment="1" applyProtection="1">
      <alignment horizontal="center" vertical="center" textRotation="90" wrapText="1"/>
    </xf>
    <xf numFmtId="0" fontId="95" fillId="4" borderId="57" xfId="0" applyFont="1" applyFill="1" applyBorder="1" applyAlignment="1" applyProtection="1">
      <alignment horizontal="center" vertical="center" wrapText="1"/>
    </xf>
    <xf numFmtId="0" fontId="95" fillId="4" borderId="11" xfId="0" applyFont="1" applyFill="1" applyBorder="1" applyAlignment="1" applyProtection="1">
      <alignment horizontal="center" vertical="center" wrapText="1"/>
    </xf>
    <xf numFmtId="0" fontId="95" fillId="4" borderId="10" xfId="0" applyFont="1" applyFill="1" applyBorder="1" applyAlignment="1" applyProtection="1">
      <alignment horizontal="center" vertical="center" wrapText="1"/>
    </xf>
    <xf numFmtId="0" fontId="95" fillId="4" borderId="56" xfId="0" applyFont="1" applyFill="1" applyBorder="1" applyAlignment="1" applyProtection="1">
      <alignment horizontal="center" vertical="center" wrapText="1"/>
    </xf>
    <xf numFmtId="0" fontId="95" fillId="4" borderId="0" xfId="0" applyFont="1" applyFill="1" applyBorder="1" applyAlignment="1" applyProtection="1">
      <alignment horizontal="center" vertical="center" wrapText="1"/>
    </xf>
    <xf numFmtId="0" fontId="95" fillId="4" borderId="19" xfId="0" applyFont="1" applyFill="1" applyBorder="1" applyAlignment="1" applyProtection="1">
      <alignment horizontal="center" vertical="center" wrapText="1"/>
    </xf>
    <xf numFmtId="0" fontId="95" fillId="4" borderId="58" xfId="0" applyFont="1" applyFill="1" applyBorder="1" applyAlignment="1" applyProtection="1">
      <alignment horizontal="center" vertical="center" wrapText="1"/>
    </xf>
    <xf numFmtId="0" fontId="95" fillId="4" borderId="12" xfId="0" applyFont="1" applyFill="1" applyBorder="1" applyAlignment="1" applyProtection="1">
      <alignment horizontal="center" vertical="center" wrapText="1"/>
    </xf>
    <xf numFmtId="0" fontId="95" fillId="4" borderId="2" xfId="0" applyFont="1" applyFill="1" applyBorder="1" applyAlignment="1" applyProtection="1">
      <alignment horizontal="center" vertical="center" wrapText="1"/>
    </xf>
    <xf numFmtId="0" fontId="4" fillId="4" borderId="49" xfId="0" applyFont="1" applyFill="1" applyBorder="1" applyAlignment="1" applyProtection="1">
      <alignment horizontal="center" vertical="center" wrapText="1"/>
    </xf>
    <xf numFmtId="0" fontId="4" fillId="4" borderId="33" xfId="0" applyFont="1" applyFill="1" applyBorder="1" applyAlignment="1" applyProtection="1">
      <alignment horizontal="center" vertical="center" wrapText="1"/>
    </xf>
    <xf numFmtId="0" fontId="4" fillId="4" borderId="56"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13" fillId="4" borderId="50" xfId="0" applyFont="1" applyFill="1" applyBorder="1" applyAlignment="1" applyProtection="1">
      <alignment horizontal="center" vertical="center" textRotation="90" wrapText="1"/>
    </xf>
    <xf numFmtId="0" fontId="13" fillId="4" borderId="51" xfId="0" applyFont="1" applyFill="1" applyBorder="1" applyAlignment="1" applyProtection="1">
      <alignment horizontal="center" vertical="center" textRotation="90" wrapText="1"/>
    </xf>
    <xf numFmtId="0" fontId="13" fillId="4" borderId="52" xfId="0" applyFont="1" applyFill="1" applyBorder="1" applyAlignment="1" applyProtection="1">
      <alignment horizontal="center" vertical="center" textRotation="90" wrapText="1"/>
    </xf>
    <xf numFmtId="0" fontId="9" fillId="0" borderId="12" xfId="0" applyFont="1" applyBorder="1" applyAlignment="1" applyProtection="1">
      <alignment horizontal="left" vertical="center"/>
    </xf>
    <xf numFmtId="0" fontId="4" fillId="0" borderId="6" xfId="0" applyFont="1" applyBorder="1" applyAlignment="1" applyProtection="1">
      <alignment horizontal="center" vertical="center" textRotation="90" wrapText="1"/>
    </xf>
    <xf numFmtId="0" fontId="2" fillId="4" borderId="1" xfId="0" applyFont="1" applyFill="1" applyBorder="1" applyAlignment="1" applyProtection="1">
      <alignment horizontal="center" vertical="center" wrapText="1"/>
    </xf>
    <xf numFmtId="0" fontId="95" fillId="4" borderId="55" xfId="0" applyFont="1" applyFill="1" applyBorder="1" applyAlignment="1" applyProtection="1">
      <alignment horizontal="center" vertical="center" wrapText="1"/>
    </xf>
    <xf numFmtId="0" fontId="13" fillId="4" borderId="10" xfId="0" applyFont="1" applyFill="1" applyBorder="1" applyAlignment="1" applyProtection="1">
      <alignment horizontal="center" vertical="center" textRotation="90" wrapText="1"/>
    </xf>
    <xf numFmtId="0" fontId="13" fillId="4" borderId="19" xfId="0" applyFont="1" applyFill="1" applyBorder="1" applyAlignment="1" applyProtection="1">
      <alignment horizontal="center" vertical="center" textRotation="90" wrapText="1"/>
    </xf>
    <xf numFmtId="0" fontId="13" fillId="4" borderId="2" xfId="0" applyFont="1" applyFill="1" applyBorder="1" applyAlignment="1" applyProtection="1">
      <alignment horizontal="center" vertical="center" textRotation="90" wrapText="1"/>
    </xf>
    <xf numFmtId="0" fontId="21" fillId="0" borderId="0" xfId="0" applyFont="1" applyAlignment="1">
      <alignment horizontal="left" wrapText="1"/>
    </xf>
    <xf numFmtId="0" fontId="66" fillId="0" borderId="0" xfId="0" applyFont="1" applyAlignment="1" applyProtection="1">
      <alignment horizontal="left" wrapText="1"/>
    </xf>
    <xf numFmtId="0" fontId="105" fillId="0" borderId="0" xfId="0" applyFont="1" applyAlignment="1" applyProtection="1">
      <alignment horizontal="left" wrapText="1"/>
    </xf>
    <xf numFmtId="0" fontId="24" fillId="0" borderId="0" xfId="0" applyFont="1" applyAlignment="1" applyProtection="1">
      <alignment horizontal="left" wrapText="1"/>
    </xf>
    <xf numFmtId="0" fontId="23" fillId="0" borderId="0" xfId="0" applyFont="1" applyAlignment="1" applyProtection="1">
      <alignment horizontal="left" wrapText="1"/>
    </xf>
    <xf numFmtId="0" fontId="7" fillId="0" borderId="6" xfId="0" applyFont="1" applyBorder="1" applyAlignment="1" applyProtection="1">
      <alignment horizontal="right"/>
    </xf>
    <xf numFmtId="0" fontId="7" fillId="0" borderId="7" xfId="0" applyFont="1" applyBorder="1" applyAlignment="1" applyProtection="1">
      <alignment horizontal="right"/>
    </xf>
    <xf numFmtId="0" fontId="113" fillId="0" borderId="0" xfId="0" applyFont="1" applyAlignment="1" applyProtection="1">
      <alignment horizontal="left" vertical="top" wrapText="1"/>
      <protection locked="0" hidden="1"/>
    </xf>
    <xf numFmtId="0" fontId="0" fillId="0" borderId="0" xfId="0" applyAlignment="1" applyProtection="1">
      <alignment horizontal="left"/>
      <protection locked="0"/>
    </xf>
    <xf numFmtId="0" fontId="8" fillId="0" borderId="0" xfId="0" applyFont="1" applyAlignment="1" applyProtection="1">
      <alignment horizontal="center"/>
      <protection locked="0"/>
    </xf>
    <xf numFmtId="0" fontId="7"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7" fillId="0" borderId="0" xfId="0" applyFont="1" applyAlignment="1" applyProtection="1">
      <alignment horizontal="left" wrapText="1"/>
      <protection locked="0"/>
    </xf>
    <xf numFmtId="0" fontId="9" fillId="0" borderId="0" xfId="0" applyFont="1" applyAlignment="1" applyProtection="1">
      <alignment horizontal="left" wrapText="1"/>
      <protection locked="0"/>
    </xf>
    <xf numFmtId="0" fontId="4" fillId="4" borderId="29" xfId="0" applyFont="1" applyFill="1" applyBorder="1" applyAlignment="1" applyProtection="1">
      <alignment horizontal="center" vertical="center" wrapText="1"/>
    </xf>
    <xf numFmtId="0" fontId="41" fillId="0" borderId="0" xfId="4" applyFont="1" applyAlignment="1" applyProtection="1">
      <alignment horizontal="left" vertical="center" wrapText="1"/>
    </xf>
    <xf numFmtId="0" fontId="43" fillId="0" borderId="0" xfId="4" applyFont="1" applyAlignment="1" applyProtection="1">
      <alignment horizontal="left" vertical="center" wrapText="1"/>
    </xf>
    <xf numFmtId="0" fontId="41" fillId="0" borderId="0" xfId="0" applyFont="1" applyAlignment="1">
      <alignment horizontal="left"/>
    </xf>
    <xf numFmtId="0" fontId="107" fillId="0" borderId="0" xfId="4" applyFont="1" applyAlignment="1" applyProtection="1">
      <alignment horizontal="left" vertical="center" wrapText="1"/>
    </xf>
    <xf numFmtId="0" fontId="109" fillId="0" borderId="0" xfId="4" applyFont="1" applyAlignment="1" applyProtection="1">
      <alignment horizontal="right" vertical="center" wrapText="1"/>
    </xf>
    <xf numFmtId="0" fontId="27" fillId="0" borderId="4" xfId="0" applyFont="1" applyBorder="1" applyAlignment="1" applyProtection="1">
      <alignment horizontal="left" vertical="top" wrapText="1"/>
    </xf>
    <xf numFmtId="0" fontId="40" fillId="0" borderId="12" xfId="2" applyFont="1" applyBorder="1" applyAlignment="1" applyProtection="1">
      <alignment horizontal="center" vertical="center" shrinkToFit="1"/>
    </xf>
    <xf numFmtId="0" fontId="4" fillId="0" borderId="0" xfId="2" applyFont="1" applyAlignment="1" applyProtection="1">
      <alignment horizontal="center" vertical="center"/>
    </xf>
    <xf numFmtId="0" fontId="7" fillId="0" borderId="12" xfId="4" applyFont="1" applyBorder="1" applyAlignment="1" applyProtection="1">
      <alignment horizontal="left" vertical="center" wrapText="1"/>
    </xf>
    <xf numFmtId="0" fontId="2" fillId="0" borderId="4" xfId="4" applyFont="1" applyBorder="1" applyAlignment="1" applyProtection="1">
      <alignment horizontal="center" vertical="center" wrapText="1"/>
    </xf>
    <xf numFmtId="0" fontId="2" fillId="0" borderId="7" xfId="4" applyFont="1" applyBorder="1" applyAlignment="1" applyProtection="1">
      <alignment horizontal="center" vertical="center" wrapText="1"/>
    </xf>
    <xf numFmtId="0" fontId="4" fillId="0" borderId="44" xfId="4" applyFont="1" applyBorder="1" applyAlignment="1" applyProtection="1">
      <alignment horizontal="center" vertical="center" textRotation="90" wrapText="1"/>
    </xf>
    <xf numFmtId="0" fontId="4" fillId="0" borderId="45" xfId="4" applyFont="1" applyBorder="1" applyAlignment="1" applyProtection="1">
      <alignment horizontal="center" vertical="center" textRotation="90" wrapText="1"/>
    </xf>
    <xf numFmtId="0" fontId="4" fillId="0" borderId="46" xfId="4" applyFont="1" applyBorder="1" applyAlignment="1" applyProtection="1">
      <alignment horizontal="center" vertical="center" textRotation="90" wrapText="1"/>
    </xf>
    <xf numFmtId="0" fontId="2" fillId="0" borderId="5" xfId="4" applyFont="1" applyBorder="1" applyAlignment="1" applyProtection="1">
      <alignment horizontal="center" vertical="center" wrapText="1"/>
    </xf>
    <xf numFmtId="0" fontId="2" fillId="0" borderId="16" xfId="4" applyFont="1" applyBorder="1" applyAlignment="1" applyProtection="1">
      <alignment horizontal="center" vertical="center" wrapText="1"/>
    </xf>
    <xf numFmtId="0" fontId="2" fillId="0" borderId="3" xfId="4" applyFont="1" applyBorder="1" applyAlignment="1" applyProtection="1">
      <alignment horizontal="center" vertical="center" wrapText="1"/>
    </xf>
    <xf numFmtId="0" fontId="14" fillId="0" borderId="10" xfId="4" applyFont="1" applyBorder="1" applyAlignment="1" applyProtection="1">
      <alignment horizontal="center" vertical="center" textRotation="90" wrapText="1"/>
    </xf>
    <xf numFmtId="0" fontId="14" fillId="0" borderId="19" xfId="4" applyFont="1" applyBorder="1" applyAlignment="1" applyProtection="1">
      <alignment horizontal="center" vertical="center" textRotation="90" wrapText="1"/>
    </xf>
    <xf numFmtId="0" fontId="14" fillId="0" borderId="2" xfId="4" applyFont="1" applyBorder="1" applyAlignment="1" applyProtection="1">
      <alignment horizontal="center" vertical="center" textRotation="90" wrapText="1"/>
    </xf>
    <xf numFmtId="0" fontId="4" fillId="0" borderId="5" xfId="4" applyFont="1" applyBorder="1" applyAlignment="1" applyProtection="1">
      <alignment horizontal="center" vertical="center" textRotation="90" wrapText="1"/>
    </xf>
    <xf numFmtId="0" fontId="4" fillId="0" borderId="16" xfId="4" applyFont="1" applyBorder="1" applyAlignment="1" applyProtection="1">
      <alignment horizontal="center" vertical="center" textRotation="90" wrapText="1"/>
    </xf>
    <xf numFmtId="0" fontId="4" fillId="0" borderId="3" xfId="4" applyFont="1" applyBorder="1" applyAlignment="1" applyProtection="1">
      <alignment horizontal="center" vertical="center" textRotation="90" wrapText="1"/>
    </xf>
    <xf numFmtId="0" fontId="14" fillId="0" borderId="5" xfId="4" applyFont="1" applyBorder="1" applyAlignment="1" applyProtection="1">
      <alignment horizontal="center" vertical="center" textRotation="90" wrapText="1"/>
    </xf>
    <xf numFmtId="0" fontId="14" fillId="0" borderId="16" xfId="4" applyFont="1" applyBorder="1" applyAlignment="1" applyProtection="1">
      <alignment horizontal="center" vertical="center" textRotation="90" wrapText="1"/>
    </xf>
    <xf numFmtId="0" fontId="14" fillId="0" borderId="3" xfId="4" applyFont="1" applyBorder="1" applyAlignment="1" applyProtection="1">
      <alignment horizontal="center" vertical="center" textRotation="90" wrapText="1"/>
    </xf>
    <xf numFmtId="0" fontId="2" fillId="0" borderId="1" xfId="4" applyFont="1" applyBorder="1" applyAlignment="1" applyProtection="1">
      <alignment horizontal="center" vertical="center" wrapText="1"/>
    </xf>
    <xf numFmtId="0" fontId="4" fillId="0" borderId="1" xfId="4" applyFont="1" applyBorder="1" applyAlignment="1" applyProtection="1">
      <alignment horizontal="center" vertical="center" wrapText="1"/>
    </xf>
    <xf numFmtId="0" fontId="7" fillId="0" borderId="12" xfId="4" applyFont="1" applyBorder="1" applyAlignment="1" applyProtection="1">
      <alignment horizontal="left" vertical="center"/>
    </xf>
    <xf numFmtId="0" fontId="2" fillId="0" borderId="6" xfId="4" applyFont="1" applyBorder="1" applyAlignment="1" applyProtection="1">
      <alignment horizontal="center" vertical="center" wrapText="1"/>
    </xf>
    <xf numFmtId="0" fontId="110" fillId="0" borderId="0" xfId="4" applyFont="1" applyAlignment="1" applyProtection="1">
      <alignment horizontal="left" vertical="center" wrapText="1"/>
    </xf>
    <xf numFmtId="0" fontId="2" fillId="0" borderId="16" xfId="0" applyFont="1" applyBorder="1" applyAlignment="1">
      <alignment horizontal="center" vertical="center" textRotation="90" wrapText="1"/>
    </xf>
    <xf numFmtId="0" fontId="14" fillId="0" borderId="5" xfId="0" applyFont="1" applyBorder="1" applyAlignment="1">
      <alignment horizontal="center" vertical="center" textRotation="90" wrapText="1"/>
    </xf>
    <xf numFmtId="0" fontId="14" fillId="0" borderId="16" xfId="0" applyFont="1" applyBorder="1" applyAlignment="1">
      <alignment horizontal="center" vertical="center" textRotation="90" wrapText="1"/>
    </xf>
    <xf numFmtId="0" fontId="14" fillId="0" borderId="3" xfId="0" applyFont="1" applyBorder="1" applyAlignment="1">
      <alignment horizontal="center" vertical="center" textRotation="90" wrapText="1"/>
    </xf>
    <xf numFmtId="0" fontId="7" fillId="0" borderId="12" xfId="2" applyFont="1" applyBorder="1" applyAlignment="1" applyProtection="1">
      <alignment horizontal="left" vertical="center"/>
    </xf>
    <xf numFmtId="0" fontId="4" fillId="0" borderId="11" xfId="2" applyFont="1" applyBorder="1" applyAlignment="1" applyProtection="1">
      <alignment horizontal="center"/>
    </xf>
    <xf numFmtId="0" fontId="111" fillId="0" borderId="0" xfId="0" applyFont="1" applyAlignment="1">
      <alignment horizontal="left" wrapText="1"/>
    </xf>
    <xf numFmtId="0" fontId="21" fillId="0" borderId="0" xfId="0" applyFont="1" applyAlignment="1" applyProtection="1">
      <alignment horizontal="left" vertical="top" wrapText="1"/>
    </xf>
    <xf numFmtId="14" fontId="7" fillId="2" borderId="12" xfId="0" applyNumberFormat="1"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82" fillId="2" borderId="0" xfId="0" applyFont="1" applyFill="1" applyBorder="1" applyAlignment="1" applyProtection="1">
      <alignment horizontal="center" shrinkToFit="1"/>
      <protection locked="0"/>
    </xf>
    <xf numFmtId="0" fontId="2" fillId="0" borderId="11" xfId="0" applyFont="1" applyBorder="1" applyAlignment="1" applyProtection="1">
      <alignment horizontal="center" vertical="top" wrapText="1"/>
    </xf>
    <xf numFmtId="0" fontId="4" fillId="0" borderId="6" xfId="0" applyFont="1" applyBorder="1" applyAlignment="1" applyProtection="1">
      <alignment horizontal="center" wrapText="1"/>
    </xf>
    <xf numFmtId="0" fontId="4" fillId="0" borderId="7" xfId="0" applyFont="1" applyBorder="1" applyAlignment="1" applyProtection="1">
      <alignment horizontal="center" wrapText="1"/>
    </xf>
    <xf numFmtId="2" fontId="9" fillId="2" borderId="6" xfId="0" applyNumberFormat="1" applyFont="1" applyFill="1" applyBorder="1" applyAlignment="1" applyProtection="1">
      <alignment horizontal="center" shrinkToFit="1"/>
      <protection locked="0"/>
    </xf>
    <xf numFmtId="2" fontId="9" fillId="2" borderId="7" xfId="0" applyNumberFormat="1" applyFont="1" applyFill="1" applyBorder="1" applyAlignment="1" applyProtection="1">
      <alignment horizontal="center" shrinkToFit="1"/>
      <protection locked="0"/>
    </xf>
    <xf numFmtId="0" fontId="2" fillId="0" borderId="15"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20" fillId="0" borderId="5" xfId="0" applyFont="1" applyBorder="1" applyAlignment="1" applyProtection="1">
      <alignment horizontal="center" vertical="center" textRotation="90" wrapText="1"/>
    </xf>
    <xf numFmtId="0" fontId="20" fillId="0" borderId="3" xfId="0" applyFont="1" applyBorder="1" applyAlignment="1" applyProtection="1">
      <alignment horizontal="center" vertical="center" textRotation="90" wrapText="1"/>
    </xf>
    <xf numFmtId="0" fontId="3" fillId="0" borderId="6"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2" fontId="9" fillId="0" borderId="6" xfId="0" applyNumberFormat="1" applyFont="1" applyBorder="1" applyAlignment="1" applyProtection="1">
      <alignment horizontal="center" vertical="center" shrinkToFit="1"/>
    </xf>
    <xf numFmtId="2" fontId="9" fillId="0" borderId="20" xfId="0" applyNumberFormat="1" applyFont="1" applyBorder="1" applyAlignment="1" applyProtection="1">
      <alignment horizontal="center" vertical="center" shrinkToFi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2" fontId="8" fillId="0" borderId="6" xfId="0" applyNumberFormat="1" applyFont="1" applyBorder="1" applyAlignment="1" applyProtection="1">
      <alignment horizontal="center" shrinkToFit="1"/>
    </xf>
    <xf numFmtId="2" fontId="8" fillId="0" borderId="20" xfId="0" applyNumberFormat="1" applyFont="1" applyBorder="1" applyAlignment="1" applyProtection="1">
      <alignment horizontal="center" shrinkToFit="1"/>
    </xf>
    <xf numFmtId="0" fontId="8" fillId="0" borderId="15" xfId="0" applyFont="1" applyBorder="1" applyAlignment="1" applyProtection="1">
      <alignment horizontal="center" wrapText="1"/>
      <protection locked="0"/>
    </xf>
    <xf numFmtId="0" fontId="8" fillId="0" borderId="21" xfId="0" applyFont="1" applyBorder="1" applyAlignment="1" applyProtection="1">
      <alignment horizontal="center" wrapText="1"/>
      <protection locked="0"/>
    </xf>
    <xf numFmtId="0" fontId="8" fillId="0" borderId="8" xfId="0" applyFont="1" applyBorder="1" applyAlignment="1" applyProtection="1">
      <alignment horizontal="center" wrapText="1"/>
      <protection locked="0"/>
    </xf>
    <xf numFmtId="0" fontId="8" fillId="0" borderId="22" xfId="0" applyFont="1" applyBorder="1" applyAlignment="1" applyProtection="1">
      <alignment horizontal="center" wrapText="1"/>
      <protection locked="0"/>
    </xf>
    <xf numFmtId="2" fontId="9" fillId="2" borderId="6" xfId="0" applyNumberFormat="1" applyFont="1" applyFill="1" applyBorder="1" applyAlignment="1" applyProtection="1">
      <alignment horizontal="center" vertical="center" shrinkToFit="1"/>
      <protection locked="0"/>
    </xf>
    <xf numFmtId="2" fontId="9" fillId="2" borderId="4" xfId="0" applyNumberFormat="1" applyFont="1" applyFill="1" applyBorder="1" applyAlignment="1" applyProtection="1">
      <alignment horizontal="center" vertical="center" shrinkToFit="1"/>
      <protection locked="0"/>
    </xf>
    <xf numFmtId="2" fontId="9" fillId="2" borderId="7" xfId="0" applyNumberFormat="1" applyFont="1" applyFill="1" applyBorder="1" applyAlignment="1" applyProtection="1">
      <alignment horizontal="center" vertical="center" shrinkToFit="1"/>
      <protection locked="0"/>
    </xf>
    <xf numFmtId="0" fontId="8" fillId="0" borderId="18" xfId="0" applyFont="1" applyBorder="1" applyAlignment="1" applyProtection="1">
      <alignment horizontal="center" wrapText="1"/>
      <protection locked="0"/>
    </xf>
    <xf numFmtId="0" fontId="8" fillId="0" borderId="1" xfId="0" applyFont="1" applyBorder="1" applyAlignment="1" applyProtection="1">
      <alignment horizontal="center" wrapText="1"/>
      <protection locked="0"/>
    </xf>
    <xf numFmtId="0" fontId="35" fillId="0" borderId="17" xfId="0" applyFont="1" applyBorder="1" applyAlignment="1" applyProtection="1">
      <alignment horizontal="center" vertical="center" wrapText="1"/>
    </xf>
    <xf numFmtId="0" fontId="35" fillId="0" borderId="7" xfId="0" applyFont="1" applyBorder="1" applyAlignment="1" applyProtection="1">
      <alignment horizontal="center" vertical="center" wrapText="1"/>
    </xf>
    <xf numFmtId="0" fontId="35" fillId="0" borderId="6" xfId="0" applyFont="1" applyBorder="1" applyAlignment="1" applyProtection="1">
      <alignment horizontal="center" vertical="center" wrapText="1"/>
    </xf>
    <xf numFmtId="0" fontId="35" fillId="0" borderId="6" xfId="0" applyFont="1" applyBorder="1" applyAlignment="1" applyProtection="1">
      <alignment horizontal="center" vertical="center"/>
    </xf>
    <xf numFmtId="0" fontId="35" fillId="0" borderId="7" xfId="0" applyFont="1" applyBorder="1" applyAlignment="1" applyProtection="1">
      <alignment horizontal="center" vertical="center"/>
    </xf>
    <xf numFmtId="0" fontId="7" fillId="0" borderId="12" xfId="0" applyFont="1" applyBorder="1" applyAlignment="1" applyProtection="1">
      <alignment vertical="center"/>
    </xf>
    <xf numFmtId="0" fontId="0" fillId="0" borderId="12" xfId="0" applyBorder="1" applyAlignment="1" applyProtection="1">
      <alignment vertical="center"/>
    </xf>
    <xf numFmtId="0" fontId="0" fillId="0" borderId="0" xfId="0" applyBorder="1" applyAlignment="1" applyProtection="1">
      <alignment vertical="center"/>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5" fillId="0" borderId="17" xfId="0" applyFont="1" applyBorder="1" applyAlignment="1" applyProtection="1">
      <alignment horizontal="center" vertical="center"/>
    </xf>
    <xf numFmtId="0" fontId="35" fillId="0" borderId="4" xfId="0" applyFont="1" applyBorder="1" applyAlignment="1" applyProtection="1">
      <alignment horizontal="center" vertical="center"/>
    </xf>
    <xf numFmtId="0" fontId="2" fillId="0" borderId="3" xfId="0" applyFont="1" applyBorder="1" applyAlignment="1" applyProtection="1">
      <alignment horizontal="center" vertical="center" wrapText="1"/>
    </xf>
    <xf numFmtId="0" fontId="100" fillId="0" borderId="6" xfId="0" applyFont="1" applyBorder="1" applyAlignment="1" applyProtection="1">
      <alignment horizontal="center" vertical="center" wrapText="1"/>
    </xf>
    <xf numFmtId="0" fontId="100" fillId="0" borderId="7"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01" fillId="0" borderId="5" xfId="0" applyFont="1" applyBorder="1" applyAlignment="1" applyProtection="1">
      <alignment horizontal="center" vertical="center" wrapText="1"/>
    </xf>
    <xf numFmtId="0" fontId="101" fillId="0" borderId="3" xfId="0" applyFont="1" applyBorder="1" applyAlignment="1" applyProtection="1">
      <alignment horizontal="center" vertical="center" wrapText="1"/>
    </xf>
    <xf numFmtId="0" fontId="14" fillId="0" borderId="6" xfId="0" applyFont="1" applyBorder="1" applyAlignment="1" applyProtection="1">
      <alignment horizontal="left" wrapText="1"/>
    </xf>
    <xf numFmtId="0" fontId="14" fillId="0" borderId="4" xfId="0" applyFont="1" applyBorder="1" applyAlignment="1" applyProtection="1">
      <alignment horizontal="left" wrapText="1"/>
    </xf>
    <xf numFmtId="0" fontId="14" fillId="0" borderId="7" xfId="0" applyFont="1" applyBorder="1" applyAlignment="1" applyProtection="1">
      <alignment horizontal="left" wrapText="1"/>
    </xf>
    <xf numFmtId="0" fontId="10" fillId="0" borderId="6" xfId="0" applyFont="1" applyBorder="1" applyAlignment="1" applyProtection="1">
      <alignment horizontal="right" vertical="top" wrapText="1"/>
    </xf>
    <xf numFmtId="0" fontId="10" fillId="0" borderId="4" xfId="0" applyFont="1" applyBorder="1" applyAlignment="1" applyProtection="1">
      <alignment horizontal="right" vertical="top" wrapText="1"/>
    </xf>
    <xf numFmtId="0" fontId="10" fillId="0" borderId="7" xfId="0" applyFont="1" applyBorder="1" applyAlignment="1" applyProtection="1">
      <alignment horizontal="right" vertical="top" wrapText="1"/>
    </xf>
    <xf numFmtId="2" fontId="9" fillId="2" borderId="18" xfId="0" applyNumberFormat="1" applyFont="1" applyFill="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vertical="center" shrinkToFit="1"/>
      <protection locked="0"/>
    </xf>
    <xf numFmtId="2" fontId="9" fillId="3" borderId="17" xfId="0" applyNumberFormat="1" applyFont="1" applyFill="1" applyBorder="1" applyAlignment="1" applyProtection="1">
      <alignment horizontal="center" vertical="center" shrinkToFit="1"/>
    </xf>
    <xf numFmtId="2" fontId="9" fillId="3" borderId="7" xfId="0" applyNumberFormat="1" applyFont="1" applyFill="1" applyBorder="1" applyAlignment="1" applyProtection="1">
      <alignment horizontal="center" vertical="center" shrinkToFit="1"/>
    </xf>
    <xf numFmtId="2" fontId="8" fillId="0" borderId="17" xfId="0" applyNumberFormat="1" applyFont="1" applyBorder="1" applyAlignment="1" applyProtection="1">
      <alignment horizontal="center" shrinkToFit="1"/>
    </xf>
    <xf numFmtId="2" fontId="8" fillId="0" borderId="7" xfId="0" applyNumberFormat="1" applyFont="1" applyBorder="1" applyAlignment="1" applyProtection="1">
      <alignment horizontal="center" shrinkToFit="1"/>
    </xf>
    <xf numFmtId="0" fontId="4" fillId="0" borderId="18" xfId="0" applyFont="1" applyBorder="1" applyAlignment="1" applyProtection="1">
      <alignment horizontal="center" vertical="center" wrapText="1"/>
    </xf>
    <xf numFmtId="2" fontId="9" fillId="0" borderId="18" xfId="0" applyNumberFormat="1" applyFont="1" applyFill="1" applyBorder="1" applyAlignment="1" applyProtection="1">
      <alignment horizontal="center" vertical="center" shrinkToFit="1"/>
    </xf>
    <xf numFmtId="2" fontId="9" fillId="0" borderId="1" xfId="0" applyNumberFormat="1" applyFont="1" applyFill="1" applyBorder="1" applyAlignment="1" applyProtection="1">
      <alignment horizontal="center" vertical="center" shrinkToFit="1"/>
    </xf>
  </cellXfs>
  <cellStyles count="7">
    <cellStyle name="Įprastas" xfId="0" builtinId="0"/>
    <cellStyle name="Normal_1_duomenys apie sp.imones_2004" xfId="1"/>
    <cellStyle name="Normal_3_bazes_2003" xfId="2"/>
    <cellStyle name="Normal_bazės-bendra" xfId="3"/>
    <cellStyle name="Normal_Book2" xfId="4"/>
    <cellStyle name="Normal_Sheet1" xfId="5"/>
    <cellStyle name="Normal_SMI-2" xfId="6"/>
  </cellStyles>
  <dxfs count="8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ont>
        <color theme="0"/>
      </font>
      <fill>
        <patternFill patternType="none">
          <bgColor indexed="65"/>
        </patternFill>
      </fill>
    </dxf>
    <dxf>
      <font>
        <color theme="0"/>
      </font>
    </dxf>
    <dxf>
      <fill>
        <patternFill>
          <bgColor theme="0"/>
        </patternFill>
      </fill>
    </dxf>
    <dxf>
      <fill>
        <patternFill>
          <bgColor theme="0"/>
        </patternFill>
      </fill>
    </dxf>
    <dxf>
      <font>
        <color theme="0"/>
      </font>
      <fill>
        <patternFill patternType="none">
          <bgColor indexed="6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ndense val="0"/>
        <extend val="0"/>
        <color indexed="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JOLANTA\Ataskaitos\Suvestin&#279;s\Alytaus%20m.%20KK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_Jolanta\Ataskaitos\2003\SM_suvestines_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My%20Documents\JOLANTA\Ataskaitos\Suvestin&#279;s\a_l&#279;&#353;.&#353;vietim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rto įmon."/>
      <sheetName val="Darbuotojai"/>
      <sheetName val="Treneriai"/>
      <sheetName val="Sporto bazės"/>
      <sheetName val="Savivald. lėšos"/>
      <sheetName val="Sporto org. lėšo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k(sp.š)"/>
      <sheetName val=" sp.š.-tr"/>
      <sheetName val="Viso sp.š."/>
      <sheetName val="Sp.sp.š."/>
      <sheetName val="ŠV.sp.š."/>
      <sheetName val="Bend.suv"/>
      <sheetName val="Bend.d."/>
      <sheetName val="Viso kt.d."/>
      <sheetName val="Viso kt.d. (2)"/>
      <sheetName val="tr. Sp.p."/>
      <sheetName val="tr.Šv."/>
      <sheetName val="m.sk.m.r."/>
      <sheetName val="tren.anal."/>
      <sheetName val="Graf"/>
      <sheetName val="Bazės"/>
      <sheetName val="Sp_sp_š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rto org. lėšos"/>
      <sheetName val="Sporto org. lėšos (2)"/>
      <sheetName val="Švietimo"/>
      <sheetName val="Iš viso(4.2)"/>
      <sheetName val="Sporto org_ lėšos"/>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V271"/>
  <sheetViews>
    <sheetView showGridLines="0" topLeftCell="A120" workbookViewId="0">
      <selection activeCell="A18" sqref="A18:U18"/>
    </sheetView>
  </sheetViews>
  <sheetFormatPr defaultColWidth="9" defaultRowHeight="15"/>
  <cols>
    <col min="1" max="1" width="2.5" style="165" customWidth="1"/>
    <col min="2" max="2" width="18.75" style="132" customWidth="1"/>
    <col min="3" max="3" width="5.5" style="132" customWidth="1"/>
    <col min="4" max="4" width="4.625" style="132" customWidth="1"/>
    <col min="5" max="5" width="4.625" style="133" customWidth="1"/>
    <col min="6" max="6" width="5" style="133" customWidth="1"/>
    <col min="7" max="7" width="4.625" style="132" customWidth="1"/>
    <col min="8" max="11" width="3.625" style="132" customWidth="1"/>
    <col min="12" max="12" width="4.625" style="132" customWidth="1"/>
    <col min="13" max="19" width="3.75" style="132" customWidth="1"/>
    <col min="20" max="20" width="4.625" style="133" customWidth="1"/>
    <col min="21" max="21" width="1" style="132" customWidth="1"/>
    <col min="22" max="22" width="9" style="166"/>
    <col min="23" max="16384" width="9" style="132"/>
  </cols>
  <sheetData>
    <row r="1" spans="1:21" ht="15.75">
      <c r="A1" s="212" t="s">
        <v>23</v>
      </c>
      <c r="B1" s="213"/>
      <c r="C1" s="130"/>
      <c r="D1" s="130"/>
      <c r="E1" s="130"/>
      <c r="F1" s="130"/>
      <c r="G1" s="130"/>
      <c r="H1" s="130"/>
      <c r="I1" s="130"/>
      <c r="J1" s="130"/>
      <c r="K1" s="130"/>
      <c r="L1" s="130"/>
      <c r="N1" s="211" t="s">
        <v>343</v>
      </c>
    </row>
    <row r="2" spans="1:21" ht="12.75" customHeight="1">
      <c r="A2" s="132"/>
      <c r="E2" s="132"/>
      <c r="F2" s="132"/>
      <c r="N2" s="251" t="s">
        <v>245</v>
      </c>
      <c r="O2" s="251"/>
    </row>
    <row r="3" spans="1:21" ht="12" customHeight="1">
      <c r="M3" s="251"/>
      <c r="N3" s="251" t="s">
        <v>583</v>
      </c>
      <c r="O3" s="251"/>
    </row>
    <row r="4" spans="1:21" ht="11.25" customHeight="1">
      <c r="L4" s="251"/>
      <c r="M4" s="251"/>
      <c r="N4" s="414" t="s">
        <v>584</v>
      </c>
      <c r="O4" s="414"/>
      <c r="P4" s="414"/>
      <c r="Q4" s="414"/>
      <c r="R4" s="414"/>
      <c r="S4" s="414"/>
      <c r="T4" s="414"/>
      <c r="U4" s="414"/>
    </row>
    <row r="5" spans="1:21" ht="11.25" customHeight="1">
      <c r="M5" s="251"/>
      <c r="N5" s="251" t="s">
        <v>531</v>
      </c>
      <c r="O5" s="251"/>
    </row>
    <row r="6" spans="1:21" ht="11.25" customHeight="1">
      <c r="L6" s="261"/>
      <c r="M6" s="251"/>
      <c r="N6" s="414" t="s">
        <v>423</v>
      </c>
      <c r="O6" s="414"/>
      <c r="P6" s="414"/>
      <c r="Q6" s="414"/>
      <c r="R6" s="414"/>
      <c r="S6" s="414"/>
      <c r="T6" s="414"/>
      <c r="U6" s="414"/>
    </row>
    <row r="7" spans="1:21" ht="12" customHeight="1">
      <c r="L7" s="251"/>
      <c r="M7" s="251"/>
      <c r="N7" s="414" t="s">
        <v>426</v>
      </c>
      <c r="O7" s="414"/>
      <c r="P7" s="414"/>
      <c r="Q7" s="414"/>
      <c r="R7" s="414"/>
      <c r="S7" s="414"/>
      <c r="T7" s="414"/>
      <c r="U7" s="414"/>
    </row>
    <row r="8" spans="1:21" ht="3" customHeight="1">
      <c r="M8" s="251"/>
      <c r="N8" s="251"/>
      <c r="O8" s="251"/>
      <c r="T8" s="132"/>
    </row>
    <row r="9" spans="1:21" ht="3.75" customHeight="1">
      <c r="L9" s="104"/>
    </row>
    <row r="10" spans="1:21" ht="54" customHeight="1">
      <c r="A10" s="416" t="s">
        <v>596</v>
      </c>
      <c r="B10" s="416"/>
      <c r="C10" s="416"/>
      <c r="D10" s="416"/>
      <c r="E10" s="416"/>
      <c r="F10" s="416"/>
      <c r="G10" s="416"/>
      <c r="H10" s="416"/>
      <c r="I10" s="416"/>
      <c r="J10" s="416"/>
      <c r="K10" s="416"/>
      <c r="L10" s="416"/>
      <c r="M10" s="416"/>
      <c r="N10" s="416"/>
      <c r="O10" s="416"/>
      <c r="P10" s="416"/>
      <c r="Q10" s="416"/>
      <c r="R10" s="416"/>
      <c r="S10" s="416"/>
      <c r="T10" s="416"/>
      <c r="U10" s="416"/>
    </row>
    <row r="11" spans="1:21" ht="12.75" customHeight="1">
      <c r="A11" s="417" t="s">
        <v>319</v>
      </c>
      <c r="B11" s="417"/>
      <c r="C11" s="417"/>
      <c r="D11" s="417"/>
      <c r="E11" s="417"/>
      <c r="F11" s="417"/>
      <c r="G11" s="417"/>
      <c r="H11" s="417"/>
      <c r="I11" s="417"/>
      <c r="J11" s="417"/>
      <c r="K11" s="417"/>
      <c r="L11" s="417"/>
      <c r="M11" s="417"/>
      <c r="N11" s="417"/>
      <c r="O11" s="417"/>
      <c r="P11" s="417"/>
      <c r="Q11" s="417"/>
      <c r="R11" s="417"/>
      <c r="S11" s="417"/>
      <c r="T11" s="417"/>
      <c r="U11" s="417"/>
    </row>
    <row r="12" spans="1:21" ht="4.5" customHeight="1">
      <c r="A12" s="227"/>
      <c r="B12" s="227"/>
      <c r="C12" s="227"/>
      <c r="D12" s="227"/>
      <c r="E12" s="227"/>
      <c r="F12" s="227"/>
      <c r="G12" s="227"/>
      <c r="H12" s="227"/>
      <c r="I12" s="227"/>
      <c r="J12" s="227"/>
      <c r="K12" s="227"/>
      <c r="L12" s="227"/>
      <c r="M12" s="227"/>
      <c r="N12" s="227"/>
      <c r="O12" s="227"/>
      <c r="P12" s="227"/>
      <c r="Q12" s="227"/>
      <c r="R12" s="227"/>
      <c r="S12" s="227"/>
      <c r="T12" s="227"/>
      <c r="U12" s="227"/>
    </row>
    <row r="13" spans="1:21" ht="12.75" customHeight="1">
      <c r="A13" s="415"/>
      <c r="B13" s="415"/>
      <c r="C13" s="415"/>
      <c r="D13" s="415"/>
      <c r="E13" s="415"/>
      <c r="F13" s="415"/>
      <c r="G13" s="415"/>
      <c r="H13" s="415"/>
      <c r="I13" s="415"/>
      <c r="J13" s="415"/>
      <c r="K13" s="415"/>
      <c r="L13" s="415"/>
      <c r="M13" s="415"/>
      <c r="N13" s="415"/>
      <c r="O13" s="415"/>
      <c r="P13" s="415"/>
      <c r="Q13" s="415"/>
      <c r="R13" s="415"/>
      <c r="S13" s="415"/>
      <c r="T13" s="415"/>
      <c r="U13" s="415"/>
    </row>
    <row r="14" spans="1:21" ht="12.75" customHeight="1">
      <c r="A14" s="417" t="s">
        <v>293</v>
      </c>
      <c r="B14" s="417"/>
      <c r="C14" s="417"/>
      <c r="D14" s="417"/>
      <c r="E14" s="417"/>
      <c r="F14" s="417"/>
      <c r="G14" s="417"/>
      <c r="H14" s="417"/>
      <c r="I14" s="417"/>
      <c r="J14" s="417"/>
      <c r="K14" s="417"/>
      <c r="L14" s="417"/>
      <c r="M14" s="417"/>
      <c r="N14" s="417"/>
      <c r="O14" s="417"/>
      <c r="P14" s="417"/>
      <c r="Q14" s="417"/>
      <c r="R14" s="417"/>
      <c r="S14" s="417"/>
      <c r="T14" s="417"/>
      <c r="U14" s="417"/>
    </row>
    <row r="15" spans="1:21" ht="6" customHeight="1"/>
    <row r="16" spans="1:21">
      <c r="A16" s="418" t="s">
        <v>594</v>
      </c>
      <c r="B16" s="418"/>
      <c r="C16" s="418"/>
      <c r="D16" s="418"/>
      <c r="E16" s="418"/>
      <c r="F16" s="418"/>
      <c r="G16" s="418"/>
      <c r="H16" s="418"/>
      <c r="I16" s="418"/>
      <c r="J16" s="418"/>
      <c r="K16" s="418"/>
      <c r="L16" s="418"/>
      <c r="M16" s="418"/>
      <c r="N16" s="418"/>
      <c r="O16" s="418"/>
      <c r="P16" s="418"/>
      <c r="Q16" s="418"/>
      <c r="R16" s="418"/>
      <c r="S16" s="418"/>
      <c r="T16" s="418"/>
      <c r="U16" s="418"/>
    </row>
    <row r="17" spans="1:22" ht="12.75" customHeight="1">
      <c r="A17" s="417" t="s">
        <v>438</v>
      </c>
      <c r="B17" s="417"/>
      <c r="C17" s="417"/>
      <c r="D17" s="417"/>
      <c r="E17" s="417"/>
      <c r="F17" s="417"/>
      <c r="G17" s="417"/>
      <c r="H17" s="417"/>
      <c r="I17" s="417"/>
      <c r="J17" s="417"/>
      <c r="K17" s="417"/>
      <c r="L17" s="417"/>
      <c r="M17" s="417"/>
      <c r="N17" s="417"/>
      <c r="O17" s="417"/>
      <c r="P17" s="417"/>
      <c r="Q17" s="417"/>
      <c r="R17" s="417"/>
      <c r="S17" s="417"/>
      <c r="T17" s="417"/>
      <c r="U17" s="417"/>
    </row>
    <row r="18" spans="1:22">
      <c r="A18" s="415" t="s">
        <v>597</v>
      </c>
      <c r="B18" s="415"/>
      <c r="C18" s="415"/>
      <c r="D18" s="415"/>
      <c r="E18" s="415"/>
      <c r="F18" s="415"/>
      <c r="G18" s="415"/>
      <c r="H18" s="415"/>
      <c r="I18" s="415"/>
      <c r="J18" s="415"/>
      <c r="K18" s="415"/>
      <c r="L18" s="415"/>
      <c r="M18" s="415"/>
      <c r="N18" s="415"/>
      <c r="O18" s="415"/>
      <c r="P18" s="415"/>
      <c r="Q18" s="415"/>
      <c r="R18" s="415"/>
      <c r="S18" s="415"/>
      <c r="T18" s="415"/>
      <c r="U18" s="415"/>
    </row>
    <row r="19" spans="1:22" ht="12" customHeight="1">
      <c r="A19" s="417" t="s">
        <v>293</v>
      </c>
      <c r="B19" s="417"/>
      <c r="C19" s="417"/>
      <c r="D19" s="417"/>
      <c r="E19" s="417"/>
      <c r="F19" s="417"/>
      <c r="G19" s="417"/>
      <c r="H19" s="417"/>
      <c r="I19" s="417"/>
      <c r="J19" s="417"/>
      <c r="K19" s="417"/>
      <c r="L19" s="417"/>
      <c r="M19" s="417"/>
      <c r="N19" s="417"/>
      <c r="O19" s="417"/>
      <c r="P19" s="417"/>
      <c r="Q19" s="417"/>
      <c r="R19" s="417"/>
      <c r="S19" s="417"/>
      <c r="T19" s="417"/>
      <c r="U19" s="417"/>
    </row>
    <row r="20" spans="1:22" ht="16.5">
      <c r="A20" s="427" t="s">
        <v>560</v>
      </c>
      <c r="B20" s="427"/>
      <c r="C20" s="427"/>
      <c r="D20" s="427"/>
      <c r="E20" s="427"/>
      <c r="F20" s="427"/>
      <c r="G20" s="427"/>
      <c r="H20" s="427"/>
      <c r="I20" s="427"/>
      <c r="J20" s="427"/>
      <c r="K20" s="427"/>
      <c r="L20" s="427"/>
      <c r="M20" s="427"/>
      <c r="N20" s="427"/>
      <c r="O20" s="427"/>
      <c r="P20" s="427"/>
      <c r="Q20" s="427"/>
      <c r="R20" s="427"/>
      <c r="S20" s="427"/>
      <c r="T20" s="427"/>
      <c r="U20" s="427"/>
    </row>
    <row r="21" spans="1:22" ht="6" customHeight="1"/>
    <row r="22" spans="1:22">
      <c r="A22" s="131" t="s">
        <v>294</v>
      </c>
      <c r="B22" s="131"/>
    </row>
    <row r="23" spans="1:22" ht="23.25" customHeight="1">
      <c r="A23" s="420" t="s">
        <v>0</v>
      </c>
      <c r="B23" s="419" t="s">
        <v>411</v>
      </c>
      <c r="C23" s="419" t="s">
        <v>480</v>
      </c>
      <c r="D23" s="419"/>
      <c r="E23" s="419"/>
      <c r="F23" s="419"/>
      <c r="G23" s="419"/>
      <c r="H23" s="428" t="s">
        <v>481</v>
      </c>
      <c r="I23" s="429"/>
      <c r="J23" s="429"/>
      <c r="K23" s="429"/>
      <c r="L23" s="430"/>
      <c r="M23" s="421" t="s">
        <v>329</v>
      </c>
      <c r="N23" s="422"/>
      <c r="O23" s="422"/>
      <c r="P23" s="422"/>
      <c r="Q23" s="422"/>
      <c r="R23" s="422"/>
      <c r="S23" s="422"/>
      <c r="T23" s="423"/>
      <c r="U23" s="431"/>
    </row>
    <row r="24" spans="1:22" ht="2.25" customHeight="1">
      <c r="A24" s="420"/>
      <c r="B24" s="419"/>
      <c r="C24" s="398" t="s">
        <v>450</v>
      </c>
      <c r="D24" s="398" t="s">
        <v>452</v>
      </c>
      <c r="E24" s="398" t="s">
        <v>453</v>
      </c>
      <c r="F24" s="413" t="s">
        <v>482</v>
      </c>
      <c r="G24" s="392" t="s">
        <v>483</v>
      </c>
      <c r="H24" s="411" t="s">
        <v>354</v>
      </c>
      <c r="I24" s="411" t="s">
        <v>295</v>
      </c>
      <c r="J24" s="411" t="s">
        <v>296</v>
      </c>
      <c r="K24" s="394" t="s">
        <v>464</v>
      </c>
      <c r="L24" s="411" t="s">
        <v>31</v>
      </c>
      <c r="M24" s="424"/>
      <c r="N24" s="425"/>
      <c r="O24" s="425"/>
      <c r="P24" s="425"/>
      <c r="Q24" s="425"/>
      <c r="R24" s="425"/>
      <c r="S24" s="425"/>
      <c r="T24" s="426"/>
      <c r="U24" s="431"/>
    </row>
    <row r="25" spans="1:22" ht="61.5" customHeight="1">
      <c r="A25" s="420"/>
      <c r="B25" s="419"/>
      <c r="C25" s="399"/>
      <c r="D25" s="399"/>
      <c r="E25" s="399"/>
      <c r="F25" s="413"/>
      <c r="G25" s="393"/>
      <c r="H25" s="412"/>
      <c r="I25" s="412"/>
      <c r="J25" s="412"/>
      <c r="K25" s="395"/>
      <c r="L25" s="412"/>
      <c r="M25" s="134" t="s">
        <v>328</v>
      </c>
      <c r="N25" s="134" t="s">
        <v>327</v>
      </c>
      <c r="O25" s="134" t="s">
        <v>326</v>
      </c>
      <c r="P25" s="134" t="s">
        <v>325</v>
      </c>
      <c r="Q25" s="134" t="s">
        <v>324</v>
      </c>
      <c r="R25" s="134" t="s">
        <v>323</v>
      </c>
      <c r="S25" s="134" t="s">
        <v>322</v>
      </c>
      <c r="T25" s="134" t="s">
        <v>31</v>
      </c>
      <c r="U25" s="431"/>
    </row>
    <row r="26" spans="1:22" s="135" customFormat="1" ht="9" customHeight="1">
      <c r="A26" s="129"/>
      <c r="B26" s="129">
        <v>2</v>
      </c>
      <c r="C26" s="129">
        <v>3</v>
      </c>
      <c r="D26" s="129">
        <v>4</v>
      </c>
      <c r="E26" s="129">
        <v>5</v>
      </c>
      <c r="F26" s="319">
        <v>6</v>
      </c>
      <c r="G26" s="319">
        <v>7</v>
      </c>
      <c r="H26" s="319">
        <v>8</v>
      </c>
      <c r="I26" s="319">
        <v>9</v>
      </c>
      <c r="J26" s="319">
        <v>10</v>
      </c>
      <c r="K26" s="319">
        <v>11</v>
      </c>
      <c r="L26" s="319">
        <v>12</v>
      </c>
      <c r="M26" s="319">
        <v>13</v>
      </c>
      <c r="N26" s="319">
        <v>14</v>
      </c>
      <c r="O26" s="319">
        <v>15</v>
      </c>
      <c r="P26" s="319">
        <v>16</v>
      </c>
      <c r="Q26" s="319">
        <v>17</v>
      </c>
      <c r="R26" s="319">
        <v>18</v>
      </c>
      <c r="S26" s="319">
        <v>19</v>
      </c>
      <c r="T26" s="129">
        <v>20</v>
      </c>
      <c r="V26" s="337"/>
    </row>
    <row r="27" spans="1:22" s="137" customFormat="1" ht="13.7" customHeight="1">
      <c r="A27" s="136"/>
      <c r="B27" s="403" t="s">
        <v>437</v>
      </c>
      <c r="C27" s="403"/>
      <c r="D27" s="403"/>
      <c r="E27" s="403"/>
      <c r="F27" s="403"/>
      <c r="G27" s="403"/>
      <c r="H27" s="403"/>
      <c r="I27" s="403"/>
      <c r="J27" s="403"/>
      <c r="K27" s="403"/>
      <c r="L27" s="403"/>
      <c r="M27" s="403"/>
      <c r="N27" s="403"/>
      <c r="O27" s="403"/>
      <c r="P27" s="403"/>
      <c r="Q27" s="403"/>
      <c r="R27" s="403"/>
      <c r="S27" s="403"/>
      <c r="T27" s="404"/>
      <c r="V27" s="155"/>
    </row>
    <row r="28" spans="1:22" s="137" customFormat="1" ht="11.25" customHeight="1">
      <c r="A28" s="138">
        <v>1</v>
      </c>
      <c r="B28" s="263" t="s">
        <v>40</v>
      </c>
      <c r="C28" s="140"/>
      <c r="D28" s="140">
        <v>8</v>
      </c>
      <c r="E28" s="140"/>
      <c r="F28" s="141">
        <f>SUM(C28:E28)</f>
        <v>8</v>
      </c>
      <c r="G28" s="140">
        <v>2</v>
      </c>
      <c r="H28" s="140">
        <v>1</v>
      </c>
      <c r="I28" s="140"/>
      <c r="J28" s="140"/>
      <c r="K28" s="140">
        <v>1</v>
      </c>
      <c r="L28" s="141">
        <f>SUM(H28:K28)</f>
        <v>2</v>
      </c>
      <c r="M28" s="140"/>
      <c r="N28" s="140"/>
      <c r="O28" s="140"/>
      <c r="P28" s="140">
        <v>1</v>
      </c>
      <c r="Q28" s="140">
        <v>3</v>
      </c>
      <c r="R28" s="140"/>
      <c r="S28" s="140"/>
      <c r="T28" s="141">
        <f>SUM(M28:S28)</f>
        <v>4</v>
      </c>
      <c r="V28" s="166" t="str">
        <f>IF(G28&gt;F28,"Klaida! Negali būti moterų daugiau nei iš viso buvo sportininkų!",IF(T28&gt;F28,"Klaida! Negali būti meistriškumo pakopų daugiau nei iš viso buvo sportininkų!",""))</f>
        <v/>
      </c>
    </row>
    <row r="29" spans="1:22" s="137" customFormat="1" ht="11.25" customHeight="1">
      <c r="A29" s="138">
        <v>2</v>
      </c>
      <c r="B29" s="263" t="s">
        <v>42</v>
      </c>
      <c r="C29" s="140"/>
      <c r="D29" s="140"/>
      <c r="E29" s="140"/>
      <c r="F29" s="141">
        <f t="shared" ref="F29:F82" si="0">SUM(C29:E29)</f>
        <v>0</v>
      </c>
      <c r="G29" s="140"/>
      <c r="H29" s="140"/>
      <c r="I29" s="140"/>
      <c r="J29" s="140"/>
      <c r="K29" s="140"/>
      <c r="L29" s="141">
        <f t="shared" ref="L29:L65" si="1">SUM(H29:K29)</f>
        <v>0</v>
      </c>
      <c r="M29" s="140"/>
      <c r="N29" s="140"/>
      <c r="O29" s="140"/>
      <c r="P29" s="140"/>
      <c r="Q29" s="140"/>
      <c r="R29" s="140"/>
      <c r="S29" s="140"/>
      <c r="T29" s="141">
        <f>SUM(M29:S29)</f>
        <v>0</v>
      </c>
      <c r="V29" s="166" t="str">
        <f t="shared" ref="V29:V92" si="2">IF(G29&gt;F29,"Klaida! Negali būti moterų daugiau nei iš viso buvo sportininkų!",IF(T29&gt;F29,"Klaida! Negali būti meistriškumo pakopų daugiau nei iš viso buvo sportininkų!",""))</f>
        <v/>
      </c>
    </row>
    <row r="30" spans="1:22" s="137" customFormat="1" ht="11.25" customHeight="1">
      <c r="A30" s="138">
        <v>3</v>
      </c>
      <c r="B30" s="263" t="s">
        <v>484</v>
      </c>
      <c r="C30" s="140"/>
      <c r="D30" s="140"/>
      <c r="E30" s="140"/>
      <c r="F30" s="141">
        <f t="shared" si="0"/>
        <v>0</v>
      </c>
      <c r="G30" s="140"/>
      <c r="H30" s="140"/>
      <c r="I30" s="140"/>
      <c r="J30" s="140"/>
      <c r="K30" s="140"/>
      <c r="L30" s="141">
        <f t="shared" si="1"/>
        <v>0</v>
      </c>
      <c r="M30" s="140"/>
      <c r="N30" s="140"/>
      <c r="O30" s="140"/>
      <c r="P30" s="140"/>
      <c r="Q30" s="140"/>
      <c r="R30" s="140"/>
      <c r="S30" s="140"/>
      <c r="T30" s="141">
        <f>SUM(M30:S30)</f>
        <v>0</v>
      </c>
      <c r="V30" s="166" t="str">
        <f t="shared" si="2"/>
        <v/>
      </c>
    </row>
    <row r="31" spans="1:22" s="137" customFormat="1" ht="11.25" customHeight="1">
      <c r="A31" s="138">
        <v>4</v>
      </c>
      <c r="B31" s="263" t="s">
        <v>44</v>
      </c>
      <c r="C31" s="140"/>
      <c r="D31" s="140"/>
      <c r="E31" s="140"/>
      <c r="F31" s="141">
        <f t="shared" si="0"/>
        <v>0</v>
      </c>
      <c r="G31" s="140"/>
      <c r="H31" s="140"/>
      <c r="I31" s="140"/>
      <c r="J31" s="140"/>
      <c r="K31" s="140"/>
      <c r="L31" s="141">
        <f t="shared" si="1"/>
        <v>0</v>
      </c>
      <c r="M31" s="140"/>
      <c r="N31" s="140"/>
      <c r="O31" s="140"/>
      <c r="P31" s="140"/>
      <c r="Q31" s="140"/>
      <c r="R31" s="140"/>
      <c r="S31" s="140"/>
      <c r="T31" s="141">
        <f t="shared" ref="T31:T110" si="3">SUM(M31:S31)</f>
        <v>0</v>
      </c>
      <c r="V31" s="166" t="str">
        <f t="shared" si="2"/>
        <v/>
      </c>
    </row>
    <row r="32" spans="1:22" s="137" customFormat="1" ht="11.25" customHeight="1">
      <c r="A32" s="138">
        <v>5</v>
      </c>
      <c r="B32" s="263" t="s">
        <v>513</v>
      </c>
      <c r="C32" s="140"/>
      <c r="D32" s="140"/>
      <c r="E32" s="140"/>
      <c r="F32" s="141">
        <f t="shared" si="0"/>
        <v>0</v>
      </c>
      <c r="G32" s="140"/>
      <c r="H32" s="140"/>
      <c r="I32" s="140"/>
      <c r="J32" s="140"/>
      <c r="K32" s="140"/>
      <c r="L32" s="141">
        <f t="shared" si="1"/>
        <v>0</v>
      </c>
      <c r="M32" s="140"/>
      <c r="N32" s="140"/>
      <c r="O32" s="140"/>
      <c r="P32" s="140"/>
      <c r="Q32" s="140"/>
      <c r="R32" s="140"/>
      <c r="S32" s="140"/>
      <c r="T32" s="141">
        <f t="shared" si="3"/>
        <v>0</v>
      </c>
      <c r="V32" s="166" t="str">
        <f t="shared" si="2"/>
        <v/>
      </c>
    </row>
    <row r="33" spans="1:22" s="137" customFormat="1" ht="11.25" customHeight="1">
      <c r="A33" s="138">
        <v>6</v>
      </c>
      <c r="B33" s="263" t="s">
        <v>46</v>
      </c>
      <c r="C33" s="140"/>
      <c r="D33" s="140"/>
      <c r="E33" s="140"/>
      <c r="F33" s="141">
        <f t="shared" si="0"/>
        <v>0</v>
      </c>
      <c r="G33" s="140"/>
      <c r="H33" s="140"/>
      <c r="I33" s="140"/>
      <c r="J33" s="140"/>
      <c r="K33" s="140"/>
      <c r="L33" s="141">
        <f t="shared" si="1"/>
        <v>0</v>
      </c>
      <c r="M33" s="140"/>
      <c r="N33" s="140"/>
      <c r="O33" s="140"/>
      <c r="P33" s="140"/>
      <c r="Q33" s="140"/>
      <c r="R33" s="140"/>
      <c r="S33" s="140"/>
      <c r="T33" s="141">
        <f t="shared" si="3"/>
        <v>0</v>
      </c>
      <c r="V33" s="166" t="str">
        <f t="shared" si="2"/>
        <v/>
      </c>
    </row>
    <row r="34" spans="1:22" s="137" customFormat="1" ht="11.25" customHeight="1">
      <c r="A34" s="138">
        <v>7</v>
      </c>
      <c r="B34" s="263" t="s">
        <v>359</v>
      </c>
      <c r="C34" s="140"/>
      <c r="D34" s="140"/>
      <c r="E34" s="140"/>
      <c r="F34" s="141">
        <f t="shared" si="0"/>
        <v>0</v>
      </c>
      <c r="G34" s="140"/>
      <c r="H34" s="140"/>
      <c r="I34" s="140"/>
      <c r="J34" s="140"/>
      <c r="K34" s="140"/>
      <c r="L34" s="141">
        <f t="shared" si="1"/>
        <v>0</v>
      </c>
      <c r="M34" s="140"/>
      <c r="N34" s="140"/>
      <c r="O34" s="140"/>
      <c r="P34" s="140"/>
      <c r="Q34" s="140"/>
      <c r="R34" s="140"/>
      <c r="S34" s="140"/>
      <c r="T34" s="141">
        <f t="shared" si="3"/>
        <v>0</v>
      </c>
      <c r="V34" s="166" t="str">
        <f t="shared" si="2"/>
        <v/>
      </c>
    </row>
    <row r="35" spans="1:22" s="137" customFormat="1" ht="11.25" customHeight="1">
      <c r="A35" s="138">
        <v>8</v>
      </c>
      <c r="B35" s="263" t="s">
        <v>48</v>
      </c>
      <c r="C35" s="140">
        <v>67</v>
      </c>
      <c r="D35" s="140">
        <v>3</v>
      </c>
      <c r="E35" s="140"/>
      <c r="F35" s="141">
        <f t="shared" si="0"/>
        <v>70</v>
      </c>
      <c r="G35" s="140">
        <v>7</v>
      </c>
      <c r="H35" s="140">
        <v>2</v>
      </c>
      <c r="I35" s="140">
        <v>4</v>
      </c>
      <c r="J35" s="140">
        <v>2</v>
      </c>
      <c r="K35" s="140"/>
      <c r="L35" s="141">
        <f t="shared" si="1"/>
        <v>8</v>
      </c>
      <c r="M35" s="140"/>
      <c r="N35" s="140">
        <v>5</v>
      </c>
      <c r="O35" s="140">
        <v>26</v>
      </c>
      <c r="P35" s="140">
        <v>13</v>
      </c>
      <c r="Q35" s="140">
        <v>2</v>
      </c>
      <c r="R35" s="140"/>
      <c r="S35" s="140"/>
      <c r="T35" s="141">
        <f t="shared" si="3"/>
        <v>46</v>
      </c>
      <c r="V35" s="166" t="str">
        <f t="shared" si="2"/>
        <v/>
      </c>
    </row>
    <row r="36" spans="1:22" s="137" customFormat="1" ht="11.25" customHeight="1">
      <c r="A36" s="138">
        <v>9</v>
      </c>
      <c r="B36" s="263" t="s">
        <v>50</v>
      </c>
      <c r="C36" s="140"/>
      <c r="D36" s="140"/>
      <c r="E36" s="140"/>
      <c r="F36" s="141">
        <f t="shared" si="0"/>
        <v>0</v>
      </c>
      <c r="G36" s="140"/>
      <c r="H36" s="140"/>
      <c r="I36" s="140"/>
      <c r="J36" s="140"/>
      <c r="K36" s="140"/>
      <c r="L36" s="141">
        <f t="shared" si="1"/>
        <v>0</v>
      </c>
      <c r="M36" s="140"/>
      <c r="N36" s="140"/>
      <c r="O36" s="140"/>
      <c r="P36" s="140"/>
      <c r="Q36" s="140"/>
      <c r="R36" s="140"/>
      <c r="S36" s="140"/>
      <c r="T36" s="141">
        <f t="shared" si="3"/>
        <v>0</v>
      </c>
      <c r="V36" s="166" t="str">
        <f t="shared" si="2"/>
        <v/>
      </c>
    </row>
    <row r="37" spans="1:22" s="137" customFormat="1" ht="11.25" customHeight="1">
      <c r="A37" s="138">
        <v>10</v>
      </c>
      <c r="B37" s="263" t="s">
        <v>360</v>
      </c>
      <c r="C37" s="140"/>
      <c r="D37" s="140"/>
      <c r="E37" s="140"/>
      <c r="F37" s="141">
        <f t="shared" si="0"/>
        <v>0</v>
      </c>
      <c r="G37" s="140"/>
      <c r="H37" s="140"/>
      <c r="I37" s="140"/>
      <c r="J37" s="140"/>
      <c r="K37" s="140"/>
      <c r="L37" s="141">
        <f t="shared" si="1"/>
        <v>0</v>
      </c>
      <c r="M37" s="140"/>
      <c r="N37" s="140"/>
      <c r="O37" s="140"/>
      <c r="P37" s="140"/>
      <c r="Q37" s="140"/>
      <c r="R37" s="140"/>
      <c r="S37" s="140"/>
      <c r="T37" s="141">
        <f t="shared" si="3"/>
        <v>0</v>
      </c>
      <c r="V37" s="166" t="str">
        <f t="shared" si="2"/>
        <v/>
      </c>
    </row>
    <row r="38" spans="1:22" s="137" customFormat="1" ht="11.25" customHeight="1">
      <c r="A38" s="138">
        <v>11</v>
      </c>
      <c r="B38" s="263" t="s">
        <v>361</v>
      </c>
      <c r="C38" s="140"/>
      <c r="D38" s="140"/>
      <c r="E38" s="140"/>
      <c r="F38" s="141">
        <f t="shared" si="0"/>
        <v>0</v>
      </c>
      <c r="G38" s="140"/>
      <c r="H38" s="140"/>
      <c r="I38" s="140"/>
      <c r="J38" s="140"/>
      <c r="K38" s="140"/>
      <c r="L38" s="141">
        <f t="shared" si="1"/>
        <v>0</v>
      </c>
      <c r="M38" s="140"/>
      <c r="N38" s="140"/>
      <c r="O38" s="140"/>
      <c r="P38" s="140"/>
      <c r="Q38" s="140"/>
      <c r="R38" s="140"/>
      <c r="S38" s="140"/>
      <c r="T38" s="141">
        <f t="shared" si="3"/>
        <v>0</v>
      </c>
      <c r="V38" s="166" t="str">
        <f t="shared" si="2"/>
        <v/>
      </c>
    </row>
    <row r="39" spans="1:22" s="137" customFormat="1" ht="11.25" customHeight="1">
      <c r="A39" s="138">
        <v>12</v>
      </c>
      <c r="B39" s="263" t="s">
        <v>362</v>
      </c>
      <c r="C39" s="140">
        <v>27</v>
      </c>
      <c r="D39" s="140">
        <v>9</v>
      </c>
      <c r="E39" s="140"/>
      <c r="F39" s="141">
        <f t="shared" si="0"/>
        <v>36</v>
      </c>
      <c r="G39" s="140">
        <v>9</v>
      </c>
      <c r="H39" s="140">
        <v>2</v>
      </c>
      <c r="I39" s="140">
        <v>2</v>
      </c>
      <c r="J39" s="140"/>
      <c r="K39" s="140">
        <v>2</v>
      </c>
      <c r="L39" s="141">
        <f t="shared" si="1"/>
        <v>6</v>
      </c>
      <c r="M39" s="140"/>
      <c r="N39" s="140">
        <v>1</v>
      </c>
      <c r="O39" s="140">
        <v>4</v>
      </c>
      <c r="P39" s="140">
        <v>2</v>
      </c>
      <c r="Q39" s="140"/>
      <c r="R39" s="140">
        <v>4</v>
      </c>
      <c r="S39" s="140"/>
      <c r="T39" s="141">
        <f t="shared" si="3"/>
        <v>11</v>
      </c>
      <c r="V39" s="166" t="str">
        <f t="shared" si="2"/>
        <v/>
      </c>
    </row>
    <row r="40" spans="1:22" s="137" customFormat="1" ht="11.25" customHeight="1">
      <c r="A40" s="138">
        <v>13</v>
      </c>
      <c r="B40" s="263" t="s">
        <v>363</v>
      </c>
      <c r="C40" s="140"/>
      <c r="D40" s="140"/>
      <c r="E40" s="140"/>
      <c r="F40" s="141">
        <f t="shared" si="0"/>
        <v>0</v>
      </c>
      <c r="G40" s="140"/>
      <c r="H40" s="140"/>
      <c r="I40" s="140"/>
      <c r="J40" s="140"/>
      <c r="K40" s="140"/>
      <c r="L40" s="141">
        <f t="shared" si="1"/>
        <v>0</v>
      </c>
      <c r="M40" s="140"/>
      <c r="N40" s="140"/>
      <c r="O40" s="140"/>
      <c r="P40" s="140"/>
      <c r="Q40" s="140"/>
      <c r="R40" s="140"/>
      <c r="S40" s="140"/>
      <c r="T40" s="141">
        <f t="shared" si="3"/>
        <v>0</v>
      </c>
      <c r="V40" s="166" t="str">
        <f t="shared" si="2"/>
        <v/>
      </c>
    </row>
    <row r="41" spans="1:22" s="137" customFormat="1" ht="11.25" customHeight="1">
      <c r="A41" s="138">
        <v>14</v>
      </c>
      <c r="B41" s="263" t="s">
        <v>364</v>
      </c>
      <c r="C41" s="140"/>
      <c r="D41" s="140"/>
      <c r="E41" s="140"/>
      <c r="F41" s="141">
        <f t="shared" si="0"/>
        <v>0</v>
      </c>
      <c r="G41" s="140"/>
      <c r="H41" s="140"/>
      <c r="I41" s="140"/>
      <c r="J41" s="140"/>
      <c r="K41" s="140"/>
      <c r="L41" s="141">
        <f t="shared" si="1"/>
        <v>0</v>
      </c>
      <c r="M41" s="140"/>
      <c r="N41" s="140"/>
      <c r="O41" s="140"/>
      <c r="P41" s="140"/>
      <c r="Q41" s="140"/>
      <c r="R41" s="140"/>
      <c r="S41" s="140"/>
      <c r="T41" s="141">
        <f t="shared" si="3"/>
        <v>0</v>
      </c>
      <c r="V41" s="166" t="str">
        <f t="shared" si="2"/>
        <v/>
      </c>
    </row>
    <row r="42" spans="1:22" s="137" customFormat="1" ht="11.25" customHeight="1">
      <c r="A42" s="138">
        <v>15</v>
      </c>
      <c r="B42" s="263" t="s">
        <v>516</v>
      </c>
      <c r="C42" s="140"/>
      <c r="D42" s="140"/>
      <c r="E42" s="140"/>
      <c r="F42" s="141">
        <f t="shared" si="0"/>
        <v>0</v>
      </c>
      <c r="G42" s="140"/>
      <c r="H42" s="140"/>
      <c r="I42" s="140"/>
      <c r="J42" s="140"/>
      <c r="K42" s="140"/>
      <c r="L42" s="141">
        <f t="shared" si="1"/>
        <v>0</v>
      </c>
      <c r="M42" s="140"/>
      <c r="N42" s="140"/>
      <c r="O42" s="140"/>
      <c r="P42" s="140"/>
      <c r="Q42" s="140"/>
      <c r="R42" s="140"/>
      <c r="S42" s="140"/>
      <c r="T42" s="141">
        <f t="shared" si="3"/>
        <v>0</v>
      </c>
      <c r="V42" s="166" t="str">
        <f t="shared" si="2"/>
        <v/>
      </c>
    </row>
    <row r="43" spans="1:22" s="137" customFormat="1" ht="11.25" customHeight="1">
      <c r="A43" s="138">
        <v>16</v>
      </c>
      <c r="B43" s="263" t="s">
        <v>365</v>
      </c>
      <c r="C43" s="140">
        <v>30</v>
      </c>
      <c r="D43" s="140">
        <v>3</v>
      </c>
      <c r="E43" s="140"/>
      <c r="F43" s="141">
        <f t="shared" si="0"/>
        <v>33</v>
      </c>
      <c r="G43" s="140"/>
      <c r="H43" s="140">
        <v>3</v>
      </c>
      <c r="I43" s="140">
        <v>1</v>
      </c>
      <c r="J43" s="140"/>
      <c r="K43" s="140"/>
      <c r="L43" s="141">
        <f t="shared" si="1"/>
        <v>4</v>
      </c>
      <c r="M43" s="140"/>
      <c r="N43" s="140">
        <v>8</v>
      </c>
      <c r="O43" s="140">
        <v>12</v>
      </c>
      <c r="P43" s="140">
        <v>11</v>
      </c>
      <c r="Q43" s="140">
        <v>2</v>
      </c>
      <c r="R43" s="140"/>
      <c r="S43" s="140"/>
      <c r="T43" s="141">
        <f t="shared" si="3"/>
        <v>33</v>
      </c>
      <c r="V43" s="166" t="str">
        <f t="shared" si="2"/>
        <v/>
      </c>
    </row>
    <row r="44" spans="1:22" s="137" customFormat="1" ht="11.25" customHeight="1">
      <c r="A44" s="138">
        <v>17</v>
      </c>
      <c r="B44" s="263" t="s">
        <v>56</v>
      </c>
      <c r="C44" s="140"/>
      <c r="D44" s="140"/>
      <c r="E44" s="140"/>
      <c r="F44" s="141">
        <f t="shared" si="0"/>
        <v>0</v>
      </c>
      <c r="G44" s="140"/>
      <c r="H44" s="140"/>
      <c r="I44" s="140"/>
      <c r="J44" s="140"/>
      <c r="K44" s="140"/>
      <c r="L44" s="141">
        <f t="shared" si="1"/>
        <v>0</v>
      </c>
      <c r="M44" s="140"/>
      <c r="N44" s="140"/>
      <c r="O44" s="140"/>
      <c r="P44" s="140"/>
      <c r="Q44" s="140"/>
      <c r="R44" s="140"/>
      <c r="S44" s="140"/>
      <c r="T44" s="141">
        <f t="shared" si="3"/>
        <v>0</v>
      </c>
      <c r="V44" s="166" t="str">
        <f t="shared" si="2"/>
        <v/>
      </c>
    </row>
    <row r="45" spans="1:22" s="137" customFormat="1" ht="11.25" customHeight="1">
      <c r="A45" s="138">
        <v>18</v>
      </c>
      <c r="B45" s="263" t="s">
        <v>58</v>
      </c>
      <c r="C45" s="140">
        <v>772</v>
      </c>
      <c r="D45" s="140">
        <v>0</v>
      </c>
      <c r="E45" s="140">
        <v>0</v>
      </c>
      <c r="F45" s="141">
        <f t="shared" si="0"/>
        <v>772</v>
      </c>
      <c r="G45" s="140">
        <v>42</v>
      </c>
      <c r="H45" s="140">
        <v>27</v>
      </c>
      <c r="I45" s="140">
        <v>17</v>
      </c>
      <c r="J45" s="140">
        <v>5</v>
      </c>
      <c r="K45" s="140">
        <v>0</v>
      </c>
      <c r="L45" s="141">
        <f t="shared" si="1"/>
        <v>49</v>
      </c>
      <c r="M45" s="140"/>
      <c r="N45" s="140">
        <v>26</v>
      </c>
      <c r="O45" s="140">
        <v>87</v>
      </c>
      <c r="P45" s="140">
        <v>130</v>
      </c>
      <c r="Q45" s="140">
        <v>17</v>
      </c>
      <c r="R45" s="140">
        <v>0</v>
      </c>
      <c r="S45" s="140">
        <v>0</v>
      </c>
      <c r="T45" s="141">
        <f t="shared" si="3"/>
        <v>260</v>
      </c>
      <c r="V45" s="166" t="str">
        <f t="shared" si="2"/>
        <v/>
      </c>
    </row>
    <row r="46" spans="1:22" s="137" customFormat="1" ht="11.25" customHeight="1">
      <c r="A46" s="138">
        <v>19</v>
      </c>
      <c r="B46" s="263" t="s">
        <v>60</v>
      </c>
      <c r="C46" s="140">
        <v>86</v>
      </c>
      <c r="D46" s="140"/>
      <c r="E46" s="140"/>
      <c r="F46" s="141">
        <f t="shared" si="0"/>
        <v>86</v>
      </c>
      <c r="G46" s="140">
        <v>36</v>
      </c>
      <c r="H46" s="140">
        <v>2</v>
      </c>
      <c r="I46" s="140">
        <v>6</v>
      </c>
      <c r="J46" s="140">
        <v>3</v>
      </c>
      <c r="K46" s="140"/>
      <c r="L46" s="141">
        <f t="shared" si="1"/>
        <v>11</v>
      </c>
      <c r="M46" s="140">
        <v>4</v>
      </c>
      <c r="N46" s="140">
        <v>24</v>
      </c>
      <c r="O46" s="140">
        <v>33</v>
      </c>
      <c r="P46" s="140">
        <v>6</v>
      </c>
      <c r="Q46" s="140"/>
      <c r="R46" s="140"/>
      <c r="S46" s="140"/>
      <c r="T46" s="141">
        <f t="shared" si="3"/>
        <v>67</v>
      </c>
      <c r="V46" s="166" t="str">
        <f t="shared" si="2"/>
        <v/>
      </c>
    </row>
    <row r="47" spans="1:22" s="137" customFormat="1" ht="11.25" customHeight="1">
      <c r="A47" s="138">
        <v>20</v>
      </c>
      <c r="B47" s="263" t="s">
        <v>366</v>
      </c>
      <c r="C47" s="140">
        <v>142</v>
      </c>
      <c r="D47" s="140"/>
      <c r="E47" s="140"/>
      <c r="F47" s="141">
        <f t="shared" si="0"/>
        <v>142</v>
      </c>
      <c r="G47" s="140">
        <v>142</v>
      </c>
      <c r="H47" s="140">
        <v>5</v>
      </c>
      <c r="I47" s="140">
        <v>10</v>
      </c>
      <c r="J47" s="140"/>
      <c r="K47" s="140">
        <v>3</v>
      </c>
      <c r="L47" s="141">
        <f t="shared" si="1"/>
        <v>18</v>
      </c>
      <c r="M47" s="140">
        <v>28</v>
      </c>
      <c r="N47" s="140">
        <v>35</v>
      </c>
      <c r="O47" s="140">
        <v>18</v>
      </c>
      <c r="P47" s="140">
        <v>1</v>
      </c>
      <c r="Q47" s="140">
        <v>2</v>
      </c>
      <c r="R47" s="140">
        <v>2</v>
      </c>
      <c r="S47" s="140"/>
      <c r="T47" s="141">
        <f t="shared" si="3"/>
        <v>86</v>
      </c>
      <c r="V47" s="166" t="str">
        <f t="shared" si="2"/>
        <v/>
      </c>
    </row>
    <row r="48" spans="1:22" s="137" customFormat="1" ht="11.25" customHeight="1">
      <c r="A48" s="138">
        <v>21</v>
      </c>
      <c r="B48" s="263" t="s">
        <v>367</v>
      </c>
      <c r="C48" s="140"/>
      <c r="D48" s="140"/>
      <c r="E48" s="140"/>
      <c r="F48" s="141">
        <f t="shared" si="0"/>
        <v>0</v>
      </c>
      <c r="G48" s="140"/>
      <c r="H48" s="140"/>
      <c r="I48" s="140"/>
      <c r="J48" s="140"/>
      <c r="K48" s="140"/>
      <c r="L48" s="141">
        <f t="shared" si="1"/>
        <v>0</v>
      </c>
      <c r="M48" s="140"/>
      <c r="N48" s="140"/>
      <c r="O48" s="140"/>
      <c r="P48" s="140"/>
      <c r="Q48" s="140"/>
      <c r="R48" s="140"/>
      <c r="S48" s="140"/>
      <c r="T48" s="141">
        <f t="shared" si="3"/>
        <v>0</v>
      </c>
      <c r="V48" s="166" t="str">
        <f t="shared" si="2"/>
        <v/>
      </c>
    </row>
    <row r="49" spans="1:22" s="137" customFormat="1" ht="11.25" customHeight="1">
      <c r="A49" s="138">
        <v>22</v>
      </c>
      <c r="B49" s="263" t="s">
        <v>196</v>
      </c>
      <c r="C49" s="140"/>
      <c r="D49" s="140"/>
      <c r="E49" s="140"/>
      <c r="F49" s="141">
        <f t="shared" si="0"/>
        <v>0</v>
      </c>
      <c r="G49" s="140"/>
      <c r="H49" s="140"/>
      <c r="I49" s="140"/>
      <c r="J49" s="140"/>
      <c r="K49" s="140"/>
      <c r="L49" s="141">
        <f t="shared" si="1"/>
        <v>0</v>
      </c>
      <c r="M49" s="140"/>
      <c r="N49" s="140"/>
      <c r="O49" s="140"/>
      <c r="P49" s="140"/>
      <c r="Q49" s="140"/>
      <c r="R49" s="140"/>
      <c r="S49" s="140"/>
      <c r="T49" s="141">
        <f t="shared" si="3"/>
        <v>0</v>
      </c>
      <c r="V49" s="166" t="str">
        <f t="shared" si="2"/>
        <v/>
      </c>
    </row>
    <row r="50" spans="1:22" s="137" customFormat="1" ht="11.25" customHeight="1">
      <c r="A50" s="138">
        <v>23</v>
      </c>
      <c r="B50" s="263" t="s">
        <v>368</v>
      </c>
      <c r="C50" s="140">
        <v>57</v>
      </c>
      <c r="D50" s="140">
        <v>8</v>
      </c>
      <c r="E50" s="140"/>
      <c r="F50" s="141">
        <f t="shared" si="0"/>
        <v>65</v>
      </c>
      <c r="G50" s="140">
        <v>1</v>
      </c>
      <c r="H50" s="140">
        <v>2</v>
      </c>
      <c r="I50" s="140">
        <v>3</v>
      </c>
      <c r="J50" s="140">
        <v>2</v>
      </c>
      <c r="K50" s="140">
        <v>3</v>
      </c>
      <c r="L50" s="141">
        <f t="shared" si="1"/>
        <v>10</v>
      </c>
      <c r="M50" s="140"/>
      <c r="N50" s="140">
        <v>13</v>
      </c>
      <c r="O50" s="140">
        <v>14</v>
      </c>
      <c r="P50" s="140">
        <v>4</v>
      </c>
      <c r="Q50" s="140">
        <v>7</v>
      </c>
      <c r="R50" s="140"/>
      <c r="S50" s="140">
        <v>3</v>
      </c>
      <c r="T50" s="141">
        <f t="shared" si="3"/>
        <v>41</v>
      </c>
      <c r="V50" s="166" t="str">
        <f t="shared" si="2"/>
        <v/>
      </c>
    </row>
    <row r="51" spans="1:22" s="137" customFormat="1" ht="11.25" customHeight="1">
      <c r="A51" s="138">
        <v>24</v>
      </c>
      <c r="B51" s="263" t="s">
        <v>369</v>
      </c>
      <c r="C51" s="140">
        <v>35</v>
      </c>
      <c r="D51" s="140">
        <v>7</v>
      </c>
      <c r="E51" s="140"/>
      <c r="F51" s="141">
        <f t="shared" si="0"/>
        <v>42</v>
      </c>
      <c r="G51" s="140">
        <v>2</v>
      </c>
      <c r="H51" s="140"/>
      <c r="I51" s="140">
        <v>2</v>
      </c>
      <c r="J51" s="140">
        <v>4</v>
      </c>
      <c r="K51" s="140">
        <v>1</v>
      </c>
      <c r="L51" s="141">
        <f t="shared" si="1"/>
        <v>7</v>
      </c>
      <c r="M51" s="140"/>
      <c r="N51" s="140">
        <v>7</v>
      </c>
      <c r="O51" s="140">
        <v>2</v>
      </c>
      <c r="P51" s="140">
        <v>15</v>
      </c>
      <c r="Q51" s="140">
        <v>4</v>
      </c>
      <c r="R51" s="140"/>
      <c r="S51" s="140">
        <v>1</v>
      </c>
      <c r="T51" s="141">
        <f t="shared" si="3"/>
        <v>29</v>
      </c>
      <c r="V51" s="166" t="str">
        <f t="shared" si="2"/>
        <v/>
      </c>
    </row>
    <row r="52" spans="1:22" s="137" customFormat="1" ht="11.25" customHeight="1">
      <c r="A52" s="138">
        <v>25</v>
      </c>
      <c r="B52" s="263" t="s">
        <v>370</v>
      </c>
      <c r="C52" s="140"/>
      <c r="D52" s="140"/>
      <c r="E52" s="140"/>
      <c r="F52" s="141">
        <f t="shared" si="0"/>
        <v>0</v>
      </c>
      <c r="G52" s="140"/>
      <c r="H52" s="140"/>
      <c r="I52" s="140"/>
      <c r="J52" s="140"/>
      <c r="K52" s="140"/>
      <c r="L52" s="141">
        <f t="shared" si="1"/>
        <v>0</v>
      </c>
      <c r="M52" s="140"/>
      <c r="N52" s="140"/>
      <c r="O52" s="140"/>
      <c r="P52" s="140"/>
      <c r="Q52" s="140"/>
      <c r="R52" s="140"/>
      <c r="S52" s="140"/>
      <c r="T52" s="141">
        <f t="shared" si="3"/>
        <v>0</v>
      </c>
      <c r="V52" s="166" t="str">
        <f t="shared" si="2"/>
        <v/>
      </c>
    </row>
    <row r="53" spans="1:22" s="137" customFormat="1" ht="11.25" customHeight="1">
      <c r="A53" s="138">
        <v>26</v>
      </c>
      <c r="B53" s="263" t="s">
        <v>63</v>
      </c>
      <c r="C53" s="140"/>
      <c r="D53" s="140"/>
      <c r="E53" s="140"/>
      <c r="F53" s="141">
        <f t="shared" si="0"/>
        <v>0</v>
      </c>
      <c r="G53" s="140"/>
      <c r="H53" s="140"/>
      <c r="I53" s="140"/>
      <c r="J53" s="140"/>
      <c r="K53" s="140"/>
      <c r="L53" s="141">
        <f t="shared" si="1"/>
        <v>0</v>
      </c>
      <c r="M53" s="140"/>
      <c r="N53" s="140"/>
      <c r="O53" s="140"/>
      <c r="P53" s="140"/>
      <c r="Q53" s="140"/>
      <c r="R53" s="140"/>
      <c r="S53" s="140"/>
      <c r="T53" s="141">
        <f t="shared" si="3"/>
        <v>0</v>
      </c>
      <c r="V53" s="166" t="str">
        <f t="shared" si="2"/>
        <v/>
      </c>
    </row>
    <row r="54" spans="1:22" s="137" customFormat="1" ht="11.25" customHeight="1">
      <c r="A54" s="138">
        <v>27</v>
      </c>
      <c r="B54" s="263" t="s">
        <v>485</v>
      </c>
      <c r="C54" s="140"/>
      <c r="D54" s="140"/>
      <c r="E54" s="140"/>
      <c r="F54" s="141">
        <f t="shared" si="0"/>
        <v>0</v>
      </c>
      <c r="G54" s="140"/>
      <c r="H54" s="140"/>
      <c r="I54" s="140"/>
      <c r="J54" s="140"/>
      <c r="K54" s="140"/>
      <c r="L54" s="141">
        <f t="shared" si="1"/>
        <v>0</v>
      </c>
      <c r="M54" s="140"/>
      <c r="N54" s="140"/>
      <c r="O54" s="140"/>
      <c r="P54" s="140"/>
      <c r="Q54" s="140"/>
      <c r="R54" s="140"/>
      <c r="S54" s="140"/>
      <c r="T54" s="141">
        <f t="shared" si="3"/>
        <v>0</v>
      </c>
      <c r="V54" s="166" t="str">
        <f t="shared" si="2"/>
        <v/>
      </c>
    </row>
    <row r="55" spans="1:22" s="137" customFormat="1" ht="11.25" customHeight="1">
      <c r="A55" s="138">
        <v>28</v>
      </c>
      <c r="B55" s="263" t="s">
        <v>172</v>
      </c>
      <c r="C55" s="140"/>
      <c r="D55" s="140"/>
      <c r="E55" s="140"/>
      <c r="F55" s="141">
        <f t="shared" si="0"/>
        <v>0</v>
      </c>
      <c r="G55" s="140"/>
      <c r="H55" s="140"/>
      <c r="I55" s="140"/>
      <c r="J55" s="140"/>
      <c r="K55" s="140"/>
      <c r="L55" s="141">
        <f t="shared" si="1"/>
        <v>0</v>
      </c>
      <c r="M55" s="140"/>
      <c r="N55" s="140"/>
      <c r="O55" s="140"/>
      <c r="P55" s="140"/>
      <c r="Q55" s="140"/>
      <c r="R55" s="140"/>
      <c r="S55" s="140"/>
      <c r="T55" s="141">
        <f t="shared" si="3"/>
        <v>0</v>
      </c>
      <c r="V55" s="166" t="str">
        <f t="shared" si="2"/>
        <v/>
      </c>
    </row>
    <row r="56" spans="1:22" s="137" customFormat="1" ht="11.25" customHeight="1">
      <c r="A56" s="138">
        <v>29</v>
      </c>
      <c r="B56" s="263" t="s">
        <v>66</v>
      </c>
      <c r="C56" s="140">
        <v>590</v>
      </c>
      <c r="D56" s="140">
        <v>13</v>
      </c>
      <c r="E56" s="140"/>
      <c r="F56" s="141">
        <f t="shared" si="0"/>
        <v>603</v>
      </c>
      <c r="G56" s="140">
        <v>113</v>
      </c>
      <c r="H56" s="140">
        <v>15</v>
      </c>
      <c r="I56" s="140">
        <v>19</v>
      </c>
      <c r="J56" s="140">
        <v>3</v>
      </c>
      <c r="K56" s="140"/>
      <c r="L56" s="141">
        <f t="shared" si="1"/>
        <v>37</v>
      </c>
      <c r="M56" s="140"/>
      <c r="N56" s="140">
        <v>65</v>
      </c>
      <c r="O56" s="140">
        <v>71</v>
      </c>
      <c r="P56" s="140">
        <v>65</v>
      </c>
      <c r="Q56" s="140">
        <v>35</v>
      </c>
      <c r="R56" s="140"/>
      <c r="S56" s="140"/>
      <c r="T56" s="141">
        <f t="shared" si="3"/>
        <v>236</v>
      </c>
      <c r="V56" s="166" t="str">
        <f t="shared" si="2"/>
        <v/>
      </c>
    </row>
    <row r="57" spans="1:22" s="137" customFormat="1" ht="11.25" customHeight="1">
      <c r="A57" s="138">
        <v>30</v>
      </c>
      <c r="B57" s="263" t="s">
        <v>439</v>
      </c>
      <c r="C57" s="140"/>
      <c r="D57" s="140"/>
      <c r="E57" s="140"/>
      <c r="F57" s="141">
        <f t="shared" si="0"/>
        <v>0</v>
      </c>
      <c r="G57" s="140"/>
      <c r="H57" s="140"/>
      <c r="I57" s="140"/>
      <c r="J57" s="140"/>
      <c r="K57" s="140"/>
      <c r="L57" s="141">
        <f t="shared" si="1"/>
        <v>0</v>
      </c>
      <c r="M57" s="140"/>
      <c r="N57" s="140"/>
      <c r="O57" s="140"/>
      <c r="P57" s="140"/>
      <c r="Q57" s="140"/>
      <c r="R57" s="140"/>
      <c r="S57" s="140"/>
      <c r="T57" s="141">
        <f t="shared" si="3"/>
        <v>0</v>
      </c>
      <c r="V57" s="166" t="str">
        <f t="shared" si="2"/>
        <v/>
      </c>
    </row>
    <row r="58" spans="1:22" s="137" customFormat="1" ht="11.25" customHeight="1">
      <c r="A58" s="138">
        <v>31</v>
      </c>
      <c r="B58" s="263" t="s">
        <v>69</v>
      </c>
      <c r="C58" s="140"/>
      <c r="D58" s="140"/>
      <c r="E58" s="140"/>
      <c r="F58" s="141">
        <f t="shared" si="0"/>
        <v>0</v>
      </c>
      <c r="G58" s="140"/>
      <c r="H58" s="140"/>
      <c r="I58" s="140"/>
      <c r="J58" s="140"/>
      <c r="K58" s="140"/>
      <c r="L58" s="141">
        <f t="shared" si="1"/>
        <v>0</v>
      </c>
      <c r="M58" s="140"/>
      <c r="N58" s="140"/>
      <c r="O58" s="140"/>
      <c r="P58" s="140"/>
      <c r="Q58" s="140"/>
      <c r="R58" s="140"/>
      <c r="S58" s="140"/>
      <c r="T58" s="141">
        <f t="shared" si="3"/>
        <v>0</v>
      </c>
      <c r="V58" s="166" t="str">
        <f t="shared" si="2"/>
        <v/>
      </c>
    </row>
    <row r="59" spans="1:22" s="137" customFormat="1" ht="11.25" customHeight="1">
      <c r="A59" s="138">
        <v>32</v>
      </c>
      <c r="B59" s="263" t="s">
        <v>71</v>
      </c>
      <c r="C59" s="140">
        <v>393</v>
      </c>
      <c r="D59" s="140">
        <v>9</v>
      </c>
      <c r="E59" s="140">
        <v>0</v>
      </c>
      <c r="F59" s="141">
        <f t="shared" si="0"/>
        <v>402</v>
      </c>
      <c r="G59" s="140">
        <v>197</v>
      </c>
      <c r="H59" s="140">
        <v>20</v>
      </c>
      <c r="I59" s="140">
        <v>5</v>
      </c>
      <c r="J59" s="140">
        <v>15</v>
      </c>
      <c r="K59" s="140">
        <v>4</v>
      </c>
      <c r="L59" s="141">
        <f t="shared" si="1"/>
        <v>44</v>
      </c>
      <c r="M59" s="140">
        <v>77</v>
      </c>
      <c r="N59" s="140">
        <v>48</v>
      </c>
      <c r="O59" s="140">
        <v>35</v>
      </c>
      <c r="P59" s="140">
        <v>19</v>
      </c>
      <c r="Q59" s="140">
        <v>5</v>
      </c>
      <c r="R59" s="140">
        <v>3</v>
      </c>
      <c r="S59" s="140">
        <v>1</v>
      </c>
      <c r="T59" s="141">
        <f t="shared" si="3"/>
        <v>188</v>
      </c>
      <c r="V59" s="166" t="str">
        <f t="shared" si="2"/>
        <v/>
      </c>
    </row>
    <row r="60" spans="1:22" s="137" customFormat="1" ht="11.25" customHeight="1">
      <c r="A60" s="138">
        <v>33</v>
      </c>
      <c r="B60" s="263" t="s">
        <v>74</v>
      </c>
      <c r="C60" s="140">
        <v>470</v>
      </c>
      <c r="D60" s="140">
        <v>0</v>
      </c>
      <c r="E60" s="140">
        <v>0</v>
      </c>
      <c r="F60" s="141">
        <f t="shared" si="0"/>
        <v>470</v>
      </c>
      <c r="G60" s="140">
        <v>153</v>
      </c>
      <c r="H60" s="140">
        <v>13</v>
      </c>
      <c r="I60" s="140">
        <v>25</v>
      </c>
      <c r="J60" s="140">
        <v>1</v>
      </c>
      <c r="K60" s="140">
        <v>0</v>
      </c>
      <c r="L60" s="141">
        <f t="shared" si="1"/>
        <v>39</v>
      </c>
      <c r="M60" s="140">
        <v>168</v>
      </c>
      <c r="N60" s="140">
        <v>65</v>
      </c>
      <c r="O60" s="140">
        <v>50</v>
      </c>
      <c r="P60" s="140">
        <v>22</v>
      </c>
      <c r="Q60" s="140">
        <v>7</v>
      </c>
      <c r="R60" s="140">
        <v>2</v>
      </c>
      <c r="S60" s="140">
        <v>0</v>
      </c>
      <c r="T60" s="141">
        <f t="shared" si="3"/>
        <v>314</v>
      </c>
      <c r="V60" s="166" t="str">
        <f t="shared" si="2"/>
        <v/>
      </c>
    </row>
    <row r="61" spans="1:22" s="137" customFormat="1" ht="11.25" customHeight="1">
      <c r="A61" s="138">
        <v>34</v>
      </c>
      <c r="B61" s="263" t="s">
        <v>373</v>
      </c>
      <c r="C61" s="140"/>
      <c r="D61" s="140"/>
      <c r="E61" s="140"/>
      <c r="F61" s="141">
        <f t="shared" si="0"/>
        <v>0</v>
      </c>
      <c r="G61" s="140"/>
      <c r="H61" s="140"/>
      <c r="I61" s="140"/>
      <c r="J61" s="140"/>
      <c r="K61" s="140"/>
      <c r="L61" s="141">
        <f t="shared" si="1"/>
        <v>0</v>
      </c>
      <c r="M61" s="140"/>
      <c r="N61" s="140"/>
      <c r="O61" s="140"/>
      <c r="P61" s="140"/>
      <c r="Q61" s="140"/>
      <c r="R61" s="140"/>
      <c r="S61" s="140"/>
      <c r="T61" s="141">
        <f t="shared" si="3"/>
        <v>0</v>
      </c>
      <c r="V61" s="166" t="str">
        <f t="shared" si="2"/>
        <v/>
      </c>
    </row>
    <row r="62" spans="1:22" s="137" customFormat="1" ht="11.25" customHeight="1">
      <c r="A62" s="138">
        <v>35</v>
      </c>
      <c r="B62" s="263" t="s">
        <v>374</v>
      </c>
      <c r="C62" s="140"/>
      <c r="D62" s="140"/>
      <c r="E62" s="140"/>
      <c r="F62" s="141">
        <f t="shared" si="0"/>
        <v>0</v>
      </c>
      <c r="G62" s="140"/>
      <c r="H62" s="140"/>
      <c r="I62" s="140"/>
      <c r="J62" s="140"/>
      <c r="K62" s="140"/>
      <c r="L62" s="141">
        <f t="shared" si="1"/>
        <v>0</v>
      </c>
      <c r="M62" s="140"/>
      <c r="N62" s="140"/>
      <c r="O62" s="140"/>
      <c r="P62" s="140"/>
      <c r="Q62" s="140"/>
      <c r="R62" s="140"/>
      <c r="S62" s="140"/>
      <c r="T62" s="141">
        <f t="shared" si="3"/>
        <v>0</v>
      </c>
      <c r="V62" s="166" t="str">
        <f t="shared" si="2"/>
        <v/>
      </c>
    </row>
    <row r="63" spans="1:22" s="137" customFormat="1" ht="11.25" customHeight="1">
      <c r="A63" s="138">
        <v>36</v>
      </c>
      <c r="B63" s="263" t="s">
        <v>76</v>
      </c>
      <c r="C63" s="140">
        <v>241</v>
      </c>
      <c r="D63" s="140"/>
      <c r="E63" s="140"/>
      <c r="F63" s="141">
        <f t="shared" si="0"/>
        <v>241</v>
      </c>
      <c r="G63" s="140">
        <v>90</v>
      </c>
      <c r="H63" s="140">
        <v>4</v>
      </c>
      <c r="I63" s="140">
        <v>10</v>
      </c>
      <c r="J63" s="140">
        <v>2</v>
      </c>
      <c r="K63" s="140"/>
      <c r="L63" s="141">
        <f t="shared" si="1"/>
        <v>16</v>
      </c>
      <c r="M63" s="140"/>
      <c r="N63" s="140">
        <v>9</v>
      </c>
      <c r="O63" s="140">
        <v>57</v>
      </c>
      <c r="P63" s="140">
        <v>23</v>
      </c>
      <c r="Q63" s="140"/>
      <c r="R63" s="140"/>
      <c r="S63" s="140"/>
      <c r="T63" s="141">
        <f t="shared" si="3"/>
        <v>89</v>
      </c>
      <c r="V63" s="166" t="str">
        <f t="shared" si="2"/>
        <v/>
      </c>
    </row>
    <row r="64" spans="1:22" s="137" customFormat="1" ht="11.25" customHeight="1">
      <c r="A64" s="138">
        <v>37</v>
      </c>
      <c r="B64" s="263" t="s">
        <v>99</v>
      </c>
      <c r="C64" s="140"/>
      <c r="D64" s="140"/>
      <c r="E64" s="140"/>
      <c r="F64" s="141">
        <f t="shared" si="0"/>
        <v>0</v>
      </c>
      <c r="G64" s="140"/>
      <c r="H64" s="140"/>
      <c r="I64" s="140"/>
      <c r="J64" s="140"/>
      <c r="K64" s="140"/>
      <c r="L64" s="141">
        <f t="shared" si="1"/>
        <v>0</v>
      </c>
      <c r="M64" s="140"/>
      <c r="N64" s="140"/>
      <c r="O64" s="140"/>
      <c r="P64" s="140"/>
      <c r="Q64" s="140"/>
      <c r="R64" s="140"/>
      <c r="S64" s="140"/>
      <c r="T64" s="141">
        <f t="shared" si="3"/>
        <v>0</v>
      </c>
      <c r="V64" s="166" t="str">
        <f t="shared" si="2"/>
        <v/>
      </c>
    </row>
    <row r="65" spans="1:22" s="137" customFormat="1" ht="11.25" customHeight="1">
      <c r="A65" s="138">
        <v>38</v>
      </c>
      <c r="B65" s="263" t="s">
        <v>440</v>
      </c>
      <c r="C65" s="140"/>
      <c r="D65" s="140"/>
      <c r="E65" s="140"/>
      <c r="F65" s="141">
        <f t="shared" si="0"/>
        <v>0</v>
      </c>
      <c r="G65" s="140"/>
      <c r="H65" s="140"/>
      <c r="I65" s="140"/>
      <c r="J65" s="140"/>
      <c r="K65" s="140"/>
      <c r="L65" s="141">
        <f t="shared" si="1"/>
        <v>0</v>
      </c>
      <c r="M65" s="140"/>
      <c r="N65" s="140"/>
      <c r="O65" s="140"/>
      <c r="P65" s="140"/>
      <c r="Q65" s="140"/>
      <c r="R65" s="140"/>
      <c r="S65" s="140"/>
      <c r="T65" s="141">
        <f t="shared" si="3"/>
        <v>0</v>
      </c>
      <c r="V65" s="166" t="str">
        <f t="shared" si="2"/>
        <v/>
      </c>
    </row>
    <row r="66" spans="1:22" s="137" customFormat="1" ht="12.75" customHeight="1">
      <c r="A66" s="138">
        <v>39</v>
      </c>
      <c r="B66" s="263" t="s">
        <v>376</v>
      </c>
      <c r="C66" s="140"/>
      <c r="D66" s="140"/>
      <c r="E66" s="140"/>
      <c r="F66" s="141">
        <f t="shared" si="0"/>
        <v>0</v>
      </c>
      <c r="G66" s="140"/>
      <c r="H66" s="140"/>
      <c r="I66" s="140"/>
      <c r="J66" s="140"/>
      <c r="K66" s="140"/>
      <c r="L66" s="141">
        <f>SUM(H66:K66)</f>
        <v>0</v>
      </c>
      <c r="M66" s="140"/>
      <c r="N66" s="140"/>
      <c r="O66" s="140"/>
      <c r="P66" s="140"/>
      <c r="Q66" s="140"/>
      <c r="R66" s="140"/>
      <c r="S66" s="140"/>
      <c r="T66" s="141">
        <f t="shared" si="3"/>
        <v>0</v>
      </c>
      <c r="V66" s="166" t="str">
        <f t="shared" si="2"/>
        <v/>
      </c>
    </row>
    <row r="67" spans="1:22" s="137" customFormat="1" ht="12.75" customHeight="1">
      <c r="A67" s="138">
        <v>40</v>
      </c>
      <c r="B67" s="262" t="s">
        <v>377</v>
      </c>
      <c r="C67" s="140"/>
      <c r="D67" s="140"/>
      <c r="E67" s="140"/>
      <c r="F67" s="141">
        <f t="shared" si="0"/>
        <v>0</v>
      </c>
      <c r="G67" s="140"/>
      <c r="H67" s="140"/>
      <c r="I67" s="140"/>
      <c r="J67" s="140"/>
      <c r="K67" s="140"/>
      <c r="L67" s="141">
        <f t="shared" ref="L67:L81" si="4">SUM(H67:K67)</f>
        <v>0</v>
      </c>
      <c r="M67" s="140"/>
      <c r="N67" s="140"/>
      <c r="O67" s="140"/>
      <c r="P67" s="140"/>
      <c r="Q67" s="140"/>
      <c r="R67" s="140"/>
      <c r="S67" s="140"/>
      <c r="T67" s="141">
        <f t="shared" ref="T67:T82" si="5">SUM(M67:S67)</f>
        <v>0</v>
      </c>
      <c r="V67" s="166" t="str">
        <f t="shared" si="2"/>
        <v/>
      </c>
    </row>
    <row r="68" spans="1:22" s="137" customFormat="1" ht="12.75" customHeight="1">
      <c r="A68" s="138">
        <v>41</v>
      </c>
      <c r="B68" s="262" t="s">
        <v>514</v>
      </c>
      <c r="C68" s="140"/>
      <c r="D68" s="140"/>
      <c r="E68" s="140"/>
      <c r="F68" s="141">
        <f t="shared" si="0"/>
        <v>0</v>
      </c>
      <c r="G68" s="140"/>
      <c r="H68" s="140"/>
      <c r="I68" s="140"/>
      <c r="J68" s="140"/>
      <c r="K68" s="140"/>
      <c r="L68" s="141">
        <f t="shared" si="4"/>
        <v>0</v>
      </c>
      <c r="M68" s="140"/>
      <c r="N68" s="140"/>
      <c r="O68" s="140"/>
      <c r="P68" s="140"/>
      <c r="Q68" s="140"/>
      <c r="R68" s="140"/>
      <c r="S68" s="140"/>
      <c r="T68" s="141">
        <f t="shared" si="5"/>
        <v>0</v>
      </c>
      <c r="V68" s="166" t="str">
        <f t="shared" si="2"/>
        <v/>
      </c>
    </row>
    <row r="69" spans="1:22" s="137" customFormat="1" ht="12.75" customHeight="1">
      <c r="A69" s="138">
        <v>42</v>
      </c>
      <c r="B69" s="262" t="s">
        <v>378</v>
      </c>
      <c r="C69" s="140"/>
      <c r="D69" s="140"/>
      <c r="E69" s="140"/>
      <c r="F69" s="141">
        <f t="shared" si="0"/>
        <v>0</v>
      </c>
      <c r="G69" s="140"/>
      <c r="H69" s="140"/>
      <c r="I69" s="140"/>
      <c r="J69" s="140"/>
      <c r="K69" s="140"/>
      <c r="L69" s="141">
        <f t="shared" si="4"/>
        <v>0</v>
      </c>
      <c r="M69" s="140"/>
      <c r="N69" s="140"/>
      <c r="O69" s="140"/>
      <c r="P69" s="140"/>
      <c r="Q69" s="140"/>
      <c r="R69" s="140"/>
      <c r="S69" s="140"/>
      <c r="T69" s="141">
        <f t="shared" si="5"/>
        <v>0</v>
      </c>
      <c r="V69" s="166" t="str">
        <f t="shared" si="2"/>
        <v/>
      </c>
    </row>
    <row r="70" spans="1:22" s="137" customFormat="1" ht="12.75" customHeight="1">
      <c r="A70" s="138">
        <v>43</v>
      </c>
      <c r="B70" s="262" t="s">
        <v>379</v>
      </c>
      <c r="C70" s="140"/>
      <c r="D70" s="140"/>
      <c r="E70" s="140"/>
      <c r="F70" s="141">
        <f t="shared" si="0"/>
        <v>0</v>
      </c>
      <c r="G70" s="140"/>
      <c r="H70" s="140"/>
      <c r="I70" s="140"/>
      <c r="J70" s="140"/>
      <c r="K70" s="140"/>
      <c r="L70" s="141">
        <f t="shared" si="4"/>
        <v>0</v>
      </c>
      <c r="M70" s="140"/>
      <c r="N70" s="140"/>
      <c r="O70" s="140"/>
      <c r="P70" s="140"/>
      <c r="Q70" s="140"/>
      <c r="R70" s="140"/>
      <c r="S70" s="140"/>
      <c r="T70" s="141">
        <f t="shared" si="5"/>
        <v>0</v>
      </c>
      <c r="V70" s="166" t="str">
        <f t="shared" si="2"/>
        <v/>
      </c>
    </row>
    <row r="71" spans="1:22" s="137" customFormat="1" ht="12.75" customHeight="1">
      <c r="A71" s="138">
        <v>44</v>
      </c>
      <c r="B71" s="262" t="s">
        <v>79</v>
      </c>
      <c r="C71" s="140"/>
      <c r="D71" s="140"/>
      <c r="E71" s="140"/>
      <c r="F71" s="141">
        <f t="shared" si="0"/>
        <v>0</v>
      </c>
      <c r="G71" s="140"/>
      <c r="H71" s="140"/>
      <c r="I71" s="140"/>
      <c r="J71" s="140"/>
      <c r="K71" s="140"/>
      <c r="L71" s="141">
        <f t="shared" si="4"/>
        <v>0</v>
      </c>
      <c r="M71" s="140"/>
      <c r="N71" s="140"/>
      <c r="O71" s="140"/>
      <c r="P71" s="140"/>
      <c r="Q71" s="140"/>
      <c r="R71" s="140"/>
      <c r="S71" s="140"/>
      <c r="T71" s="141">
        <f t="shared" si="5"/>
        <v>0</v>
      </c>
      <c r="V71" s="166" t="str">
        <f t="shared" si="2"/>
        <v/>
      </c>
    </row>
    <row r="72" spans="1:22" s="137" customFormat="1" ht="12.75" customHeight="1">
      <c r="A72" s="138">
        <v>45</v>
      </c>
      <c r="B72" s="262" t="s">
        <v>78</v>
      </c>
      <c r="C72" s="140">
        <v>38</v>
      </c>
      <c r="D72" s="140">
        <v>15</v>
      </c>
      <c r="E72" s="140"/>
      <c r="F72" s="141">
        <f t="shared" si="0"/>
        <v>53</v>
      </c>
      <c r="G72" s="140">
        <v>17</v>
      </c>
      <c r="H72" s="140">
        <v>1</v>
      </c>
      <c r="I72" s="140">
        <v>2</v>
      </c>
      <c r="J72" s="140">
        <v>5</v>
      </c>
      <c r="K72" s="140"/>
      <c r="L72" s="141">
        <f t="shared" si="4"/>
        <v>8</v>
      </c>
      <c r="M72" s="140"/>
      <c r="N72" s="140">
        <v>2</v>
      </c>
      <c r="O72" s="140">
        <v>7</v>
      </c>
      <c r="P72" s="140">
        <v>12</v>
      </c>
      <c r="Q72" s="140">
        <v>17</v>
      </c>
      <c r="R72" s="140">
        <v>1</v>
      </c>
      <c r="S72" s="140"/>
      <c r="T72" s="141">
        <f t="shared" si="5"/>
        <v>39</v>
      </c>
      <c r="V72" s="166" t="str">
        <f t="shared" si="2"/>
        <v/>
      </c>
    </row>
    <row r="73" spans="1:22" s="137" customFormat="1" ht="12.75" customHeight="1">
      <c r="A73" s="138">
        <v>46</v>
      </c>
      <c r="B73" s="262" t="s">
        <v>80</v>
      </c>
      <c r="C73" s="140"/>
      <c r="D73" s="140"/>
      <c r="E73" s="140"/>
      <c r="F73" s="141">
        <f t="shared" si="0"/>
        <v>0</v>
      </c>
      <c r="G73" s="140"/>
      <c r="H73" s="140"/>
      <c r="I73" s="140"/>
      <c r="J73" s="140"/>
      <c r="K73" s="140"/>
      <c r="L73" s="141">
        <f t="shared" si="4"/>
        <v>0</v>
      </c>
      <c r="M73" s="140"/>
      <c r="N73" s="140"/>
      <c r="O73" s="140"/>
      <c r="P73" s="140"/>
      <c r="Q73" s="140"/>
      <c r="R73" s="140"/>
      <c r="S73" s="140"/>
      <c r="T73" s="141">
        <f t="shared" si="5"/>
        <v>0</v>
      </c>
      <c r="V73" s="166" t="str">
        <f t="shared" si="2"/>
        <v/>
      </c>
    </row>
    <row r="74" spans="1:22" s="137" customFormat="1" ht="12.75" customHeight="1">
      <c r="A74" s="138">
        <v>47</v>
      </c>
      <c r="B74" s="262" t="s">
        <v>81</v>
      </c>
      <c r="C74" s="140"/>
      <c r="D74" s="140"/>
      <c r="E74" s="140"/>
      <c r="F74" s="141">
        <f t="shared" si="0"/>
        <v>0</v>
      </c>
      <c r="G74" s="140"/>
      <c r="H74" s="140"/>
      <c r="I74" s="140"/>
      <c r="J74" s="140"/>
      <c r="K74" s="140"/>
      <c r="L74" s="141">
        <f t="shared" si="4"/>
        <v>0</v>
      </c>
      <c r="M74" s="140"/>
      <c r="N74" s="140"/>
      <c r="O74" s="140"/>
      <c r="P74" s="140"/>
      <c r="Q74" s="140"/>
      <c r="R74" s="140"/>
      <c r="S74" s="140"/>
      <c r="T74" s="141">
        <f t="shared" si="5"/>
        <v>0</v>
      </c>
      <c r="V74" s="166" t="str">
        <f t="shared" si="2"/>
        <v/>
      </c>
    </row>
    <row r="75" spans="1:22" s="137" customFormat="1" ht="12.75" customHeight="1">
      <c r="A75" s="138">
        <v>48</v>
      </c>
      <c r="B75" s="262" t="s">
        <v>82</v>
      </c>
      <c r="C75" s="140"/>
      <c r="D75" s="140"/>
      <c r="E75" s="140"/>
      <c r="F75" s="141">
        <f t="shared" si="0"/>
        <v>0</v>
      </c>
      <c r="G75" s="140"/>
      <c r="H75" s="140"/>
      <c r="I75" s="140"/>
      <c r="J75" s="140"/>
      <c r="K75" s="140"/>
      <c r="L75" s="141">
        <f t="shared" si="4"/>
        <v>0</v>
      </c>
      <c r="M75" s="140"/>
      <c r="N75" s="140"/>
      <c r="O75" s="140"/>
      <c r="P75" s="140"/>
      <c r="Q75" s="140"/>
      <c r="R75" s="140"/>
      <c r="S75" s="140"/>
      <c r="T75" s="141">
        <f t="shared" si="5"/>
        <v>0</v>
      </c>
      <c r="V75" s="166" t="str">
        <f t="shared" si="2"/>
        <v/>
      </c>
    </row>
    <row r="76" spans="1:22" s="137" customFormat="1" ht="12.75" customHeight="1">
      <c r="A76" s="138">
        <v>49</v>
      </c>
      <c r="B76" s="262" t="s">
        <v>83</v>
      </c>
      <c r="C76" s="140"/>
      <c r="D76" s="140">
        <v>4</v>
      </c>
      <c r="E76" s="140"/>
      <c r="F76" s="141">
        <f t="shared" si="0"/>
        <v>4</v>
      </c>
      <c r="G76" s="140"/>
      <c r="H76" s="140"/>
      <c r="I76" s="140"/>
      <c r="J76" s="140">
        <v>1</v>
      </c>
      <c r="K76" s="140"/>
      <c r="L76" s="141">
        <f t="shared" si="4"/>
        <v>1</v>
      </c>
      <c r="M76" s="140"/>
      <c r="N76" s="140"/>
      <c r="O76" s="140"/>
      <c r="P76" s="140"/>
      <c r="Q76" s="140">
        <v>1</v>
      </c>
      <c r="R76" s="140"/>
      <c r="S76" s="140"/>
      <c r="T76" s="141">
        <f t="shared" si="5"/>
        <v>1</v>
      </c>
      <c r="V76" s="166" t="str">
        <f t="shared" si="2"/>
        <v/>
      </c>
    </row>
    <row r="77" spans="1:22" s="137" customFormat="1" ht="12.75" customHeight="1">
      <c r="A77" s="138">
        <v>50</v>
      </c>
      <c r="B77" s="262" t="s">
        <v>84</v>
      </c>
      <c r="C77" s="140"/>
      <c r="D77" s="140"/>
      <c r="E77" s="140"/>
      <c r="F77" s="141">
        <f t="shared" si="0"/>
        <v>0</v>
      </c>
      <c r="G77" s="140"/>
      <c r="H77" s="140"/>
      <c r="I77" s="140"/>
      <c r="J77" s="140"/>
      <c r="K77" s="140"/>
      <c r="L77" s="141">
        <f t="shared" si="4"/>
        <v>0</v>
      </c>
      <c r="M77" s="140"/>
      <c r="N77" s="140"/>
      <c r="O77" s="140"/>
      <c r="P77" s="140"/>
      <c r="Q77" s="140"/>
      <c r="R77" s="140"/>
      <c r="S77" s="140"/>
      <c r="T77" s="141">
        <f t="shared" si="5"/>
        <v>0</v>
      </c>
      <c r="V77" s="166" t="str">
        <f t="shared" si="2"/>
        <v/>
      </c>
    </row>
    <row r="78" spans="1:22" s="137" customFormat="1" ht="12.75" customHeight="1">
      <c r="A78" s="138">
        <v>51</v>
      </c>
      <c r="B78" s="262" t="s">
        <v>85</v>
      </c>
      <c r="C78" s="140">
        <v>154</v>
      </c>
      <c r="D78" s="140"/>
      <c r="E78" s="140"/>
      <c r="F78" s="141">
        <f t="shared" si="0"/>
        <v>154</v>
      </c>
      <c r="G78" s="140">
        <v>129</v>
      </c>
      <c r="H78" s="140">
        <v>7</v>
      </c>
      <c r="I78" s="140">
        <v>5</v>
      </c>
      <c r="J78" s="140"/>
      <c r="K78" s="140"/>
      <c r="L78" s="141">
        <f t="shared" si="4"/>
        <v>12</v>
      </c>
      <c r="M78" s="140"/>
      <c r="N78" s="140">
        <v>12</v>
      </c>
      <c r="O78" s="140">
        <v>33</v>
      </c>
      <c r="P78" s="140"/>
      <c r="Q78" s="140"/>
      <c r="R78" s="140"/>
      <c r="S78" s="140"/>
      <c r="T78" s="141">
        <f t="shared" si="5"/>
        <v>45</v>
      </c>
      <c r="V78" s="166" t="str">
        <f t="shared" si="2"/>
        <v/>
      </c>
    </row>
    <row r="79" spans="1:22" s="137" customFormat="1" ht="12.75" customHeight="1">
      <c r="A79" s="138">
        <v>52</v>
      </c>
      <c r="B79" s="262" t="s">
        <v>86</v>
      </c>
      <c r="C79" s="140"/>
      <c r="D79" s="140"/>
      <c r="E79" s="140"/>
      <c r="F79" s="141">
        <f t="shared" si="0"/>
        <v>0</v>
      </c>
      <c r="G79" s="140"/>
      <c r="H79" s="140"/>
      <c r="I79" s="140"/>
      <c r="J79" s="140"/>
      <c r="K79" s="140"/>
      <c r="L79" s="141">
        <f t="shared" si="4"/>
        <v>0</v>
      </c>
      <c r="M79" s="140"/>
      <c r="N79" s="140"/>
      <c r="O79" s="140"/>
      <c r="P79" s="140"/>
      <c r="Q79" s="140"/>
      <c r="R79" s="140"/>
      <c r="S79" s="140"/>
      <c r="T79" s="141">
        <f t="shared" si="5"/>
        <v>0</v>
      </c>
      <c r="V79" s="166" t="str">
        <f t="shared" si="2"/>
        <v/>
      </c>
    </row>
    <row r="80" spans="1:22" s="137" customFormat="1" ht="12.75" customHeight="1">
      <c r="A80" s="138">
        <v>53</v>
      </c>
      <c r="B80" s="262" t="s">
        <v>87</v>
      </c>
      <c r="C80" s="140"/>
      <c r="D80" s="140"/>
      <c r="E80" s="140"/>
      <c r="F80" s="141">
        <f t="shared" si="0"/>
        <v>0</v>
      </c>
      <c r="G80" s="140"/>
      <c r="H80" s="140"/>
      <c r="I80" s="140"/>
      <c r="J80" s="140"/>
      <c r="K80" s="140"/>
      <c r="L80" s="141">
        <f t="shared" si="4"/>
        <v>0</v>
      </c>
      <c r="M80" s="140"/>
      <c r="N80" s="140"/>
      <c r="O80" s="140"/>
      <c r="P80" s="140"/>
      <c r="Q80" s="140"/>
      <c r="R80" s="140"/>
      <c r="S80" s="140"/>
      <c r="T80" s="141">
        <f t="shared" si="5"/>
        <v>0</v>
      </c>
      <c r="V80" s="166" t="str">
        <f t="shared" si="2"/>
        <v/>
      </c>
    </row>
    <row r="81" spans="1:22" s="137" customFormat="1" ht="12.75" customHeight="1">
      <c r="A81" s="138">
        <v>54</v>
      </c>
      <c r="B81" s="262" t="s">
        <v>88</v>
      </c>
      <c r="C81" s="140"/>
      <c r="D81" s="140"/>
      <c r="E81" s="140"/>
      <c r="F81" s="141">
        <f t="shared" si="0"/>
        <v>0</v>
      </c>
      <c r="G81" s="140"/>
      <c r="H81" s="140"/>
      <c r="I81" s="140"/>
      <c r="J81" s="140"/>
      <c r="K81" s="140"/>
      <c r="L81" s="141">
        <f t="shared" si="4"/>
        <v>0</v>
      </c>
      <c r="M81" s="140"/>
      <c r="N81" s="140"/>
      <c r="O81" s="140"/>
      <c r="P81" s="140"/>
      <c r="Q81" s="140"/>
      <c r="R81" s="140"/>
      <c r="S81" s="140"/>
      <c r="T81" s="141">
        <f t="shared" si="5"/>
        <v>0</v>
      </c>
      <c r="V81" s="166" t="str">
        <f t="shared" si="2"/>
        <v/>
      </c>
    </row>
    <row r="82" spans="1:22" s="137" customFormat="1" ht="12.75" customHeight="1">
      <c r="A82" s="138">
        <v>55</v>
      </c>
      <c r="B82" s="262" t="s">
        <v>89</v>
      </c>
      <c r="C82" s="140"/>
      <c r="D82" s="140"/>
      <c r="E82" s="140"/>
      <c r="F82" s="141">
        <f t="shared" si="0"/>
        <v>0</v>
      </c>
      <c r="G82" s="140"/>
      <c r="H82" s="140"/>
      <c r="I82" s="140"/>
      <c r="J82" s="140"/>
      <c r="K82" s="140"/>
      <c r="L82" s="141">
        <f>SUM(H82:K82)</f>
        <v>0</v>
      </c>
      <c r="M82" s="140"/>
      <c r="N82" s="140"/>
      <c r="O82" s="140"/>
      <c r="P82" s="140"/>
      <c r="Q82" s="140"/>
      <c r="R82" s="140"/>
      <c r="S82" s="140"/>
      <c r="T82" s="141">
        <f t="shared" si="5"/>
        <v>0</v>
      </c>
      <c r="V82" s="166" t="str">
        <f t="shared" si="2"/>
        <v/>
      </c>
    </row>
    <row r="83" spans="1:22" s="137" customFormat="1" ht="24" customHeight="1">
      <c r="A83" s="138"/>
      <c r="B83" s="142" t="s">
        <v>21</v>
      </c>
      <c r="C83" s="143">
        <f>SUM(C28:C82)</f>
        <v>3102</v>
      </c>
      <c r="D83" s="143">
        <f t="shared" ref="D83:J83" si="6">SUM(D28:D82)</f>
        <v>79</v>
      </c>
      <c r="E83" s="143">
        <f t="shared" si="6"/>
        <v>0</v>
      </c>
      <c r="F83" s="143">
        <f>SUM(F28:F82)</f>
        <v>3181</v>
      </c>
      <c r="G83" s="143">
        <f t="shared" si="6"/>
        <v>940</v>
      </c>
      <c r="H83" s="143">
        <f t="shared" si="6"/>
        <v>104</v>
      </c>
      <c r="I83" s="143">
        <f t="shared" si="6"/>
        <v>111</v>
      </c>
      <c r="J83" s="143">
        <f t="shared" si="6"/>
        <v>43</v>
      </c>
      <c r="K83" s="143">
        <f t="shared" ref="K83:S83" si="7">SUM(K28:K82)</f>
        <v>14</v>
      </c>
      <c r="L83" s="144">
        <f t="shared" si="7"/>
        <v>272</v>
      </c>
      <c r="M83" s="143">
        <f t="shared" si="7"/>
        <v>277</v>
      </c>
      <c r="N83" s="143">
        <f t="shared" si="7"/>
        <v>320</v>
      </c>
      <c r="O83" s="143">
        <f t="shared" si="7"/>
        <v>449</v>
      </c>
      <c r="P83" s="143">
        <f t="shared" si="7"/>
        <v>324</v>
      </c>
      <c r="Q83" s="143">
        <f t="shared" si="7"/>
        <v>102</v>
      </c>
      <c r="R83" s="143">
        <f t="shared" si="7"/>
        <v>12</v>
      </c>
      <c r="S83" s="143">
        <f t="shared" si="7"/>
        <v>5</v>
      </c>
      <c r="T83" s="144">
        <f>SUM(T28:T82)</f>
        <v>1489</v>
      </c>
      <c r="V83" s="166" t="str">
        <f t="shared" si="2"/>
        <v/>
      </c>
    </row>
    <row r="84" spans="1:22" s="137" customFormat="1" ht="11.25" customHeight="1">
      <c r="A84" s="138"/>
      <c r="B84" s="145" t="s">
        <v>297</v>
      </c>
      <c r="C84" s="146"/>
      <c r="D84" s="146"/>
      <c r="E84" s="141"/>
      <c r="F84" s="141"/>
      <c r="G84" s="146"/>
      <c r="H84" s="146"/>
      <c r="I84" s="146"/>
      <c r="J84" s="146"/>
      <c r="K84" s="146"/>
      <c r="L84" s="141"/>
      <c r="M84" s="146"/>
      <c r="N84" s="146"/>
      <c r="O84" s="146"/>
      <c r="P84" s="146"/>
      <c r="Q84" s="146"/>
      <c r="R84" s="146"/>
      <c r="S84" s="146"/>
      <c r="T84" s="141"/>
      <c r="V84" s="166"/>
    </row>
    <row r="85" spans="1:22" s="137" customFormat="1" ht="12" customHeight="1">
      <c r="A85" s="138">
        <v>1</v>
      </c>
      <c r="B85" s="139" t="s">
        <v>247</v>
      </c>
      <c r="C85" s="140">
        <v>3102</v>
      </c>
      <c r="D85" s="140">
        <v>79</v>
      </c>
      <c r="E85" s="140">
        <v>0</v>
      </c>
      <c r="F85" s="141">
        <f t="shared" ref="F85:F87" si="8">SUM(C85:E85)</f>
        <v>3181</v>
      </c>
      <c r="G85" s="140">
        <v>940</v>
      </c>
      <c r="H85" s="140">
        <v>104</v>
      </c>
      <c r="I85" s="140">
        <v>111</v>
      </c>
      <c r="J85" s="140">
        <v>43</v>
      </c>
      <c r="K85" s="140">
        <v>14</v>
      </c>
      <c r="L85" s="141">
        <f>SUM(H85:K85)</f>
        <v>272</v>
      </c>
      <c r="M85" s="140">
        <v>277</v>
      </c>
      <c r="N85" s="140">
        <v>320</v>
      </c>
      <c r="O85" s="140">
        <v>449</v>
      </c>
      <c r="P85" s="140">
        <v>324</v>
      </c>
      <c r="Q85" s="140">
        <v>102</v>
      </c>
      <c r="R85" s="140">
        <v>12</v>
      </c>
      <c r="S85" s="140">
        <v>5</v>
      </c>
      <c r="T85" s="141">
        <f t="shared" si="3"/>
        <v>1489</v>
      </c>
      <c r="V85" s="166" t="str">
        <f>IF(G85&gt;F85,"Klaida! Negali būti moterų daugiau nei iš viso buvo sportininkų!",IF(T85&gt;F85,"Klaida! Negali būti meistriškumo pakopų daugiau nei iš viso buvo sportininkų!",""))</f>
        <v/>
      </c>
    </row>
    <row r="86" spans="1:22" s="137" customFormat="1" ht="11.25" customHeight="1">
      <c r="A86" s="138">
        <v>2</v>
      </c>
      <c r="B86" s="139" t="s">
        <v>246</v>
      </c>
      <c r="C86" s="140"/>
      <c r="D86" s="140"/>
      <c r="E86" s="140"/>
      <c r="F86" s="141">
        <f t="shared" si="8"/>
        <v>0</v>
      </c>
      <c r="G86" s="140"/>
      <c r="H86" s="140"/>
      <c r="I86" s="140"/>
      <c r="J86" s="140"/>
      <c r="K86" s="140"/>
      <c r="L86" s="141">
        <f>SUM(H86:K86)</f>
        <v>0</v>
      </c>
      <c r="M86" s="140"/>
      <c r="N86" s="140"/>
      <c r="O86" s="140"/>
      <c r="P86" s="140"/>
      <c r="Q86" s="140"/>
      <c r="R86" s="140"/>
      <c r="S86" s="140"/>
      <c r="T86" s="141">
        <f t="shared" si="3"/>
        <v>0</v>
      </c>
      <c r="V86" s="166" t="str">
        <f t="shared" si="2"/>
        <v/>
      </c>
    </row>
    <row r="87" spans="1:22" s="137" customFormat="1" ht="11.25" customHeight="1">
      <c r="A87" s="147">
        <v>3</v>
      </c>
      <c r="B87" s="148" t="s">
        <v>298</v>
      </c>
      <c r="C87" s="149"/>
      <c r="D87" s="149"/>
      <c r="E87" s="149"/>
      <c r="F87" s="141">
        <f t="shared" si="8"/>
        <v>0</v>
      </c>
      <c r="G87" s="140"/>
      <c r="H87" s="140"/>
      <c r="I87" s="140"/>
      <c r="J87" s="140"/>
      <c r="K87" s="140"/>
      <c r="L87" s="141">
        <f>SUM(H87:K87)</f>
        <v>0</v>
      </c>
      <c r="M87" s="140"/>
      <c r="N87" s="140"/>
      <c r="O87" s="140"/>
      <c r="P87" s="140"/>
      <c r="Q87" s="140"/>
      <c r="R87" s="140"/>
      <c r="S87" s="140"/>
      <c r="T87" s="141">
        <f t="shared" si="3"/>
        <v>0</v>
      </c>
      <c r="V87" s="166" t="str">
        <f t="shared" si="2"/>
        <v/>
      </c>
    </row>
    <row r="88" spans="1:22" s="153" customFormat="1" ht="10.5" customHeight="1">
      <c r="A88" s="150"/>
      <c r="B88" s="151" t="s">
        <v>21</v>
      </c>
      <c r="C88" s="152">
        <f t="shared" ref="C88:S88" si="9">SUM(C85:C87)</f>
        <v>3102</v>
      </c>
      <c r="D88" s="152">
        <f t="shared" si="9"/>
        <v>79</v>
      </c>
      <c r="E88" s="152">
        <f t="shared" si="9"/>
        <v>0</v>
      </c>
      <c r="F88" s="152">
        <f>SUM(F85:F87)</f>
        <v>3181</v>
      </c>
      <c r="G88" s="152">
        <f t="shared" si="9"/>
        <v>940</v>
      </c>
      <c r="H88" s="152">
        <f t="shared" si="9"/>
        <v>104</v>
      </c>
      <c r="I88" s="152">
        <f t="shared" si="9"/>
        <v>111</v>
      </c>
      <c r="J88" s="152">
        <f t="shared" si="9"/>
        <v>43</v>
      </c>
      <c r="K88" s="152">
        <f t="shared" si="9"/>
        <v>14</v>
      </c>
      <c r="L88" s="152">
        <f t="shared" si="9"/>
        <v>272</v>
      </c>
      <c r="M88" s="152">
        <f t="shared" si="9"/>
        <v>277</v>
      </c>
      <c r="N88" s="152">
        <f t="shared" si="9"/>
        <v>320</v>
      </c>
      <c r="O88" s="152">
        <f t="shared" si="9"/>
        <v>449</v>
      </c>
      <c r="P88" s="152">
        <f t="shared" si="9"/>
        <v>324</v>
      </c>
      <c r="Q88" s="152">
        <f>SUM(Q85:Q87)</f>
        <v>102</v>
      </c>
      <c r="R88" s="152">
        <f>SUM(R85:R87)</f>
        <v>12</v>
      </c>
      <c r="S88" s="152">
        <f t="shared" si="9"/>
        <v>5</v>
      </c>
      <c r="T88" s="152">
        <f>SUM(T85:T87)</f>
        <v>1489</v>
      </c>
      <c r="U88" s="220"/>
      <c r="V88" s="338" t="str">
        <f>IF(AND(C83=C88,D83=D88,E83=E88,G83=G88,H83=H88,I83=I88,J83=J88,K83=K88,M83=M88,N83=N88,O83=O88,P83=P88,Q83=Q88,R83=R88,S83=S88),"","Eilutė nesutampa!!!  Šis pranešimas išnyks teisingai suvedus duomenis. Paskirstymas pagal sporto padalinius turi sutapti su 83 eilute")</f>
        <v/>
      </c>
    </row>
    <row r="89" spans="1:22" s="155" customFormat="1" ht="13.5" customHeight="1">
      <c r="A89" s="154"/>
      <c r="B89" s="405" t="s">
        <v>115</v>
      </c>
      <c r="C89" s="405"/>
      <c r="D89" s="405"/>
      <c r="E89" s="405"/>
      <c r="F89" s="405"/>
      <c r="G89" s="405"/>
      <c r="H89" s="405"/>
      <c r="I89" s="405"/>
      <c r="J89" s="405"/>
      <c r="K89" s="405"/>
      <c r="L89" s="405"/>
      <c r="M89" s="405"/>
      <c r="N89" s="405"/>
      <c r="O89" s="405"/>
      <c r="P89" s="405"/>
      <c r="Q89" s="405"/>
      <c r="R89" s="405"/>
      <c r="S89" s="405"/>
      <c r="T89" s="406"/>
      <c r="V89" s="166"/>
    </row>
    <row r="90" spans="1:22" s="137" customFormat="1" ht="11.25" customHeight="1">
      <c r="A90" s="138">
        <v>1</v>
      </c>
      <c r="B90" s="262" t="s">
        <v>90</v>
      </c>
      <c r="C90" s="140"/>
      <c r="D90" s="140"/>
      <c r="E90" s="140"/>
      <c r="F90" s="141">
        <f t="shared" ref="F90:F135" si="10">SUM(C90:E90)</f>
        <v>0</v>
      </c>
      <c r="G90" s="140"/>
      <c r="H90" s="140"/>
      <c r="I90" s="140"/>
      <c r="J90" s="140"/>
      <c r="K90" s="140"/>
      <c r="L90" s="141">
        <f>SUM(H90:K90)</f>
        <v>0</v>
      </c>
      <c r="M90" s="140"/>
      <c r="N90" s="140"/>
      <c r="O90" s="140"/>
      <c r="P90" s="140"/>
      <c r="Q90" s="140"/>
      <c r="R90" s="140"/>
      <c r="S90" s="140"/>
      <c r="T90" s="141">
        <f t="shared" si="3"/>
        <v>0</v>
      </c>
      <c r="V90" s="166" t="str">
        <f t="shared" si="2"/>
        <v/>
      </c>
    </row>
    <row r="91" spans="1:22" s="137" customFormat="1" ht="11.25" customHeight="1">
      <c r="A91" s="138">
        <v>2</v>
      </c>
      <c r="B91" s="262" t="s">
        <v>195</v>
      </c>
      <c r="C91" s="140"/>
      <c r="D91" s="140"/>
      <c r="E91" s="140"/>
      <c r="F91" s="141">
        <f t="shared" si="10"/>
        <v>0</v>
      </c>
      <c r="G91" s="140"/>
      <c r="H91" s="140"/>
      <c r="I91" s="140"/>
      <c r="J91" s="140"/>
      <c r="K91" s="140"/>
      <c r="L91" s="141">
        <f t="shared" ref="L91:L135" si="11">SUM(H91:K91)</f>
        <v>0</v>
      </c>
      <c r="M91" s="140"/>
      <c r="N91" s="140"/>
      <c r="O91" s="140"/>
      <c r="P91" s="140"/>
      <c r="Q91" s="140"/>
      <c r="R91" s="140"/>
      <c r="S91" s="140"/>
      <c r="T91" s="141">
        <f t="shared" si="3"/>
        <v>0</v>
      </c>
      <c r="V91" s="166" t="str">
        <f t="shared" si="2"/>
        <v/>
      </c>
    </row>
    <row r="92" spans="1:22" s="137" customFormat="1" ht="11.25" customHeight="1">
      <c r="A92" s="138">
        <v>3</v>
      </c>
      <c r="B92" s="262" t="s">
        <v>380</v>
      </c>
      <c r="C92" s="140"/>
      <c r="D92" s="140"/>
      <c r="E92" s="140"/>
      <c r="F92" s="141">
        <f t="shared" si="10"/>
        <v>0</v>
      </c>
      <c r="G92" s="140"/>
      <c r="H92" s="140"/>
      <c r="I92" s="140"/>
      <c r="J92" s="140"/>
      <c r="K92" s="140"/>
      <c r="L92" s="141">
        <f t="shared" si="11"/>
        <v>0</v>
      </c>
      <c r="M92" s="140"/>
      <c r="N92" s="140"/>
      <c r="O92" s="140"/>
      <c r="P92" s="140"/>
      <c r="Q92" s="140"/>
      <c r="R92" s="140"/>
      <c r="S92" s="140"/>
      <c r="T92" s="141">
        <f t="shared" si="3"/>
        <v>0</v>
      </c>
      <c r="V92" s="166" t="str">
        <f t="shared" si="2"/>
        <v/>
      </c>
    </row>
    <row r="93" spans="1:22" s="137" customFormat="1" ht="11.25" customHeight="1">
      <c r="A93" s="138">
        <v>4</v>
      </c>
      <c r="B93" s="262" t="s">
        <v>381</v>
      </c>
      <c r="C93" s="140">
        <v>49</v>
      </c>
      <c r="D93" s="140"/>
      <c r="E93" s="140"/>
      <c r="F93" s="141">
        <f t="shared" si="10"/>
        <v>49</v>
      </c>
      <c r="G93" s="140">
        <v>47</v>
      </c>
      <c r="H93" s="140">
        <v>1</v>
      </c>
      <c r="I93" s="140">
        <v>3</v>
      </c>
      <c r="J93" s="140">
        <v>3</v>
      </c>
      <c r="K93" s="140"/>
      <c r="L93" s="141">
        <f t="shared" si="11"/>
        <v>7</v>
      </c>
      <c r="M93" s="140"/>
      <c r="N93" s="140">
        <v>1</v>
      </c>
      <c r="O93" s="140"/>
      <c r="P93" s="140">
        <v>15</v>
      </c>
      <c r="Q93" s="140">
        <v>22</v>
      </c>
      <c r="R93" s="140">
        <v>4</v>
      </c>
      <c r="S93" s="140"/>
      <c r="T93" s="141">
        <f t="shared" si="3"/>
        <v>42</v>
      </c>
      <c r="V93" s="166" t="str">
        <f t="shared" ref="V93:V151" si="12">IF(G93&gt;F93,"Klaida! Negali būti moterų daugiau nei iš viso buvo sportininkų!",IF(T93&gt;F93,"Klaida! Negali būti meistriškumo pakopų daugiau nei iš viso buvo sportininkų!",""))</f>
        <v/>
      </c>
    </row>
    <row r="94" spans="1:22" s="137" customFormat="1" ht="11.25" customHeight="1">
      <c r="A94" s="138">
        <v>5</v>
      </c>
      <c r="B94" s="262" t="s">
        <v>382</v>
      </c>
      <c r="C94" s="140"/>
      <c r="D94" s="140"/>
      <c r="E94" s="140"/>
      <c r="F94" s="141">
        <f t="shared" si="10"/>
        <v>0</v>
      </c>
      <c r="G94" s="140"/>
      <c r="H94" s="140"/>
      <c r="I94" s="140"/>
      <c r="J94" s="140"/>
      <c r="K94" s="140"/>
      <c r="L94" s="141">
        <f t="shared" si="11"/>
        <v>0</v>
      </c>
      <c r="M94" s="140"/>
      <c r="N94" s="140"/>
      <c r="O94" s="140"/>
      <c r="P94" s="140"/>
      <c r="Q94" s="140"/>
      <c r="R94" s="140"/>
      <c r="S94" s="140"/>
      <c r="T94" s="141">
        <f t="shared" si="3"/>
        <v>0</v>
      </c>
      <c r="V94" s="166" t="str">
        <f t="shared" si="12"/>
        <v/>
      </c>
    </row>
    <row r="95" spans="1:22" s="137" customFormat="1" ht="11.25" customHeight="1">
      <c r="A95" s="138">
        <v>6</v>
      </c>
      <c r="B95" s="262" t="s">
        <v>383</v>
      </c>
      <c r="C95" s="140"/>
      <c r="D95" s="140"/>
      <c r="E95" s="140"/>
      <c r="F95" s="141">
        <f t="shared" si="10"/>
        <v>0</v>
      </c>
      <c r="G95" s="140"/>
      <c r="H95" s="140"/>
      <c r="I95" s="140"/>
      <c r="J95" s="140"/>
      <c r="K95" s="140"/>
      <c r="L95" s="141">
        <f t="shared" si="11"/>
        <v>0</v>
      </c>
      <c r="M95" s="140"/>
      <c r="N95" s="140"/>
      <c r="O95" s="140"/>
      <c r="P95" s="140"/>
      <c r="Q95" s="140"/>
      <c r="R95" s="140"/>
      <c r="S95" s="140"/>
      <c r="T95" s="141">
        <f t="shared" si="3"/>
        <v>0</v>
      </c>
      <c r="V95" s="166" t="str">
        <f t="shared" si="12"/>
        <v/>
      </c>
    </row>
    <row r="96" spans="1:22" s="137" customFormat="1" ht="11.25" customHeight="1">
      <c r="A96" s="138">
        <v>7</v>
      </c>
      <c r="B96" s="262" t="s">
        <v>384</v>
      </c>
      <c r="C96" s="140"/>
      <c r="D96" s="140"/>
      <c r="E96" s="140"/>
      <c r="F96" s="141">
        <f t="shared" si="10"/>
        <v>0</v>
      </c>
      <c r="G96" s="140"/>
      <c r="H96" s="140"/>
      <c r="I96" s="140"/>
      <c r="J96" s="140"/>
      <c r="K96" s="140"/>
      <c r="L96" s="141">
        <f t="shared" si="11"/>
        <v>0</v>
      </c>
      <c r="M96" s="140"/>
      <c r="N96" s="140"/>
      <c r="O96" s="140"/>
      <c r="P96" s="140"/>
      <c r="Q96" s="140"/>
      <c r="R96" s="140"/>
      <c r="S96" s="140"/>
      <c r="T96" s="141">
        <f t="shared" si="3"/>
        <v>0</v>
      </c>
      <c r="V96" s="166" t="str">
        <f t="shared" si="12"/>
        <v/>
      </c>
    </row>
    <row r="97" spans="1:22" s="137" customFormat="1" ht="11.25" customHeight="1">
      <c r="A97" s="138">
        <v>8</v>
      </c>
      <c r="B97" s="262" t="s">
        <v>91</v>
      </c>
      <c r="C97" s="140"/>
      <c r="D97" s="140"/>
      <c r="E97" s="140"/>
      <c r="F97" s="141">
        <f t="shared" si="10"/>
        <v>0</v>
      </c>
      <c r="G97" s="140"/>
      <c r="H97" s="140"/>
      <c r="I97" s="140"/>
      <c r="J97" s="140"/>
      <c r="K97" s="140"/>
      <c r="L97" s="141">
        <f t="shared" si="11"/>
        <v>0</v>
      </c>
      <c r="M97" s="140"/>
      <c r="N97" s="140"/>
      <c r="O97" s="140"/>
      <c r="P97" s="140"/>
      <c r="Q97" s="140"/>
      <c r="R97" s="140"/>
      <c r="S97" s="140"/>
      <c r="T97" s="141">
        <f t="shared" si="3"/>
        <v>0</v>
      </c>
      <c r="V97" s="166" t="str">
        <f t="shared" si="12"/>
        <v/>
      </c>
    </row>
    <row r="98" spans="1:22" s="137" customFormat="1" ht="11.25" customHeight="1">
      <c r="A98" s="138">
        <v>9</v>
      </c>
      <c r="B98" s="262" t="s">
        <v>486</v>
      </c>
      <c r="C98" s="140"/>
      <c r="D98" s="140"/>
      <c r="E98" s="140"/>
      <c r="F98" s="141">
        <f t="shared" si="10"/>
        <v>0</v>
      </c>
      <c r="G98" s="140"/>
      <c r="H98" s="140"/>
      <c r="I98" s="140"/>
      <c r="J98" s="140"/>
      <c r="K98" s="140"/>
      <c r="L98" s="141">
        <f t="shared" si="11"/>
        <v>0</v>
      </c>
      <c r="M98" s="140"/>
      <c r="N98" s="140"/>
      <c r="O98" s="140"/>
      <c r="P98" s="140"/>
      <c r="Q98" s="140"/>
      <c r="R98" s="140"/>
      <c r="S98" s="140"/>
      <c r="T98" s="141">
        <f t="shared" si="3"/>
        <v>0</v>
      </c>
      <c r="V98" s="166" t="str">
        <f t="shared" si="12"/>
        <v/>
      </c>
    </row>
    <row r="99" spans="1:22" s="137" customFormat="1" ht="11.25" customHeight="1">
      <c r="A99" s="138">
        <v>10</v>
      </c>
      <c r="B99" s="262" t="s">
        <v>386</v>
      </c>
      <c r="C99" s="140"/>
      <c r="D99" s="140"/>
      <c r="E99" s="140"/>
      <c r="F99" s="141">
        <f t="shared" si="10"/>
        <v>0</v>
      </c>
      <c r="G99" s="140"/>
      <c r="H99" s="140"/>
      <c r="I99" s="140"/>
      <c r="J99" s="140"/>
      <c r="K99" s="140"/>
      <c r="L99" s="141">
        <f t="shared" si="11"/>
        <v>0</v>
      </c>
      <c r="M99" s="140"/>
      <c r="N99" s="140"/>
      <c r="O99" s="140"/>
      <c r="P99" s="140"/>
      <c r="Q99" s="140"/>
      <c r="R99" s="140"/>
      <c r="S99" s="140"/>
      <c r="T99" s="141">
        <f t="shared" si="3"/>
        <v>0</v>
      </c>
      <c r="V99" s="166" t="str">
        <f t="shared" si="12"/>
        <v/>
      </c>
    </row>
    <row r="100" spans="1:22" s="137" customFormat="1" ht="11.25" customHeight="1">
      <c r="A100" s="138">
        <v>11</v>
      </c>
      <c r="B100" s="262" t="s">
        <v>387</v>
      </c>
      <c r="C100" s="140"/>
      <c r="D100" s="140"/>
      <c r="E100" s="140"/>
      <c r="F100" s="141">
        <f t="shared" si="10"/>
        <v>0</v>
      </c>
      <c r="G100" s="140"/>
      <c r="H100" s="140"/>
      <c r="I100" s="140"/>
      <c r="J100" s="140"/>
      <c r="K100" s="140"/>
      <c r="L100" s="141">
        <f t="shared" si="11"/>
        <v>0</v>
      </c>
      <c r="M100" s="140"/>
      <c r="N100" s="140"/>
      <c r="O100" s="140"/>
      <c r="P100" s="140"/>
      <c r="Q100" s="140"/>
      <c r="R100" s="140"/>
      <c r="S100" s="140"/>
      <c r="T100" s="141">
        <f t="shared" si="3"/>
        <v>0</v>
      </c>
      <c r="V100" s="166" t="str">
        <f t="shared" si="12"/>
        <v/>
      </c>
    </row>
    <row r="101" spans="1:22" s="137" customFormat="1" ht="11.25" customHeight="1">
      <c r="A101" s="138">
        <v>12</v>
      </c>
      <c r="B101" s="262" t="s">
        <v>487</v>
      </c>
      <c r="C101" s="140"/>
      <c r="D101" s="140"/>
      <c r="E101" s="140"/>
      <c r="F101" s="141">
        <f t="shared" si="10"/>
        <v>0</v>
      </c>
      <c r="G101" s="140"/>
      <c r="H101" s="140"/>
      <c r="I101" s="140"/>
      <c r="J101" s="140"/>
      <c r="K101" s="140"/>
      <c r="L101" s="141">
        <f t="shared" si="11"/>
        <v>0</v>
      </c>
      <c r="M101" s="140"/>
      <c r="N101" s="140"/>
      <c r="O101" s="140"/>
      <c r="P101" s="140"/>
      <c r="Q101" s="140"/>
      <c r="R101" s="140"/>
      <c r="S101" s="140"/>
      <c r="T101" s="141">
        <f t="shared" si="3"/>
        <v>0</v>
      </c>
      <c r="V101" s="166" t="str">
        <f t="shared" si="12"/>
        <v/>
      </c>
    </row>
    <row r="102" spans="1:22" s="137" customFormat="1" ht="11.25" customHeight="1">
      <c r="A102" s="138">
        <v>13</v>
      </c>
      <c r="B102" s="262" t="s">
        <v>92</v>
      </c>
      <c r="C102" s="140"/>
      <c r="D102" s="140"/>
      <c r="E102" s="140"/>
      <c r="F102" s="141">
        <f t="shared" si="10"/>
        <v>0</v>
      </c>
      <c r="G102" s="140"/>
      <c r="H102" s="140"/>
      <c r="I102" s="140"/>
      <c r="J102" s="140"/>
      <c r="K102" s="140"/>
      <c r="L102" s="141">
        <f t="shared" si="11"/>
        <v>0</v>
      </c>
      <c r="M102" s="140"/>
      <c r="N102" s="140"/>
      <c r="O102" s="140"/>
      <c r="P102" s="140"/>
      <c r="Q102" s="140"/>
      <c r="R102" s="140"/>
      <c r="S102" s="140"/>
      <c r="T102" s="141">
        <f t="shared" si="3"/>
        <v>0</v>
      </c>
      <c r="V102" s="166" t="str">
        <f t="shared" si="12"/>
        <v/>
      </c>
    </row>
    <row r="103" spans="1:22" s="137" customFormat="1" ht="11.25" customHeight="1">
      <c r="A103" s="138">
        <v>14</v>
      </c>
      <c r="B103" s="262" t="s">
        <v>389</v>
      </c>
      <c r="C103" s="140"/>
      <c r="D103" s="140"/>
      <c r="E103" s="140"/>
      <c r="F103" s="141">
        <f t="shared" si="10"/>
        <v>0</v>
      </c>
      <c r="G103" s="140"/>
      <c r="H103" s="140"/>
      <c r="I103" s="140"/>
      <c r="J103" s="140"/>
      <c r="K103" s="140"/>
      <c r="L103" s="141">
        <f t="shared" si="11"/>
        <v>0</v>
      </c>
      <c r="M103" s="140"/>
      <c r="N103" s="140"/>
      <c r="O103" s="140"/>
      <c r="P103" s="140"/>
      <c r="Q103" s="140"/>
      <c r="R103" s="140"/>
      <c r="S103" s="140"/>
      <c r="T103" s="141">
        <f t="shared" si="3"/>
        <v>0</v>
      </c>
      <c r="V103" s="166" t="str">
        <f t="shared" si="12"/>
        <v/>
      </c>
    </row>
    <row r="104" spans="1:22" s="137" customFormat="1" ht="11.25" customHeight="1">
      <c r="A104" s="138">
        <v>15</v>
      </c>
      <c r="B104" s="262" t="s">
        <v>93</v>
      </c>
      <c r="C104" s="140"/>
      <c r="D104" s="140"/>
      <c r="E104" s="140"/>
      <c r="F104" s="141">
        <f t="shared" si="10"/>
        <v>0</v>
      </c>
      <c r="G104" s="140"/>
      <c r="H104" s="140"/>
      <c r="I104" s="140"/>
      <c r="J104" s="140"/>
      <c r="K104" s="140"/>
      <c r="L104" s="141">
        <f t="shared" si="11"/>
        <v>0</v>
      </c>
      <c r="M104" s="140"/>
      <c r="N104" s="140"/>
      <c r="O104" s="140"/>
      <c r="P104" s="140"/>
      <c r="Q104" s="140"/>
      <c r="R104" s="140"/>
      <c r="S104" s="140"/>
      <c r="T104" s="141">
        <f t="shared" si="3"/>
        <v>0</v>
      </c>
      <c r="V104" s="166" t="str">
        <f t="shared" si="12"/>
        <v/>
      </c>
    </row>
    <row r="105" spans="1:22" s="137" customFormat="1" ht="11.25" customHeight="1">
      <c r="A105" s="138">
        <v>16</v>
      </c>
      <c r="B105" s="262" t="s">
        <v>94</v>
      </c>
      <c r="C105" s="140"/>
      <c r="D105" s="140"/>
      <c r="E105" s="140"/>
      <c r="F105" s="141">
        <f t="shared" si="10"/>
        <v>0</v>
      </c>
      <c r="G105" s="140"/>
      <c r="H105" s="140"/>
      <c r="I105" s="140"/>
      <c r="J105" s="140"/>
      <c r="K105" s="140"/>
      <c r="L105" s="141">
        <f t="shared" si="11"/>
        <v>0</v>
      </c>
      <c r="M105" s="140"/>
      <c r="N105" s="140"/>
      <c r="O105" s="140"/>
      <c r="P105" s="140"/>
      <c r="Q105" s="140"/>
      <c r="R105" s="140"/>
      <c r="S105" s="140"/>
      <c r="T105" s="141">
        <f t="shared" si="3"/>
        <v>0</v>
      </c>
      <c r="V105" s="166" t="str">
        <f t="shared" si="12"/>
        <v/>
      </c>
    </row>
    <row r="106" spans="1:22" s="137" customFormat="1" ht="11.25" customHeight="1">
      <c r="A106" s="138">
        <v>17</v>
      </c>
      <c r="B106" s="262" t="s">
        <v>390</v>
      </c>
      <c r="C106" s="140"/>
      <c r="D106" s="140"/>
      <c r="E106" s="140"/>
      <c r="F106" s="141">
        <f t="shared" si="10"/>
        <v>0</v>
      </c>
      <c r="G106" s="140"/>
      <c r="H106" s="140"/>
      <c r="I106" s="140"/>
      <c r="J106" s="140"/>
      <c r="K106" s="140"/>
      <c r="L106" s="141">
        <f t="shared" si="11"/>
        <v>0</v>
      </c>
      <c r="M106" s="140"/>
      <c r="N106" s="140"/>
      <c r="O106" s="140"/>
      <c r="P106" s="140"/>
      <c r="Q106" s="140"/>
      <c r="R106" s="140"/>
      <c r="S106" s="140"/>
      <c r="T106" s="141">
        <f t="shared" si="3"/>
        <v>0</v>
      </c>
      <c r="V106" s="166" t="str">
        <f t="shared" si="12"/>
        <v/>
      </c>
    </row>
    <row r="107" spans="1:22" s="137" customFormat="1" ht="23.25" customHeight="1">
      <c r="A107" s="138">
        <v>18</v>
      </c>
      <c r="B107" s="262" t="s">
        <v>391</v>
      </c>
      <c r="C107" s="140"/>
      <c r="D107" s="140"/>
      <c r="E107" s="140"/>
      <c r="F107" s="141">
        <f t="shared" si="10"/>
        <v>0</v>
      </c>
      <c r="G107" s="140"/>
      <c r="H107" s="140"/>
      <c r="I107" s="140"/>
      <c r="J107" s="140"/>
      <c r="K107" s="140"/>
      <c r="L107" s="141">
        <f t="shared" si="11"/>
        <v>0</v>
      </c>
      <c r="M107" s="140"/>
      <c r="N107" s="140"/>
      <c r="O107" s="140"/>
      <c r="P107" s="140"/>
      <c r="Q107" s="140"/>
      <c r="R107" s="140"/>
      <c r="S107" s="140"/>
      <c r="T107" s="141">
        <f t="shared" si="3"/>
        <v>0</v>
      </c>
      <c r="V107" s="166" t="str">
        <f t="shared" si="12"/>
        <v/>
      </c>
    </row>
    <row r="108" spans="1:22" s="137" customFormat="1" ht="33" customHeight="1">
      <c r="A108" s="138">
        <v>19</v>
      </c>
      <c r="B108" s="262" t="s">
        <v>392</v>
      </c>
      <c r="C108" s="140"/>
      <c r="D108" s="140"/>
      <c r="E108" s="140"/>
      <c r="F108" s="141">
        <f t="shared" si="10"/>
        <v>0</v>
      </c>
      <c r="G108" s="140"/>
      <c r="H108" s="140"/>
      <c r="I108" s="140"/>
      <c r="J108" s="140"/>
      <c r="K108" s="140"/>
      <c r="L108" s="141">
        <f t="shared" si="11"/>
        <v>0</v>
      </c>
      <c r="M108" s="140"/>
      <c r="N108" s="140"/>
      <c r="O108" s="140"/>
      <c r="P108" s="140"/>
      <c r="Q108" s="140"/>
      <c r="R108" s="140"/>
      <c r="S108" s="140"/>
      <c r="T108" s="141">
        <f t="shared" si="3"/>
        <v>0</v>
      </c>
      <c r="V108" s="166" t="str">
        <f t="shared" si="12"/>
        <v/>
      </c>
    </row>
    <row r="109" spans="1:22" s="137" customFormat="1" ht="11.25" customHeight="1">
      <c r="A109" s="138">
        <v>20</v>
      </c>
      <c r="B109" s="262" t="s">
        <v>393</v>
      </c>
      <c r="C109" s="140"/>
      <c r="D109" s="140"/>
      <c r="E109" s="140"/>
      <c r="F109" s="141">
        <f t="shared" si="10"/>
        <v>0</v>
      </c>
      <c r="G109" s="140"/>
      <c r="H109" s="140"/>
      <c r="I109" s="140"/>
      <c r="J109" s="140"/>
      <c r="K109" s="140"/>
      <c r="L109" s="141">
        <f t="shared" si="11"/>
        <v>0</v>
      </c>
      <c r="M109" s="140"/>
      <c r="N109" s="140"/>
      <c r="O109" s="140"/>
      <c r="P109" s="140"/>
      <c r="Q109" s="140"/>
      <c r="R109" s="140"/>
      <c r="S109" s="140"/>
      <c r="T109" s="141">
        <f t="shared" si="3"/>
        <v>0</v>
      </c>
      <c r="V109" s="166" t="str">
        <f t="shared" si="12"/>
        <v/>
      </c>
    </row>
    <row r="110" spans="1:22" s="137" customFormat="1" ht="11.25" customHeight="1">
      <c r="A110" s="138">
        <v>21</v>
      </c>
      <c r="B110" s="262" t="s">
        <v>95</v>
      </c>
      <c r="C110" s="140"/>
      <c r="D110" s="140"/>
      <c r="E110" s="140"/>
      <c r="F110" s="141">
        <f t="shared" si="10"/>
        <v>0</v>
      </c>
      <c r="G110" s="140"/>
      <c r="H110" s="140"/>
      <c r="I110" s="140"/>
      <c r="J110" s="140"/>
      <c r="K110" s="140"/>
      <c r="L110" s="141">
        <f t="shared" si="11"/>
        <v>0</v>
      </c>
      <c r="M110" s="140"/>
      <c r="N110" s="140"/>
      <c r="O110" s="140"/>
      <c r="P110" s="140"/>
      <c r="Q110" s="140"/>
      <c r="R110" s="140"/>
      <c r="S110" s="140"/>
      <c r="T110" s="141">
        <f t="shared" si="3"/>
        <v>0</v>
      </c>
      <c r="V110" s="166" t="str">
        <f t="shared" si="12"/>
        <v/>
      </c>
    </row>
    <row r="111" spans="1:22" s="137" customFormat="1" ht="11.25" customHeight="1">
      <c r="A111" s="138">
        <v>22</v>
      </c>
      <c r="B111" s="262" t="s">
        <v>96</v>
      </c>
      <c r="C111" s="140"/>
      <c r="D111" s="140"/>
      <c r="E111" s="140"/>
      <c r="F111" s="141">
        <f t="shared" si="10"/>
        <v>0</v>
      </c>
      <c r="G111" s="140"/>
      <c r="H111" s="140"/>
      <c r="I111" s="140"/>
      <c r="J111" s="140"/>
      <c r="K111" s="140"/>
      <c r="L111" s="141">
        <f t="shared" si="11"/>
        <v>0</v>
      </c>
      <c r="M111" s="140"/>
      <c r="N111" s="140"/>
      <c r="O111" s="140"/>
      <c r="P111" s="140"/>
      <c r="Q111" s="140"/>
      <c r="R111" s="140"/>
      <c r="S111" s="140"/>
      <c r="T111" s="141">
        <f t="shared" ref="T111:T140" si="13">SUM(M111:S111)</f>
        <v>0</v>
      </c>
      <c r="V111" s="166" t="str">
        <f t="shared" si="12"/>
        <v/>
      </c>
    </row>
    <row r="112" spans="1:22" s="137" customFormat="1" ht="11.25" customHeight="1">
      <c r="A112" s="138">
        <v>23</v>
      </c>
      <c r="B112" s="262" t="s">
        <v>394</v>
      </c>
      <c r="C112" s="140"/>
      <c r="D112" s="140"/>
      <c r="E112" s="140"/>
      <c r="F112" s="141">
        <f t="shared" si="10"/>
        <v>0</v>
      </c>
      <c r="G112" s="140"/>
      <c r="H112" s="140"/>
      <c r="I112" s="140"/>
      <c r="J112" s="140"/>
      <c r="K112" s="140"/>
      <c r="L112" s="141">
        <f t="shared" si="11"/>
        <v>0</v>
      </c>
      <c r="M112" s="140"/>
      <c r="N112" s="140"/>
      <c r="O112" s="140"/>
      <c r="P112" s="140"/>
      <c r="Q112" s="140"/>
      <c r="R112" s="140"/>
      <c r="S112" s="140"/>
      <c r="T112" s="141">
        <f t="shared" si="13"/>
        <v>0</v>
      </c>
      <c r="V112" s="166" t="str">
        <f t="shared" si="12"/>
        <v/>
      </c>
    </row>
    <row r="113" spans="1:22" s="137" customFormat="1" ht="11.25" customHeight="1">
      <c r="A113" s="138">
        <v>24</v>
      </c>
      <c r="B113" s="262" t="s">
        <v>97</v>
      </c>
      <c r="C113" s="140">
        <v>70</v>
      </c>
      <c r="D113" s="140">
        <v>0</v>
      </c>
      <c r="E113" s="140">
        <v>0</v>
      </c>
      <c r="F113" s="141">
        <f t="shared" si="10"/>
        <v>70</v>
      </c>
      <c r="G113" s="140">
        <v>17</v>
      </c>
      <c r="H113" s="140">
        <v>2</v>
      </c>
      <c r="I113" s="140">
        <v>3</v>
      </c>
      <c r="J113" s="140">
        <v>1</v>
      </c>
      <c r="K113" s="140">
        <v>0</v>
      </c>
      <c r="L113" s="141">
        <f t="shared" si="11"/>
        <v>6</v>
      </c>
      <c r="M113" s="140">
        <v>27</v>
      </c>
      <c r="N113" s="140">
        <v>8</v>
      </c>
      <c r="O113" s="140">
        <v>6</v>
      </c>
      <c r="P113" s="140">
        <v>4</v>
      </c>
      <c r="Q113" s="140">
        <v>0</v>
      </c>
      <c r="R113" s="140">
        <v>0</v>
      </c>
      <c r="S113" s="140">
        <v>0</v>
      </c>
      <c r="T113" s="141">
        <f t="shared" si="13"/>
        <v>45</v>
      </c>
      <c r="V113" s="166" t="str">
        <f t="shared" si="12"/>
        <v/>
      </c>
    </row>
    <row r="114" spans="1:22" s="137" customFormat="1" ht="11.25" customHeight="1">
      <c r="A114" s="138">
        <v>25</v>
      </c>
      <c r="B114" s="262" t="s">
        <v>395</v>
      </c>
      <c r="C114" s="140"/>
      <c r="D114" s="140"/>
      <c r="E114" s="140"/>
      <c r="F114" s="141">
        <f t="shared" si="10"/>
        <v>0</v>
      </c>
      <c r="G114" s="140"/>
      <c r="H114" s="140"/>
      <c r="I114" s="140"/>
      <c r="J114" s="140"/>
      <c r="K114" s="140"/>
      <c r="L114" s="141">
        <f t="shared" si="11"/>
        <v>0</v>
      </c>
      <c r="M114" s="140"/>
      <c r="N114" s="140"/>
      <c r="O114" s="140"/>
      <c r="P114" s="140"/>
      <c r="Q114" s="140"/>
      <c r="R114" s="140"/>
      <c r="S114" s="140"/>
      <c r="T114" s="141">
        <f t="shared" si="13"/>
        <v>0</v>
      </c>
      <c r="V114" s="166" t="str">
        <f t="shared" si="12"/>
        <v/>
      </c>
    </row>
    <row r="115" spans="1:22" s="137" customFormat="1" ht="11.25" customHeight="1">
      <c r="A115" s="138">
        <v>26</v>
      </c>
      <c r="B115" s="262" t="s">
        <v>98</v>
      </c>
      <c r="C115" s="140"/>
      <c r="D115" s="140"/>
      <c r="E115" s="140"/>
      <c r="F115" s="141">
        <f t="shared" si="10"/>
        <v>0</v>
      </c>
      <c r="G115" s="140"/>
      <c r="H115" s="140"/>
      <c r="I115" s="140"/>
      <c r="J115" s="140"/>
      <c r="K115" s="140"/>
      <c r="L115" s="141">
        <f t="shared" si="11"/>
        <v>0</v>
      </c>
      <c r="M115" s="140"/>
      <c r="N115" s="140"/>
      <c r="O115" s="140"/>
      <c r="P115" s="140"/>
      <c r="Q115" s="140"/>
      <c r="R115" s="140"/>
      <c r="S115" s="140"/>
      <c r="T115" s="141">
        <f t="shared" si="13"/>
        <v>0</v>
      </c>
      <c r="V115" s="166" t="str">
        <f t="shared" si="12"/>
        <v/>
      </c>
    </row>
    <row r="116" spans="1:22" s="137" customFormat="1" ht="11.25" customHeight="1">
      <c r="A116" s="138">
        <v>27</v>
      </c>
      <c r="B116" s="262" t="s">
        <v>441</v>
      </c>
      <c r="C116" s="140"/>
      <c r="D116" s="140"/>
      <c r="E116" s="140"/>
      <c r="F116" s="141">
        <f t="shared" si="10"/>
        <v>0</v>
      </c>
      <c r="G116" s="140"/>
      <c r="H116" s="140"/>
      <c r="I116" s="140"/>
      <c r="J116" s="140"/>
      <c r="K116" s="140"/>
      <c r="L116" s="141">
        <f t="shared" si="11"/>
        <v>0</v>
      </c>
      <c r="M116" s="140"/>
      <c r="N116" s="140"/>
      <c r="O116" s="140"/>
      <c r="P116" s="140"/>
      <c r="Q116" s="140"/>
      <c r="R116" s="140"/>
      <c r="S116" s="140"/>
      <c r="T116" s="141">
        <f t="shared" si="13"/>
        <v>0</v>
      </c>
      <c r="V116" s="166" t="str">
        <f t="shared" si="12"/>
        <v/>
      </c>
    </row>
    <row r="117" spans="1:22" s="137" customFormat="1" ht="11.25" customHeight="1">
      <c r="A117" s="138">
        <v>28</v>
      </c>
      <c r="B117" s="262" t="s">
        <v>397</v>
      </c>
      <c r="C117" s="140"/>
      <c r="D117" s="140"/>
      <c r="E117" s="140"/>
      <c r="F117" s="141">
        <f t="shared" si="10"/>
        <v>0</v>
      </c>
      <c r="G117" s="140"/>
      <c r="H117" s="140"/>
      <c r="I117" s="140"/>
      <c r="J117" s="140"/>
      <c r="K117" s="140"/>
      <c r="L117" s="141">
        <f t="shared" si="11"/>
        <v>0</v>
      </c>
      <c r="M117" s="140"/>
      <c r="N117" s="140"/>
      <c r="O117" s="140"/>
      <c r="P117" s="140"/>
      <c r="Q117" s="140"/>
      <c r="R117" s="140"/>
      <c r="S117" s="140"/>
      <c r="T117" s="141">
        <f t="shared" si="13"/>
        <v>0</v>
      </c>
      <c r="V117" s="166" t="str">
        <f t="shared" si="12"/>
        <v/>
      </c>
    </row>
    <row r="118" spans="1:22" s="137" customFormat="1" ht="11.25" customHeight="1">
      <c r="A118" s="138">
        <v>29</v>
      </c>
      <c r="B118" s="262" t="s">
        <v>398</v>
      </c>
      <c r="C118" s="140"/>
      <c r="D118" s="140"/>
      <c r="E118" s="140"/>
      <c r="F118" s="141">
        <f t="shared" si="10"/>
        <v>0</v>
      </c>
      <c r="G118" s="140"/>
      <c r="H118" s="140"/>
      <c r="I118" s="140"/>
      <c r="J118" s="140"/>
      <c r="K118" s="140"/>
      <c r="L118" s="141">
        <f t="shared" si="11"/>
        <v>0</v>
      </c>
      <c r="M118" s="140"/>
      <c r="N118" s="140"/>
      <c r="O118" s="140"/>
      <c r="P118" s="140"/>
      <c r="Q118" s="140"/>
      <c r="R118" s="140"/>
      <c r="S118" s="140"/>
      <c r="T118" s="141">
        <f t="shared" si="13"/>
        <v>0</v>
      </c>
      <c r="V118" s="166" t="str">
        <f t="shared" si="12"/>
        <v/>
      </c>
    </row>
    <row r="119" spans="1:22" s="137" customFormat="1" ht="11.25" customHeight="1">
      <c r="A119" s="138">
        <v>30</v>
      </c>
      <c r="B119" s="262" t="s">
        <v>399</v>
      </c>
      <c r="C119" s="140"/>
      <c r="D119" s="140"/>
      <c r="E119" s="140"/>
      <c r="F119" s="141">
        <f t="shared" si="10"/>
        <v>0</v>
      </c>
      <c r="G119" s="140"/>
      <c r="H119" s="140"/>
      <c r="I119" s="140"/>
      <c r="J119" s="140"/>
      <c r="K119" s="140"/>
      <c r="L119" s="141">
        <f t="shared" si="11"/>
        <v>0</v>
      </c>
      <c r="M119" s="140"/>
      <c r="N119" s="140"/>
      <c r="O119" s="140"/>
      <c r="P119" s="140"/>
      <c r="Q119" s="140"/>
      <c r="R119" s="140"/>
      <c r="S119" s="140"/>
      <c r="T119" s="141">
        <f t="shared" si="13"/>
        <v>0</v>
      </c>
      <c r="V119" s="166" t="str">
        <f t="shared" si="12"/>
        <v/>
      </c>
    </row>
    <row r="120" spans="1:22" s="137" customFormat="1" ht="11.25" customHeight="1">
      <c r="A120" s="138">
        <v>31</v>
      </c>
      <c r="B120" s="262" t="s">
        <v>442</v>
      </c>
      <c r="C120" s="140"/>
      <c r="D120" s="140"/>
      <c r="E120" s="140"/>
      <c r="F120" s="141">
        <f t="shared" si="10"/>
        <v>0</v>
      </c>
      <c r="G120" s="140"/>
      <c r="H120" s="140"/>
      <c r="I120" s="140"/>
      <c r="J120" s="140"/>
      <c r="K120" s="140"/>
      <c r="L120" s="141">
        <f t="shared" si="11"/>
        <v>0</v>
      </c>
      <c r="M120" s="140"/>
      <c r="N120" s="140"/>
      <c r="O120" s="140"/>
      <c r="P120" s="140"/>
      <c r="Q120" s="140"/>
      <c r="R120" s="140"/>
      <c r="S120" s="140"/>
      <c r="T120" s="141">
        <f t="shared" si="13"/>
        <v>0</v>
      </c>
      <c r="V120" s="166" t="str">
        <f t="shared" si="12"/>
        <v/>
      </c>
    </row>
    <row r="121" spans="1:22" s="137" customFormat="1" ht="11.25" customHeight="1">
      <c r="A121" s="138">
        <v>32</v>
      </c>
      <c r="B121" s="262" t="s">
        <v>202</v>
      </c>
      <c r="C121" s="140"/>
      <c r="D121" s="140"/>
      <c r="E121" s="140"/>
      <c r="F121" s="141">
        <f t="shared" si="10"/>
        <v>0</v>
      </c>
      <c r="G121" s="140"/>
      <c r="H121" s="140"/>
      <c r="I121" s="140"/>
      <c r="J121" s="140"/>
      <c r="K121" s="140"/>
      <c r="L121" s="141">
        <f t="shared" si="11"/>
        <v>0</v>
      </c>
      <c r="M121" s="140"/>
      <c r="N121" s="140"/>
      <c r="O121" s="140"/>
      <c r="P121" s="140"/>
      <c r="Q121" s="140"/>
      <c r="R121" s="140"/>
      <c r="S121" s="140"/>
      <c r="T121" s="141">
        <f t="shared" si="13"/>
        <v>0</v>
      </c>
      <c r="V121" s="166" t="str">
        <f t="shared" si="12"/>
        <v/>
      </c>
    </row>
    <row r="122" spans="1:22" s="137" customFormat="1" ht="11.25" customHeight="1">
      <c r="A122" s="138">
        <v>33</v>
      </c>
      <c r="B122" s="262" t="s">
        <v>401</v>
      </c>
      <c r="C122" s="140"/>
      <c r="D122" s="140"/>
      <c r="E122" s="140"/>
      <c r="F122" s="141">
        <f t="shared" si="10"/>
        <v>0</v>
      </c>
      <c r="G122" s="140"/>
      <c r="H122" s="140"/>
      <c r="I122" s="140"/>
      <c r="J122" s="140"/>
      <c r="K122" s="140"/>
      <c r="L122" s="141">
        <f t="shared" si="11"/>
        <v>0</v>
      </c>
      <c r="M122" s="140"/>
      <c r="N122" s="140"/>
      <c r="O122" s="140"/>
      <c r="P122" s="140"/>
      <c r="Q122" s="140"/>
      <c r="R122" s="140"/>
      <c r="S122" s="140"/>
      <c r="T122" s="141">
        <f t="shared" si="13"/>
        <v>0</v>
      </c>
      <c r="V122" s="166" t="str">
        <f t="shared" si="12"/>
        <v/>
      </c>
    </row>
    <row r="123" spans="1:22" s="137" customFormat="1" ht="11.25" customHeight="1">
      <c r="A123" s="138">
        <v>34</v>
      </c>
      <c r="B123" s="262" t="s">
        <v>100</v>
      </c>
      <c r="C123" s="140"/>
      <c r="D123" s="140"/>
      <c r="E123" s="140"/>
      <c r="F123" s="141">
        <f t="shared" si="10"/>
        <v>0</v>
      </c>
      <c r="G123" s="140"/>
      <c r="H123" s="140"/>
      <c r="I123" s="140"/>
      <c r="J123" s="140"/>
      <c r="K123" s="140"/>
      <c r="L123" s="141">
        <f t="shared" si="11"/>
        <v>0</v>
      </c>
      <c r="M123" s="140"/>
      <c r="N123" s="140"/>
      <c r="O123" s="140"/>
      <c r="P123" s="140"/>
      <c r="Q123" s="140"/>
      <c r="R123" s="140"/>
      <c r="S123" s="140"/>
      <c r="T123" s="141">
        <f t="shared" si="13"/>
        <v>0</v>
      </c>
      <c r="V123" s="166" t="str">
        <f t="shared" si="12"/>
        <v/>
      </c>
    </row>
    <row r="124" spans="1:22" s="137" customFormat="1" ht="11.25" customHeight="1">
      <c r="A124" s="138">
        <v>35</v>
      </c>
      <c r="B124" s="262" t="s">
        <v>443</v>
      </c>
      <c r="C124" s="140"/>
      <c r="D124" s="140"/>
      <c r="E124" s="140"/>
      <c r="F124" s="141">
        <f t="shared" si="10"/>
        <v>0</v>
      </c>
      <c r="G124" s="140"/>
      <c r="H124" s="140"/>
      <c r="I124" s="140"/>
      <c r="J124" s="140"/>
      <c r="K124" s="140"/>
      <c r="L124" s="141">
        <f t="shared" si="11"/>
        <v>0</v>
      </c>
      <c r="M124" s="140"/>
      <c r="N124" s="140"/>
      <c r="O124" s="140"/>
      <c r="P124" s="140"/>
      <c r="Q124" s="140"/>
      <c r="R124" s="140"/>
      <c r="S124" s="140"/>
      <c r="T124" s="141">
        <f t="shared" si="13"/>
        <v>0</v>
      </c>
      <c r="V124" s="166" t="str">
        <f t="shared" si="12"/>
        <v/>
      </c>
    </row>
    <row r="125" spans="1:22" s="137" customFormat="1" ht="11.25" customHeight="1">
      <c r="A125" s="138">
        <v>36</v>
      </c>
      <c r="B125" s="262" t="s">
        <v>403</v>
      </c>
      <c r="C125" s="140"/>
      <c r="D125" s="140"/>
      <c r="E125" s="140"/>
      <c r="F125" s="141">
        <f t="shared" si="10"/>
        <v>0</v>
      </c>
      <c r="G125" s="140"/>
      <c r="H125" s="140"/>
      <c r="I125" s="140"/>
      <c r="J125" s="140"/>
      <c r="K125" s="140"/>
      <c r="L125" s="141">
        <f t="shared" si="11"/>
        <v>0</v>
      </c>
      <c r="M125" s="140"/>
      <c r="N125" s="140"/>
      <c r="O125" s="140"/>
      <c r="P125" s="140"/>
      <c r="Q125" s="140"/>
      <c r="R125" s="140"/>
      <c r="S125" s="140"/>
      <c r="T125" s="141">
        <f t="shared" si="13"/>
        <v>0</v>
      </c>
      <c r="V125" s="166" t="str">
        <f t="shared" si="12"/>
        <v/>
      </c>
    </row>
    <row r="126" spans="1:22" s="137" customFormat="1" ht="11.25" customHeight="1">
      <c r="A126" s="138">
        <v>37</v>
      </c>
      <c r="B126" s="262" t="s">
        <v>101</v>
      </c>
      <c r="C126" s="140"/>
      <c r="D126" s="140"/>
      <c r="E126" s="140"/>
      <c r="F126" s="141">
        <f t="shared" si="10"/>
        <v>0</v>
      </c>
      <c r="G126" s="140"/>
      <c r="H126" s="140"/>
      <c r="I126" s="140"/>
      <c r="J126" s="140"/>
      <c r="K126" s="140"/>
      <c r="L126" s="141">
        <f t="shared" si="11"/>
        <v>0</v>
      </c>
      <c r="M126" s="140"/>
      <c r="N126" s="140"/>
      <c r="O126" s="140"/>
      <c r="P126" s="140"/>
      <c r="Q126" s="140"/>
      <c r="R126" s="140"/>
      <c r="S126" s="140"/>
      <c r="T126" s="141">
        <f t="shared" si="13"/>
        <v>0</v>
      </c>
      <c r="V126" s="166" t="str">
        <f t="shared" si="12"/>
        <v/>
      </c>
    </row>
    <row r="127" spans="1:22" s="137" customFormat="1" ht="11.25" customHeight="1">
      <c r="A127" s="138">
        <v>38</v>
      </c>
      <c r="B127" s="262" t="s">
        <v>208</v>
      </c>
      <c r="C127" s="140"/>
      <c r="D127" s="140"/>
      <c r="E127" s="140"/>
      <c r="F127" s="141">
        <f t="shared" si="10"/>
        <v>0</v>
      </c>
      <c r="G127" s="140"/>
      <c r="H127" s="140"/>
      <c r="I127" s="140"/>
      <c r="J127" s="140"/>
      <c r="K127" s="140"/>
      <c r="L127" s="141">
        <f t="shared" si="11"/>
        <v>0</v>
      </c>
      <c r="M127" s="140"/>
      <c r="N127" s="140"/>
      <c r="O127" s="140"/>
      <c r="P127" s="140"/>
      <c r="Q127" s="140"/>
      <c r="R127" s="140"/>
      <c r="S127" s="140"/>
      <c r="T127" s="141">
        <f t="shared" si="13"/>
        <v>0</v>
      </c>
      <c r="V127" s="166" t="str">
        <f t="shared" si="12"/>
        <v/>
      </c>
    </row>
    <row r="128" spans="1:22" s="137" customFormat="1" ht="11.25" customHeight="1">
      <c r="A128" s="138">
        <v>39</v>
      </c>
      <c r="B128" s="262" t="s">
        <v>210</v>
      </c>
      <c r="C128" s="140"/>
      <c r="D128" s="140"/>
      <c r="E128" s="140"/>
      <c r="F128" s="141">
        <f t="shared" si="10"/>
        <v>0</v>
      </c>
      <c r="G128" s="140"/>
      <c r="H128" s="140"/>
      <c r="I128" s="140"/>
      <c r="J128" s="140"/>
      <c r="K128" s="140"/>
      <c r="L128" s="141">
        <f t="shared" si="11"/>
        <v>0</v>
      </c>
      <c r="M128" s="140"/>
      <c r="N128" s="140"/>
      <c r="O128" s="140"/>
      <c r="P128" s="140"/>
      <c r="Q128" s="140"/>
      <c r="R128" s="140"/>
      <c r="S128" s="140"/>
      <c r="T128" s="141">
        <f t="shared" si="13"/>
        <v>0</v>
      </c>
      <c r="V128" s="166" t="str">
        <f t="shared" si="12"/>
        <v/>
      </c>
    </row>
    <row r="129" spans="1:22" s="137" customFormat="1" ht="11.25" customHeight="1">
      <c r="A129" s="138">
        <v>40</v>
      </c>
      <c r="B129" s="262" t="s">
        <v>102</v>
      </c>
      <c r="C129" s="140"/>
      <c r="D129" s="140"/>
      <c r="E129" s="140"/>
      <c r="F129" s="141">
        <f t="shared" si="10"/>
        <v>0</v>
      </c>
      <c r="G129" s="140"/>
      <c r="H129" s="140"/>
      <c r="I129" s="140"/>
      <c r="J129" s="140"/>
      <c r="K129" s="140"/>
      <c r="L129" s="141">
        <f t="shared" si="11"/>
        <v>0</v>
      </c>
      <c r="M129" s="140"/>
      <c r="N129" s="140"/>
      <c r="O129" s="140"/>
      <c r="P129" s="140"/>
      <c r="Q129" s="140"/>
      <c r="R129" s="140"/>
      <c r="S129" s="140"/>
      <c r="T129" s="141">
        <f t="shared" si="13"/>
        <v>0</v>
      </c>
      <c r="V129" s="166" t="str">
        <f t="shared" si="12"/>
        <v/>
      </c>
    </row>
    <row r="130" spans="1:22" s="137" customFormat="1" ht="11.25" customHeight="1">
      <c r="A130" s="138">
        <v>41</v>
      </c>
      <c r="B130" s="262" t="s">
        <v>404</v>
      </c>
      <c r="C130" s="140"/>
      <c r="D130" s="140"/>
      <c r="E130" s="140"/>
      <c r="F130" s="141">
        <f t="shared" si="10"/>
        <v>0</v>
      </c>
      <c r="G130" s="140"/>
      <c r="H130" s="140"/>
      <c r="I130" s="140"/>
      <c r="J130" s="140"/>
      <c r="K130" s="140"/>
      <c r="L130" s="141">
        <f t="shared" si="11"/>
        <v>0</v>
      </c>
      <c r="M130" s="140"/>
      <c r="N130" s="140"/>
      <c r="O130" s="140"/>
      <c r="P130" s="140"/>
      <c r="Q130" s="140"/>
      <c r="R130" s="140"/>
      <c r="S130" s="140"/>
      <c r="T130" s="141">
        <f t="shared" si="13"/>
        <v>0</v>
      </c>
      <c r="V130" s="166" t="str">
        <f t="shared" si="12"/>
        <v/>
      </c>
    </row>
    <row r="131" spans="1:22" s="137" customFormat="1" ht="11.25" customHeight="1">
      <c r="A131" s="138">
        <v>42</v>
      </c>
      <c r="B131" s="262" t="s">
        <v>405</v>
      </c>
      <c r="C131" s="140"/>
      <c r="D131" s="140"/>
      <c r="E131" s="140"/>
      <c r="F131" s="141">
        <f t="shared" si="10"/>
        <v>0</v>
      </c>
      <c r="G131" s="140"/>
      <c r="H131" s="140"/>
      <c r="I131" s="140"/>
      <c r="J131" s="140"/>
      <c r="K131" s="140"/>
      <c r="L131" s="141">
        <f t="shared" si="11"/>
        <v>0</v>
      </c>
      <c r="M131" s="140"/>
      <c r="N131" s="140"/>
      <c r="O131" s="140"/>
      <c r="P131" s="140"/>
      <c r="Q131" s="140"/>
      <c r="R131" s="140"/>
      <c r="S131" s="140"/>
      <c r="T131" s="141">
        <f t="shared" si="13"/>
        <v>0</v>
      </c>
      <c r="V131" s="166" t="str">
        <f t="shared" si="12"/>
        <v/>
      </c>
    </row>
    <row r="132" spans="1:22" s="137" customFormat="1" ht="11.25" customHeight="1">
      <c r="A132" s="138">
        <v>43</v>
      </c>
      <c r="B132" s="262" t="s">
        <v>216</v>
      </c>
      <c r="C132" s="140"/>
      <c r="D132" s="140"/>
      <c r="E132" s="140"/>
      <c r="F132" s="141">
        <f t="shared" si="10"/>
        <v>0</v>
      </c>
      <c r="G132" s="140"/>
      <c r="H132" s="140"/>
      <c r="I132" s="140"/>
      <c r="J132" s="140"/>
      <c r="K132" s="140"/>
      <c r="L132" s="141">
        <f t="shared" si="11"/>
        <v>0</v>
      </c>
      <c r="M132" s="140"/>
      <c r="N132" s="140"/>
      <c r="O132" s="140"/>
      <c r="P132" s="140"/>
      <c r="Q132" s="140"/>
      <c r="R132" s="140"/>
      <c r="S132" s="140"/>
      <c r="T132" s="141">
        <f t="shared" si="13"/>
        <v>0</v>
      </c>
      <c r="V132" s="166" t="str">
        <f t="shared" si="12"/>
        <v/>
      </c>
    </row>
    <row r="133" spans="1:22" s="137" customFormat="1" ht="11.25" customHeight="1">
      <c r="A133" s="138">
        <v>44</v>
      </c>
      <c r="B133" s="262" t="s">
        <v>217</v>
      </c>
      <c r="C133" s="140"/>
      <c r="D133" s="140"/>
      <c r="E133" s="140"/>
      <c r="F133" s="141">
        <f t="shared" si="10"/>
        <v>0</v>
      </c>
      <c r="G133" s="140"/>
      <c r="H133" s="140"/>
      <c r="I133" s="140"/>
      <c r="J133" s="140"/>
      <c r="K133" s="140"/>
      <c r="L133" s="141">
        <f t="shared" si="11"/>
        <v>0</v>
      </c>
      <c r="M133" s="140"/>
      <c r="N133" s="140"/>
      <c r="O133" s="140"/>
      <c r="P133" s="140"/>
      <c r="Q133" s="140"/>
      <c r="R133" s="140"/>
      <c r="S133" s="140"/>
      <c r="T133" s="141">
        <f t="shared" si="13"/>
        <v>0</v>
      </c>
      <c r="V133" s="166" t="str">
        <f t="shared" si="12"/>
        <v/>
      </c>
    </row>
    <row r="134" spans="1:22" s="137" customFormat="1" ht="60" customHeight="1">
      <c r="A134" s="138">
        <v>45</v>
      </c>
      <c r="B134" s="262" t="s">
        <v>406</v>
      </c>
      <c r="C134" s="140"/>
      <c r="D134" s="140"/>
      <c r="E134" s="140"/>
      <c r="F134" s="141">
        <f t="shared" si="10"/>
        <v>0</v>
      </c>
      <c r="G134" s="140"/>
      <c r="H134" s="140"/>
      <c r="I134" s="140"/>
      <c r="J134" s="140"/>
      <c r="K134" s="140"/>
      <c r="L134" s="141">
        <f t="shared" si="11"/>
        <v>0</v>
      </c>
      <c r="M134" s="140"/>
      <c r="N134" s="140"/>
      <c r="O134" s="140"/>
      <c r="P134" s="140"/>
      <c r="Q134" s="140"/>
      <c r="R134" s="140"/>
      <c r="S134" s="140"/>
      <c r="T134" s="141">
        <f t="shared" si="13"/>
        <v>0</v>
      </c>
      <c r="V134" s="166" t="str">
        <f t="shared" si="12"/>
        <v/>
      </c>
    </row>
    <row r="135" spans="1:22" s="137" customFormat="1" ht="45.75" customHeight="1">
      <c r="A135" s="138">
        <v>46</v>
      </c>
      <c r="B135" s="262" t="s">
        <v>515</v>
      </c>
      <c r="C135" s="140"/>
      <c r="D135" s="140"/>
      <c r="E135" s="140"/>
      <c r="F135" s="141">
        <f t="shared" si="10"/>
        <v>0</v>
      </c>
      <c r="G135" s="140"/>
      <c r="H135" s="140"/>
      <c r="I135" s="140"/>
      <c r="J135" s="140"/>
      <c r="K135" s="140"/>
      <c r="L135" s="141">
        <f t="shared" si="11"/>
        <v>0</v>
      </c>
      <c r="M135" s="140"/>
      <c r="N135" s="140"/>
      <c r="O135" s="140"/>
      <c r="P135" s="140"/>
      <c r="Q135" s="140"/>
      <c r="R135" s="140"/>
      <c r="S135" s="140"/>
      <c r="T135" s="141">
        <f t="shared" si="13"/>
        <v>0</v>
      </c>
      <c r="V135" s="166" t="str">
        <f t="shared" si="12"/>
        <v/>
      </c>
    </row>
    <row r="136" spans="1:22" s="137" customFormat="1" ht="11.25" customHeight="1">
      <c r="A136" s="138"/>
      <c r="B136" s="142" t="s">
        <v>116</v>
      </c>
      <c r="C136" s="143">
        <f>SUM(C90:C135)</f>
        <v>119</v>
      </c>
      <c r="D136" s="143">
        <f t="shared" ref="D136:T136" si="14">SUM(D90:D135)</f>
        <v>0</v>
      </c>
      <c r="E136" s="144">
        <f t="shared" si="14"/>
        <v>0</v>
      </c>
      <c r="F136" s="144">
        <f t="shared" si="14"/>
        <v>119</v>
      </c>
      <c r="G136" s="143">
        <f t="shared" si="14"/>
        <v>64</v>
      </c>
      <c r="H136" s="143">
        <f t="shared" si="14"/>
        <v>3</v>
      </c>
      <c r="I136" s="143">
        <f t="shared" si="14"/>
        <v>6</v>
      </c>
      <c r="J136" s="143">
        <f t="shared" si="14"/>
        <v>4</v>
      </c>
      <c r="K136" s="143">
        <f t="shared" si="14"/>
        <v>0</v>
      </c>
      <c r="L136" s="144">
        <f t="shared" si="14"/>
        <v>13</v>
      </c>
      <c r="M136" s="143">
        <f t="shared" si="14"/>
        <v>27</v>
      </c>
      <c r="N136" s="143">
        <f t="shared" si="14"/>
        <v>9</v>
      </c>
      <c r="O136" s="143">
        <f t="shared" si="14"/>
        <v>6</v>
      </c>
      <c r="P136" s="143">
        <f t="shared" si="14"/>
        <v>19</v>
      </c>
      <c r="Q136" s="143">
        <f t="shared" si="14"/>
        <v>22</v>
      </c>
      <c r="R136" s="143">
        <f t="shared" si="14"/>
        <v>4</v>
      </c>
      <c r="S136" s="143">
        <f t="shared" si="14"/>
        <v>0</v>
      </c>
      <c r="T136" s="144">
        <f t="shared" si="14"/>
        <v>87</v>
      </c>
      <c r="V136" s="166" t="str">
        <f t="shared" si="12"/>
        <v/>
      </c>
    </row>
    <row r="137" spans="1:22" s="137" customFormat="1" ht="12" customHeight="1">
      <c r="A137" s="138"/>
      <c r="B137" s="145" t="s">
        <v>297</v>
      </c>
      <c r="C137" s="146"/>
      <c r="D137" s="146"/>
      <c r="E137" s="141"/>
      <c r="F137" s="141"/>
      <c r="G137" s="146"/>
      <c r="H137" s="146"/>
      <c r="I137" s="146"/>
      <c r="J137" s="146"/>
      <c r="K137" s="146"/>
      <c r="L137" s="141"/>
      <c r="M137" s="146"/>
      <c r="N137" s="146"/>
      <c r="O137" s="146"/>
      <c r="P137" s="146"/>
      <c r="Q137" s="146"/>
      <c r="R137" s="146"/>
      <c r="S137" s="146"/>
      <c r="T137" s="141"/>
      <c r="V137" s="166"/>
    </row>
    <row r="138" spans="1:22" s="137" customFormat="1" ht="12.75" customHeight="1">
      <c r="A138" s="138">
        <v>1</v>
      </c>
      <c r="B138" s="139" t="s">
        <v>247</v>
      </c>
      <c r="C138" s="140">
        <v>119</v>
      </c>
      <c r="D138" s="140">
        <v>0</v>
      </c>
      <c r="E138" s="140">
        <v>0</v>
      </c>
      <c r="F138" s="141">
        <f t="shared" ref="F138:F140" si="15">SUM(C138:E138)</f>
        <v>119</v>
      </c>
      <c r="G138" s="140">
        <v>64</v>
      </c>
      <c r="H138" s="140">
        <v>3</v>
      </c>
      <c r="I138" s="140">
        <v>6</v>
      </c>
      <c r="J138" s="140">
        <v>4</v>
      </c>
      <c r="K138" s="140">
        <v>0</v>
      </c>
      <c r="L138" s="141">
        <f>SUM(H138:K138)</f>
        <v>13</v>
      </c>
      <c r="M138" s="140">
        <v>27</v>
      </c>
      <c r="N138" s="140">
        <v>9</v>
      </c>
      <c r="O138" s="140">
        <v>6</v>
      </c>
      <c r="P138" s="140">
        <v>19</v>
      </c>
      <c r="Q138" s="140">
        <v>22</v>
      </c>
      <c r="R138" s="140">
        <v>4</v>
      </c>
      <c r="S138" s="140">
        <v>0</v>
      </c>
      <c r="T138" s="141">
        <f t="shared" si="13"/>
        <v>87</v>
      </c>
      <c r="V138" s="166" t="str">
        <f t="shared" si="12"/>
        <v/>
      </c>
    </row>
    <row r="139" spans="1:22" s="137" customFormat="1" ht="11.25" customHeight="1">
      <c r="A139" s="138">
        <v>2</v>
      </c>
      <c r="B139" s="139" t="s">
        <v>246</v>
      </c>
      <c r="C139" s="140"/>
      <c r="D139" s="140"/>
      <c r="E139" s="140"/>
      <c r="F139" s="141">
        <f t="shared" si="15"/>
        <v>0</v>
      </c>
      <c r="G139" s="140"/>
      <c r="H139" s="140"/>
      <c r="I139" s="140"/>
      <c r="J139" s="140"/>
      <c r="K139" s="140"/>
      <c r="L139" s="141">
        <f>SUM(H139:K139)</f>
        <v>0</v>
      </c>
      <c r="M139" s="140"/>
      <c r="N139" s="140"/>
      <c r="O139" s="140"/>
      <c r="P139" s="140"/>
      <c r="Q139" s="140"/>
      <c r="R139" s="140"/>
      <c r="S139" s="140"/>
      <c r="T139" s="141">
        <f t="shared" si="13"/>
        <v>0</v>
      </c>
      <c r="V139" s="166" t="str">
        <f t="shared" si="12"/>
        <v/>
      </c>
    </row>
    <row r="140" spans="1:22" s="137" customFormat="1" ht="11.25" customHeight="1">
      <c r="A140" s="138">
        <v>3</v>
      </c>
      <c r="B140" s="148" t="s">
        <v>298</v>
      </c>
      <c r="C140" s="140"/>
      <c r="D140" s="140"/>
      <c r="E140" s="140"/>
      <c r="F140" s="141">
        <f t="shared" si="15"/>
        <v>0</v>
      </c>
      <c r="G140" s="140"/>
      <c r="H140" s="140"/>
      <c r="I140" s="140"/>
      <c r="J140" s="140"/>
      <c r="K140" s="140"/>
      <c r="L140" s="141">
        <f>SUM(H140:K140)</f>
        <v>0</v>
      </c>
      <c r="M140" s="140"/>
      <c r="N140" s="140"/>
      <c r="O140" s="140"/>
      <c r="P140" s="140"/>
      <c r="Q140" s="140"/>
      <c r="R140" s="140"/>
      <c r="S140" s="140"/>
      <c r="T140" s="141">
        <f t="shared" si="13"/>
        <v>0</v>
      </c>
      <c r="V140" s="166" t="str">
        <f t="shared" si="12"/>
        <v/>
      </c>
    </row>
    <row r="141" spans="1:22" s="158" customFormat="1" ht="11.25" customHeight="1">
      <c r="A141" s="156"/>
      <c r="B141" s="157" t="s">
        <v>21</v>
      </c>
      <c r="C141" s="152">
        <f t="shared" ref="C141:S141" si="16">SUM(C138:C140)</f>
        <v>119</v>
      </c>
      <c r="D141" s="152">
        <f t="shared" si="16"/>
        <v>0</v>
      </c>
      <c r="E141" s="152">
        <f t="shared" si="16"/>
        <v>0</v>
      </c>
      <c r="F141" s="152">
        <f t="shared" si="16"/>
        <v>119</v>
      </c>
      <c r="G141" s="152">
        <f t="shared" si="16"/>
        <v>64</v>
      </c>
      <c r="H141" s="152">
        <f t="shared" si="16"/>
        <v>3</v>
      </c>
      <c r="I141" s="152">
        <f t="shared" si="16"/>
        <v>6</v>
      </c>
      <c r="J141" s="152">
        <f t="shared" si="16"/>
        <v>4</v>
      </c>
      <c r="K141" s="152">
        <f t="shared" si="16"/>
        <v>0</v>
      </c>
      <c r="L141" s="152">
        <f t="shared" si="16"/>
        <v>13</v>
      </c>
      <c r="M141" s="152">
        <f t="shared" si="16"/>
        <v>27</v>
      </c>
      <c r="N141" s="152">
        <f t="shared" si="16"/>
        <v>9</v>
      </c>
      <c r="O141" s="152">
        <f t="shared" si="16"/>
        <v>6</v>
      </c>
      <c r="P141" s="152">
        <f t="shared" si="16"/>
        <v>19</v>
      </c>
      <c r="Q141" s="152">
        <f>SUM(Q138:Q140)</f>
        <v>22</v>
      </c>
      <c r="R141" s="152">
        <f>SUM(R138:R140)</f>
        <v>4</v>
      </c>
      <c r="S141" s="152">
        <f t="shared" si="16"/>
        <v>0</v>
      </c>
      <c r="T141" s="152">
        <f>SUM(T138:T140)</f>
        <v>87</v>
      </c>
      <c r="U141" s="220"/>
      <c r="V141" s="338" t="str">
        <f>IF(AND(C136=C141,D136=D141,E136=E141,G136=G141,H136=H141,I136=I141,J136=J141,K136=K141,M136=M141,N136=N141,O136=O141,P136=P141,Q136=Q141,R136=R141,S136=S141),"","Eilutė nesutampa!!!  Šis pranešimas išnyks teisingai suvedus duomenis. Paskirstymas pagal sporto padalinius turi sutapti su 136 eilute")</f>
        <v/>
      </c>
    </row>
    <row r="142" spans="1:22" s="155" customFormat="1" ht="15" customHeight="1">
      <c r="A142" s="159"/>
      <c r="B142" s="407" t="s">
        <v>113</v>
      </c>
      <c r="C142" s="405"/>
      <c r="D142" s="405"/>
      <c r="E142" s="405"/>
      <c r="F142" s="405"/>
      <c r="G142" s="405"/>
      <c r="H142" s="405"/>
      <c r="I142" s="405"/>
      <c r="J142" s="405"/>
      <c r="K142" s="405"/>
      <c r="L142" s="405"/>
      <c r="M142" s="405"/>
      <c r="N142" s="405"/>
      <c r="O142" s="405"/>
      <c r="P142" s="405"/>
      <c r="Q142" s="405"/>
      <c r="R142" s="405"/>
      <c r="S142" s="405"/>
      <c r="T142" s="406"/>
      <c r="V142" s="166"/>
    </row>
    <row r="143" spans="1:22" s="137" customFormat="1" ht="11.25" customHeight="1">
      <c r="A143" s="138">
        <v>1</v>
      </c>
      <c r="B143" s="139" t="s">
        <v>222</v>
      </c>
      <c r="C143" s="140"/>
      <c r="D143" s="140"/>
      <c r="E143" s="140"/>
      <c r="F143" s="141">
        <f t="shared" ref="F143:F146" si="17">SUM(C143:E143)</f>
        <v>0</v>
      </c>
      <c r="G143" s="140"/>
      <c r="H143" s="140"/>
      <c r="I143" s="140"/>
      <c r="J143" s="140"/>
      <c r="K143" s="140"/>
      <c r="L143" s="141">
        <f>SUM(H143:K143)</f>
        <v>0</v>
      </c>
      <c r="M143" s="140"/>
      <c r="N143" s="140"/>
      <c r="O143" s="140"/>
      <c r="P143" s="140"/>
      <c r="Q143" s="140"/>
      <c r="R143" s="140"/>
      <c r="S143" s="140"/>
      <c r="T143" s="141">
        <f>SUM(M143:S143)</f>
        <v>0</v>
      </c>
      <c r="V143" s="166" t="str">
        <f t="shared" si="12"/>
        <v/>
      </c>
    </row>
    <row r="144" spans="1:22" s="137" customFormat="1" ht="11.25" customHeight="1">
      <c r="A144" s="138">
        <v>2</v>
      </c>
      <c r="B144" s="139" t="s">
        <v>223</v>
      </c>
      <c r="C144" s="140"/>
      <c r="D144" s="140"/>
      <c r="E144" s="140"/>
      <c r="F144" s="141">
        <f t="shared" si="17"/>
        <v>0</v>
      </c>
      <c r="G144" s="140"/>
      <c r="H144" s="140"/>
      <c r="I144" s="140"/>
      <c r="J144" s="140"/>
      <c r="K144" s="140"/>
      <c r="L144" s="141">
        <f>SUM(H144:K144)</f>
        <v>0</v>
      </c>
      <c r="M144" s="140"/>
      <c r="N144" s="140"/>
      <c r="O144" s="140"/>
      <c r="P144" s="140"/>
      <c r="Q144" s="140"/>
      <c r="R144" s="140"/>
      <c r="S144" s="140"/>
      <c r="T144" s="141">
        <f>SUM(M144:S144)</f>
        <v>0</v>
      </c>
      <c r="V144" s="166" t="str">
        <f t="shared" si="12"/>
        <v/>
      </c>
    </row>
    <row r="145" spans="1:22" s="137" customFormat="1" ht="11.25" customHeight="1">
      <c r="A145" s="138">
        <v>3</v>
      </c>
      <c r="B145" s="139" t="s">
        <v>224</v>
      </c>
      <c r="C145" s="140">
        <v>4</v>
      </c>
      <c r="D145" s="140">
        <v>0</v>
      </c>
      <c r="E145" s="140">
        <v>0</v>
      </c>
      <c r="F145" s="141">
        <f t="shared" si="17"/>
        <v>4</v>
      </c>
      <c r="G145" s="140">
        <v>2</v>
      </c>
      <c r="H145" s="140">
        <v>1</v>
      </c>
      <c r="I145" s="140">
        <v>0</v>
      </c>
      <c r="J145" s="140">
        <v>0</v>
      </c>
      <c r="K145" s="140">
        <v>0</v>
      </c>
      <c r="L145" s="141">
        <f>SUM(H145:K145)</f>
        <v>1</v>
      </c>
      <c r="M145" s="140"/>
      <c r="N145" s="140"/>
      <c r="O145" s="140"/>
      <c r="P145" s="140"/>
      <c r="Q145" s="140"/>
      <c r="R145" s="140"/>
      <c r="S145" s="140"/>
      <c r="T145" s="141">
        <f>SUM(M145:S145)</f>
        <v>0</v>
      </c>
      <c r="V145" s="166" t="str">
        <f t="shared" si="12"/>
        <v/>
      </c>
    </row>
    <row r="146" spans="1:22" s="137" customFormat="1" ht="11.25" customHeight="1">
      <c r="A146" s="138">
        <v>4</v>
      </c>
      <c r="B146" s="139" t="s">
        <v>225</v>
      </c>
      <c r="C146" s="140">
        <v>16</v>
      </c>
      <c r="D146" s="140">
        <v>0</v>
      </c>
      <c r="E146" s="140">
        <v>0</v>
      </c>
      <c r="F146" s="141">
        <f t="shared" si="17"/>
        <v>16</v>
      </c>
      <c r="G146" s="140">
        <v>3</v>
      </c>
      <c r="H146" s="140">
        <v>2</v>
      </c>
      <c r="I146" s="140">
        <v>0</v>
      </c>
      <c r="J146" s="140">
        <v>0</v>
      </c>
      <c r="K146" s="140">
        <v>0</v>
      </c>
      <c r="L146" s="141">
        <f>SUM(H146:K146)</f>
        <v>2</v>
      </c>
      <c r="M146" s="140"/>
      <c r="N146" s="140"/>
      <c r="O146" s="140"/>
      <c r="P146" s="140"/>
      <c r="Q146" s="140"/>
      <c r="R146" s="140"/>
      <c r="S146" s="140"/>
      <c r="T146" s="141">
        <f>SUM(M146:S146)</f>
        <v>0</v>
      </c>
      <c r="V146" s="166" t="str">
        <f t="shared" si="12"/>
        <v/>
      </c>
    </row>
    <row r="147" spans="1:22" s="158" customFormat="1" ht="12.75" customHeight="1">
      <c r="A147" s="156"/>
      <c r="B147" s="142" t="s">
        <v>114</v>
      </c>
      <c r="C147" s="143">
        <f>SUM(C143:C146)</f>
        <v>20</v>
      </c>
      <c r="D147" s="143">
        <f t="shared" ref="D147:T147" si="18">SUM(D143:D146)</f>
        <v>0</v>
      </c>
      <c r="E147" s="143">
        <f t="shared" si="18"/>
        <v>0</v>
      </c>
      <c r="F147" s="143">
        <f t="shared" si="18"/>
        <v>20</v>
      </c>
      <c r="G147" s="143">
        <f t="shared" si="18"/>
        <v>5</v>
      </c>
      <c r="H147" s="143">
        <f t="shared" si="18"/>
        <v>3</v>
      </c>
      <c r="I147" s="143">
        <f t="shared" si="18"/>
        <v>0</v>
      </c>
      <c r="J147" s="143">
        <f t="shared" si="18"/>
        <v>0</v>
      </c>
      <c r="K147" s="143">
        <f t="shared" si="18"/>
        <v>0</v>
      </c>
      <c r="L147" s="143">
        <f t="shared" si="18"/>
        <v>3</v>
      </c>
      <c r="M147" s="143">
        <f t="shared" si="18"/>
        <v>0</v>
      </c>
      <c r="N147" s="143">
        <f t="shared" si="18"/>
        <v>0</v>
      </c>
      <c r="O147" s="143">
        <f t="shared" si="18"/>
        <v>0</v>
      </c>
      <c r="P147" s="143">
        <f t="shared" si="18"/>
        <v>0</v>
      </c>
      <c r="Q147" s="143">
        <f>SUM(Q143:Q146)</f>
        <v>0</v>
      </c>
      <c r="R147" s="143">
        <f>SUM(R143:R146)</f>
        <v>0</v>
      </c>
      <c r="S147" s="143">
        <f t="shared" si="18"/>
        <v>0</v>
      </c>
      <c r="T147" s="143">
        <f t="shared" si="18"/>
        <v>0</v>
      </c>
      <c r="V147" s="166" t="str">
        <f t="shared" si="12"/>
        <v/>
      </c>
    </row>
    <row r="148" spans="1:22" s="137" customFormat="1" ht="12" customHeight="1">
      <c r="A148" s="138"/>
      <c r="B148" s="145" t="s">
        <v>297</v>
      </c>
      <c r="C148" s="146"/>
      <c r="D148" s="146"/>
      <c r="E148" s="141"/>
      <c r="F148" s="141"/>
      <c r="G148" s="146"/>
      <c r="H148" s="146"/>
      <c r="I148" s="146"/>
      <c r="J148" s="146"/>
      <c r="K148" s="146"/>
      <c r="L148" s="141"/>
      <c r="M148" s="146"/>
      <c r="N148" s="146"/>
      <c r="O148" s="146"/>
      <c r="P148" s="146"/>
      <c r="Q148" s="146"/>
      <c r="R148" s="146"/>
      <c r="S148" s="146"/>
      <c r="T148" s="141"/>
      <c r="V148" s="166"/>
    </row>
    <row r="149" spans="1:22" s="137" customFormat="1" ht="12.75" customHeight="1">
      <c r="A149" s="138">
        <v>1</v>
      </c>
      <c r="B149" s="139" t="s">
        <v>247</v>
      </c>
      <c r="C149" s="140">
        <v>20</v>
      </c>
      <c r="D149" s="140">
        <v>0</v>
      </c>
      <c r="E149" s="140">
        <v>0</v>
      </c>
      <c r="F149" s="141">
        <f t="shared" ref="F149:F151" si="19">SUM(C149:E149)</f>
        <v>20</v>
      </c>
      <c r="G149" s="140">
        <v>5</v>
      </c>
      <c r="H149" s="140">
        <v>3</v>
      </c>
      <c r="I149" s="140">
        <v>0</v>
      </c>
      <c r="J149" s="140">
        <v>0</v>
      </c>
      <c r="K149" s="140">
        <v>0</v>
      </c>
      <c r="L149" s="141">
        <f>SUM(H149:K149)</f>
        <v>3</v>
      </c>
      <c r="M149" s="140"/>
      <c r="N149" s="140"/>
      <c r="O149" s="140"/>
      <c r="P149" s="140"/>
      <c r="Q149" s="140"/>
      <c r="R149" s="140"/>
      <c r="S149" s="140"/>
      <c r="T149" s="141">
        <f>SUM(M149:S149)</f>
        <v>0</v>
      </c>
      <c r="V149" s="166" t="str">
        <f t="shared" si="12"/>
        <v/>
      </c>
    </row>
    <row r="150" spans="1:22" s="137" customFormat="1" ht="11.25" customHeight="1">
      <c r="A150" s="138">
        <v>2</v>
      </c>
      <c r="B150" s="139" t="s">
        <v>246</v>
      </c>
      <c r="C150" s="140"/>
      <c r="D150" s="140"/>
      <c r="E150" s="140"/>
      <c r="F150" s="141">
        <f t="shared" si="19"/>
        <v>0</v>
      </c>
      <c r="G150" s="140"/>
      <c r="H150" s="140"/>
      <c r="I150" s="140"/>
      <c r="J150" s="140"/>
      <c r="K150" s="140"/>
      <c r="L150" s="141">
        <f>SUM(H150:K150)</f>
        <v>0</v>
      </c>
      <c r="M150" s="140"/>
      <c r="N150" s="140"/>
      <c r="O150" s="140"/>
      <c r="P150" s="140"/>
      <c r="Q150" s="140"/>
      <c r="R150" s="140"/>
      <c r="S150" s="140"/>
      <c r="T150" s="141">
        <f>SUM(M150:S150)</f>
        <v>0</v>
      </c>
      <c r="V150" s="166" t="str">
        <f t="shared" si="12"/>
        <v/>
      </c>
    </row>
    <row r="151" spans="1:22" s="137" customFormat="1" ht="11.25" customHeight="1">
      <c r="A151" s="138">
        <v>3</v>
      </c>
      <c r="B151" s="148" t="s">
        <v>298</v>
      </c>
      <c r="C151" s="140"/>
      <c r="D151" s="140"/>
      <c r="E151" s="140"/>
      <c r="F151" s="141">
        <f t="shared" si="19"/>
        <v>0</v>
      </c>
      <c r="G151" s="140"/>
      <c r="H151" s="140"/>
      <c r="I151" s="140"/>
      <c r="J151" s="140"/>
      <c r="K151" s="140"/>
      <c r="L151" s="141">
        <f>SUM(H151:K151)</f>
        <v>0</v>
      </c>
      <c r="M151" s="140"/>
      <c r="N151" s="140"/>
      <c r="O151" s="140"/>
      <c r="P151" s="140"/>
      <c r="Q151" s="140"/>
      <c r="R151" s="140"/>
      <c r="S151" s="140"/>
      <c r="T151" s="141">
        <f>SUM(M151:S151)</f>
        <v>0</v>
      </c>
      <c r="V151" s="166" t="str">
        <f t="shared" si="12"/>
        <v/>
      </c>
    </row>
    <row r="152" spans="1:22" s="158" customFormat="1" ht="11.25" customHeight="1">
      <c r="A152" s="156"/>
      <c r="B152" s="157" t="s">
        <v>21</v>
      </c>
      <c r="C152" s="152">
        <f t="shared" ref="C152:T152" si="20">SUM(C149:C151)</f>
        <v>20</v>
      </c>
      <c r="D152" s="152">
        <f t="shared" si="20"/>
        <v>0</v>
      </c>
      <c r="E152" s="152">
        <f t="shared" si="20"/>
        <v>0</v>
      </c>
      <c r="F152" s="152">
        <f t="shared" si="20"/>
        <v>20</v>
      </c>
      <c r="G152" s="152">
        <f t="shared" si="20"/>
        <v>5</v>
      </c>
      <c r="H152" s="152">
        <f t="shared" si="20"/>
        <v>3</v>
      </c>
      <c r="I152" s="152">
        <f t="shared" si="20"/>
        <v>0</v>
      </c>
      <c r="J152" s="152">
        <f t="shared" si="20"/>
        <v>0</v>
      </c>
      <c r="K152" s="152">
        <f t="shared" si="20"/>
        <v>0</v>
      </c>
      <c r="L152" s="152">
        <f t="shared" si="20"/>
        <v>3</v>
      </c>
      <c r="M152" s="152">
        <f t="shared" si="20"/>
        <v>0</v>
      </c>
      <c r="N152" s="152">
        <f t="shared" si="20"/>
        <v>0</v>
      </c>
      <c r="O152" s="152">
        <f t="shared" si="20"/>
        <v>0</v>
      </c>
      <c r="P152" s="152">
        <f t="shared" si="20"/>
        <v>0</v>
      </c>
      <c r="Q152" s="152">
        <f>SUM(Q149:Q151)</f>
        <v>0</v>
      </c>
      <c r="R152" s="152">
        <f>SUM(R149:R151)</f>
        <v>0</v>
      </c>
      <c r="S152" s="152">
        <f t="shared" si="20"/>
        <v>0</v>
      </c>
      <c r="T152" s="152">
        <f t="shared" si="20"/>
        <v>0</v>
      </c>
      <c r="U152" s="220"/>
      <c r="V152" s="338" t="str">
        <f>IF(AND(C147=C152,D147=D152,E147=E152,G147=G152,H147=H152,I147=I152,J147=J152,K147=K152,M147=M152,N147=N152,O147=O152,P147=P152,Q147=Q152,R147=R152,S147=S152),"","Eilutė nesutampa!!!  Šis pranešimas išnyks teisingai suvedus duomenis. Paskirstymas pagal sporto padalinius turi sutapti su 147 eilute")</f>
        <v/>
      </c>
    </row>
    <row r="153" spans="1:22" s="158" customFormat="1" ht="11.25" customHeight="1">
      <c r="A153" s="408"/>
      <c r="B153" s="409"/>
      <c r="C153" s="409"/>
      <c r="D153" s="409"/>
      <c r="E153" s="409"/>
      <c r="F153" s="409"/>
      <c r="G153" s="409"/>
      <c r="H153" s="409"/>
      <c r="I153" s="409"/>
      <c r="J153" s="409"/>
      <c r="K153" s="409"/>
      <c r="L153" s="409"/>
      <c r="M153" s="409"/>
      <c r="N153" s="409"/>
      <c r="O153" s="409"/>
      <c r="P153" s="409"/>
      <c r="Q153" s="409"/>
      <c r="R153" s="409"/>
      <c r="S153" s="409"/>
      <c r="T153" s="410"/>
    </row>
    <row r="154" spans="1:22" s="155" customFormat="1" ht="15.75" customHeight="1">
      <c r="A154" s="159"/>
      <c r="B154" s="400" t="s">
        <v>320</v>
      </c>
      <c r="C154" s="401"/>
      <c r="D154" s="401"/>
      <c r="E154" s="401"/>
      <c r="F154" s="401"/>
      <c r="G154" s="401"/>
      <c r="H154" s="401"/>
      <c r="I154" s="401"/>
      <c r="J154" s="401"/>
      <c r="K154" s="401"/>
      <c r="L154" s="401"/>
      <c r="M154" s="401"/>
      <c r="N154" s="401"/>
      <c r="O154" s="401"/>
      <c r="P154" s="401"/>
      <c r="Q154" s="401"/>
      <c r="R154" s="401"/>
      <c r="S154" s="401"/>
      <c r="T154" s="402"/>
    </row>
    <row r="155" spans="1:22" s="155" customFormat="1" ht="12.75" customHeight="1">
      <c r="A155" s="159">
        <v>1</v>
      </c>
      <c r="B155" s="139" t="s">
        <v>247</v>
      </c>
      <c r="C155" s="160">
        <f t="shared" ref="C155:T155" si="21">C85+C138+C149</f>
        <v>3241</v>
      </c>
      <c r="D155" s="160">
        <f t="shared" si="21"/>
        <v>79</v>
      </c>
      <c r="E155" s="160">
        <f t="shared" ref="E155:F157" si="22">E85+E138+E149</f>
        <v>0</v>
      </c>
      <c r="F155" s="160">
        <f t="shared" si="22"/>
        <v>3320</v>
      </c>
      <c r="G155" s="160">
        <f t="shared" si="21"/>
        <v>1009</v>
      </c>
      <c r="H155" s="160">
        <f t="shared" si="21"/>
        <v>110</v>
      </c>
      <c r="I155" s="160">
        <f t="shared" si="21"/>
        <v>117</v>
      </c>
      <c r="J155" s="160">
        <f t="shared" si="21"/>
        <v>47</v>
      </c>
      <c r="K155" s="160">
        <f t="shared" si="21"/>
        <v>14</v>
      </c>
      <c r="L155" s="160">
        <f t="shared" si="21"/>
        <v>288</v>
      </c>
      <c r="M155" s="160">
        <f t="shared" si="21"/>
        <v>304</v>
      </c>
      <c r="N155" s="160">
        <f t="shared" si="21"/>
        <v>329</v>
      </c>
      <c r="O155" s="160">
        <f t="shared" si="21"/>
        <v>455</v>
      </c>
      <c r="P155" s="160">
        <f t="shared" si="21"/>
        <v>343</v>
      </c>
      <c r="Q155" s="160">
        <f t="shared" si="21"/>
        <v>124</v>
      </c>
      <c r="R155" s="160">
        <f t="shared" si="21"/>
        <v>16</v>
      </c>
      <c r="S155" s="160">
        <f t="shared" si="21"/>
        <v>5</v>
      </c>
      <c r="T155" s="160">
        <f t="shared" si="21"/>
        <v>1576</v>
      </c>
    </row>
    <row r="156" spans="1:22" s="155" customFormat="1" ht="11.25" customHeight="1">
      <c r="A156" s="159">
        <v>2</v>
      </c>
      <c r="B156" s="139" t="s">
        <v>246</v>
      </c>
      <c r="C156" s="160">
        <f t="shared" ref="C156:T156" si="23">C86+C139+C150</f>
        <v>0</v>
      </c>
      <c r="D156" s="160">
        <f t="shared" si="23"/>
        <v>0</v>
      </c>
      <c r="E156" s="160">
        <f t="shared" si="22"/>
        <v>0</v>
      </c>
      <c r="F156" s="160">
        <f t="shared" si="22"/>
        <v>0</v>
      </c>
      <c r="G156" s="160">
        <f t="shared" si="23"/>
        <v>0</v>
      </c>
      <c r="H156" s="160">
        <f t="shared" si="23"/>
        <v>0</v>
      </c>
      <c r="I156" s="160">
        <f t="shared" si="23"/>
        <v>0</v>
      </c>
      <c r="J156" s="160">
        <f t="shared" si="23"/>
        <v>0</v>
      </c>
      <c r="K156" s="160">
        <f t="shared" si="23"/>
        <v>0</v>
      </c>
      <c r="L156" s="160">
        <f t="shared" si="23"/>
        <v>0</v>
      </c>
      <c r="M156" s="160">
        <f t="shared" si="23"/>
        <v>0</v>
      </c>
      <c r="N156" s="160">
        <f t="shared" si="23"/>
        <v>0</v>
      </c>
      <c r="O156" s="160">
        <f t="shared" si="23"/>
        <v>0</v>
      </c>
      <c r="P156" s="160">
        <f t="shared" si="23"/>
        <v>0</v>
      </c>
      <c r="Q156" s="160">
        <f t="shared" si="23"/>
        <v>0</v>
      </c>
      <c r="R156" s="160">
        <f t="shared" si="23"/>
        <v>0</v>
      </c>
      <c r="S156" s="160">
        <f t="shared" si="23"/>
        <v>0</v>
      </c>
      <c r="T156" s="160">
        <f t="shared" si="23"/>
        <v>0</v>
      </c>
    </row>
    <row r="157" spans="1:22" s="155" customFormat="1" ht="11.25" customHeight="1">
      <c r="A157" s="159">
        <v>3</v>
      </c>
      <c r="B157" s="148" t="s">
        <v>298</v>
      </c>
      <c r="C157" s="160">
        <f t="shared" ref="C157:T157" si="24">C87+C140+C151</f>
        <v>0</v>
      </c>
      <c r="D157" s="160">
        <f t="shared" si="24"/>
        <v>0</v>
      </c>
      <c r="E157" s="160">
        <f t="shared" si="22"/>
        <v>0</v>
      </c>
      <c r="F157" s="160">
        <f t="shared" si="22"/>
        <v>0</v>
      </c>
      <c r="G157" s="160">
        <f t="shared" si="24"/>
        <v>0</v>
      </c>
      <c r="H157" s="160">
        <f t="shared" si="24"/>
        <v>0</v>
      </c>
      <c r="I157" s="160">
        <f t="shared" si="24"/>
        <v>0</v>
      </c>
      <c r="J157" s="160">
        <f t="shared" si="24"/>
        <v>0</v>
      </c>
      <c r="K157" s="160">
        <f t="shared" si="24"/>
        <v>0</v>
      </c>
      <c r="L157" s="160">
        <f t="shared" si="24"/>
        <v>0</v>
      </c>
      <c r="M157" s="160">
        <f t="shared" si="24"/>
        <v>0</v>
      </c>
      <c r="N157" s="160">
        <f t="shared" si="24"/>
        <v>0</v>
      </c>
      <c r="O157" s="160">
        <f t="shared" si="24"/>
        <v>0</v>
      </c>
      <c r="P157" s="160">
        <f t="shared" si="24"/>
        <v>0</v>
      </c>
      <c r="Q157" s="160">
        <f t="shared" si="24"/>
        <v>0</v>
      </c>
      <c r="R157" s="160">
        <f t="shared" si="24"/>
        <v>0</v>
      </c>
      <c r="S157" s="160">
        <f t="shared" si="24"/>
        <v>0</v>
      </c>
      <c r="T157" s="160">
        <f t="shared" si="24"/>
        <v>0</v>
      </c>
    </row>
    <row r="158" spans="1:22" s="155" customFormat="1" ht="11.25" customHeight="1">
      <c r="A158" s="159"/>
      <c r="B158" s="157" t="s">
        <v>21</v>
      </c>
      <c r="C158" s="161">
        <f>SUM(C155:C157)</f>
        <v>3241</v>
      </c>
      <c r="D158" s="161">
        <f t="shared" ref="D158:T158" si="25">SUM(D155:D157)</f>
        <v>79</v>
      </c>
      <c r="E158" s="161">
        <f>SUM(E155:E157)</f>
        <v>0</v>
      </c>
      <c r="F158" s="161">
        <f>SUM(F155:F157)</f>
        <v>3320</v>
      </c>
      <c r="G158" s="161">
        <f t="shared" si="25"/>
        <v>1009</v>
      </c>
      <c r="H158" s="161">
        <f t="shared" si="25"/>
        <v>110</v>
      </c>
      <c r="I158" s="161">
        <f t="shared" si="25"/>
        <v>117</v>
      </c>
      <c r="J158" s="161">
        <f t="shared" si="25"/>
        <v>47</v>
      </c>
      <c r="K158" s="161">
        <f t="shared" si="25"/>
        <v>14</v>
      </c>
      <c r="L158" s="161">
        <f t="shared" si="25"/>
        <v>288</v>
      </c>
      <c r="M158" s="161">
        <f t="shared" si="25"/>
        <v>304</v>
      </c>
      <c r="N158" s="161">
        <f t="shared" si="25"/>
        <v>329</v>
      </c>
      <c r="O158" s="161">
        <f t="shared" si="25"/>
        <v>455</v>
      </c>
      <c r="P158" s="161">
        <f t="shared" si="25"/>
        <v>343</v>
      </c>
      <c r="Q158" s="161">
        <f>SUM(Q155:Q157)</f>
        <v>124</v>
      </c>
      <c r="R158" s="161">
        <f>SUM(R155:R157)</f>
        <v>16</v>
      </c>
      <c r="S158" s="161">
        <f t="shared" si="25"/>
        <v>5</v>
      </c>
      <c r="T158" s="161">
        <f t="shared" si="25"/>
        <v>1576</v>
      </c>
    </row>
    <row r="159" spans="1:22" ht="19.5" customHeight="1">
      <c r="A159" s="162"/>
      <c r="B159" s="163" t="s">
        <v>559</v>
      </c>
      <c r="C159" s="219">
        <f>C83+C136+C147</f>
        <v>3241</v>
      </c>
      <c r="D159" s="219">
        <f t="shared" ref="D159:T159" si="26">D83+D136+D147</f>
        <v>79</v>
      </c>
      <c r="E159" s="219">
        <f>E83+E136+E147</f>
        <v>0</v>
      </c>
      <c r="F159" s="219">
        <f>F83+F136+F147</f>
        <v>3320</v>
      </c>
      <c r="G159" s="219">
        <f t="shared" si="26"/>
        <v>1009</v>
      </c>
      <c r="H159" s="219">
        <f t="shared" si="26"/>
        <v>110</v>
      </c>
      <c r="I159" s="219">
        <f t="shared" si="26"/>
        <v>117</v>
      </c>
      <c r="J159" s="219">
        <f t="shared" si="26"/>
        <v>47</v>
      </c>
      <c r="K159" s="219">
        <f t="shared" si="26"/>
        <v>14</v>
      </c>
      <c r="L159" s="219">
        <f t="shared" si="26"/>
        <v>288</v>
      </c>
      <c r="M159" s="219">
        <f t="shared" si="26"/>
        <v>304</v>
      </c>
      <c r="N159" s="219">
        <f t="shared" si="26"/>
        <v>329</v>
      </c>
      <c r="O159" s="219">
        <f t="shared" si="26"/>
        <v>455</v>
      </c>
      <c r="P159" s="219">
        <f t="shared" si="26"/>
        <v>343</v>
      </c>
      <c r="Q159" s="219">
        <f t="shared" si="26"/>
        <v>124</v>
      </c>
      <c r="R159" s="219">
        <f t="shared" si="26"/>
        <v>16</v>
      </c>
      <c r="S159" s="219">
        <f t="shared" si="26"/>
        <v>5</v>
      </c>
      <c r="T159" s="219">
        <f t="shared" si="26"/>
        <v>1576</v>
      </c>
      <c r="V159" s="338" t="str">
        <f>IF(AND(C159=C158,D159=D158,E159=E158,G159=G158,H159=H158,I159=I158,J159=J158,K159=K158,M159=M158,N159=N158,O159=O158,P159=P158,Q159=Q158,R159=R158,S159=S158),"","Eilutė nesutampa!!!  Šis pranešimas išnyks teisingai suvedus duomenis. Paskirstymas pagal sporto padalinius turi sutapti su 159 eilute")</f>
        <v/>
      </c>
    </row>
    <row r="160" spans="1:22" ht="19.5" customHeight="1">
      <c r="A160" s="164"/>
      <c r="B160" s="396"/>
      <c r="C160" s="396"/>
      <c r="D160" s="396"/>
      <c r="E160" s="396"/>
      <c r="F160" s="396"/>
      <c r="G160" s="396"/>
      <c r="H160" s="396"/>
      <c r="I160" s="396"/>
      <c r="J160" s="396"/>
      <c r="K160" s="396"/>
      <c r="L160" s="396"/>
      <c r="M160" s="396"/>
      <c r="N160" s="396"/>
      <c r="O160" s="396"/>
      <c r="P160" s="396"/>
      <c r="Q160" s="396"/>
      <c r="R160" s="396"/>
      <c r="S160" s="396"/>
      <c r="T160" s="396"/>
    </row>
    <row r="161" spans="1:20" ht="22.5" customHeight="1">
      <c r="A161" s="164" t="s">
        <v>35</v>
      </c>
      <c r="B161" s="397" t="s">
        <v>412</v>
      </c>
      <c r="C161" s="397"/>
      <c r="D161" s="397"/>
      <c r="E161" s="397"/>
      <c r="F161" s="397"/>
      <c r="G161" s="397"/>
      <c r="H161" s="397"/>
      <c r="I161" s="397"/>
      <c r="J161" s="397"/>
      <c r="K161" s="397"/>
      <c r="L161" s="397"/>
      <c r="M161" s="397"/>
      <c r="N161" s="397"/>
      <c r="O161" s="397"/>
      <c r="P161" s="397"/>
      <c r="Q161" s="397"/>
      <c r="R161" s="397"/>
      <c r="S161" s="397"/>
      <c r="T161" s="397"/>
    </row>
    <row r="162" spans="1:20">
      <c r="A162" s="164"/>
    </row>
    <row r="163" spans="1:20">
      <c r="A163" s="164"/>
    </row>
    <row r="164" spans="1:20">
      <c r="A164" s="164"/>
    </row>
    <row r="165" spans="1:20">
      <c r="A165" s="164"/>
    </row>
    <row r="166" spans="1:20">
      <c r="A166" s="164"/>
    </row>
    <row r="167" spans="1:20">
      <c r="A167" s="164"/>
    </row>
    <row r="168" spans="1:20">
      <c r="A168" s="164"/>
    </row>
    <row r="169" spans="1:20">
      <c r="A169" s="164"/>
    </row>
    <row r="170" spans="1:20">
      <c r="A170" s="164"/>
    </row>
    <row r="171" spans="1:20">
      <c r="A171" s="164"/>
    </row>
    <row r="172" spans="1:20">
      <c r="A172" s="164"/>
    </row>
    <row r="173" spans="1:20">
      <c r="A173" s="164"/>
    </row>
    <row r="174" spans="1:20">
      <c r="A174" s="164"/>
    </row>
    <row r="175" spans="1:20">
      <c r="A175" s="164"/>
    </row>
    <row r="176" spans="1:20">
      <c r="A176" s="164"/>
    </row>
    <row r="177" spans="1:1">
      <c r="A177" s="164"/>
    </row>
    <row r="178" spans="1:1">
      <c r="A178" s="164"/>
    </row>
    <row r="179" spans="1:1">
      <c r="A179" s="164"/>
    </row>
    <row r="180" spans="1:1">
      <c r="A180" s="164"/>
    </row>
    <row r="181" spans="1:1">
      <c r="A181" s="164"/>
    </row>
    <row r="182" spans="1:1">
      <c r="A182" s="164"/>
    </row>
    <row r="183" spans="1:1">
      <c r="A183" s="164"/>
    </row>
    <row r="184" spans="1:1">
      <c r="A184" s="164"/>
    </row>
    <row r="185" spans="1:1">
      <c r="A185" s="164"/>
    </row>
    <row r="186" spans="1:1">
      <c r="A186" s="164"/>
    </row>
    <row r="187" spans="1:1">
      <c r="A187" s="164"/>
    </row>
    <row r="188" spans="1:1">
      <c r="A188" s="164"/>
    </row>
    <row r="189" spans="1:1">
      <c r="A189" s="164"/>
    </row>
    <row r="190" spans="1:1">
      <c r="A190" s="164"/>
    </row>
    <row r="191" spans="1:1">
      <c r="A191" s="164"/>
    </row>
    <row r="192" spans="1:1">
      <c r="A192" s="164"/>
    </row>
    <row r="193" spans="1:1">
      <c r="A193" s="164"/>
    </row>
    <row r="194" spans="1:1">
      <c r="A194" s="164"/>
    </row>
    <row r="195" spans="1:1">
      <c r="A195" s="164"/>
    </row>
    <row r="196" spans="1:1">
      <c r="A196" s="164"/>
    </row>
    <row r="197" spans="1:1">
      <c r="A197" s="164"/>
    </row>
    <row r="198" spans="1:1">
      <c r="A198" s="164"/>
    </row>
    <row r="199" spans="1:1">
      <c r="A199" s="164"/>
    </row>
    <row r="200" spans="1:1">
      <c r="A200" s="164"/>
    </row>
    <row r="201" spans="1:1">
      <c r="A201" s="164"/>
    </row>
    <row r="202" spans="1:1">
      <c r="A202" s="164"/>
    </row>
    <row r="203" spans="1:1">
      <c r="A203" s="164"/>
    </row>
    <row r="204" spans="1:1">
      <c r="A204" s="164"/>
    </row>
    <row r="205" spans="1:1">
      <c r="A205" s="164"/>
    </row>
    <row r="206" spans="1:1">
      <c r="A206" s="164"/>
    </row>
    <row r="207" spans="1:1">
      <c r="A207" s="164"/>
    </row>
    <row r="208" spans="1:1">
      <c r="A208" s="164"/>
    </row>
    <row r="209" spans="1:1">
      <c r="A209" s="164"/>
    </row>
    <row r="210" spans="1:1">
      <c r="A210" s="164"/>
    </row>
    <row r="211" spans="1:1">
      <c r="A211" s="164"/>
    </row>
    <row r="212" spans="1:1">
      <c r="A212" s="164"/>
    </row>
    <row r="213" spans="1:1">
      <c r="A213" s="164"/>
    </row>
    <row r="214" spans="1:1">
      <c r="A214" s="164"/>
    </row>
    <row r="215" spans="1:1">
      <c r="A215" s="164"/>
    </row>
    <row r="216" spans="1:1">
      <c r="A216" s="164"/>
    </row>
    <row r="217" spans="1:1">
      <c r="A217" s="164"/>
    </row>
    <row r="218" spans="1:1">
      <c r="A218" s="164"/>
    </row>
    <row r="219" spans="1:1">
      <c r="A219" s="164"/>
    </row>
    <row r="220" spans="1:1">
      <c r="A220" s="164"/>
    </row>
    <row r="221" spans="1:1">
      <c r="A221" s="164"/>
    </row>
    <row r="222" spans="1:1">
      <c r="A222" s="164"/>
    </row>
    <row r="223" spans="1:1">
      <c r="A223" s="164"/>
    </row>
    <row r="224" spans="1:1">
      <c r="A224" s="164"/>
    </row>
    <row r="225" spans="1:1">
      <c r="A225" s="164"/>
    </row>
    <row r="226" spans="1:1">
      <c r="A226" s="164"/>
    </row>
    <row r="227" spans="1:1">
      <c r="A227" s="164"/>
    </row>
    <row r="228" spans="1:1">
      <c r="A228" s="164"/>
    </row>
    <row r="229" spans="1:1">
      <c r="A229" s="164"/>
    </row>
    <row r="230" spans="1:1">
      <c r="A230" s="164"/>
    </row>
    <row r="231" spans="1:1">
      <c r="A231" s="164"/>
    </row>
    <row r="232" spans="1:1">
      <c r="A232" s="164"/>
    </row>
    <row r="233" spans="1:1">
      <c r="A233" s="164"/>
    </row>
    <row r="234" spans="1:1">
      <c r="A234" s="164"/>
    </row>
    <row r="235" spans="1:1">
      <c r="A235" s="164"/>
    </row>
    <row r="236" spans="1:1">
      <c r="A236" s="164"/>
    </row>
    <row r="237" spans="1:1">
      <c r="A237" s="164"/>
    </row>
    <row r="238" spans="1:1">
      <c r="A238" s="164"/>
    </row>
    <row r="239" spans="1:1">
      <c r="A239" s="164"/>
    </row>
    <row r="240" spans="1:1">
      <c r="A240" s="164"/>
    </row>
    <row r="241" spans="1:1">
      <c r="A241" s="164"/>
    </row>
    <row r="242" spans="1:1">
      <c r="A242" s="164"/>
    </row>
    <row r="243" spans="1:1">
      <c r="A243" s="164"/>
    </row>
    <row r="244" spans="1:1">
      <c r="A244" s="164"/>
    </row>
    <row r="245" spans="1:1">
      <c r="A245" s="164"/>
    </row>
    <row r="246" spans="1:1">
      <c r="A246" s="164"/>
    </row>
    <row r="247" spans="1:1">
      <c r="A247" s="164"/>
    </row>
    <row r="248" spans="1:1">
      <c r="A248" s="164"/>
    </row>
    <row r="249" spans="1:1">
      <c r="A249" s="164"/>
    </row>
    <row r="250" spans="1:1">
      <c r="A250" s="164"/>
    </row>
    <row r="251" spans="1:1">
      <c r="A251" s="164"/>
    </row>
    <row r="252" spans="1:1">
      <c r="A252" s="164"/>
    </row>
    <row r="253" spans="1:1">
      <c r="A253" s="164"/>
    </row>
    <row r="254" spans="1:1">
      <c r="A254" s="164"/>
    </row>
    <row r="255" spans="1:1">
      <c r="A255" s="164"/>
    </row>
    <row r="256" spans="1:1">
      <c r="A256" s="164"/>
    </row>
    <row r="257" spans="1:1">
      <c r="A257" s="164"/>
    </row>
    <row r="258" spans="1:1">
      <c r="A258" s="164"/>
    </row>
    <row r="259" spans="1:1">
      <c r="A259" s="164"/>
    </row>
    <row r="260" spans="1:1">
      <c r="A260" s="164"/>
    </row>
    <row r="261" spans="1:1">
      <c r="A261" s="164"/>
    </row>
    <row r="262" spans="1:1">
      <c r="A262" s="164"/>
    </row>
    <row r="263" spans="1:1">
      <c r="A263" s="164"/>
    </row>
    <row r="264" spans="1:1">
      <c r="A264" s="164"/>
    </row>
    <row r="265" spans="1:1">
      <c r="A265" s="164"/>
    </row>
    <row r="266" spans="1:1">
      <c r="A266" s="164"/>
    </row>
    <row r="267" spans="1:1">
      <c r="A267" s="164"/>
    </row>
    <row r="268" spans="1:1">
      <c r="A268" s="164"/>
    </row>
    <row r="269" spans="1:1">
      <c r="A269" s="164"/>
    </row>
    <row r="270" spans="1:1">
      <c r="A270" s="164"/>
    </row>
    <row r="271" spans="1:1">
      <c r="A271" s="164"/>
    </row>
  </sheetData>
  <sheetProtection algorithmName="SHA-512" hashValue="v1pyF8VoczWZbJCsqsyi3x73L2pK3GGVfojfa+R6cw6o2vtGd4FSkMQnetInkA/jNpm/DCPnYsWQ8ThfAdQC/g==" saltValue="jYElZMA514TviDW7rJFBTQ==" spinCount="100000" sheet="1" objects="1" scenarios="1"/>
  <mergeCells count="35">
    <mergeCell ref="A18:U18"/>
    <mergeCell ref="H24:H25"/>
    <mergeCell ref="A16:U16"/>
    <mergeCell ref="B23:B25"/>
    <mergeCell ref="L24:L25"/>
    <mergeCell ref="A23:A25"/>
    <mergeCell ref="I24:I25"/>
    <mergeCell ref="A17:U17"/>
    <mergeCell ref="M23:T24"/>
    <mergeCell ref="A20:U20"/>
    <mergeCell ref="A19:U19"/>
    <mergeCell ref="C23:G23"/>
    <mergeCell ref="H23:L23"/>
    <mergeCell ref="U23:U25"/>
    <mergeCell ref="C24:C25"/>
    <mergeCell ref="D24:D25"/>
    <mergeCell ref="N4:U4"/>
    <mergeCell ref="A13:U13"/>
    <mergeCell ref="A10:U10"/>
    <mergeCell ref="A11:U11"/>
    <mergeCell ref="A14:U14"/>
    <mergeCell ref="N7:U7"/>
    <mergeCell ref="N6:U6"/>
    <mergeCell ref="G24:G25"/>
    <mergeCell ref="K24:K25"/>
    <mergeCell ref="B160:T160"/>
    <mergeCell ref="B161:T161"/>
    <mergeCell ref="E24:E25"/>
    <mergeCell ref="B154:T154"/>
    <mergeCell ref="B27:T27"/>
    <mergeCell ref="B89:T89"/>
    <mergeCell ref="B142:T142"/>
    <mergeCell ref="A153:T153"/>
    <mergeCell ref="J24:J25"/>
    <mergeCell ref="F24:F25"/>
  </mergeCells>
  <phoneticPr fontId="35" type="noConversion"/>
  <pageMargins left="0.43307086614173229" right="0.19685039370078741" top="0.31496062992125984" bottom="0.35433070866141736" header="0.23622047244094491" footer="0.31496062992125984"/>
  <pageSetup paperSize="9" scale="94" fitToHeight="3"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AM46"/>
  <sheetViews>
    <sheetView showGridLines="0" zoomScaleNormal="100" workbookViewId="0">
      <pane ySplit="5" topLeftCell="A12" activePane="bottomLeft" state="frozenSplit"/>
      <selection pane="bottomLeft" activeCell="C19" sqref="C19"/>
    </sheetView>
  </sheetViews>
  <sheetFormatPr defaultColWidth="8" defaultRowHeight="12.75"/>
  <cols>
    <col min="1" max="1" width="3.625" style="23" customWidth="1"/>
    <col min="2" max="2" width="18.125" style="22" customWidth="1"/>
    <col min="3" max="4" width="3.375" style="60" customWidth="1"/>
    <col min="5" max="5" width="5.375" style="60" customWidth="1"/>
    <col min="6" max="17" width="3.375" style="60" customWidth="1"/>
    <col min="18" max="18" width="5.75" style="60" customWidth="1"/>
    <col min="19" max="16384" width="8" style="3"/>
  </cols>
  <sheetData>
    <row r="1" spans="1:39" ht="15.75">
      <c r="A1" s="599" t="str">
        <f>'KKS1_1.Duomenys apie org.'!A10:AI10</f>
        <v>Klaipėdos miesto savivaldybės administracijos Sporto skyrius</v>
      </c>
      <c r="B1" s="599"/>
      <c r="C1" s="599"/>
      <c r="D1" s="599"/>
      <c r="E1" s="599"/>
      <c r="F1" s="599"/>
      <c r="G1" s="599"/>
      <c r="H1" s="599"/>
      <c r="I1" s="599"/>
      <c r="J1" s="599"/>
      <c r="K1" s="599"/>
      <c r="L1" s="599"/>
      <c r="M1" s="599"/>
      <c r="N1" s="599"/>
      <c r="O1" s="599"/>
      <c r="P1" s="599"/>
      <c r="Q1" s="599"/>
      <c r="R1" s="599"/>
      <c r="S1" s="257"/>
      <c r="T1" s="257"/>
      <c r="U1" s="257"/>
      <c r="V1" s="257"/>
      <c r="W1" s="257"/>
      <c r="X1" s="257"/>
      <c r="Y1" s="257"/>
      <c r="Z1" s="257"/>
      <c r="AA1" s="257"/>
      <c r="AB1" s="257"/>
      <c r="AC1" s="257"/>
      <c r="AD1" s="257"/>
    </row>
    <row r="2" spans="1:39" ht="8.25" customHeight="1">
      <c r="A2" s="682" t="s">
        <v>445</v>
      </c>
      <c r="B2" s="682"/>
      <c r="C2" s="682"/>
      <c r="D2" s="682"/>
      <c r="E2" s="682"/>
      <c r="F2" s="682"/>
      <c r="G2" s="682"/>
      <c r="H2" s="682"/>
      <c r="I2" s="682"/>
      <c r="J2" s="682"/>
      <c r="K2" s="682"/>
      <c r="L2" s="682"/>
      <c r="M2" s="682"/>
      <c r="N2" s="682"/>
      <c r="O2" s="682"/>
      <c r="P2" s="682"/>
      <c r="Q2" s="682"/>
      <c r="R2" s="682"/>
      <c r="S2" s="257"/>
      <c r="T2" s="257"/>
      <c r="U2" s="257"/>
      <c r="V2" s="257"/>
      <c r="W2" s="257"/>
      <c r="X2" s="257"/>
      <c r="Y2" s="257"/>
      <c r="Z2" s="257"/>
      <c r="AA2" s="257"/>
      <c r="AB2" s="257"/>
      <c r="AC2" s="257"/>
      <c r="AD2" s="257"/>
    </row>
    <row r="3" spans="1:39" ht="25.5" customHeight="1">
      <c r="A3" s="681" t="s">
        <v>557</v>
      </c>
      <c r="B3" s="681"/>
      <c r="C3" s="681"/>
      <c r="D3" s="681"/>
      <c r="E3" s="681"/>
      <c r="F3" s="681"/>
      <c r="G3" s="681"/>
      <c r="H3" s="681"/>
      <c r="I3" s="681"/>
      <c r="J3" s="681"/>
      <c r="K3" s="681"/>
      <c r="L3" s="681"/>
      <c r="M3" s="681"/>
      <c r="N3" s="681"/>
      <c r="O3" s="681"/>
      <c r="P3" s="681"/>
      <c r="Q3" s="681"/>
      <c r="R3" s="681"/>
    </row>
    <row r="4" spans="1:39" ht="90" customHeight="1">
      <c r="A4" s="89" t="s">
        <v>0</v>
      </c>
      <c r="B4" s="28"/>
      <c r="C4" s="90" t="s">
        <v>18</v>
      </c>
      <c r="D4" s="90" t="s">
        <v>19</v>
      </c>
      <c r="E4" s="90" t="s">
        <v>337</v>
      </c>
      <c r="F4" s="91" t="s">
        <v>239</v>
      </c>
      <c r="G4" s="90" t="s">
        <v>37</v>
      </c>
      <c r="H4" s="90" t="s">
        <v>247</v>
      </c>
      <c r="I4" s="90" t="s">
        <v>246</v>
      </c>
      <c r="J4" s="90" t="s">
        <v>291</v>
      </c>
      <c r="K4" s="90" t="s">
        <v>338</v>
      </c>
      <c r="L4" s="90" t="s">
        <v>137</v>
      </c>
      <c r="M4" s="90" t="s">
        <v>138</v>
      </c>
      <c r="N4" s="90" t="s">
        <v>139</v>
      </c>
      <c r="O4" s="90" t="s">
        <v>140</v>
      </c>
      <c r="P4" s="90" t="s">
        <v>141</v>
      </c>
      <c r="Q4" s="90" t="s">
        <v>142</v>
      </c>
      <c r="R4" s="61" t="s">
        <v>563</v>
      </c>
      <c r="S4" s="59"/>
      <c r="T4" s="59"/>
      <c r="U4" s="59"/>
      <c r="V4" s="59"/>
      <c r="W4" s="59"/>
      <c r="X4" s="59"/>
      <c r="Y4" s="59"/>
      <c r="Z4" s="59"/>
      <c r="AA4" s="59"/>
      <c r="AB4" s="59"/>
      <c r="AC4" s="59"/>
      <c r="AD4" s="59"/>
      <c r="AE4" s="59"/>
      <c r="AF4" s="59"/>
      <c r="AG4" s="59"/>
      <c r="AH4" s="59"/>
      <c r="AI4" s="59"/>
      <c r="AJ4" s="59"/>
      <c r="AK4" s="59"/>
      <c r="AL4" s="59"/>
      <c r="AM4" s="59"/>
    </row>
    <row r="5" spans="1:39" ht="11.25" customHeight="1">
      <c r="A5" s="62">
        <v>1</v>
      </c>
      <c r="B5" s="65">
        <v>2</v>
      </c>
      <c r="C5" s="62">
        <v>3</v>
      </c>
      <c r="D5" s="65">
        <v>4</v>
      </c>
      <c r="E5" s="62">
        <v>5</v>
      </c>
      <c r="F5" s="62">
        <v>6</v>
      </c>
      <c r="G5" s="65">
        <v>7</v>
      </c>
      <c r="H5" s="62">
        <v>8</v>
      </c>
      <c r="I5" s="65">
        <v>9</v>
      </c>
      <c r="J5" s="62">
        <v>10</v>
      </c>
      <c r="K5" s="62">
        <v>11</v>
      </c>
      <c r="L5" s="65">
        <v>12</v>
      </c>
      <c r="M5" s="62">
        <v>13</v>
      </c>
      <c r="N5" s="65">
        <v>14</v>
      </c>
      <c r="O5" s="62">
        <v>15</v>
      </c>
      <c r="P5" s="65">
        <v>16</v>
      </c>
      <c r="Q5" s="62">
        <v>17</v>
      </c>
      <c r="R5" s="62">
        <v>18</v>
      </c>
    </row>
    <row r="6" spans="1:39" ht="12" customHeight="1">
      <c r="A6" s="66" t="s">
        <v>39</v>
      </c>
      <c r="B6" s="93" t="s">
        <v>255</v>
      </c>
      <c r="C6" s="128"/>
      <c r="D6" s="128">
        <v>1</v>
      </c>
      <c r="E6" s="128"/>
      <c r="F6" s="128"/>
      <c r="G6" s="128"/>
      <c r="H6" s="236">
        <f>SUC1_Bazės!$C7</f>
        <v>0</v>
      </c>
      <c r="I6" s="236">
        <f>SUC1_Bazės!$C8</f>
        <v>0</v>
      </c>
      <c r="J6" s="236">
        <f>SUC1_Bazės!$C9</f>
        <v>0</v>
      </c>
      <c r="K6" s="128"/>
      <c r="L6" s="128"/>
      <c r="M6" s="128"/>
      <c r="N6" s="128"/>
      <c r="O6" s="128"/>
      <c r="P6" s="128"/>
      <c r="Q6" s="128"/>
      <c r="R6" s="64">
        <f>SUM(C6:Q6)</f>
        <v>1</v>
      </c>
    </row>
    <row r="7" spans="1:39" ht="12" customHeight="1">
      <c r="A7" s="66" t="s">
        <v>41</v>
      </c>
      <c r="B7" s="93" t="s">
        <v>256</v>
      </c>
      <c r="C7" s="128"/>
      <c r="D7" s="128"/>
      <c r="E7" s="128"/>
      <c r="F7" s="128"/>
      <c r="G7" s="128"/>
      <c r="H7" s="236">
        <f>SUC1_Bazės!$D7</f>
        <v>0</v>
      </c>
      <c r="I7" s="236">
        <f>SUC1_Bazės!$D8</f>
        <v>0</v>
      </c>
      <c r="J7" s="236">
        <f>SUC1_Bazės!$D9</f>
        <v>0</v>
      </c>
      <c r="K7" s="128"/>
      <c r="L7" s="128"/>
      <c r="M7" s="128"/>
      <c r="N7" s="128"/>
      <c r="O7" s="128"/>
      <c r="P7" s="128"/>
      <c r="Q7" s="128"/>
      <c r="R7" s="64">
        <f>SUM(C7:Q7)</f>
        <v>0</v>
      </c>
    </row>
    <row r="8" spans="1:39" ht="12" customHeight="1">
      <c r="A8" s="66" t="s">
        <v>43</v>
      </c>
      <c r="B8" s="93" t="s">
        <v>117</v>
      </c>
      <c r="C8" s="96">
        <f>SUM(C9:C10)</f>
        <v>0</v>
      </c>
      <c r="D8" s="96">
        <f t="shared" ref="D8:Q8" si="0">SUM(D9:D10)</f>
        <v>0</v>
      </c>
      <c r="E8" s="96">
        <f t="shared" si="0"/>
        <v>0</v>
      </c>
      <c r="F8" s="96">
        <f t="shared" si="0"/>
        <v>0</v>
      </c>
      <c r="G8" s="96">
        <f t="shared" si="0"/>
        <v>0</v>
      </c>
      <c r="H8" s="237">
        <f t="shared" si="0"/>
        <v>1</v>
      </c>
      <c r="I8" s="237">
        <f t="shared" si="0"/>
        <v>0</v>
      </c>
      <c r="J8" s="237">
        <f t="shared" si="0"/>
        <v>0</v>
      </c>
      <c r="K8" s="96">
        <f t="shared" si="0"/>
        <v>22</v>
      </c>
      <c r="L8" s="96">
        <f t="shared" si="0"/>
        <v>0</v>
      </c>
      <c r="M8" s="96">
        <f t="shared" si="0"/>
        <v>0</v>
      </c>
      <c r="N8" s="96">
        <f t="shared" si="0"/>
        <v>0</v>
      </c>
      <c r="O8" s="96">
        <f t="shared" si="0"/>
        <v>0</v>
      </c>
      <c r="P8" s="96">
        <f t="shared" si="0"/>
        <v>0</v>
      </c>
      <c r="Q8" s="96">
        <f t="shared" si="0"/>
        <v>0</v>
      </c>
      <c r="R8" s="64">
        <f>SUM(C8:Q8)</f>
        <v>23</v>
      </c>
    </row>
    <row r="9" spans="1:39" ht="22.5" customHeight="1">
      <c r="A9" s="66" t="s">
        <v>257</v>
      </c>
      <c r="B9" s="121" t="s">
        <v>228</v>
      </c>
      <c r="C9" s="128"/>
      <c r="D9" s="128"/>
      <c r="E9" s="128"/>
      <c r="F9" s="128"/>
      <c r="G9" s="128"/>
      <c r="H9" s="236">
        <f>SUC1_Bazės!$E7</f>
        <v>1</v>
      </c>
      <c r="I9" s="236">
        <f>SUC1_Bazės!$E8</f>
        <v>0</v>
      </c>
      <c r="J9" s="236">
        <f>SUC1_Bazės!$E9</f>
        <v>0</v>
      </c>
      <c r="K9" s="128"/>
      <c r="L9" s="128"/>
      <c r="M9" s="128"/>
      <c r="N9" s="128"/>
      <c r="O9" s="128"/>
      <c r="P9" s="128"/>
      <c r="Q9" s="128"/>
      <c r="R9" s="64">
        <f>SUM(C9:Q9)</f>
        <v>1</v>
      </c>
    </row>
    <row r="10" spans="1:39" ht="12" customHeight="1">
      <c r="A10" s="66" t="s">
        <v>258</v>
      </c>
      <c r="B10" s="121" t="s">
        <v>133</v>
      </c>
      <c r="C10" s="128"/>
      <c r="D10" s="128"/>
      <c r="E10" s="128"/>
      <c r="F10" s="128"/>
      <c r="G10" s="128"/>
      <c r="H10" s="236">
        <f>SUC1_Bazės!$F7</f>
        <v>0</v>
      </c>
      <c r="I10" s="236">
        <f>SUC1_Bazės!$F8</f>
        <v>0</v>
      </c>
      <c r="J10" s="236">
        <f>SUC1_Bazės!$F9</f>
        <v>0</v>
      </c>
      <c r="K10" s="128">
        <v>22</v>
      </c>
      <c r="L10" s="128"/>
      <c r="M10" s="128"/>
      <c r="N10" s="128"/>
      <c r="O10" s="128"/>
      <c r="P10" s="128"/>
      <c r="Q10" s="128"/>
      <c r="R10" s="64">
        <f t="shared" ref="R10:R43" si="1">SUM(C10:Q10)</f>
        <v>22</v>
      </c>
    </row>
    <row r="11" spans="1:39" ht="12" customHeight="1">
      <c r="A11" s="66" t="s">
        <v>45</v>
      </c>
      <c r="B11" s="93" t="s">
        <v>231</v>
      </c>
      <c r="C11" s="128">
        <v>1</v>
      </c>
      <c r="D11" s="128"/>
      <c r="E11" s="128"/>
      <c r="F11" s="128"/>
      <c r="G11" s="128"/>
      <c r="H11" s="236">
        <f>SUC1_Bazės!$G7</f>
        <v>1</v>
      </c>
      <c r="I11" s="236">
        <f>SUC1_Bazės!$G8</f>
        <v>0</v>
      </c>
      <c r="J11" s="236">
        <f>SUC1_Bazės!$G9</f>
        <v>0</v>
      </c>
      <c r="K11" s="128"/>
      <c r="L11" s="128"/>
      <c r="M11" s="128"/>
      <c r="N11" s="128"/>
      <c r="O11" s="128"/>
      <c r="P11" s="128"/>
      <c r="Q11" s="128"/>
      <c r="R11" s="64">
        <f t="shared" si="1"/>
        <v>2</v>
      </c>
    </row>
    <row r="12" spans="1:39" ht="12" customHeight="1">
      <c r="A12" s="66" t="s">
        <v>47</v>
      </c>
      <c r="B12" s="93" t="s">
        <v>129</v>
      </c>
      <c r="C12" s="128"/>
      <c r="D12" s="128"/>
      <c r="E12" s="128"/>
      <c r="F12" s="128"/>
      <c r="G12" s="128"/>
      <c r="H12" s="236">
        <f>SUC1_Bazės!$H7</f>
        <v>0</v>
      </c>
      <c r="I12" s="236">
        <f>SUC1_Bazės!$H8</f>
        <v>0</v>
      </c>
      <c r="J12" s="236">
        <f>SUC1_Bazės!$H9</f>
        <v>0</v>
      </c>
      <c r="K12" s="128"/>
      <c r="L12" s="128"/>
      <c r="M12" s="128"/>
      <c r="N12" s="128"/>
      <c r="O12" s="128"/>
      <c r="P12" s="128"/>
      <c r="Q12" s="128"/>
      <c r="R12" s="64">
        <f t="shared" si="1"/>
        <v>0</v>
      </c>
    </row>
    <row r="13" spans="1:39" ht="12" customHeight="1">
      <c r="A13" s="66" t="s">
        <v>49</v>
      </c>
      <c r="B13" s="93" t="s">
        <v>118</v>
      </c>
      <c r="C13" s="63">
        <f>C14+C15+C16</f>
        <v>0</v>
      </c>
      <c r="D13" s="63">
        <f t="shared" ref="D13:Q13" si="2">D14+D15+D16</f>
        <v>0</v>
      </c>
      <c r="E13" s="63">
        <f t="shared" si="2"/>
        <v>0</v>
      </c>
      <c r="F13" s="63">
        <f t="shared" si="2"/>
        <v>0</v>
      </c>
      <c r="G13" s="63">
        <f t="shared" si="2"/>
        <v>1</v>
      </c>
      <c r="H13" s="63">
        <f t="shared" si="2"/>
        <v>1</v>
      </c>
      <c r="I13" s="63">
        <f t="shared" si="2"/>
        <v>0</v>
      </c>
      <c r="J13" s="63">
        <f t="shared" si="2"/>
        <v>0</v>
      </c>
      <c r="K13" s="63">
        <f t="shared" si="2"/>
        <v>0</v>
      </c>
      <c r="L13" s="63">
        <f t="shared" si="2"/>
        <v>0</v>
      </c>
      <c r="M13" s="63">
        <f t="shared" si="2"/>
        <v>0</v>
      </c>
      <c r="N13" s="63">
        <f t="shared" si="2"/>
        <v>0</v>
      </c>
      <c r="O13" s="63">
        <f t="shared" si="2"/>
        <v>0</v>
      </c>
      <c r="P13" s="63">
        <f t="shared" si="2"/>
        <v>0</v>
      </c>
      <c r="Q13" s="63">
        <f t="shared" si="2"/>
        <v>0</v>
      </c>
      <c r="R13" s="64">
        <f>SUM(C13:Q13)</f>
        <v>2</v>
      </c>
    </row>
    <row r="14" spans="1:39" ht="12" customHeight="1">
      <c r="A14" s="66" t="s">
        <v>243</v>
      </c>
      <c r="B14" s="121" t="s">
        <v>229</v>
      </c>
      <c r="C14" s="128"/>
      <c r="D14" s="128"/>
      <c r="E14" s="128"/>
      <c r="F14" s="128"/>
      <c r="G14" s="128">
        <v>1</v>
      </c>
      <c r="H14" s="236">
        <f>SUC1_Bazės!$I7</f>
        <v>0</v>
      </c>
      <c r="I14" s="236">
        <f>SUC1_Bazės!$I8</f>
        <v>0</v>
      </c>
      <c r="J14" s="236">
        <f>SUC1_Bazės!$I9</f>
        <v>0</v>
      </c>
      <c r="K14" s="128"/>
      <c r="L14" s="128"/>
      <c r="M14" s="128"/>
      <c r="N14" s="128"/>
      <c r="O14" s="128"/>
      <c r="P14" s="128"/>
      <c r="Q14" s="128"/>
      <c r="R14" s="64">
        <f t="shared" si="1"/>
        <v>1</v>
      </c>
    </row>
    <row r="15" spans="1:39" ht="12" customHeight="1">
      <c r="A15" s="66" t="s">
        <v>244</v>
      </c>
      <c r="B15" s="121" t="s">
        <v>230</v>
      </c>
      <c r="C15" s="128"/>
      <c r="D15" s="128"/>
      <c r="E15" s="128"/>
      <c r="F15" s="128"/>
      <c r="G15" s="128"/>
      <c r="H15" s="236">
        <f>SUC1_Bazės!$J7</f>
        <v>1</v>
      </c>
      <c r="I15" s="236">
        <f>SUC1_Bazės!$J8</f>
        <v>0</v>
      </c>
      <c r="J15" s="236">
        <f>SUC1_Bazės!$J9</f>
        <v>0</v>
      </c>
      <c r="K15" s="128"/>
      <c r="L15" s="128"/>
      <c r="M15" s="128"/>
      <c r="N15" s="128"/>
      <c r="O15" s="128"/>
      <c r="P15" s="128"/>
      <c r="Q15" s="128"/>
      <c r="R15" s="64">
        <f>SUM(C15:Q15)</f>
        <v>1</v>
      </c>
    </row>
    <row r="16" spans="1:39" ht="12" customHeight="1">
      <c r="A16" s="66" t="s">
        <v>546</v>
      </c>
      <c r="B16" s="121" t="s">
        <v>547</v>
      </c>
      <c r="C16" s="128"/>
      <c r="D16" s="128"/>
      <c r="E16" s="128"/>
      <c r="F16" s="128"/>
      <c r="G16" s="128"/>
      <c r="H16" s="236">
        <f>SUC1_Bazės!$K7</f>
        <v>0</v>
      </c>
      <c r="I16" s="236">
        <f>SUC1_Bazės!$K8</f>
        <v>0</v>
      </c>
      <c r="J16" s="236">
        <f>SUC1_Bazės!$K9</f>
        <v>0</v>
      </c>
      <c r="K16" s="128"/>
      <c r="L16" s="128"/>
      <c r="M16" s="128"/>
      <c r="N16" s="128"/>
      <c r="O16" s="128"/>
      <c r="P16" s="128"/>
      <c r="Q16" s="128"/>
      <c r="R16" s="64">
        <f>SUM(C16:Q16)</f>
        <v>0</v>
      </c>
    </row>
    <row r="17" spans="1:18" ht="12" customHeight="1">
      <c r="A17" s="66" t="s">
        <v>51</v>
      </c>
      <c r="B17" s="100" t="s">
        <v>120</v>
      </c>
      <c r="C17" s="63">
        <f>C18+C19+C20</f>
        <v>1</v>
      </c>
      <c r="D17" s="63">
        <f t="shared" ref="D17:Q17" si="3">D18+D19+D20</f>
        <v>24</v>
      </c>
      <c r="E17" s="63">
        <f t="shared" si="3"/>
        <v>0</v>
      </c>
      <c r="F17" s="63">
        <f t="shared" si="3"/>
        <v>0</v>
      </c>
      <c r="G17" s="63">
        <f t="shared" si="3"/>
        <v>0</v>
      </c>
      <c r="H17" s="63">
        <f t="shared" si="3"/>
        <v>15</v>
      </c>
      <c r="I17" s="63">
        <f t="shared" si="3"/>
        <v>0</v>
      </c>
      <c r="J17" s="63">
        <f t="shared" si="3"/>
        <v>0</v>
      </c>
      <c r="K17" s="63">
        <f t="shared" si="3"/>
        <v>51</v>
      </c>
      <c r="L17" s="63">
        <f t="shared" si="3"/>
        <v>3</v>
      </c>
      <c r="M17" s="63">
        <f t="shared" si="3"/>
        <v>3</v>
      </c>
      <c r="N17" s="63">
        <f t="shared" si="3"/>
        <v>5</v>
      </c>
      <c r="O17" s="63">
        <f t="shared" si="3"/>
        <v>0</v>
      </c>
      <c r="P17" s="63">
        <f t="shared" si="3"/>
        <v>0</v>
      </c>
      <c r="Q17" s="63">
        <f t="shared" si="3"/>
        <v>0</v>
      </c>
      <c r="R17" s="64">
        <f t="shared" si="1"/>
        <v>102</v>
      </c>
    </row>
    <row r="18" spans="1:18" ht="12" customHeight="1">
      <c r="A18" s="66" t="s">
        <v>259</v>
      </c>
      <c r="B18" s="121" t="s">
        <v>269</v>
      </c>
      <c r="C18" s="128">
        <v>1</v>
      </c>
      <c r="D18" s="128">
        <v>5</v>
      </c>
      <c r="E18" s="128"/>
      <c r="F18" s="128"/>
      <c r="G18" s="128"/>
      <c r="H18" s="236">
        <f>SUC1_Bazės!$L7</f>
        <v>4</v>
      </c>
      <c r="I18" s="236">
        <f>SUC1_Bazės!$L8</f>
        <v>0</v>
      </c>
      <c r="J18" s="236">
        <f>SUC1_Bazės!$L9</f>
        <v>0</v>
      </c>
      <c r="K18" s="128"/>
      <c r="L18" s="128">
        <v>3</v>
      </c>
      <c r="M18" s="128">
        <v>3</v>
      </c>
      <c r="N18" s="128">
        <v>5</v>
      </c>
      <c r="O18" s="128"/>
      <c r="P18" s="128"/>
      <c r="Q18" s="128"/>
      <c r="R18" s="64">
        <f t="shared" si="1"/>
        <v>21</v>
      </c>
    </row>
    <row r="19" spans="1:18" ht="12" customHeight="1">
      <c r="A19" s="66" t="s">
        <v>260</v>
      </c>
      <c r="B19" s="121" t="s">
        <v>270</v>
      </c>
      <c r="C19" s="128"/>
      <c r="D19" s="128">
        <v>3</v>
      </c>
      <c r="E19" s="128"/>
      <c r="F19" s="128"/>
      <c r="G19" s="128"/>
      <c r="H19" s="236">
        <f>SUC1_Bazės!$M7</f>
        <v>0</v>
      </c>
      <c r="I19" s="236">
        <f>SUC1_Bazės!$M8</f>
        <v>0</v>
      </c>
      <c r="J19" s="236">
        <f>SUC1_Bazės!$M9</f>
        <v>0</v>
      </c>
      <c r="K19" s="128">
        <v>42</v>
      </c>
      <c r="L19" s="128"/>
      <c r="M19" s="128"/>
      <c r="N19" s="128"/>
      <c r="O19" s="128"/>
      <c r="P19" s="128"/>
      <c r="Q19" s="128"/>
      <c r="R19" s="64">
        <f t="shared" si="1"/>
        <v>45</v>
      </c>
    </row>
    <row r="20" spans="1:18" ht="12" customHeight="1">
      <c r="A20" s="66" t="s">
        <v>261</v>
      </c>
      <c r="B20" s="121" t="s">
        <v>136</v>
      </c>
      <c r="C20" s="128"/>
      <c r="D20" s="128">
        <v>16</v>
      </c>
      <c r="E20" s="128"/>
      <c r="F20" s="128"/>
      <c r="G20" s="128"/>
      <c r="H20" s="236">
        <f>SUC1_Bazės!$N7</f>
        <v>11</v>
      </c>
      <c r="I20" s="236">
        <f>SUC1_Bazės!$N8</f>
        <v>0</v>
      </c>
      <c r="J20" s="236">
        <f>SUC1_Bazės!$N9</f>
        <v>0</v>
      </c>
      <c r="K20" s="128">
        <v>9</v>
      </c>
      <c r="L20" s="128"/>
      <c r="M20" s="128"/>
      <c r="N20" s="128"/>
      <c r="O20" s="128"/>
      <c r="P20" s="128"/>
      <c r="Q20" s="128"/>
      <c r="R20" s="64">
        <f t="shared" si="1"/>
        <v>36</v>
      </c>
    </row>
    <row r="21" spans="1:18" ht="12" customHeight="1">
      <c r="A21" s="66" t="s">
        <v>52</v>
      </c>
      <c r="B21" s="93" t="s">
        <v>127</v>
      </c>
      <c r="C21" s="128"/>
      <c r="D21" s="128"/>
      <c r="E21" s="128"/>
      <c r="F21" s="128"/>
      <c r="G21" s="128"/>
      <c r="H21" s="236">
        <f>SUC1_Bazės!$O7</f>
        <v>0</v>
      </c>
      <c r="I21" s="236">
        <f>SUC1_Bazės!$O8</f>
        <v>0</v>
      </c>
      <c r="J21" s="236">
        <f>SUC1_Bazės!$O9</f>
        <v>0</v>
      </c>
      <c r="K21" s="128"/>
      <c r="L21" s="128"/>
      <c r="M21" s="128"/>
      <c r="N21" s="128"/>
      <c r="O21" s="128"/>
      <c r="P21" s="128"/>
      <c r="Q21" s="128"/>
      <c r="R21" s="64">
        <f t="shared" si="1"/>
        <v>0</v>
      </c>
    </row>
    <row r="22" spans="1:18" ht="12" customHeight="1">
      <c r="A22" s="66" t="s">
        <v>53</v>
      </c>
      <c r="B22" s="93" t="s">
        <v>128</v>
      </c>
      <c r="C22" s="128"/>
      <c r="D22" s="128"/>
      <c r="E22" s="128"/>
      <c r="F22" s="128"/>
      <c r="G22" s="128"/>
      <c r="H22" s="236">
        <f>SUC1_Bazės!$P7</f>
        <v>0</v>
      </c>
      <c r="I22" s="236">
        <f>SUC1_Bazės!$P8</f>
        <v>0</v>
      </c>
      <c r="J22" s="236">
        <f>SUC1_Bazės!$P9</f>
        <v>0</v>
      </c>
      <c r="K22" s="128"/>
      <c r="L22" s="128"/>
      <c r="M22" s="128"/>
      <c r="N22" s="128"/>
      <c r="O22" s="128"/>
      <c r="P22" s="128"/>
      <c r="Q22" s="128"/>
      <c r="R22" s="64">
        <f t="shared" si="1"/>
        <v>0</v>
      </c>
    </row>
    <row r="23" spans="1:18" ht="12" customHeight="1">
      <c r="A23" s="66" t="s">
        <v>54</v>
      </c>
      <c r="B23" s="93" t="s">
        <v>126</v>
      </c>
      <c r="C23" s="128"/>
      <c r="D23" s="128"/>
      <c r="E23" s="128"/>
      <c r="F23" s="128"/>
      <c r="G23" s="128"/>
      <c r="H23" s="236">
        <f>SUC1_Bazės!$Q7</f>
        <v>0</v>
      </c>
      <c r="I23" s="236">
        <f>SUC1_Bazės!$Q8</f>
        <v>0</v>
      </c>
      <c r="J23" s="236">
        <f>SUC1_Bazės!$Q9</f>
        <v>0</v>
      </c>
      <c r="K23" s="128"/>
      <c r="L23" s="128"/>
      <c r="M23" s="128"/>
      <c r="N23" s="128"/>
      <c r="O23" s="128"/>
      <c r="P23" s="128"/>
      <c r="Q23" s="128"/>
      <c r="R23" s="64">
        <f t="shared" si="1"/>
        <v>0</v>
      </c>
    </row>
    <row r="24" spans="1:18" ht="12" customHeight="1">
      <c r="A24" s="66" t="s">
        <v>55</v>
      </c>
      <c r="B24" s="93" t="s">
        <v>235</v>
      </c>
      <c r="C24" s="128"/>
      <c r="D24" s="128"/>
      <c r="E24" s="128"/>
      <c r="F24" s="128"/>
      <c r="G24" s="128"/>
      <c r="H24" s="236">
        <f>SUC1_Bazės!$R7</f>
        <v>0</v>
      </c>
      <c r="I24" s="236">
        <f>SUC1_Bazės!$R8</f>
        <v>0</v>
      </c>
      <c r="J24" s="236">
        <f>SUC1_Bazės!$R9</f>
        <v>0</v>
      </c>
      <c r="K24" s="128"/>
      <c r="L24" s="128"/>
      <c r="M24" s="128"/>
      <c r="N24" s="128"/>
      <c r="O24" s="128"/>
      <c r="P24" s="128"/>
      <c r="Q24" s="128"/>
      <c r="R24" s="64">
        <f t="shared" si="1"/>
        <v>0</v>
      </c>
    </row>
    <row r="25" spans="1:18" ht="12" customHeight="1">
      <c r="A25" s="66" t="s">
        <v>57</v>
      </c>
      <c r="B25" s="93" t="s">
        <v>131</v>
      </c>
      <c r="C25" s="128"/>
      <c r="D25" s="128"/>
      <c r="E25" s="128"/>
      <c r="F25" s="128"/>
      <c r="G25" s="128"/>
      <c r="H25" s="236">
        <f>SUC1_Bazės!$S7</f>
        <v>0</v>
      </c>
      <c r="I25" s="236">
        <f>SUC1_Bazės!$S8</f>
        <v>0</v>
      </c>
      <c r="J25" s="236">
        <f>SUC1_Bazės!$S9</f>
        <v>0</v>
      </c>
      <c r="K25" s="128"/>
      <c r="L25" s="128"/>
      <c r="M25" s="128"/>
      <c r="N25" s="128"/>
      <c r="O25" s="128"/>
      <c r="P25" s="128"/>
      <c r="Q25" s="128"/>
      <c r="R25" s="64">
        <f t="shared" si="1"/>
        <v>0</v>
      </c>
    </row>
    <row r="26" spans="1:18" ht="12" customHeight="1">
      <c r="A26" s="66" t="s">
        <v>59</v>
      </c>
      <c r="B26" s="93" t="s">
        <v>130</v>
      </c>
      <c r="C26" s="128"/>
      <c r="D26" s="128"/>
      <c r="E26" s="128"/>
      <c r="F26" s="128"/>
      <c r="G26" s="128"/>
      <c r="H26" s="236">
        <f>SUC1_Bazės!$T7</f>
        <v>0</v>
      </c>
      <c r="I26" s="236">
        <f>SUC1_Bazės!$T8</f>
        <v>0</v>
      </c>
      <c r="J26" s="236">
        <f>SUC1_Bazės!$T9</f>
        <v>0</v>
      </c>
      <c r="K26" s="128"/>
      <c r="L26" s="128"/>
      <c r="M26" s="128"/>
      <c r="N26" s="128"/>
      <c r="O26" s="128"/>
      <c r="P26" s="128"/>
      <c r="Q26" s="128"/>
      <c r="R26" s="64">
        <f t="shared" si="1"/>
        <v>0</v>
      </c>
    </row>
    <row r="27" spans="1:18" ht="12" customHeight="1">
      <c r="A27" s="66" t="s">
        <v>61</v>
      </c>
      <c r="B27" s="93" t="s">
        <v>119</v>
      </c>
      <c r="C27" s="258">
        <f>C28+C29</f>
        <v>0</v>
      </c>
      <c r="D27" s="258">
        <f t="shared" ref="D27:Q27" si="4">D28+D29</f>
        <v>0</v>
      </c>
      <c r="E27" s="258">
        <f t="shared" si="4"/>
        <v>0</v>
      </c>
      <c r="F27" s="258">
        <f t="shared" si="4"/>
        <v>0</v>
      </c>
      <c r="G27" s="258">
        <f t="shared" si="4"/>
        <v>0</v>
      </c>
      <c r="H27" s="258">
        <f t="shared" si="4"/>
        <v>0</v>
      </c>
      <c r="I27" s="258">
        <f t="shared" si="4"/>
        <v>0</v>
      </c>
      <c r="J27" s="258">
        <f t="shared" si="4"/>
        <v>0</v>
      </c>
      <c r="K27" s="258">
        <f t="shared" si="4"/>
        <v>0</v>
      </c>
      <c r="L27" s="258">
        <f t="shared" si="4"/>
        <v>0</v>
      </c>
      <c r="M27" s="258">
        <f t="shared" si="4"/>
        <v>0</v>
      </c>
      <c r="N27" s="258">
        <f t="shared" si="4"/>
        <v>0</v>
      </c>
      <c r="O27" s="258">
        <f t="shared" si="4"/>
        <v>0</v>
      </c>
      <c r="P27" s="258">
        <f t="shared" si="4"/>
        <v>0</v>
      </c>
      <c r="Q27" s="258">
        <f t="shared" si="4"/>
        <v>0</v>
      </c>
      <c r="R27" s="259">
        <f t="shared" si="1"/>
        <v>0</v>
      </c>
    </row>
    <row r="28" spans="1:18" ht="12" customHeight="1">
      <c r="A28" s="66" t="s">
        <v>262</v>
      </c>
      <c r="B28" s="94" t="s">
        <v>134</v>
      </c>
      <c r="C28" s="128"/>
      <c r="D28" s="128"/>
      <c r="E28" s="128"/>
      <c r="F28" s="128"/>
      <c r="G28" s="128"/>
      <c r="H28" s="236">
        <f>SUC1_Bazės!$U7</f>
        <v>0</v>
      </c>
      <c r="I28" s="236">
        <f>SUC1_Bazės!$U8</f>
        <v>0</v>
      </c>
      <c r="J28" s="236">
        <f>SUC1_Bazės!$U9</f>
        <v>0</v>
      </c>
      <c r="K28" s="128"/>
      <c r="L28" s="128"/>
      <c r="M28" s="128"/>
      <c r="N28" s="128"/>
      <c r="O28" s="128"/>
      <c r="P28" s="128"/>
      <c r="Q28" s="128"/>
      <c r="R28" s="64">
        <f t="shared" si="1"/>
        <v>0</v>
      </c>
    </row>
    <row r="29" spans="1:18" ht="12" customHeight="1">
      <c r="A29" s="66" t="s">
        <v>263</v>
      </c>
      <c r="B29" s="94" t="s">
        <v>135</v>
      </c>
      <c r="C29" s="128"/>
      <c r="D29" s="128"/>
      <c r="E29" s="128"/>
      <c r="F29" s="128"/>
      <c r="G29" s="128"/>
      <c r="H29" s="236">
        <f>SUC1_Bazės!$V7</f>
        <v>0</v>
      </c>
      <c r="I29" s="236">
        <f>SUC1_Bazės!$V8</f>
        <v>0</v>
      </c>
      <c r="J29" s="236">
        <f>SUC1_Bazės!$V9</f>
        <v>0</v>
      </c>
      <c r="K29" s="128"/>
      <c r="L29" s="128"/>
      <c r="M29" s="128"/>
      <c r="N29" s="128"/>
      <c r="O29" s="128"/>
      <c r="P29" s="128"/>
      <c r="Q29" s="128"/>
      <c r="R29" s="64">
        <f t="shared" si="1"/>
        <v>0</v>
      </c>
    </row>
    <row r="30" spans="1:18" ht="12" customHeight="1">
      <c r="A30" s="66" t="s">
        <v>62</v>
      </c>
      <c r="B30" s="93" t="s">
        <v>121</v>
      </c>
      <c r="C30" s="128"/>
      <c r="D30" s="128"/>
      <c r="E30" s="128"/>
      <c r="F30" s="128"/>
      <c r="G30" s="128"/>
      <c r="H30" s="236">
        <f>SUC1_Bazės!$W7</f>
        <v>2</v>
      </c>
      <c r="I30" s="236">
        <f>SUC1_Bazės!$W8</f>
        <v>0</v>
      </c>
      <c r="J30" s="236">
        <f>SUC1_Bazės!$W9</f>
        <v>0</v>
      </c>
      <c r="K30" s="128">
        <v>25</v>
      </c>
      <c r="L30" s="128"/>
      <c r="M30" s="128"/>
      <c r="N30" s="128"/>
      <c r="O30" s="128"/>
      <c r="P30" s="128"/>
      <c r="Q30" s="128"/>
      <c r="R30" s="64">
        <f t="shared" si="1"/>
        <v>27</v>
      </c>
    </row>
    <row r="31" spans="1:18" ht="12" customHeight="1">
      <c r="A31" s="66" t="s">
        <v>64</v>
      </c>
      <c r="B31" s="93" t="s">
        <v>122</v>
      </c>
      <c r="C31" s="128"/>
      <c r="D31" s="128"/>
      <c r="E31" s="128"/>
      <c r="F31" s="128"/>
      <c r="G31" s="128"/>
      <c r="H31" s="236">
        <f>SUC1_Bazės!$X7</f>
        <v>0</v>
      </c>
      <c r="I31" s="236">
        <f>SUC1_Bazės!$X8</f>
        <v>0</v>
      </c>
      <c r="J31" s="236">
        <f>SUC1_Bazės!$X9</f>
        <v>0</v>
      </c>
      <c r="K31" s="128">
        <v>21</v>
      </c>
      <c r="L31" s="128"/>
      <c r="M31" s="128"/>
      <c r="N31" s="128"/>
      <c r="O31" s="128"/>
      <c r="P31" s="128"/>
      <c r="Q31" s="128"/>
      <c r="R31" s="64">
        <f t="shared" si="1"/>
        <v>21</v>
      </c>
    </row>
    <row r="32" spans="1:18" ht="12" customHeight="1">
      <c r="A32" s="66" t="s">
        <v>65</v>
      </c>
      <c r="B32" s="93" t="s">
        <v>123</v>
      </c>
      <c r="C32" s="128"/>
      <c r="D32" s="128"/>
      <c r="E32" s="128"/>
      <c r="F32" s="128"/>
      <c r="G32" s="128"/>
      <c r="H32" s="236">
        <f>SUC1_Bazės!$Y7</f>
        <v>5</v>
      </c>
      <c r="I32" s="236">
        <f>SUC1_Bazės!$Y8</f>
        <v>0</v>
      </c>
      <c r="J32" s="236">
        <f>SUC1_Bazės!$Y9</f>
        <v>0</v>
      </c>
      <c r="K32" s="128">
        <v>19</v>
      </c>
      <c r="L32" s="128"/>
      <c r="M32" s="128"/>
      <c r="N32" s="128"/>
      <c r="O32" s="128"/>
      <c r="P32" s="128"/>
      <c r="Q32" s="128"/>
      <c r="R32" s="64">
        <f t="shared" si="1"/>
        <v>24</v>
      </c>
    </row>
    <row r="33" spans="1:22" ht="12" customHeight="1">
      <c r="A33" s="66" t="s">
        <v>67</v>
      </c>
      <c r="B33" s="93" t="s">
        <v>124</v>
      </c>
      <c r="C33" s="128"/>
      <c r="D33" s="128"/>
      <c r="E33" s="128"/>
      <c r="F33" s="128"/>
      <c r="G33" s="128"/>
      <c r="H33" s="236">
        <f>SUC1_Bazės!$Z7</f>
        <v>0</v>
      </c>
      <c r="I33" s="236">
        <f>SUC1_Bazės!$Z8</f>
        <v>0</v>
      </c>
      <c r="J33" s="236">
        <f>SUC1_Bazės!$Z9</f>
        <v>0</v>
      </c>
      <c r="K33" s="128"/>
      <c r="L33" s="128"/>
      <c r="M33" s="128"/>
      <c r="N33" s="128"/>
      <c r="O33" s="128"/>
      <c r="P33" s="128"/>
      <c r="Q33" s="128"/>
      <c r="R33" s="64">
        <f t="shared" si="1"/>
        <v>0</v>
      </c>
    </row>
    <row r="34" spans="1:22" ht="12" customHeight="1">
      <c r="A34" s="66" t="s">
        <v>68</v>
      </c>
      <c r="B34" s="93" t="s">
        <v>125</v>
      </c>
      <c r="C34" s="128"/>
      <c r="D34" s="128">
        <v>8</v>
      </c>
      <c r="E34" s="128"/>
      <c r="F34" s="128"/>
      <c r="G34" s="128"/>
      <c r="H34" s="236">
        <f>SUC1_Bazės!$AA7</f>
        <v>2</v>
      </c>
      <c r="I34" s="236">
        <f>SUC1_Bazės!$AA8</f>
        <v>0</v>
      </c>
      <c r="J34" s="236">
        <f>SUC1_Bazės!$AA9</f>
        <v>0</v>
      </c>
      <c r="K34" s="128"/>
      <c r="L34" s="128"/>
      <c r="M34" s="128"/>
      <c r="N34" s="128"/>
      <c r="O34" s="128"/>
      <c r="P34" s="128"/>
      <c r="Q34" s="128"/>
      <c r="R34" s="64">
        <f t="shared" si="1"/>
        <v>10</v>
      </c>
    </row>
    <row r="35" spans="1:22" ht="12" customHeight="1">
      <c r="A35" s="66" t="s">
        <v>70</v>
      </c>
      <c r="B35" s="93" t="s">
        <v>232</v>
      </c>
      <c r="C35" s="128"/>
      <c r="D35" s="128"/>
      <c r="E35" s="128"/>
      <c r="F35" s="128"/>
      <c r="G35" s="128"/>
      <c r="H35" s="236">
        <f>SUC1_Bazės!$AB7</f>
        <v>0</v>
      </c>
      <c r="I35" s="236">
        <f>SUC1_Bazės!$AB8</f>
        <v>0</v>
      </c>
      <c r="J35" s="236">
        <f>SUC1_Bazės!$AB9</f>
        <v>0</v>
      </c>
      <c r="K35" s="128"/>
      <c r="L35" s="128"/>
      <c r="M35" s="128"/>
      <c r="N35" s="128"/>
      <c r="O35" s="128"/>
      <c r="P35" s="128"/>
      <c r="Q35" s="128"/>
      <c r="R35" s="64">
        <f t="shared" si="1"/>
        <v>0</v>
      </c>
    </row>
    <row r="36" spans="1:22" ht="12" customHeight="1">
      <c r="A36" s="66" t="s">
        <v>72</v>
      </c>
      <c r="B36" s="93" t="s">
        <v>341</v>
      </c>
      <c r="C36" s="128"/>
      <c r="D36" s="128"/>
      <c r="E36" s="128"/>
      <c r="F36" s="128"/>
      <c r="G36" s="128"/>
      <c r="H36" s="236">
        <f>SUC1_Bazės!$AC7</f>
        <v>0</v>
      </c>
      <c r="I36" s="236">
        <f>SUC1_Bazės!$AC8</f>
        <v>0</v>
      </c>
      <c r="J36" s="236">
        <f>SUC1_Bazės!$AC9</f>
        <v>0</v>
      </c>
      <c r="K36" s="128"/>
      <c r="L36" s="128"/>
      <c r="M36" s="128"/>
      <c r="N36" s="128"/>
      <c r="O36" s="128"/>
      <c r="P36" s="128"/>
      <c r="Q36" s="128"/>
      <c r="R36" s="64">
        <f t="shared" si="1"/>
        <v>0</v>
      </c>
    </row>
    <row r="37" spans="1:22" ht="12" customHeight="1">
      <c r="A37" s="66" t="s">
        <v>73</v>
      </c>
      <c r="B37" s="93" t="s">
        <v>238</v>
      </c>
      <c r="C37" s="128"/>
      <c r="D37" s="128"/>
      <c r="E37" s="128"/>
      <c r="F37" s="128"/>
      <c r="G37" s="128"/>
      <c r="H37" s="236">
        <f>SUC1_Bazės!$AD7</f>
        <v>0</v>
      </c>
      <c r="I37" s="236">
        <f>SUC1_Bazės!$AD8</f>
        <v>0</v>
      </c>
      <c r="J37" s="236">
        <f>SUC1_Bazės!$AD9</f>
        <v>0</v>
      </c>
      <c r="K37" s="128"/>
      <c r="L37" s="128"/>
      <c r="M37" s="128"/>
      <c r="N37" s="128"/>
      <c r="O37" s="128"/>
      <c r="P37" s="128"/>
      <c r="Q37" s="128"/>
      <c r="R37" s="64">
        <f t="shared" si="1"/>
        <v>0</v>
      </c>
    </row>
    <row r="38" spans="1:22" ht="12" customHeight="1">
      <c r="A38" s="66" t="s">
        <v>75</v>
      </c>
      <c r="B38" s="93" t="s">
        <v>234</v>
      </c>
      <c r="C38" s="128"/>
      <c r="D38" s="128"/>
      <c r="E38" s="128"/>
      <c r="F38" s="128"/>
      <c r="G38" s="128"/>
      <c r="H38" s="236">
        <f>SUC1_Bazės!$AE7</f>
        <v>0</v>
      </c>
      <c r="I38" s="236">
        <f>SUC1_Bazės!$AE8</f>
        <v>0</v>
      </c>
      <c r="J38" s="236">
        <f>SUC1_Bazės!$AE9</f>
        <v>0</v>
      </c>
      <c r="K38" s="128"/>
      <c r="L38" s="128"/>
      <c r="M38" s="128"/>
      <c r="N38" s="128"/>
      <c r="O38" s="128"/>
      <c r="P38" s="128"/>
      <c r="Q38" s="128"/>
      <c r="R38" s="64">
        <f t="shared" si="1"/>
        <v>0</v>
      </c>
    </row>
    <row r="39" spans="1:22" ht="12" customHeight="1">
      <c r="A39" s="66" t="s">
        <v>77</v>
      </c>
      <c r="B39" s="93" t="s">
        <v>233</v>
      </c>
      <c r="C39" s="128"/>
      <c r="D39" s="128"/>
      <c r="E39" s="128"/>
      <c r="F39" s="128"/>
      <c r="G39" s="128"/>
      <c r="H39" s="236">
        <f>SUC1_Bazės!$AF7</f>
        <v>0</v>
      </c>
      <c r="I39" s="236">
        <f>SUC1_Bazės!$AF8</f>
        <v>0</v>
      </c>
      <c r="J39" s="236">
        <f>SUC1_Bazės!$AF9</f>
        <v>0</v>
      </c>
      <c r="K39" s="128"/>
      <c r="L39" s="128"/>
      <c r="M39" s="128"/>
      <c r="N39" s="128"/>
      <c r="O39" s="128"/>
      <c r="P39" s="128"/>
      <c r="Q39" s="128"/>
      <c r="R39" s="64">
        <f t="shared" si="1"/>
        <v>0</v>
      </c>
    </row>
    <row r="40" spans="1:22" ht="12" customHeight="1">
      <c r="A40" s="66" t="s">
        <v>242</v>
      </c>
      <c r="B40" s="93" t="s">
        <v>236</v>
      </c>
      <c r="C40" s="128"/>
      <c r="D40" s="128"/>
      <c r="E40" s="128"/>
      <c r="F40" s="128"/>
      <c r="G40" s="128"/>
      <c r="H40" s="236">
        <f>SUC1_Bazės!$AG7</f>
        <v>0</v>
      </c>
      <c r="I40" s="236">
        <f>SUC1_Bazės!$AG8</f>
        <v>0</v>
      </c>
      <c r="J40" s="236">
        <f>SUC1_Bazės!$AG9</f>
        <v>0</v>
      </c>
      <c r="K40" s="128"/>
      <c r="L40" s="128"/>
      <c r="M40" s="128"/>
      <c r="N40" s="128"/>
      <c r="O40" s="128"/>
      <c r="P40" s="128"/>
      <c r="Q40" s="128"/>
      <c r="R40" s="64">
        <f t="shared" si="1"/>
        <v>0</v>
      </c>
    </row>
    <row r="41" spans="1:22" ht="12" customHeight="1">
      <c r="A41" s="66" t="s">
        <v>264</v>
      </c>
      <c r="B41" s="93" t="s">
        <v>237</v>
      </c>
      <c r="C41" s="128"/>
      <c r="D41" s="128"/>
      <c r="E41" s="128"/>
      <c r="F41" s="128"/>
      <c r="G41" s="128"/>
      <c r="H41" s="236">
        <f>SUC1_Bazės!$AH7</f>
        <v>0</v>
      </c>
      <c r="I41" s="236">
        <f>SUC1_Bazės!$AH8</f>
        <v>0</v>
      </c>
      <c r="J41" s="236">
        <f>SUC1_Bazės!$AH9</f>
        <v>0</v>
      </c>
      <c r="K41" s="128"/>
      <c r="L41" s="128"/>
      <c r="M41" s="128"/>
      <c r="N41" s="128"/>
      <c r="O41" s="128"/>
      <c r="P41" s="128"/>
      <c r="Q41" s="128"/>
      <c r="R41" s="64">
        <f t="shared" si="1"/>
        <v>0</v>
      </c>
    </row>
    <row r="42" spans="1:22" ht="12" customHeight="1">
      <c r="A42" s="66" t="s">
        <v>265</v>
      </c>
      <c r="B42" s="93" t="s">
        <v>132</v>
      </c>
      <c r="C42" s="128"/>
      <c r="D42" s="128"/>
      <c r="E42" s="128"/>
      <c r="F42" s="128"/>
      <c r="G42" s="128"/>
      <c r="H42" s="236">
        <f>SUC1_Bazės!$AI7</f>
        <v>0</v>
      </c>
      <c r="I42" s="236">
        <f>SUC1_Bazės!$AI8</f>
        <v>0</v>
      </c>
      <c r="J42" s="236">
        <f>SUC1_Bazės!$AI9</f>
        <v>0</v>
      </c>
      <c r="K42" s="128"/>
      <c r="L42" s="128"/>
      <c r="M42" s="128"/>
      <c r="N42" s="128"/>
      <c r="O42" s="128"/>
      <c r="P42" s="128"/>
      <c r="Q42" s="128"/>
      <c r="R42" s="64">
        <f t="shared" si="1"/>
        <v>0</v>
      </c>
    </row>
    <row r="43" spans="1:22" ht="22.5" customHeight="1">
      <c r="A43" s="66" t="s">
        <v>266</v>
      </c>
      <c r="B43" s="93" t="s">
        <v>268</v>
      </c>
      <c r="C43" s="128"/>
      <c r="D43" s="128"/>
      <c r="E43" s="128"/>
      <c r="F43" s="128"/>
      <c r="G43" s="128"/>
      <c r="H43" s="236">
        <f>SUC1_Bazės!$AJ7</f>
        <v>0</v>
      </c>
      <c r="I43" s="236">
        <f>SUC1_Bazės!$AJ8</f>
        <v>0</v>
      </c>
      <c r="J43" s="236">
        <f>SUC1_Bazės!$AJ9</f>
        <v>0</v>
      </c>
      <c r="K43" s="128"/>
      <c r="L43" s="128"/>
      <c r="M43" s="128"/>
      <c r="N43" s="128"/>
      <c r="O43" s="128"/>
      <c r="P43" s="128"/>
      <c r="Q43" s="128"/>
      <c r="R43" s="64">
        <f t="shared" si="1"/>
        <v>0</v>
      </c>
    </row>
    <row r="44" spans="1:22" ht="23.25" customHeight="1">
      <c r="A44" s="66" t="s">
        <v>342</v>
      </c>
      <c r="B44" s="93" t="s">
        <v>431</v>
      </c>
      <c r="C44" s="128"/>
      <c r="D44" s="128"/>
      <c r="E44" s="128"/>
      <c r="F44" s="128"/>
      <c r="G44" s="128"/>
      <c r="H44" s="236">
        <f>SUC1_Bazės!$AK7</f>
        <v>0</v>
      </c>
      <c r="I44" s="236">
        <f>SUC1_Bazės!$AK8</f>
        <v>0</v>
      </c>
      <c r="J44" s="236">
        <f>SUC1_Bazės!$AK9</f>
        <v>0</v>
      </c>
      <c r="K44" s="128"/>
      <c r="L44" s="128"/>
      <c r="M44" s="128"/>
      <c r="N44" s="128"/>
      <c r="O44" s="128"/>
      <c r="P44" s="128"/>
      <c r="Q44" s="128"/>
      <c r="R44" s="64">
        <f>SUM(C44:Q44)</f>
        <v>0</v>
      </c>
    </row>
    <row r="45" spans="1:22" ht="12" customHeight="1">
      <c r="A45" s="66" t="s">
        <v>430</v>
      </c>
      <c r="B45" s="93" t="s">
        <v>267</v>
      </c>
      <c r="C45" s="128"/>
      <c r="D45" s="128"/>
      <c r="E45" s="128"/>
      <c r="F45" s="128"/>
      <c r="G45" s="128"/>
      <c r="H45" s="236">
        <f>SUC1_Bazės!$AL7</f>
        <v>0</v>
      </c>
      <c r="I45" s="236">
        <f>SUC1_Bazės!$AL8</f>
        <v>0</v>
      </c>
      <c r="J45" s="236">
        <f>SUC1_Bazės!$AL9</f>
        <v>0</v>
      </c>
      <c r="K45" s="128"/>
      <c r="L45" s="128"/>
      <c r="M45" s="128"/>
      <c r="N45" s="128"/>
      <c r="O45" s="128"/>
      <c r="P45" s="128"/>
      <c r="Q45" s="128"/>
      <c r="R45" s="64">
        <f t="shared" ref="R45" si="5">SUM(C45:Q45)</f>
        <v>0</v>
      </c>
      <c r="V45" s="298"/>
    </row>
    <row r="46" spans="1:22">
      <c r="C46" s="97">
        <f>SUM(C21:C26,C28:C44,C17,C13,C8,C6:C7,C11,C12)</f>
        <v>2</v>
      </c>
      <c r="D46" s="97">
        <f t="shared" ref="D46:Q46" si="6">SUM(D21:D26,D28:D44,D17,D13,D8,D6:D7,D11,D12)</f>
        <v>33</v>
      </c>
      <c r="E46" s="97">
        <f t="shared" si="6"/>
        <v>0</v>
      </c>
      <c r="F46" s="97">
        <f t="shared" si="6"/>
        <v>0</v>
      </c>
      <c r="G46" s="97">
        <f t="shared" si="6"/>
        <v>1</v>
      </c>
      <c r="H46" s="97">
        <f>SUM(H21:H26,H28:H44,H17,H13,H8,H6:H7,H11,H12)</f>
        <v>27</v>
      </c>
      <c r="I46" s="97">
        <f>SUM(I21:I26,I28:I44,I17,I13,I8,I6:I7,I11,I12)</f>
        <v>0</v>
      </c>
      <c r="J46" s="97">
        <f>SUM(J21:J26,J28:J44,J17,J13,J8,J6:J7,J11,J12)</f>
        <v>0</v>
      </c>
      <c r="K46" s="97">
        <f>SUM(K21:K26,K28:K44,K17,K13,K8,K6:K7,K11,K12)</f>
        <v>138</v>
      </c>
      <c r="L46" s="97">
        <f t="shared" si="6"/>
        <v>3</v>
      </c>
      <c r="M46" s="97">
        <f t="shared" si="6"/>
        <v>3</v>
      </c>
      <c r="N46" s="97">
        <f t="shared" si="6"/>
        <v>5</v>
      </c>
      <c r="O46" s="97">
        <f t="shared" si="6"/>
        <v>0</v>
      </c>
      <c r="P46" s="97">
        <f t="shared" si="6"/>
        <v>0</v>
      </c>
      <c r="Q46" s="97">
        <f t="shared" si="6"/>
        <v>0</v>
      </c>
      <c r="R46" s="97">
        <f>SUM(R21:R26,R28:R44,R17,R13,R8,R6:R7,R11,R12)</f>
        <v>212</v>
      </c>
    </row>
  </sheetData>
  <sheetProtection algorithmName="SHA-512" hashValue="/6Kun2AbjCp4RbKORPW6OL9TLjQMBN5i/a11Nov/nzdVv5Vs54izFccOXuensjyS4hJcK4AQ+b5qbTGJWLLgew==" saltValue="qOdwpCJ4frkXp7EhDZj4Lw==" spinCount="100000" sheet="1" objects="1" scenarios="1"/>
  <mergeCells count="3">
    <mergeCell ref="A3:R3"/>
    <mergeCell ref="A2:R2"/>
    <mergeCell ref="A1:R1"/>
  </mergeCells>
  <phoneticPr fontId="18" type="noConversion"/>
  <conditionalFormatting sqref="H6:J7 H9:J12 H18:J26 H28:J44 H14:J16">
    <cfRule type="cellIs" dxfId="4" priority="2" stopIfTrue="1" operator="equal">
      <formula>0</formula>
    </cfRule>
  </conditionalFormatting>
  <conditionalFormatting sqref="H45:J45">
    <cfRule type="cellIs" dxfId="3" priority="1" stopIfTrue="1" operator="equal">
      <formula>0</formula>
    </cfRule>
  </conditionalFormatting>
  <printOptions horizontalCentered="1"/>
  <pageMargins left="0.55000000000000004" right="0.31496062992125984" top="0.56999999999999995" bottom="0.19685039370078741" header="0.15748031496062992" footer="0.19685039370078741"/>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V45"/>
  <sheetViews>
    <sheetView showGridLines="0" tabSelected="1" zoomScale="85" zoomScaleNormal="85" workbookViewId="0">
      <selection activeCell="O20" sqref="O20:P20"/>
    </sheetView>
  </sheetViews>
  <sheetFormatPr defaultRowHeight="15.75"/>
  <cols>
    <col min="1" max="1" width="2.625" style="4" customWidth="1"/>
    <col min="2" max="2" width="5.25" style="4" customWidth="1"/>
    <col min="3" max="3" width="7.25" style="4" customWidth="1"/>
    <col min="4" max="4" width="9.5" style="4" customWidth="1"/>
    <col min="5" max="5" width="9" style="4" customWidth="1"/>
    <col min="6" max="6" width="8.625" style="4" customWidth="1"/>
    <col min="7" max="7" width="8.5" style="4" customWidth="1"/>
    <col min="8" max="8" width="9" style="4" customWidth="1"/>
    <col min="9" max="9" width="8.75" style="4" customWidth="1"/>
    <col min="10" max="10" width="8.5" style="4" customWidth="1"/>
    <col min="11" max="11" width="9.25" style="4" customWidth="1"/>
    <col min="12" max="12" width="8" style="4" customWidth="1"/>
    <col min="13" max="13" width="7.5" style="4" customWidth="1"/>
    <col min="14" max="15" width="7.25" style="4" customWidth="1"/>
    <col min="16" max="16" width="7.875" style="4" customWidth="1"/>
    <col min="17" max="17" width="7.25" customWidth="1"/>
    <col min="18" max="18" width="3.25" customWidth="1"/>
  </cols>
  <sheetData>
    <row r="1" spans="1:22" ht="14.25" customHeight="1">
      <c r="A1" s="599" t="str">
        <f>'KKS1_1.Duomenys apie org.'!A10:AI10</f>
        <v>Klaipėdos miesto savivaldybės administracijos Sporto skyrius</v>
      </c>
      <c r="B1" s="599"/>
      <c r="C1" s="599"/>
      <c r="D1" s="599"/>
      <c r="E1" s="599"/>
      <c r="F1" s="599"/>
      <c r="G1" s="599"/>
      <c r="H1" s="599"/>
      <c r="I1" s="599"/>
      <c r="J1" s="599"/>
      <c r="K1" s="599"/>
      <c r="L1" s="599"/>
      <c r="M1" s="599"/>
      <c r="N1" s="599"/>
      <c r="O1" s="599"/>
      <c r="P1" s="599"/>
      <c r="Q1" s="599"/>
    </row>
    <row r="2" spans="1:22" ht="9.75" customHeight="1">
      <c r="A2" s="682" t="s">
        <v>445</v>
      </c>
      <c r="B2" s="682"/>
      <c r="C2" s="682"/>
      <c r="D2" s="682"/>
      <c r="E2" s="682"/>
      <c r="F2" s="682"/>
      <c r="G2" s="682"/>
      <c r="H2" s="682"/>
      <c r="I2" s="682"/>
      <c r="J2" s="682"/>
      <c r="K2" s="682"/>
      <c r="L2" s="682"/>
      <c r="M2" s="682"/>
      <c r="N2" s="682"/>
      <c r="O2" s="682"/>
      <c r="P2" s="682"/>
      <c r="Q2" s="682"/>
    </row>
    <row r="3" spans="1:22" ht="9.75" customHeight="1">
      <c r="A3" s="302"/>
      <c r="B3" s="302"/>
      <c r="C3" s="302"/>
      <c r="D3" s="302"/>
      <c r="E3" s="302"/>
      <c r="F3" s="302"/>
      <c r="G3" s="302"/>
      <c r="H3" s="302"/>
      <c r="I3" s="302"/>
      <c r="J3" s="302"/>
      <c r="K3" s="302"/>
      <c r="L3" s="302"/>
      <c r="M3" s="302"/>
      <c r="N3" s="302"/>
      <c r="O3" s="302"/>
      <c r="P3" s="302"/>
      <c r="Q3" s="302"/>
    </row>
    <row r="4" spans="1:22">
      <c r="A4" s="105" t="s">
        <v>556</v>
      </c>
      <c r="B4" s="106"/>
      <c r="C4" s="278"/>
      <c r="D4" s="278"/>
      <c r="E4" s="106"/>
      <c r="F4" s="106"/>
      <c r="G4" s="106"/>
      <c r="H4" s="268"/>
      <c r="I4" s="106"/>
      <c r="J4" s="106"/>
      <c r="K4" s="106"/>
      <c r="L4" s="106"/>
      <c r="M4" s="106"/>
    </row>
    <row r="5" spans="1:22" ht="13.5" customHeight="1">
      <c r="A5" s="105" t="s">
        <v>448</v>
      </c>
      <c r="B5" s="106"/>
      <c r="C5" s="278"/>
      <c r="D5" s="278"/>
      <c r="E5" s="106"/>
      <c r="F5" s="106"/>
      <c r="G5" s="106"/>
      <c r="H5" s="268"/>
      <c r="I5" s="106"/>
      <c r="J5" s="106"/>
      <c r="K5" s="106"/>
      <c r="L5" s="106"/>
      <c r="M5" s="106"/>
      <c r="S5" s="683" t="str">
        <f>IF(A10&lt;D10,"Dėmėsio! Neįrašėte bendrų savivaldybės lėšų arba jei įrašėte tai negali būti skirta savivaldybės lėšų sporto organizacijoms daugiau negu bendras savivaldybės biudžetas!","")</f>
        <v/>
      </c>
      <c r="T5" s="683"/>
      <c r="U5" s="683"/>
      <c r="V5" s="683"/>
    </row>
    <row r="6" spans="1:22" ht="13.5" customHeight="1">
      <c r="A6" s="705" t="s">
        <v>278</v>
      </c>
      <c r="B6" s="706"/>
      <c r="C6" s="707"/>
      <c r="D6" s="733" t="s">
        <v>447</v>
      </c>
      <c r="E6" s="481" t="s">
        <v>511</v>
      </c>
      <c r="F6" s="481" t="s">
        <v>279</v>
      </c>
      <c r="G6" s="736" t="s">
        <v>449</v>
      </c>
      <c r="H6" s="745" t="s">
        <v>272</v>
      </c>
      <c r="I6" s="746"/>
      <c r="J6" s="746"/>
      <c r="K6" s="746"/>
      <c r="L6" s="746"/>
      <c r="M6" s="746"/>
      <c r="N6" s="746"/>
      <c r="O6" s="746"/>
      <c r="P6" s="746"/>
      <c r="Q6" s="729"/>
      <c r="S6" s="683"/>
      <c r="T6" s="683"/>
      <c r="U6" s="683"/>
      <c r="V6" s="683"/>
    </row>
    <row r="7" spans="1:22" ht="21" customHeight="1">
      <c r="A7" s="708"/>
      <c r="B7" s="709"/>
      <c r="C7" s="710"/>
      <c r="D7" s="734"/>
      <c r="E7" s="481"/>
      <c r="F7" s="481"/>
      <c r="G7" s="736"/>
      <c r="H7" s="725" t="s">
        <v>307</v>
      </c>
      <c r="I7" s="726"/>
      <c r="J7" s="727" t="s">
        <v>318</v>
      </c>
      <c r="K7" s="726"/>
      <c r="L7" s="728" t="s">
        <v>314</v>
      </c>
      <c r="M7" s="729"/>
      <c r="N7" s="728" t="s">
        <v>276</v>
      </c>
      <c r="O7" s="729"/>
      <c r="P7" s="743" t="s">
        <v>31</v>
      </c>
      <c r="Q7" s="744"/>
      <c r="S7" s="683"/>
      <c r="T7" s="683"/>
      <c r="U7" s="683"/>
      <c r="V7" s="683"/>
    </row>
    <row r="8" spans="1:22" ht="56.25" customHeight="1">
      <c r="A8" s="711"/>
      <c r="B8" s="712"/>
      <c r="C8" s="713"/>
      <c r="D8" s="735"/>
      <c r="E8" s="481"/>
      <c r="F8" s="481"/>
      <c r="G8" s="736"/>
      <c r="H8" s="273" t="s">
        <v>315</v>
      </c>
      <c r="I8" s="232" t="s">
        <v>340</v>
      </c>
      <c r="J8" s="274" t="s">
        <v>315</v>
      </c>
      <c r="K8" s="232" t="s">
        <v>340</v>
      </c>
      <c r="L8" s="274" t="s">
        <v>315</v>
      </c>
      <c r="M8" s="232" t="s">
        <v>340</v>
      </c>
      <c r="N8" s="274" t="s">
        <v>315</v>
      </c>
      <c r="O8" s="232" t="s">
        <v>340</v>
      </c>
      <c r="P8" s="274" t="s">
        <v>315</v>
      </c>
      <c r="Q8" s="232" t="s">
        <v>340</v>
      </c>
      <c r="S8" s="683"/>
      <c r="T8" s="683"/>
      <c r="U8" s="683"/>
      <c r="V8" s="683"/>
    </row>
    <row r="9" spans="1:22" ht="9" customHeight="1">
      <c r="A9" s="543">
        <v>1</v>
      </c>
      <c r="B9" s="544"/>
      <c r="C9" s="545"/>
      <c r="D9" s="270">
        <v>2</v>
      </c>
      <c r="E9" s="272">
        <v>4</v>
      </c>
      <c r="F9" s="271">
        <v>5</v>
      </c>
      <c r="G9" s="241">
        <v>6</v>
      </c>
      <c r="H9" s="240">
        <v>7</v>
      </c>
      <c r="I9" s="234">
        <v>8</v>
      </c>
      <c r="J9" s="233">
        <v>9</v>
      </c>
      <c r="K9" s="234">
        <v>10</v>
      </c>
      <c r="L9" s="233">
        <v>11</v>
      </c>
      <c r="M9" s="234">
        <v>12</v>
      </c>
      <c r="N9" s="233">
        <v>13</v>
      </c>
      <c r="O9" s="234">
        <v>14</v>
      </c>
      <c r="P9" s="234">
        <v>10</v>
      </c>
      <c r="Q9" s="233"/>
      <c r="S9" s="683"/>
      <c r="T9" s="683"/>
      <c r="U9" s="683"/>
      <c r="V9" s="683"/>
    </row>
    <row r="10" spans="1:22" ht="15.75" customHeight="1">
      <c r="A10" s="720">
        <v>200819.20000000001</v>
      </c>
      <c r="B10" s="721"/>
      <c r="C10" s="722"/>
      <c r="D10" s="296">
        <f>H26+H10</f>
        <v>13350.296999999999</v>
      </c>
      <c r="E10" s="279">
        <f>IFERROR((D10*100)/A10,0)</f>
        <v>6.6479186253107265</v>
      </c>
      <c r="F10" s="117">
        <v>149116</v>
      </c>
      <c r="G10" s="280">
        <f>IFERROR((A10/F10*10000),0)</f>
        <v>13467.314037393708</v>
      </c>
      <c r="H10" s="391">
        <v>6338.4</v>
      </c>
      <c r="I10" s="242">
        <v>4650.8</v>
      </c>
      <c r="J10" s="242">
        <v>0</v>
      </c>
      <c r="K10" s="242">
        <v>0</v>
      </c>
      <c r="L10" s="242">
        <v>863.5</v>
      </c>
      <c r="M10" s="242">
        <v>748.1</v>
      </c>
      <c r="N10" s="242">
        <v>121.5</v>
      </c>
      <c r="O10" s="242">
        <v>100</v>
      </c>
      <c r="P10" s="282">
        <f>H10+J10+L10+N10</f>
        <v>7323.4</v>
      </c>
      <c r="Q10" s="282">
        <f>I10+K10+M10+O10</f>
        <v>5498.9000000000005</v>
      </c>
      <c r="S10" s="683"/>
      <c r="T10" s="683"/>
      <c r="U10" s="683"/>
      <c r="V10" s="683"/>
    </row>
    <row r="11" spans="1:22" ht="7.5" customHeight="1">
      <c r="A11" s="108"/>
      <c r="B11" s="108"/>
      <c r="C11" s="108"/>
      <c r="D11" s="108"/>
      <c r="E11" s="107"/>
      <c r="F11" s="107"/>
      <c r="G11" s="107"/>
      <c r="H11" s="120"/>
      <c r="I11" s="106"/>
      <c r="J11" s="106"/>
      <c r="K11" s="106"/>
      <c r="L11" s="106"/>
      <c r="M11" s="106"/>
    </row>
    <row r="12" spans="1:22" ht="10.5" customHeight="1">
      <c r="A12" s="15"/>
      <c r="B12" s="13"/>
      <c r="C12" s="13"/>
      <c r="D12" s="13"/>
      <c r="E12" s="13"/>
      <c r="F12" s="13"/>
      <c r="G12" s="13"/>
      <c r="H12" s="13"/>
      <c r="I12" s="297"/>
      <c r="J12" s="106"/>
      <c r="K12" s="106"/>
      <c r="L12" s="106"/>
      <c r="M12" s="106"/>
    </row>
    <row r="13" spans="1:22">
      <c r="A13" s="108"/>
      <c r="B13" s="108"/>
      <c r="C13" s="108"/>
      <c r="D13" s="108"/>
      <c r="E13" s="120"/>
      <c r="F13" s="120"/>
      <c r="G13" s="120"/>
      <c r="H13" s="120"/>
      <c r="I13" s="278"/>
      <c r="J13" s="278"/>
      <c r="K13" s="278"/>
      <c r="L13" s="278"/>
      <c r="M13" s="278"/>
    </row>
    <row r="14" spans="1:22" s="87" customFormat="1" ht="21.75" customHeight="1">
      <c r="A14" s="730" t="s">
        <v>428</v>
      </c>
      <c r="B14" s="731"/>
      <c r="C14" s="731"/>
      <c r="D14" s="731"/>
      <c r="E14" s="731"/>
      <c r="F14" s="731"/>
      <c r="G14" s="732"/>
      <c r="H14" s="732"/>
      <c r="I14" s="732"/>
      <c r="J14" s="732"/>
      <c r="K14" s="732"/>
      <c r="L14" s="732"/>
      <c r="M14" s="732"/>
      <c r="N14" s="86"/>
      <c r="O14" s="86"/>
      <c r="P14" s="283"/>
      <c r="Q14" s="284"/>
    </row>
    <row r="15" spans="1:22" ht="12.75" customHeight="1">
      <c r="A15" s="737" t="s">
        <v>0</v>
      </c>
      <c r="B15" s="693" t="s">
        <v>6</v>
      </c>
      <c r="C15" s="738"/>
      <c r="D15" s="739"/>
      <c r="E15" s="699" t="s">
        <v>143</v>
      </c>
      <c r="F15" s="700"/>
      <c r="G15" s="700"/>
      <c r="H15" s="700"/>
      <c r="I15" s="700"/>
      <c r="J15" s="700"/>
      <c r="K15" s="700"/>
      <c r="L15" s="701"/>
      <c r="M15" s="716" t="s">
        <v>304</v>
      </c>
      <c r="N15" s="717"/>
      <c r="O15" s="723" t="s">
        <v>274</v>
      </c>
      <c r="P15" s="724"/>
      <c r="Q15" s="285"/>
    </row>
    <row r="16" spans="1:22" ht="56.25" customHeight="1">
      <c r="A16" s="737"/>
      <c r="B16" s="740"/>
      <c r="C16" s="741"/>
      <c r="D16" s="742"/>
      <c r="E16" s="110" t="s">
        <v>561</v>
      </c>
      <c r="F16" s="110" t="s">
        <v>427</v>
      </c>
      <c r="G16" s="110" t="s">
        <v>433</v>
      </c>
      <c r="H16" s="110" t="s">
        <v>144</v>
      </c>
      <c r="I16" s="291" t="s">
        <v>316</v>
      </c>
      <c r="J16" s="291" t="s">
        <v>145</v>
      </c>
      <c r="K16" s="291" t="s">
        <v>332</v>
      </c>
      <c r="L16" s="290" t="s">
        <v>146</v>
      </c>
      <c r="M16" s="718"/>
      <c r="N16" s="719"/>
      <c r="O16" s="723"/>
      <c r="P16" s="724"/>
      <c r="Q16" s="331" t="s">
        <v>463</v>
      </c>
    </row>
    <row r="17" spans="1:18" ht="9" customHeight="1">
      <c r="A17" s="5">
        <v>1</v>
      </c>
      <c r="B17" s="567">
        <v>2</v>
      </c>
      <c r="C17" s="577"/>
      <c r="D17" s="578"/>
      <c r="E17" s="292">
        <v>3</v>
      </c>
      <c r="F17" s="292">
        <v>4</v>
      </c>
      <c r="G17" s="292">
        <v>5</v>
      </c>
      <c r="H17" s="292">
        <v>6</v>
      </c>
      <c r="I17" s="25">
        <v>7</v>
      </c>
      <c r="J17" s="293">
        <v>8</v>
      </c>
      <c r="K17" s="293">
        <v>9</v>
      </c>
      <c r="L17" s="293">
        <v>10</v>
      </c>
      <c r="M17" s="567">
        <v>11</v>
      </c>
      <c r="N17" s="702"/>
      <c r="O17" s="765">
        <v>12</v>
      </c>
      <c r="P17" s="596"/>
      <c r="Q17" s="286"/>
    </row>
    <row r="18" spans="1:18" ht="26.25" customHeight="1">
      <c r="A18" s="26" t="s">
        <v>39</v>
      </c>
      <c r="B18" s="753" t="s">
        <v>527</v>
      </c>
      <c r="C18" s="754"/>
      <c r="D18" s="755"/>
      <c r="E18" s="295"/>
      <c r="F18" s="295"/>
      <c r="G18" s="295"/>
      <c r="H18" s="295"/>
      <c r="I18" s="243"/>
      <c r="J18" s="295"/>
      <c r="K18" s="295"/>
      <c r="L18" s="294"/>
      <c r="M18" s="703">
        <f>SUM(E18:L18)</f>
        <v>0</v>
      </c>
      <c r="N18" s="704"/>
      <c r="O18" s="766">
        <f>SUM(A34:Q34)</f>
        <v>0</v>
      </c>
      <c r="P18" s="767"/>
      <c r="Q18" s="332">
        <f>M18-O18</f>
        <v>0</v>
      </c>
      <c r="R18" s="311" t="str">
        <f>IF(Q18="","",IF(Q18&gt;0,"Nepanaudotos lėšos",IF(Q18&lt;0,"Išleista daugiau negu buvo gauta lėšų","")))</f>
        <v/>
      </c>
    </row>
    <row r="19" spans="1:18">
      <c r="A19" s="24" t="s">
        <v>41</v>
      </c>
      <c r="B19" s="753" t="s">
        <v>18</v>
      </c>
      <c r="C19" s="754"/>
      <c r="D19" s="755"/>
      <c r="E19" s="295"/>
      <c r="F19" s="295"/>
      <c r="G19" s="295">
        <v>1</v>
      </c>
      <c r="H19" s="295">
        <v>92.6</v>
      </c>
      <c r="I19" s="295"/>
      <c r="J19" s="295">
        <v>12.76</v>
      </c>
      <c r="K19" s="295"/>
      <c r="L19" s="294">
        <v>37.119999999999997</v>
      </c>
      <c r="M19" s="703">
        <f t="shared" ref="M19:M24" si="0">SUM(E19:L19)</f>
        <v>143.47999999999999</v>
      </c>
      <c r="N19" s="704"/>
      <c r="O19" s="759">
        <v>138.99</v>
      </c>
      <c r="P19" s="760"/>
      <c r="Q19" s="332">
        <f>M19-O19</f>
        <v>4.4899999999999807</v>
      </c>
      <c r="R19" s="311" t="str">
        <f t="shared" ref="R19:R26" si="1">IF(Q19="","",IF(Q19&gt;0,"Nepanaudotos lėšos",IF(Q19&lt;0,"Išleista daugiau negu buvo gauta lėšų","")))</f>
        <v>Nepanaudotos lėšos</v>
      </c>
    </row>
    <row r="20" spans="1:18" ht="13.5" customHeight="1">
      <c r="A20" s="24" t="s">
        <v>43</v>
      </c>
      <c r="B20" s="753" t="s">
        <v>19</v>
      </c>
      <c r="C20" s="754"/>
      <c r="D20" s="755"/>
      <c r="E20" s="295">
        <v>223.12</v>
      </c>
      <c r="F20" s="295">
        <v>89.99</v>
      </c>
      <c r="G20" s="295">
        <v>40.479999999999997</v>
      </c>
      <c r="H20" s="295">
        <v>1419.8</v>
      </c>
      <c r="I20" s="295">
        <v>14.6</v>
      </c>
      <c r="J20" s="295">
        <v>468.733</v>
      </c>
      <c r="K20" s="295">
        <v>255.11</v>
      </c>
      <c r="L20" s="294">
        <v>821.7</v>
      </c>
      <c r="M20" s="703">
        <f t="shared" si="0"/>
        <v>3333.5330000000004</v>
      </c>
      <c r="N20" s="704"/>
      <c r="O20" s="759">
        <v>3112.92</v>
      </c>
      <c r="P20" s="760"/>
      <c r="Q20" s="332">
        <f t="shared" ref="Q20:Q25" si="2">M20-O20</f>
        <v>220.61300000000028</v>
      </c>
      <c r="R20" s="311" t="str">
        <f t="shared" si="1"/>
        <v>Nepanaudotos lėšos</v>
      </c>
    </row>
    <row r="21" spans="1:18" ht="26.25" customHeight="1">
      <c r="A21" s="24" t="s">
        <v>45</v>
      </c>
      <c r="B21" s="753" t="s">
        <v>331</v>
      </c>
      <c r="C21" s="754"/>
      <c r="D21" s="755"/>
      <c r="E21" s="295"/>
      <c r="F21" s="295">
        <v>9.1999999999999993</v>
      </c>
      <c r="G21" s="295"/>
      <c r="H21" s="295">
        <v>120.617</v>
      </c>
      <c r="I21" s="295"/>
      <c r="J21" s="295">
        <v>25</v>
      </c>
      <c r="K21" s="295"/>
      <c r="L21" s="294">
        <v>101.36</v>
      </c>
      <c r="M21" s="703">
        <f t="shared" si="0"/>
        <v>256.17700000000002</v>
      </c>
      <c r="N21" s="704"/>
      <c r="O21" s="759">
        <v>240.297</v>
      </c>
      <c r="P21" s="760"/>
      <c r="Q21" s="332">
        <f t="shared" si="2"/>
        <v>15.880000000000024</v>
      </c>
      <c r="R21" s="311" t="str">
        <f t="shared" si="1"/>
        <v>Nepanaudotos lėšos</v>
      </c>
    </row>
    <row r="22" spans="1:18" ht="15" customHeight="1">
      <c r="A22" s="24" t="s">
        <v>47</v>
      </c>
      <c r="B22" s="753" t="s">
        <v>20</v>
      </c>
      <c r="C22" s="754"/>
      <c r="D22" s="755"/>
      <c r="E22" s="295"/>
      <c r="F22" s="295"/>
      <c r="G22" s="295"/>
      <c r="H22" s="295"/>
      <c r="I22" s="295"/>
      <c r="J22" s="295"/>
      <c r="K22" s="295"/>
      <c r="L22" s="294"/>
      <c r="M22" s="703">
        <f t="shared" si="0"/>
        <v>0</v>
      </c>
      <c r="N22" s="704"/>
      <c r="O22" s="759"/>
      <c r="P22" s="760"/>
      <c r="Q22" s="332">
        <f t="shared" si="2"/>
        <v>0</v>
      </c>
      <c r="R22" s="311" t="str">
        <f t="shared" si="1"/>
        <v/>
      </c>
    </row>
    <row r="23" spans="1:18" ht="24" customHeight="1">
      <c r="A23" s="24" t="s">
        <v>49</v>
      </c>
      <c r="B23" s="753" t="s">
        <v>536</v>
      </c>
      <c r="C23" s="754"/>
      <c r="D23" s="755"/>
      <c r="E23" s="249">
        <f>SUC1_Finansai!C9</f>
        <v>30</v>
      </c>
      <c r="F23" s="249">
        <f>SUC1_Finansai!D9</f>
        <v>0</v>
      </c>
      <c r="G23" s="249">
        <f>SUC1_Finansai!E9</f>
        <v>0</v>
      </c>
      <c r="H23" s="249">
        <f>SUC1_Finansai!F9</f>
        <v>5378.88</v>
      </c>
      <c r="I23" s="249">
        <f>SUC1_Finansai!G9</f>
        <v>48.46</v>
      </c>
      <c r="J23" s="249">
        <f>SUC1_Finansai!H9</f>
        <v>99.5</v>
      </c>
      <c r="K23" s="249">
        <f>SUC1_Finansai!I9</f>
        <v>0</v>
      </c>
      <c r="L23" s="249">
        <f>SUC1_Finansai!J9</f>
        <v>330.77</v>
      </c>
      <c r="M23" s="703">
        <f t="shared" si="0"/>
        <v>5887.6100000000006</v>
      </c>
      <c r="N23" s="704"/>
      <c r="O23" s="761">
        <f>SUC1_Finansai!V9</f>
        <v>5834.91</v>
      </c>
      <c r="P23" s="762"/>
      <c r="Q23" s="332">
        <f t="shared" si="2"/>
        <v>52.700000000000728</v>
      </c>
      <c r="R23" s="311" t="str">
        <f t="shared" si="1"/>
        <v>Nepanaudotos lėšos</v>
      </c>
    </row>
    <row r="24" spans="1:18" ht="25.5" customHeight="1">
      <c r="A24" s="24" t="s">
        <v>51</v>
      </c>
      <c r="B24" s="753" t="s">
        <v>434</v>
      </c>
      <c r="C24" s="754"/>
      <c r="D24" s="755"/>
      <c r="E24" s="249">
        <f>SUC1_Finansai!C10</f>
        <v>0</v>
      </c>
      <c r="F24" s="249">
        <f>SUC1_Finansai!D10</f>
        <v>0</v>
      </c>
      <c r="G24" s="249">
        <f>SUC1_Finansai!E10</f>
        <v>0</v>
      </c>
      <c r="H24" s="249">
        <f>SUC1_Finansai!F10</f>
        <v>0</v>
      </c>
      <c r="I24" s="249">
        <f>SUC1_Finansai!G10</f>
        <v>0</v>
      </c>
      <c r="J24" s="249">
        <f>SUC1_Finansai!H10</f>
        <v>0</v>
      </c>
      <c r="K24" s="249">
        <f>SUC1_Finansai!I10</f>
        <v>0</v>
      </c>
      <c r="L24" s="249">
        <f>SUC1_Finansai!J10</f>
        <v>0</v>
      </c>
      <c r="M24" s="703">
        <f t="shared" si="0"/>
        <v>0</v>
      </c>
      <c r="N24" s="704"/>
      <c r="O24" s="761">
        <f>SUC1_Finansai!V10</f>
        <v>0</v>
      </c>
      <c r="P24" s="762"/>
      <c r="Q24" s="332">
        <f t="shared" si="2"/>
        <v>0</v>
      </c>
      <c r="R24" s="311" t="str">
        <f t="shared" si="1"/>
        <v/>
      </c>
    </row>
    <row r="25" spans="1:18" ht="25.5" customHeight="1">
      <c r="A25" s="24" t="s">
        <v>52</v>
      </c>
      <c r="B25" s="753" t="s">
        <v>435</v>
      </c>
      <c r="C25" s="754"/>
      <c r="D25" s="755"/>
      <c r="E25" s="249">
        <f>SUC1_Finansai!C11</f>
        <v>0</v>
      </c>
      <c r="F25" s="249">
        <f>SUC1_Finansai!D11</f>
        <v>0</v>
      </c>
      <c r="G25" s="249">
        <f>SUC1_Finansai!E11</f>
        <v>0</v>
      </c>
      <c r="H25" s="249">
        <f>SUC1_Finansai!F11</f>
        <v>0</v>
      </c>
      <c r="I25" s="249">
        <f>SUC1_Finansai!G11</f>
        <v>0</v>
      </c>
      <c r="J25" s="249">
        <f>SUC1_Finansai!H11</f>
        <v>0</v>
      </c>
      <c r="K25" s="249">
        <f>SUC1_Finansai!I11</f>
        <v>0</v>
      </c>
      <c r="L25" s="249">
        <f>SUC1_Finansai!J11</f>
        <v>0</v>
      </c>
      <c r="M25" s="703">
        <f>SUM(E25:L25)</f>
        <v>0</v>
      </c>
      <c r="N25" s="704"/>
      <c r="O25" s="761">
        <f>SUC1_Finansai!V11</f>
        <v>0</v>
      </c>
      <c r="P25" s="762"/>
      <c r="Q25" s="332">
        <f t="shared" si="2"/>
        <v>0</v>
      </c>
      <c r="R25" s="311" t="str">
        <f t="shared" si="1"/>
        <v/>
      </c>
    </row>
    <row r="26" spans="1:18">
      <c r="A26" s="27"/>
      <c r="B26" s="756" t="s">
        <v>21</v>
      </c>
      <c r="C26" s="757"/>
      <c r="D26" s="758"/>
      <c r="E26" s="250">
        <f t="shared" ref="E26:K26" si="3">SUM(E18:E25)</f>
        <v>253.12</v>
      </c>
      <c r="F26" s="250">
        <f t="shared" si="3"/>
        <v>99.19</v>
      </c>
      <c r="G26" s="250">
        <f t="shared" si="3"/>
        <v>41.48</v>
      </c>
      <c r="H26" s="250">
        <f t="shared" si="3"/>
        <v>7011.8969999999999</v>
      </c>
      <c r="I26" s="250">
        <f t="shared" si="3"/>
        <v>63.06</v>
      </c>
      <c r="J26" s="250">
        <f t="shared" si="3"/>
        <v>605.99299999999994</v>
      </c>
      <c r="K26" s="250">
        <f t="shared" si="3"/>
        <v>255.11</v>
      </c>
      <c r="L26" s="287">
        <f>SUM(L18:L25)</f>
        <v>1290.95</v>
      </c>
      <c r="M26" s="714">
        <f>SUM(M18:N25)</f>
        <v>9620.8000000000011</v>
      </c>
      <c r="N26" s="715"/>
      <c r="O26" s="763">
        <f>SUM(O18:P25)</f>
        <v>9327.1170000000002</v>
      </c>
      <c r="P26" s="764"/>
      <c r="Q26" s="332">
        <f>M26-O26</f>
        <v>293.6830000000009</v>
      </c>
      <c r="R26" s="311" t="str">
        <f t="shared" si="1"/>
        <v>Nepanaudotos lėšos</v>
      </c>
    </row>
    <row r="27" spans="1:18" ht="4.5" customHeight="1">
      <c r="A27" s="303"/>
      <c r="B27" s="106"/>
      <c r="C27" s="278"/>
      <c r="D27" s="278"/>
      <c r="E27" s="106"/>
      <c r="F27" s="106"/>
      <c r="G27" s="106"/>
      <c r="H27" s="268"/>
      <c r="I27" s="106"/>
      <c r="J27" s="106"/>
      <c r="K27" s="106"/>
      <c r="L27" s="106"/>
      <c r="M27" s="109"/>
    </row>
    <row r="28" spans="1:18" ht="12.75" customHeight="1">
      <c r="A28" s="277" t="s">
        <v>564</v>
      </c>
      <c r="B28" s="278"/>
      <c r="C28" s="278"/>
      <c r="D28" s="278"/>
      <c r="E28" s="278"/>
      <c r="F28" s="278"/>
      <c r="G28" s="278"/>
      <c r="H28" s="278"/>
      <c r="I28" s="278"/>
      <c r="J28" s="278"/>
      <c r="K28" s="278"/>
      <c r="L28" s="278"/>
      <c r="M28" s="275"/>
    </row>
    <row r="29" spans="1:18" ht="20.25" customHeight="1">
      <c r="A29" s="303"/>
      <c r="B29" s="278"/>
      <c r="C29" s="278"/>
      <c r="D29" s="278"/>
      <c r="E29" s="278"/>
      <c r="F29" s="278"/>
      <c r="G29" s="278"/>
      <c r="H29" s="278"/>
      <c r="I29" s="278"/>
      <c r="J29" s="278"/>
      <c r="K29" s="278"/>
      <c r="L29" s="278"/>
      <c r="M29" s="275"/>
    </row>
    <row r="30" spans="1:18">
      <c r="A30" s="281" t="s">
        <v>526</v>
      </c>
      <c r="B30" s="15"/>
      <c r="C30" s="15"/>
      <c r="D30" s="15"/>
      <c r="E30" s="13"/>
      <c r="F30" s="13"/>
      <c r="G30" s="13"/>
      <c r="H30" s="13"/>
      <c r="I30" s="13"/>
      <c r="J30" s="13"/>
      <c r="K30" s="13"/>
      <c r="L30" s="13"/>
      <c r="M30" s="13"/>
    </row>
    <row r="31" spans="1:18" ht="20.25" customHeight="1">
      <c r="A31" s="693" t="s">
        <v>313</v>
      </c>
      <c r="B31" s="694"/>
      <c r="C31" s="697" t="s">
        <v>321</v>
      </c>
      <c r="D31" s="453" t="s">
        <v>150</v>
      </c>
      <c r="E31" s="453" t="s">
        <v>149</v>
      </c>
      <c r="F31" s="453" t="s">
        <v>147</v>
      </c>
      <c r="G31" s="453" t="s">
        <v>148</v>
      </c>
      <c r="H31" s="748" t="s">
        <v>461</v>
      </c>
      <c r="I31" s="749"/>
      <c r="J31" s="550" t="s">
        <v>271</v>
      </c>
      <c r="K31" s="551"/>
      <c r="L31" s="750"/>
      <c r="M31" s="751" t="s">
        <v>273</v>
      </c>
      <c r="N31" s="453" t="s">
        <v>339</v>
      </c>
      <c r="O31" s="590" t="s">
        <v>334</v>
      </c>
      <c r="P31" s="590" t="s">
        <v>335</v>
      </c>
      <c r="Q31" s="453" t="s">
        <v>290</v>
      </c>
    </row>
    <row r="32" spans="1:18" ht="42" customHeight="1">
      <c r="A32" s="695"/>
      <c r="B32" s="696"/>
      <c r="C32" s="698"/>
      <c r="D32" s="747"/>
      <c r="E32" s="747"/>
      <c r="F32" s="747"/>
      <c r="G32" s="747"/>
      <c r="H32" s="313" t="s">
        <v>460</v>
      </c>
      <c r="I32" s="309" t="s">
        <v>277</v>
      </c>
      <c r="J32" s="308" t="s">
        <v>275</v>
      </c>
      <c r="K32" s="308" t="s">
        <v>458</v>
      </c>
      <c r="L32" s="314" t="s">
        <v>459</v>
      </c>
      <c r="M32" s="752"/>
      <c r="N32" s="747"/>
      <c r="O32" s="592"/>
      <c r="P32" s="592"/>
      <c r="Q32" s="747"/>
    </row>
    <row r="33" spans="1:17" s="339" customFormat="1" ht="12" customHeight="1">
      <c r="A33" s="689">
        <v>1</v>
      </c>
      <c r="B33" s="690"/>
      <c r="C33" s="276">
        <v>2</v>
      </c>
      <c r="D33" s="276">
        <v>3</v>
      </c>
      <c r="E33" s="276">
        <v>4</v>
      </c>
      <c r="F33" s="276">
        <v>5</v>
      </c>
      <c r="G33" s="276">
        <v>6</v>
      </c>
      <c r="H33" s="276">
        <v>7</v>
      </c>
      <c r="I33" s="276">
        <v>8</v>
      </c>
      <c r="J33" s="276">
        <v>9</v>
      </c>
      <c r="K33" s="276">
        <v>10</v>
      </c>
      <c r="L33" s="276">
        <v>11</v>
      </c>
      <c r="M33" s="276">
        <v>12</v>
      </c>
      <c r="N33" s="276">
        <v>13</v>
      </c>
      <c r="O33" s="276">
        <v>14</v>
      </c>
      <c r="P33" s="276">
        <v>15</v>
      </c>
      <c r="Q33" s="276">
        <v>16</v>
      </c>
    </row>
    <row r="34" spans="1:17">
      <c r="A34" s="691"/>
      <c r="B34" s="692"/>
      <c r="C34" s="244"/>
      <c r="D34" s="244"/>
      <c r="E34" s="244"/>
      <c r="F34" s="244"/>
      <c r="G34" s="244"/>
      <c r="H34" s="244"/>
      <c r="I34" s="244"/>
      <c r="J34" s="244"/>
      <c r="K34" s="244"/>
      <c r="L34" s="244"/>
      <c r="M34" s="244"/>
      <c r="N34" s="244"/>
      <c r="O34" s="244"/>
      <c r="P34" s="244"/>
      <c r="Q34" s="244"/>
    </row>
    <row r="35" spans="1:17" s="13" customFormat="1"/>
    <row r="36" spans="1:17" s="13" customFormat="1">
      <c r="A36" s="299" t="s">
        <v>512</v>
      </c>
      <c r="F36" s="300"/>
      <c r="G36" s="300"/>
      <c r="H36" s="15"/>
      <c r="M36" s="301">
        <f>IFERROR(('KKS1_1.Duomenys apie org.'!N29/F10*100),"")</f>
        <v>7.7878966710480428</v>
      </c>
      <c r="N36" s="297" t="s">
        <v>429</v>
      </c>
    </row>
    <row r="37" spans="1:17" s="13" customFormat="1"/>
    <row r="38" spans="1:17" s="13" customFormat="1">
      <c r="A38" s="15"/>
    </row>
    <row r="39" spans="1:17" s="13" customFormat="1" ht="16.5" customHeight="1">
      <c r="A39" s="166" t="s">
        <v>285</v>
      </c>
      <c r="B39" s="124"/>
      <c r="C39" s="124"/>
      <c r="D39" s="124"/>
      <c r="E39" s="124"/>
      <c r="F39" s="124"/>
      <c r="G39" s="686" t="s">
        <v>599</v>
      </c>
      <c r="H39" s="686"/>
      <c r="I39" s="686"/>
      <c r="J39" s="686"/>
      <c r="K39" s="686"/>
      <c r="L39" s="686"/>
      <c r="M39" s="686"/>
      <c r="N39" s="289"/>
      <c r="O39" s="125" t="s">
        <v>289</v>
      </c>
      <c r="P39" s="687" t="s">
        <v>598</v>
      </c>
      <c r="Q39" s="687"/>
    </row>
    <row r="40" spans="1:17" s="13" customFormat="1" ht="18" customHeight="1">
      <c r="B40" s="126"/>
      <c r="C40" s="126"/>
      <c r="D40" s="126"/>
      <c r="E40" s="67"/>
      <c r="G40" s="688" t="s">
        <v>432</v>
      </c>
      <c r="H40" s="688"/>
      <c r="I40" s="688"/>
      <c r="J40" s="688"/>
      <c r="K40" s="688"/>
      <c r="L40" s="688"/>
      <c r="M40" s="688"/>
      <c r="N40" s="289"/>
      <c r="O40" s="289"/>
      <c r="P40" s="289"/>
      <c r="Q40" s="289"/>
    </row>
    <row r="41" spans="1:17" s="13" customFormat="1" ht="33" customHeight="1">
      <c r="A41" s="684" t="s">
        <v>281</v>
      </c>
      <c r="B41" s="684"/>
      <c r="C41" s="684"/>
      <c r="D41" s="684"/>
      <c r="E41" s="684"/>
      <c r="F41" s="684"/>
      <c r="G41" s="686" t="s">
        <v>600</v>
      </c>
      <c r="H41" s="686"/>
      <c r="I41" s="686"/>
      <c r="J41" s="686"/>
      <c r="K41" s="686"/>
      <c r="L41" s="686"/>
      <c r="M41" s="686"/>
      <c r="N41" s="289"/>
      <c r="O41" s="289"/>
      <c r="P41" s="289"/>
      <c r="Q41" s="289"/>
    </row>
    <row r="42" spans="1:17" s="13" customFormat="1" ht="18" customHeight="1">
      <c r="B42" s="126" t="s">
        <v>152</v>
      </c>
      <c r="C42" s="126"/>
      <c r="D42" s="126"/>
      <c r="E42" s="67"/>
      <c r="G42" s="688" t="s">
        <v>432</v>
      </c>
      <c r="H42" s="688"/>
      <c r="I42" s="688"/>
      <c r="J42" s="688"/>
      <c r="K42" s="688"/>
      <c r="L42" s="688"/>
      <c r="M42" s="688"/>
      <c r="N42" s="289"/>
      <c r="O42" s="289"/>
      <c r="P42" s="289"/>
      <c r="Q42" s="289"/>
    </row>
    <row r="43" spans="1:17" s="13" customFormat="1" ht="9" customHeight="1">
      <c r="B43" s="126"/>
      <c r="C43" s="126"/>
      <c r="D43" s="126"/>
      <c r="E43" s="67"/>
      <c r="G43" s="289"/>
      <c r="H43" s="289"/>
      <c r="I43" s="289"/>
      <c r="J43" s="289"/>
      <c r="K43" s="289"/>
      <c r="L43" s="289"/>
      <c r="M43" s="289"/>
      <c r="N43" s="289"/>
      <c r="O43" s="289"/>
      <c r="P43" s="289"/>
      <c r="Q43" s="289"/>
    </row>
    <row r="44" spans="1:17" s="13" customFormat="1" ht="14.25" customHeight="1">
      <c r="E44" s="685">
        <f ca="1">TODAY()</f>
        <v>44335</v>
      </c>
      <c r="F44" s="685"/>
    </row>
    <row r="45" spans="1:17" s="13" customFormat="1" ht="13.5" customHeight="1">
      <c r="A45" s="127"/>
      <c r="E45" s="288" t="s">
        <v>153</v>
      </c>
      <c r="F45" s="288"/>
    </row>
  </sheetData>
  <sheetProtection algorithmName="SHA-512" hashValue="8wF1b6h5s9BoKAKDooUzZw35Qp8KHEEjvEKhaay4Hbb6ni+TEkO5T9ynt47aCAXHZv6HUW0Qzj22VppTVN7+Yg==" saltValue="Xmr0XMy0K0VPIVcdyGCAIg==" spinCount="100000" sheet="1" objects="1" scenarios="1"/>
  <mergeCells count="74">
    <mergeCell ref="O17:P17"/>
    <mergeCell ref="O18:P18"/>
    <mergeCell ref="O19:P19"/>
    <mergeCell ref="O20:P20"/>
    <mergeCell ref="O21:P21"/>
    <mergeCell ref="Q31:Q32"/>
    <mergeCell ref="B18:D18"/>
    <mergeCell ref="B19:D19"/>
    <mergeCell ref="B20:D20"/>
    <mergeCell ref="B21:D21"/>
    <mergeCell ref="B22:D22"/>
    <mergeCell ref="B23:D23"/>
    <mergeCell ref="B24:D24"/>
    <mergeCell ref="B25:D25"/>
    <mergeCell ref="B26:D26"/>
    <mergeCell ref="D31:D32"/>
    <mergeCell ref="O22:P22"/>
    <mergeCell ref="O23:P23"/>
    <mergeCell ref="O24:P24"/>
    <mergeCell ref="O25:P25"/>
    <mergeCell ref="O26:P26"/>
    <mergeCell ref="O31:O32"/>
    <mergeCell ref="P31:P32"/>
    <mergeCell ref="E31:E32"/>
    <mergeCell ref="F31:F32"/>
    <mergeCell ref="G31:G32"/>
    <mergeCell ref="H31:I31"/>
    <mergeCell ref="J31:L31"/>
    <mergeCell ref="M31:M32"/>
    <mergeCell ref="N31:N32"/>
    <mergeCell ref="A1:Q1"/>
    <mergeCell ref="A2:Q2"/>
    <mergeCell ref="O15:P16"/>
    <mergeCell ref="H7:I7"/>
    <mergeCell ref="J7:K7"/>
    <mergeCell ref="L7:M7"/>
    <mergeCell ref="N7:O7"/>
    <mergeCell ref="A14:M14"/>
    <mergeCell ref="D6:D8"/>
    <mergeCell ref="E6:E8"/>
    <mergeCell ref="F6:F8"/>
    <mergeCell ref="G6:G8"/>
    <mergeCell ref="A15:A16"/>
    <mergeCell ref="B15:D16"/>
    <mergeCell ref="P7:Q7"/>
    <mergeCell ref="H6:Q6"/>
    <mergeCell ref="A6:C8"/>
    <mergeCell ref="A9:C9"/>
    <mergeCell ref="M24:N24"/>
    <mergeCell ref="M25:N25"/>
    <mergeCell ref="M26:N26"/>
    <mergeCell ref="M15:N16"/>
    <mergeCell ref="M19:N19"/>
    <mergeCell ref="M20:N20"/>
    <mergeCell ref="M21:N21"/>
    <mergeCell ref="M22:N22"/>
    <mergeCell ref="M23:N23"/>
    <mergeCell ref="A10:C10"/>
    <mergeCell ref="S5:V10"/>
    <mergeCell ref="A41:F41"/>
    <mergeCell ref="E44:F44"/>
    <mergeCell ref="G41:M41"/>
    <mergeCell ref="G39:M39"/>
    <mergeCell ref="P39:Q39"/>
    <mergeCell ref="G42:M42"/>
    <mergeCell ref="G40:M40"/>
    <mergeCell ref="A33:B33"/>
    <mergeCell ref="A34:B34"/>
    <mergeCell ref="A31:B32"/>
    <mergeCell ref="C31:C32"/>
    <mergeCell ref="B17:D17"/>
    <mergeCell ref="E15:L15"/>
    <mergeCell ref="M17:N17"/>
    <mergeCell ref="M18:N18"/>
  </mergeCells>
  <phoneticPr fontId="0" type="noConversion"/>
  <conditionalFormatting sqref="E23:L25">
    <cfRule type="cellIs" dxfId="2" priority="4" stopIfTrue="1" operator="equal">
      <formula>0</formula>
    </cfRule>
  </conditionalFormatting>
  <conditionalFormatting sqref="O23:O25">
    <cfRule type="cellIs" dxfId="1" priority="2" stopIfTrue="1" operator="equal">
      <formula>0</formula>
    </cfRule>
  </conditionalFormatting>
  <conditionalFormatting sqref="L23:L25">
    <cfRule type="cellIs" dxfId="0" priority="1" stopIfTrue="1" operator="equal">
      <formula>0</formula>
    </cfRule>
  </conditionalFormatting>
  <printOptions horizontalCentered="1"/>
  <pageMargins left="0.31496062992125984" right="0.19685039370078741" top="0.39370078740157483" bottom="0.55118110236220474" header="0.39370078740157483" footer="0.51181102362204722"/>
  <pageSetup paperSize="9" fitToHeight="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AM146"/>
  <sheetViews>
    <sheetView showGridLines="0" zoomScaleNormal="100" workbookViewId="0">
      <pane ySplit="9" topLeftCell="A10" activePane="bottomLeft" state="frozen"/>
      <selection pane="bottomLeft" activeCell="D40" sqref="D40"/>
    </sheetView>
  </sheetViews>
  <sheetFormatPr defaultColWidth="9" defaultRowHeight="15"/>
  <cols>
    <col min="1" max="1" width="2.375" style="182" customWidth="1"/>
    <col min="2" max="2" width="23.625" style="166" customWidth="1"/>
    <col min="3" max="5" width="3.75" style="172" customWidth="1"/>
    <col min="6" max="11" width="3.25" style="172" customWidth="1"/>
    <col min="12" max="14" width="3.75" style="172" customWidth="1"/>
    <col min="15" max="15" width="4.375" style="172" customWidth="1"/>
    <col min="16" max="16" width="3.75" style="172" customWidth="1"/>
    <col min="17" max="20" width="3.625" style="172" customWidth="1"/>
    <col min="21" max="21" width="4.375" style="172" customWidth="1"/>
    <col min="22" max="25" width="3.5" style="172" customWidth="1"/>
    <col min="26" max="26" width="4.375" style="172" customWidth="1"/>
    <col min="27" max="31" width="3.75" style="172" customWidth="1"/>
    <col min="32" max="32" width="4.25" style="172" customWidth="1"/>
    <col min="33" max="33" width="3.5" style="172" customWidth="1"/>
    <col min="34" max="16384" width="9" style="172"/>
  </cols>
  <sheetData>
    <row r="1" spans="1:36" ht="51" customHeight="1">
      <c r="A1" s="432" t="str">
        <f>IF('SUC1_B. duomenys'!A10:U10="","",'SUC1_B. duomenys'!A10:U10)</f>
        <v>BĮ KLAIPĖDOS MIESTO LENGVOSIOS ATLETIKOS MOKYKLA, BĮ KLAIPĖDOS "GINTARO" SPORTO CENTRAS, BĮ KLAIPĖDOS FUTBOLO SPORTO MOKYKLA, BĮ KLAIPĖDOS VLADO KNAŠIAUS KREPŠINIO MOKYKLA, BĮ KLAIPĖDOS "VIESULO" SPORTO CENTRAS, BĮ KLAIPĖDOS MIESTO SPORTO BAZIŲ VALDYMO CENTRAS</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256"/>
      <c r="AH1" s="256"/>
      <c r="AI1" s="256"/>
      <c r="AJ1" s="256"/>
    </row>
    <row r="2" spans="1:36">
      <c r="A2" s="433" t="s">
        <v>319</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255"/>
      <c r="AH2" s="255"/>
      <c r="AI2" s="255"/>
      <c r="AJ2" s="255"/>
    </row>
    <row r="3" spans="1:36" s="166" customFormat="1">
      <c r="A3" s="368" t="s">
        <v>558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row>
    <row r="4" spans="1:36" s="166" customFormat="1" ht="15" customHeight="1" thickBot="1">
      <c r="A4" s="451" t="s">
        <v>0</v>
      </c>
      <c r="B4" s="453" t="s">
        <v>411</v>
      </c>
      <c r="C4" s="466" t="s">
        <v>540</v>
      </c>
      <c r="D4" s="466"/>
      <c r="E4" s="466"/>
      <c r="F4" s="466"/>
      <c r="G4" s="466"/>
      <c r="H4" s="466"/>
      <c r="I4" s="466"/>
      <c r="J4" s="466"/>
      <c r="K4" s="466"/>
      <c r="L4" s="466"/>
      <c r="M4" s="466"/>
      <c r="N4" s="466"/>
      <c r="O4" s="466"/>
      <c r="P4" s="466"/>
      <c r="Q4" s="466"/>
      <c r="R4" s="466"/>
      <c r="S4" s="466"/>
      <c r="T4" s="466"/>
      <c r="U4" s="467" t="s">
        <v>541</v>
      </c>
      <c r="V4" s="468"/>
      <c r="W4" s="468"/>
      <c r="X4" s="468"/>
      <c r="Y4" s="468"/>
      <c r="Z4" s="468"/>
      <c r="AA4" s="468"/>
      <c r="AB4" s="468"/>
      <c r="AC4" s="468"/>
      <c r="AD4" s="468"/>
      <c r="AE4" s="469"/>
      <c r="AF4" s="456" t="s">
        <v>252</v>
      </c>
    </row>
    <row r="5" spans="1:36" s="166" customFormat="1" ht="15" customHeight="1" thickTop="1">
      <c r="A5" s="452"/>
      <c r="B5" s="454"/>
      <c r="C5" s="473" t="s">
        <v>542</v>
      </c>
      <c r="D5" s="474"/>
      <c r="E5" s="474"/>
      <c r="F5" s="474"/>
      <c r="G5" s="474"/>
      <c r="H5" s="474"/>
      <c r="I5" s="474"/>
      <c r="J5" s="474"/>
      <c r="K5" s="474"/>
      <c r="L5" s="474"/>
      <c r="M5" s="474"/>
      <c r="N5" s="475"/>
      <c r="O5" s="476" t="s">
        <v>543</v>
      </c>
      <c r="P5" s="476"/>
      <c r="Q5" s="476"/>
      <c r="R5" s="476"/>
      <c r="S5" s="476"/>
      <c r="T5" s="476"/>
      <c r="U5" s="477" t="s">
        <v>544</v>
      </c>
      <c r="V5" s="478"/>
      <c r="W5" s="478"/>
      <c r="X5" s="478"/>
      <c r="Y5" s="479"/>
      <c r="Z5" s="477" t="s">
        <v>538</v>
      </c>
      <c r="AA5" s="478"/>
      <c r="AB5" s="478"/>
      <c r="AC5" s="478"/>
      <c r="AD5" s="478"/>
      <c r="AE5" s="479"/>
      <c r="AF5" s="457"/>
    </row>
    <row r="6" spans="1:36" s="166" customFormat="1" ht="15" customHeight="1">
      <c r="A6" s="452"/>
      <c r="B6" s="454"/>
      <c r="C6" s="470" t="s">
        <v>454</v>
      </c>
      <c r="D6" s="445" t="s">
        <v>2</v>
      </c>
      <c r="E6" s="445" t="s">
        <v>30</v>
      </c>
      <c r="F6" s="471" t="s">
        <v>28</v>
      </c>
      <c r="G6" s="471"/>
      <c r="H6" s="471"/>
      <c r="I6" s="471"/>
      <c r="J6" s="471"/>
      <c r="K6" s="471"/>
      <c r="L6" s="445" t="s">
        <v>451</v>
      </c>
      <c r="M6" s="445" t="s">
        <v>537</v>
      </c>
      <c r="N6" s="446" t="s">
        <v>253</v>
      </c>
      <c r="O6" s="459" t="s">
        <v>454</v>
      </c>
      <c r="P6" s="462" t="s">
        <v>2</v>
      </c>
      <c r="Q6" s="445" t="s">
        <v>451</v>
      </c>
      <c r="R6" s="445" t="s">
        <v>537</v>
      </c>
      <c r="S6" s="445" t="s">
        <v>545</v>
      </c>
      <c r="T6" s="465" t="s">
        <v>253</v>
      </c>
      <c r="U6" s="459" t="s">
        <v>454</v>
      </c>
      <c r="V6" s="462" t="s">
        <v>2</v>
      </c>
      <c r="W6" s="445" t="s">
        <v>451</v>
      </c>
      <c r="X6" s="445" t="s">
        <v>537</v>
      </c>
      <c r="Y6" s="446" t="s">
        <v>253</v>
      </c>
      <c r="Z6" s="459" t="s">
        <v>454</v>
      </c>
      <c r="AA6" s="445" t="s">
        <v>2</v>
      </c>
      <c r="AB6" s="445" t="s">
        <v>451</v>
      </c>
      <c r="AC6" s="445" t="s">
        <v>537</v>
      </c>
      <c r="AD6" s="445" t="s">
        <v>545</v>
      </c>
      <c r="AE6" s="446" t="s">
        <v>253</v>
      </c>
      <c r="AF6" s="457"/>
    </row>
    <row r="7" spans="1:36" s="166" customFormat="1" ht="22.5" customHeight="1">
      <c r="A7" s="452"/>
      <c r="B7" s="455"/>
      <c r="C7" s="470"/>
      <c r="D7" s="445"/>
      <c r="E7" s="445"/>
      <c r="F7" s="445" t="s">
        <v>413</v>
      </c>
      <c r="G7" s="445" t="s">
        <v>414</v>
      </c>
      <c r="H7" s="445" t="s">
        <v>415</v>
      </c>
      <c r="I7" s="445" t="s">
        <v>416</v>
      </c>
      <c r="J7" s="445" t="s">
        <v>417</v>
      </c>
      <c r="K7" s="445" t="s">
        <v>418</v>
      </c>
      <c r="L7" s="445"/>
      <c r="M7" s="445"/>
      <c r="N7" s="446"/>
      <c r="O7" s="460"/>
      <c r="P7" s="463"/>
      <c r="Q7" s="445"/>
      <c r="R7" s="445"/>
      <c r="S7" s="445"/>
      <c r="T7" s="465"/>
      <c r="U7" s="460"/>
      <c r="V7" s="463"/>
      <c r="W7" s="445"/>
      <c r="X7" s="445"/>
      <c r="Y7" s="446"/>
      <c r="Z7" s="460"/>
      <c r="AA7" s="445"/>
      <c r="AB7" s="445"/>
      <c r="AC7" s="445"/>
      <c r="AD7" s="445"/>
      <c r="AE7" s="446"/>
      <c r="AF7" s="457"/>
    </row>
    <row r="8" spans="1:36" s="166" customFormat="1" ht="85.5" customHeight="1">
      <c r="A8" s="452"/>
      <c r="B8" s="455"/>
      <c r="C8" s="470"/>
      <c r="D8" s="445"/>
      <c r="E8" s="445"/>
      <c r="F8" s="445"/>
      <c r="G8" s="445"/>
      <c r="H8" s="445"/>
      <c r="I8" s="445"/>
      <c r="J8" s="445"/>
      <c r="K8" s="445"/>
      <c r="L8" s="445"/>
      <c r="M8" s="445"/>
      <c r="N8" s="446"/>
      <c r="O8" s="461"/>
      <c r="P8" s="464"/>
      <c r="Q8" s="445"/>
      <c r="R8" s="445"/>
      <c r="S8" s="445"/>
      <c r="T8" s="465"/>
      <c r="U8" s="461"/>
      <c r="V8" s="464"/>
      <c r="W8" s="445"/>
      <c r="X8" s="445"/>
      <c r="Y8" s="446"/>
      <c r="Z8" s="461"/>
      <c r="AA8" s="445"/>
      <c r="AB8" s="445"/>
      <c r="AC8" s="445"/>
      <c r="AD8" s="445"/>
      <c r="AE8" s="446"/>
      <c r="AF8" s="458"/>
    </row>
    <row r="9" spans="1:36" s="166" customFormat="1" ht="12" customHeight="1">
      <c r="A9" s="123">
        <v>1</v>
      </c>
      <c r="B9" s="364">
        <v>2</v>
      </c>
      <c r="C9" s="366">
        <v>3</v>
      </c>
      <c r="D9" s="123">
        <v>4</v>
      </c>
      <c r="E9" s="123">
        <v>5</v>
      </c>
      <c r="F9" s="123">
        <v>6</v>
      </c>
      <c r="G9" s="123">
        <v>7</v>
      </c>
      <c r="H9" s="123">
        <v>8</v>
      </c>
      <c r="I9" s="123">
        <v>9</v>
      </c>
      <c r="J9" s="123">
        <v>10</v>
      </c>
      <c r="K9" s="123">
        <v>11</v>
      </c>
      <c r="L9" s="123">
        <v>12</v>
      </c>
      <c r="M9" s="123">
        <v>13</v>
      </c>
      <c r="N9" s="367">
        <v>14</v>
      </c>
      <c r="O9" s="365">
        <v>15</v>
      </c>
      <c r="P9" s="123">
        <v>16</v>
      </c>
      <c r="Q9" s="123">
        <v>17</v>
      </c>
      <c r="R9" s="123">
        <v>18</v>
      </c>
      <c r="S9" s="123">
        <v>19</v>
      </c>
      <c r="T9" s="364">
        <v>20</v>
      </c>
      <c r="U9" s="366">
        <v>21</v>
      </c>
      <c r="V9" s="123">
        <v>22</v>
      </c>
      <c r="W9" s="123">
        <v>23</v>
      </c>
      <c r="X9" s="123">
        <v>24</v>
      </c>
      <c r="Y9" s="367">
        <v>25</v>
      </c>
      <c r="Z9" s="365">
        <v>26</v>
      </c>
      <c r="AA9" s="123">
        <v>27</v>
      </c>
      <c r="AB9" s="123">
        <v>28</v>
      </c>
      <c r="AC9" s="123">
        <v>29</v>
      </c>
      <c r="AD9" s="123">
        <v>30</v>
      </c>
      <c r="AE9" s="367">
        <v>31</v>
      </c>
      <c r="AF9" s="365">
        <v>32</v>
      </c>
    </row>
    <row r="10" spans="1:36" s="166" customFormat="1" ht="13.7" customHeight="1">
      <c r="A10" s="167"/>
      <c r="B10" s="435" t="s">
        <v>437</v>
      </c>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row>
    <row r="11" spans="1:36" ht="12" customHeight="1">
      <c r="A11" s="168">
        <f>'SUC1_B. duomenys'!A28</f>
        <v>1</v>
      </c>
      <c r="B11" s="264" t="str">
        <f>'SUC1_B. duomenys'!B28</f>
        <v>Badmintonas</v>
      </c>
      <c r="C11" s="17">
        <v>1</v>
      </c>
      <c r="D11" s="17"/>
      <c r="E11" s="170">
        <f t="shared" ref="E11" si="0">C11-(F11+G11+H11+I11+J11+K11)</f>
        <v>0</v>
      </c>
      <c r="F11" s="17"/>
      <c r="G11" s="17"/>
      <c r="H11" s="17">
        <v>1</v>
      </c>
      <c r="I11" s="17"/>
      <c r="J11" s="17"/>
      <c r="K11" s="17"/>
      <c r="L11" s="17"/>
      <c r="M11" s="17"/>
      <c r="N11" s="17"/>
      <c r="O11" s="171">
        <f t="shared" ref="O11:O65" si="1">Q11+R11+S11+T11</f>
        <v>0</v>
      </c>
      <c r="P11" s="17"/>
      <c r="Q11" s="17"/>
      <c r="R11" s="17"/>
      <c r="S11" s="17"/>
      <c r="T11" s="17"/>
      <c r="U11" s="171">
        <f t="shared" ref="U11:U65" si="2">W11+X11+Y11</f>
        <v>0</v>
      </c>
      <c r="V11" s="17"/>
      <c r="W11" s="17"/>
      <c r="X11" s="17"/>
      <c r="Y11" s="389"/>
      <c r="Z11" s="171">
        <f t="shared" ref="Z11:Z65" si="3">AB11+AC11+AD11+AE11</f>
        <v>0</v>
      </c>
      <c r="AA11" s="17"/>
      <c r="AB11" s="17"/>
      <c r="AC11" s="17"/>
      <c r="AD11" s="17"/>
      <c r="AE11" s="17"/>
      <c r="AF11" s="171"/>
      <c r="AH11" s="390" t="str">
        <f>IF(D11&gt;C11,"Klaida! Negali būti moterų daugiau nei iš viso trenerių/AM sp. specialistų!",IF(F11+G11+H11+I11+J11+K11&gt;C11,"Klaida! Negali būti kategorijų daugiau negu trenerių/AM sp. specialistų!",IF(L11+N11&gt;C11,"Klaida! Negali būti išsilavinimų, veiklos leidimų ir t.t. daugiau negu trenerių/AM sp. specialistų!",IF(P11&gt;O11,"Klaida! Negali būti moterų daugiau nei iš viso AM instruktorių!",IF(Q11+R11+S11+T11&gt;O11,"Klaida! Negali būti išsilavinimų, veiklos leidimų ir t.t. daugiau negu AM instruktorių!",IF(V11&gt;U11,"Klaida! Negali būti moterų daugiau nei iš viso FA specialistų!",IF(W11+X11+Y11&gt;U11,"Klaida! Negali būti išsilavinimų, veiklos leidimų ir t.t. daugiau negu FA specialistų!",IF(AA11&gt;Z11,"Klaida! Negali būti moterų daugiau nei iš viso FA instruktorių!",IF(AB11+AC11+AD11+AE11&gt;Z11,"Klaida! Negali būti išsilavinimų, veiklos leidimų ir t.t. daugiau negu FA instruktorių!","")))))))))</f>
        <v/>
      </c>
    </row>
    <row r="12" spans="1:36" ht="12" customHeight="1">
      <c r="A12" s="168">
        <f>'SUC1_B. duomenys'!A29</f>
        <v>2</v>
      </c>
      <c r="B12" s="264" t="str">
        <f>'SUC1_B. duomenys'!B29</f>
        <v>Baidarių ir kanojų irklavimas</v>
      </c>
      <c r="C12" s="17">
        <f t="shared" ref="C12:C65" si="4">L12+M12+N12</f>
        <v>0</v>
      </c>
      <c r="D12" s="17"/>
      <c r="E12" s="170">
        <f t="shared" ref="E12:E65" si="5">C12-(F12+G12+H12+I12+J12+K12)</f>
        <v>0</v>
      </c>
      <c r="F12" s="17"/>
      <c r="G12" s="17"/>
      <c r="H12" s="17"/>
      <c r="I12" s="17"/>
      <c r="J12" s="17"/>
      <c r="K12" s="17"/>
      <c r="L12" s="17"/>
      <c r="M12" s="17"/>
      <c r="N12" s="17"/>
      <c r="O12" s="171">
        <f t="shared" si="1"/>
        <v>0</v>
      </c>
      <c r="P12" s="17"/>
      <c r="Q12" s="17"/>
      <c r="R12" s="17"/>
      <c r="S12" s="17"/>
      <c r="T12" s="17"/>
      <c r="U12" s="171">
        <f t="shared" si="2"/>
        <v>0</v>
      </c>
      <c r="V12" s="17"/>
      <c r="W12" s="17"/>
      <c r="X12" s="17"/>
      <c r="Y12" s="389"/>
      <c r="Z12" s="171">
        <f t="shared" si="3"/>
        <v>0</v>
      </c>
      <c r="AA12" s="17"/>
      <c r="AB12" s="17"/>
      <c r="AC12" s="17"/>
      <c r="AD12" s="17"/>
      <c r="AE12" s="17"/>
      <c r="AF12" s="171"/>
      <c r="AH12" s="390" t="str">
        <f t="shared" ref="AH12:AH65" si="6">IF(D12&gt;C12,"Klaida! Negali būti moterų daugiau nei iš viso trenerių/AM sp. specialistų!",IF(F12+G12+H12+I12+J12+K12&gt;C12,"Klaida! Negali būti kategorijų daugiau negu trenerių/AM sp. specialistų!",IF(L12+N12&gt;C12,"Klaida! Negali būti išsilavinimų, veiklos leidimų ir t.t. daugiau negu trenerių/AM sp. specialistų!",IF(P12&gt;O12,"Klaida! Negali būti moterų daugiau nei iš viso AM instruktorių!",IF(Q12+R12+S12+T12&gt;O12,"Klaida! Negali būti išsilavinimų, veiklos leidimų ir t.t. daugiau negu AM instruktorių!",IF(V12&gt;U12,"Klaida! Negali būti moterų daugiau nei iš viso FA specialistų!",IF(W12+X12+Y12&gt;U12,"Klaida! Negali būti išsilavinimų, veiklos leidimų ir t.t. daugiau negu FA specialistų!",IF(AA12&gt;Z12,"Klaida! Negali būti moterų daugiau nei iš viso FA instruktorių!",IF(AB12+AC12+AD12+AE12&gt;Z12,"Klaida! Negali būti išsilavinimų, veiklos leidimų ir t.t. daugiau negu FA instruktorių!","")))))))))</f>
        <v/>
      </c>
    </row>
    <row r="13" spans="1:36" ht="12" customHeight="1">
      <c r="A13" s="168">
        <f>'SUC1_B. duomenys'!A30</f>
        <v>3</v>
      </c>
      <c r="B13" s="264" t="str">
        <f>'SUC1_B. duomenys'!B30</f>
        <v>Banglenčių sportas</v>
      </c>
      <c r="C13" s="17">
        <f t="shared" si="4"/>
        <v>0</v>
      </c>
      <c r="D13" s="17"/>
      <c r="E13" s="170">
        <f t="shared" si="5"/>
        <v>0</v>
      </c>
      <c r="F13" s="17"/>
      <c r="G13" s="17"/>
      <c r="H13" s="17"/>
      <c r="I13" s="17"/>
      <c r="J13" s="17"/>
      <c r="K13" s="17"/>
      <c r="L13" s="17"/>
      <c r="M13" s="17"/>
      <c r="N13" s="17"/>
      <c r="O13" s="171">
        <f t="shared" si="1"/>
        <v>0</v>
      </c>
      <c r="P13" s="17"/>
      <c r="Q13" s="17"/>
      <c r="R13" s="17"/>
      <c r="S13" s="17"/>
      <c r="T13" s="17"/>
      <c r="U13" s="171">
        <f t="shared" si="2"/>
        <v>0</v>
      </c>
      <c r="V13" s="17"/>
      <c r="W13" s="17"/>
      <c r="X13" s="17"/>
      <c r="Y13" s="389"/>
      <c r="Z13" s="171">
        <f t="shared" si="3"/>
        <v>0</v>
      </c>
      <c r="AA13" s="17"/>
      <c r="AB13" s="17"/>
      <c r="AC13" s="17"/>
      <c r="AD13" s="17"/>
      <c r="AE13" s="17"/>
      <c r="AF13" s="171"/>
      <c r="AH13" s="390" t="str">
        <f t="shared" si="6"/>
        <v/>
      </c>
    </row>
    <row r="14" spans="1:36" ht="12" customHeight="1">
      <c r="A14" s="168">
        <f>'SUC1_B. duomenys'!A31</f>
        <v>4</v>
      </c>
      <c r="B14" s="264" t="str">
        <f>'SUC1_B. duomenys'!B31</f>
        <v>Beisbolas</v>
      </c>
      <c r="C14" s="17">
        <f t="shared" si="4"/>
        <v>0</v>
      </c>
      <c r="D14" s="17"/>
      <c r="E14" s="170">
        <f t="shared" si="5"/>
        <v>0</v>
      </c>
      <c r="F14" s="17"/>
      <c r="G14" s="17"/>
      <c r="H14" s="17"/>
      <c r="I14" s="17"/>
      <c r="J14" s="17"/>
      <c r="K14" s="17"/>
      <c r="L14" s="17"/>
      <c r="M14" s="17"/>
      <c r="N14" s="17"/>
      <c r="O14" s="171">
        <f t="shared" si="1"/>
        <v>0</v>
      </c>
      <c r="P14" s="17"/>
      <c r="Q14" s="17"/>
      <c r="R14" s="17"/>
      <c r="S14" s="17"/>
      <c r="T14" s="17"/>
      <c r="U14" s="171">
        <f t="shared" si="2"/>
        <v>0</v>
      </c>
      <c r="V14" s="17"/>
      <c r="W14" s="17"/>
      <c r="X14" s="17"/>
      <c r="Y14" s="389"/>
      <c r="Z14" s="171">
        <f t="shared" si="3"/>
        <v>0</v>
      </c>
      <c r="AA14" s="17"/>
      <c r="AB14" s="17"/>
      <c r="AC14" s="17"/>
      <c r="AD14" s="17"/>
      <c r="AE14" s="17"/>
      <c r="AF14" s="171"/>
      <c r="AH14" s="390" t="str">
        <f t="shared" si="6"/>
        <v/>
      </c>
    </row>
    <row r="15" spans="1:36" ht="12" customHeight="1">
      <c r="A15" s="168">
        <f>'SUC1_B. duomenys'!A32</f>
        <v>5</v>
      </c>
      <c r="B15" s="264" t="str">
        <f>'SUC1_B. duomenys'!B32</f>
        <v>Beisbolas (softbolas)  (nuo 2020)</v>
      </c>
      <c r="C15" s="17">
        <f t="shared" si="4"/>
        <v>0</v>
      </c>
      <c r="D15" s="17"/>
      <c r="E15" s="170">
        <f t="shared" si="5"/>
        <v>0</v>
      </c>
      <c r="F15" s="17"/>
      <c r="G15" s="17"/>
      <c r="H15" s="17"/>
      <c r="I15" s="17"/>
      <c r="J15" s="17"/>
      <c r="K15" s="17"/>
      <c r="L15" s="17"/>
      <c r="M15" s="17"/>
      <c r="N15" s="17"/>
      <c r="O15" s="171">
        <f t="shared" si="1"/>
        <v>0</v>
      </c>
      <c r="P15" s="17"/>
      <c r="Q15" s="17"/>
      <c r="R15" s="17"/>
      <c r="S15" s="17"/>
      <c r="T15" s="17"/>
      <c r="U15" s="171">
        <f t="shared" si="2"/>
        <v>0</v>
      </c>
      <c r="V15" s="17"/>
      <c r="W15" s="17"/>
      <c r="X15" s="17"/>
      <c r="Y15" s="389"/>
      <c r="Z15" s="171">
        <f t="shared" si="3"/>
        <v>0</v>
      </c>
      <c r="AA15" s="17"/>
      <c r="AB15" s="17"/>
      <c r="AC15" s="17"/>
      <c r="AD15" s="17"/>
      <c r="AE15" s="17"/>
      <c r="AF15" s="171"/>
      <c r="AH15" s="390" t="str">
        <f t="shared" si="6"/>
        <v/>
      </c>
    </row>
    <row r="16" spans="1:36" ht="12" customHeight="1">
      <c r="A16" s="168">
        <f>'SUC1_B. duomenys'!A33</f>
        <v>6</v>
      </c>
      <c r="B16" s="264" t="str">
        <f>'SUC1_B. duomenys'!B33</f>
        <v>Biatlonas</v>
      </c>
      <c r="C16" s="17">
        <f t="shared" si="4"/>
        <v>0</v>
      </c>
      <c r="D16" s="17"/>
      <c r="E16" s="170">
        <f t="shared" si="5"/>
        <v>0</v>
      </c>
      <c r="F16" s="17"/>
      <c r="G16" s="17"/>
      <c r="H16" s="17"/>
      <c r="I16" s="17"/>
      <c r="J16" s="17"/>
      <c r="K16" s="17"/>
      <c r="L16" s="17"/>
      <c r="M16" s="17"/>
      <c r="N16" s="17"/>
      <c r="O16" s="171">
        <f t="shared" si="1"/>
        <v>0</v>
      </c>
      <c r="P16" s="17"/>
      <c r="Q16" s="17"/>
      <c r="R16" s="17"/>
      <c r="S16" s="17"/>
      <c r="T16" s="17"/>
      <c r="U16" s="171">
        <f t="shared" si="2"/>
        <v>0</v>
      </c>
      <c r="V16" s="17"/>
      <c r="W16" s="17"/>
      <c r="X16" s="17"/>
      <c r="Y16" s="389"/>
      <c r="Z16" s="171">
        <f t="shared" si="3"/>
        <v>0</v>
      </c>
      <c r="AA16" s="17"/>
      <c r="AB16" s="17"/>
      <c r="AC16" s="17"/>
      <c r="AD16" s="17"/>
      <c r="AE16" s="17"/>
      <c r="AF16" s="171"/>
      <c r="AH16" s="390" t="str">
        <f t="shared" si="6"/>
        <v/>
      </c>
    </row>
    <row r="17" spans="1:34" ht="12" customHeight="1">
      <c r="A17" s="168">
        <f>'SUC1_B. duomenys'!A34</f>
        <v>7</v>
      </c>
      <c r="B17" s="264" t="str">
        <f>'SUC1_B. duomenys'!B34</f>
        <v>Bobslėjus</v>
      </c>
      <c r="C17" s="17">
        <f t="shared" si="4"/>
        <v>0</v>
      </c>
      <c r="D17" s="17"/>
      <c r="E17" s="170">
        <f t="shared" si="5"/>
        <v>0</v>
      </c>
      <c r="F17" s="17"/>
      <c r="G17" s="17"/>
      <c r="H17" s="17"/>
      <c r="I17" s="17"/>
      <c r="J17" s="17"/>
      <c r="K17" s="17"/>
      <c r="L17" s="17"/>
      <c r="M17" s="17"/>
      <c r="N17" s="17"/>
      <c r="O17" s="171">
        <f t="shared" si="1"/>
        <v>0</v>
      </c>
      <c r="P17" s="17"/>
      <c r="Q17" s="17"/>
      <c r="R17" s="17"/>
      <c r="S17" s="17"/>
      <c r="T17" s="17"/>
      <c r="U17" s="171">
        <f t="shared" si="2"/>
        <v>0</v>
      </c>
      <c r="V17" s="17"/>
      <c r="W17" s="17"/>
      <c r="X17" s="17"/>
      <c r="Y17" s="389"/>
      <c r="Z17" s="171">
        <f t="shared" si="3"/>
        <v>0</v>
      </c>
      <c r="AA17" s="17"/>
      <c r="AB17" s="17"/>
      <c r="AC17" s="17"/>
      <c r="AD17" s="17"/>
      <c r="AE17" s="17"/>
      <c r="AF17" s="171"/>
      <c r="AH17" s="390" t="str">
        <f t="shared" si="6"/>
        <v/>
      </c>
    </row>
    <row r="18" spans="1:34" ht="12" customHeight="1">
      <c r="A18" s="168">
        <f>'SUC1_B. duomenys'!A35</f>
        <v>8</v>
      </c>
      <c r="B18" s="264" t="str">
        <f>'SUC1_B. duomenys'!B35</f>
        <v>Boksas</v>
      </c>
      <c r="C18" s="17">
        <v>4</v>
      </c>
      <c r="D18" s="17">
        <v>1</v>
      </c>
      <c r="E18" s="170">
        <f t="shared" si="5"/>
        <v>0</v>
      </c>
      <c r="F18" s="17">
        <v>2</v>
      </c>
      <c r="G18" s="17"/>
      <c r="H18" s="17">
        <v>2</v>
      </c>
      <c r="I18" s="17"/>
      <c r="J18" s="17"/>
      <c r="K18" s="17"/>
      <c r="L18" s="17"/>
      <c r="M18" s="17"/>
      <c r="N18" s="17"/>
      <c r="O18" s="171">
        <f t="shared" si="1"/>
        <v>0</v>
      </c>
      <c r="P18" s="17"/>
      <c r="Q18" s="17"/>
      <c r="R18" s="17"/>
      <c r="S18" s="17"/>
      <c r="T18" s="17"/>
      <c r="U18" s="171">
        <f t="shared" si="2"/>
        <v>0</v>
      </c>
      <c r="V18" s="17"/>
      <c r="W18" s="17"/>
      <c r="X18" s="17"/>
      <c r="Y18" s="389"/>
      <c r="Z18" s="171">
        <f t="shared" si="3"/>
        <v>0</v>
      </c>
      <c r="AA18" s="17"/>
      <c r="AB18" s="17"/>
      <c r="AC18" s="17"/>
      <c r="AD18" s="17"/>
      <c r="AE18" s="17"/>
      <c r="AF18" s="171"/>
      <c r="AH18" s="390" t="str">
        <f t="shared" si="6"/>
        <v/>
      </c>
    </row>
    <row r="19" spans="1:34" ht="12" customHeight="1">
      <c r="A19" s="168">
        <f>'SUC1_B. duomenys'!A36</f>
        <v>9</v>
      </c>
      <c r="B19" s="264" t="str">
        <f>'SUC1_B. duomenys'!B36</f>
        <v>Buriavimas</v>
      </c>
      <c r="C19" s="17">
        <f t="shared" si="4"/>
        <v>0</v>
      </c>
      <c r="D19" s="17"/>
      <c r="E19" s="170">
        <f t="shared" si="5"/>
        <v>0</v>
      </c>
      <c r="F19" s="17"/>
      <c r="G19" s="17"/>
      <c r="H19" s="17"/>
      <c r="I19" s="17"/>
      <c r="J19" s="17"/>
      <c r="K19" s="17"/>
      <c r="L19" s="17"/>
      <c r="M19" s="17"/>
      <c r="N19" s="17"/>
      <c r="O19" s="171">
        <f t="shared" si="1"/>
        <v>0</v>
      </c>
      <c r="P19" s="17"/>
      <c r="Q19" s="17"/>
      <c r="R19" s="17"/>
      <c r="S19" s="17"/>
      <c r="T19" s="17"/>
      <c r="U19" s="171">
        <f t="shared" si="2"/>
        <v>0</v>
      </c>
      <c r="V19" s="17"/>
      <c r="W19" s="17"/>
      <c r="X19" s="17"/>
      <c r="Y19" s="389"/>
      <c r="Z19" s="171">
        <f t="shared" si="3"/>
        <v>0</v>
      </c>
      <c r="AA19" s="17"/>
      <c r="AB19" s="17"/>
      <c r="AC19" s="17"/>
      <c r="AD19" s="17"/>
      <c r="AE19" s="17"/>
      <c r="AF19" s="171"/>
      <c r="AH19" s="390" t="str">
        <f t="shared" si="6"/>
        <v/>
      </c>
    </row>
    <row r="20" spans="1:34" ht="12" customHeight="1">
      <c r="A20" s="168">
        <f>'SUC1_B. duomenys'!A37</f>
        <v>10</v>
      </c>
      <c r="B20" s="264" t="str">
        <f>'SUC1_B. duomenys'!B37</f>
        <v>Čiuožimas (dailusis)</v>
      </c>
      <c r="C20" s="17">
        <f t="shared" si="4"/>
        <v>0</v>
      </c>
      <c r="D20" s="17"/>
      <c r="E20" s="170">
        <f t="shared" si="5"/>
        <v>0</v>
      </c>
      <c r="F20" s="17"/>
      <c r="G20" s="17"/>
      <c r="H20" s="17"/>
      <c r="I20" s="17"/>
      <c r="J20" s="17"/>
      <c r="K20" s="17"/>
      <c r="L20" s="17"/>
      <c r="M20" s="17"/>
      <c r="N20" s="17"/>
      <c r="O20" s="171">
        <f t="shared" si="1"/>
        <v>0</v>
      </c>
      <c r="P20" s="17"/>
      <c r="Q20" s="17"/>
      <c r="R20" s="17"/>
      <c r="S20" s="17"/>
      <c r="T20" s="17"/>
      <c r="U20" s="171">
        <f t="shared" si="2"/>
        <v>0</v>
      </c>
      <c r="V20" s="17"/>
      <c r="W20" s="17"/>
      <c r="X20" s="17"/>
      <c r="Y20" s="389"/>
      <c r="Z20" s="171">
        <f t="shared" si="3"/>
        <v>0</v>
      </c>
      <c r="AA20" s="17"/>
      <c r="AB20" s="17"/>
      <c r="AC20" s="17"/>
      <c r="AD20" s="17"/>
      <c r="AE20" s="17"/>
      <c r="AF20" s="171"/>
      <c r="AH20" s="390" t="str">
        <f t="shared" si="6"/>
        <v/>
      </c>
    </row>
    <row r="21" spans="1:34" ht="12" customHeight="1">
      <c r="A21" s="168">
        <f>'SUC1_B. duomenys'!A38</f>
        <v>11</v>
      </c>
      <c r="B21" s="264" t="str">
        <f>'SUC1_B. duomenys'!B38</f>
        <v>Čiuožimas (greitasis)</v>
      </c>
      <c r="C21" s="17">
        <f t="shared" si="4"/>
        <v>0</v>
      </c>
      <c r="D21" s="17"/>
      <c r="E21" s="170">
        <f t="shared" si="5"/>
        <v>0</v>
      </c>
      <c r="F21" s="17"/>
      <c r="G21" s="17"/>
      <c r="H21" s="17"/>
      <c r="I21" s="17"/>
      <c r="J21" s="17"/>
      <c r="K21" s="17"/>
      <c r="L21" s="17"/>
      <c r="M21" s="17"/>
      <c r="N21" s="17"/>
      <c r="O21" s="171">
        <f t="shared" si="1"/>
        <v>0</v>
      </c>
      <c r="P21" s="17"/>
      <c r="Q21" s="17"/>
      <c r="R21" s="17"/>
      <c r="S21" s="17"/>
      <c r="T21" s="17"/>
      <c r="U21" s="171">
        <f t="shared" si="2"/>
        <v>0</v>
      </c>
      <c r="V21" s="17"/>
      <c r="W21" s="17"/>
      <c r="X21" s="17"/>
      <c r="Y21" s="389"/>
      <c r="Z21" s="171">
        <f t="shared" si="3"/>
        <v>0</v>
      </c>
      <c r="AA21" s="17"/>
      <c r="AB21" s="17"/>
      <c r="AC21" s="17"/>
      <c r="AD21" s="17"/>
      <c r="AE21" s="17"/>
      <c r="AF21" s="171"/>
      <c r="AH21" s="390" t="str">
        <f t="shared" si="6"/>
        <v/>
      </c>
    </row>
    <row r="22" spans="1:34" ht="12" customHeight="1">
      <c r="A22" s="168">
        <f>'SUC1_B. duomenys'!A39</f>
        <v>12</v>
      </c>
      <c r="B22" s="264" t="str">
        <f>'SUC1_B. duomenys'!B39</f>
        <v>Dviračių sportas (plentas)</v>
      </c>
      <c r="C22" s="17">
        <v>4</v>
      </c>
      <c r="D22" s="17">
        <v>1</v>
      </c>
      <c r="E22" s="170">
        <f t="shared" si="5"/>
        <v>1</v>
      </c>
      <c r="F22" s="17">
        <v>1</v>
      </c>
      <c r="G22" s="17"/>
      <c r="H22" s="17">
        <v>1</v>
      </c>
      <c r="I22" s="17"/>
      <c r="J22" s="17">
        <v>1</v>
      </c>
      <c r="K22" s="17"/>
      <c r="L22" s="17"/>
      <c r="M22" s="17"/>
      <c r="N22" s="17"/>
      <c r="O22" s="171">
        <f t="shared" si="1"/>
        <v>0</v>
      </c>
      <c r="P22" s="17"/>
      <c r="Q22" s="17"/>
      <c r="R22" s="17"/>
      <c r="S22" s="17"/>
      <c r="T22" s="17"/>
      <c r="U22" s="171">
        <f t="shared" si="2"/>
        <v>0</v>
      </c>
      <c r="V22" s="17"/>
      <c r="W22" s="17"/>
      <c r="X22" s="17"/>
      <c r="Y22" s="389"/>
      <c r="Z22" s="171">
        <f t="shared" si="3"/>
        <v>0</v>
      </c>
      <c r="AA22" s="17"/>
      <c r="AB22" s="17"/>
      <c r="AC22" s="17"/>
      <c r="AD22" s="17"/>
      <c r="AE22" s="17"/>
      <c r="AF22" s="171"/>
      <c r="AH22" s="390" t="str">
        <f t="shared" si="6"/>
        <v/>
      </c>
    </row>
    <row r="23" spans="1:34" ht="12" customHeight="1">
      <c r="A23" s="168">
        <f>'SUC1_B. duomenys'!A40</f>
        <v>13</v>
      </c>
      <c r="B23" s="264" t="str">
        <f>'SUC1_B. duomenys'!B40</f>
        <v>Dviračių sportas (trekas)</v>
      </c>
      <c r="C23" s="17">
        <f t="shared" si="4"/>
        <v>0</v>
      </c>
      <c r="D23" s="17"/>
      <c r="E23" s="170">
        <f t="shared" si="5"/>
        <v>0</v>
      </c>
      <c r="F23" s="17"/>
      <c r="G23" s="17"/>
      <c r="H23" s="17"/>
      <c r="I23" s="17"/>
      <c r="J23" s="17"/>
      <c r="K23" s="17"/>
      <c r="L23" s="17"/>
      <c r="M23" s="17"/>
      <c r="N23" s="17"/>
      <c r="O23" s="171">
        <f t="shared" si="1"/>
        <v>0</v>
      </c>
      <c r="P23" s="17"/>
      <c r="Q23" s="17"/>
      <c r="R23" s="17"/>
      <c r="S23" s="17"/>
      <c r="T23" s="17"/>
      <c r="U23" s="171">
        <f t="shared" si="2"/>
        <v>0</v>
      </c>
      <c r="V23" s="17"/>
      <c r="W23" s="17"/>
      <c r="X23" s="17"/>
      <c r="Y23" s="389"/>
      <c r="Z23" s="171">
        <f t="shared" si="3"/>
        <v>0</v>
      </c>
      <c r="AA23" s="17"/>
      <c r="AB23" s="17"/>
      <c r="AC23" s="17"/>
      <c r="AD23" s="17"/>
      <c r="AE23" s="17"/>
      <c r="AF23" s="171"/>
      <c r="AH23" s="390" t="str">
        <f t="shared" si="6"/>
        <v/>
      </c>
    </row>
    <row r="24" spans="1:34" ht="12" customHeight="1">
      <c r="A24" s="168">
        <f>'SUC1_B. duomenys'!A41</f>
        <v>14</v>
      </c>
      <c r="B24" s="264" t="str">
        <f>'SUC1_B. duomenys'!B41</f>
        <v>Dviračių sportas (kalnų)</v>
      </c>
      <c r="C24" s="17">
        <f t="shared" si="4"/>
        <v>0</v>
      </c>
      <c r="D24" s="17"/>
      <c r="E24" s="170">
        <f t="shared" si="5"/>
        <v>0</v>
      </c>
      <c r="F24" s="17"/>
      <c r="G24" s="17"/>
      <c r="H24" s="17"/>
      <c r="I24" s="17"/>
      <c r="J24" s="17"/>
      <c r="K24" s="17"/>
      <c r="L24" s="17"/>
      <c r="M24" s="17"/>
      <c r="N24" s="17"/>
      <c r="O24" s="171">
        <f t="shared" si="1"/>
        <v>0</v>
      </c>
      <c r="P24" s="17"/>
      <c r="Q24" s="17"/>
      <c r="R24" s="17"/>
      <c r="S24" s="17"/>
      <c r="T24" s="17"/>
      <c r="U24" s="171">
        <f t="shared" si="2"/>
        <v>0</v>
      </c>
      <c r="V24" s="17"/>
      <c r="W24" s="17"/>
      <c r="X24" s="17"/>
      <c r="Y24" s="389"/>
      <c r="Z24" s="171">
        <f t="shared" si="3"/>
        <v>0</v>
      </c>
      <c r="AA24" s="17"/>
      <c r="AB24" s="17"/>
      <c r="AC24" s="17"/>
      <c r="AD24" s="17"/>
      <c r="AE24" s="17"/>
      <c r="AF24" s="171"/>
      <c r="AH24" s="390" t="str">
        <f t="shared" si="6"/>
        <v/>
      </c>
    </row>
    <row r="25" spans="1:34" ht="12" customHeight="1">
      <c r="A25" s="168">
        <f>'SUC1_B. duomenys'!A42</f>
        <v>15</v>
      </c>
      <c r="B25" s="264" t="str">
        <f>'SUC1_B. duomenys'!B42</f>
        <v>Dviračių sportas (mažųjų dviračių kroso)</v>
      </c>
      <c r="C25" s="17">
        <f t="shared" si="4"/>
        <v>0</v>
      </c>
      <c r="D25" s="17"/>
      <c r="E25" s="170">
        <f t="shared" si="5"/>
        <v>0</v>
      </c>
      <c r="F25" s="17"/>
      <c r="G25" s="17"/>
      <c r="H25" s="17"/>
      <c r="I25" s="17"/>
      <c r="J25" s="17"/>
      <c r="K25" s="17"/>
      <c r="L25" s="17"/>
      <c r="M25" s="17"/>
      <c r="N25" s="17"/>
      <c r="O25" s="171">
        <f t="shared" si="1"/>
        <v>0</v>
      </c>
      <c r="P25" s="17"/>
      <c r="Q25" s="17"/>
      <c r="R25" s="17"/>
      <c r="S25" s="17"/>
      <c r="T25" s="17"/>
      <c r="U25" s="171">
        <f t="shared" si="2"/>
        <v>0</v>
      </c>
      <c r="V25" s="17"/>
      <c r="W25" s="17"/>
      <c r="X25" s="17"/>
      <c r="Y25" s="389"/>
      <c r="Z25" s="171">
        <f t="shared" si="3"/>
        <v>0</v>
      </c>
      <c r="AA25" s="17"/>
      <c r="AB25" s="17"/>
      <c r="AC25" s="17"/>
      <c r="AD25" s="17"/>
      <c r="AE25" s="17"/>
      <c r="AF25" s="171"/>
      <c r="AH25" s="390" t="str">
        <f t="shared" si="6"/>
        <v/>
      </c>
    </row>
    <row r="26" spans="1:34" ht="12" customHeight="1">
      <c r="A26" s="168">
        <f>'SUC1_B. duomenys'!A43</f>
        <v>16</v>
      </c>
      <c r="B26" s="264" t="str">
        <f>'SUC1_B. duomenys'!B43</f>
        <v>Dziudo</v>
      </c>
      <c r="C26" s="17">
        <v>2</v>
      </c>
      <c r="D26" s="17"/>
      <c r="E26" s="170">
        <f t="shared" si="5"/>
        <v>0</v>
      </c>
      <c r="F26" s="17">
        <v>1</v>
      </c>
      <c r="G26" s="17"/>
      <c r="H26" s="17">
        <v>1</v>
      </c>
      <c r="I26" s="17"/>
      <c r="J26" s="17"/>
      <c r="K26" s="17"/>
      <c r="L26" s="17"/>
      <c r="M26" s="17"/>
      <c r="N26" s="17"/>
      <c r="O26" s="171">
        <f t="shared" si="1"/>
        <v>0</v>
      </c>
      <c r="P26" s="17"/>
      <c r="Q26" s="17"/>
      <c r="R26" s="17"/>
      <c r="S26" s="17"/>
      <c r="T26" s="17"/>
      <c r="U26" s="171">
        <f t="shared" si="2"/>
        <v>0</v>
      </c>
      <c r="V26" s="17"/>
      <c r="W26" s="17"/>
      <c r="X26" s="17"/>
      <c r="Y26" s="389"/>
      <c r="Z26" s="171">
        <f t="shared" si="3"/>
        <v>0</v>
      </c>
      <c r="AA26" s="17"/>
      <c r="AB26" s="17"/>
      <c r="AC26" s="17"/>
      <c r="AD26" s="17"/>
      <c r="AE26" s="17"/>
      <c r="AF26" s="171"/>
      <c r="AH26" s="390" t="str">
        <f t="shared" si="6"/>
        <v/>
      </c>
    </row>
    <row r="27" spans="1:34" ht="12" customHeight="1">
      <c r="A27" s="168">
        <f>'SUC1_B. duomenys'!A44</f>
        <v>17</v>
      </c>
      <c r="B27" s="264" t="str">
        <f>'SUC1_B. duomenys'!B44</f>
        <v>Fechtavimasis</v>
      </c>
      <c r="C27" s="17">
        <f t="shared" si="4"/>
        <v>0</v>
      </c>
      <c r="D27" s="17"/>
      <c r="E27" s="170">
        <f t="shared" si="5"/>
        <v>0</v>
      </c>
      <c r="F27" s="17"/>
      <c r="G27" s="17"/>
      <c r="H27" s="17"/>
      <c r="I27" s="17"/>
      <c r="J27" s="17"/>
      <c r="K27" s="17"/>
      <c r="L27" s="17"/>
      <c r="M27" s="17"/>
      <c r="N27" s="17"/>
      <c r="O27" s="171">
        <f t="shared" si="1"/>
        <v>0</v>
      </c>
      <c r="P27" s="17"/>
      <c r="Q27" s="17"/>
      <c r="R27" s="17"/>
      <c r="S27" s="17"/>
      <c r="T27" s="17"/>
      <c r="U27" s="171">
        <f t="shared" si="2"/>
        <v>0</v>
      </c>
      <c r="V27" s="17"/>
      <c r="W27" s="17"/>
      <c r="X27" s="17"/>
      <c r="Y27" s="389"/>
      <c r="Z27" s="171">
        <f t="shared" si="3"/>
        <v>0</v>
      </c>
      <c r="AA27" s="17"/>
      <c r="AB27" s="17"/>
      <c r="AC27" s="17"/>
      <c r="AD27" s="17"/>
      <c r="AE27" s="17"/>
      <c r="AF27" s="171"/>
      <c r="AH27" s="390" t="str">
        <f t="shared" si="6"/>
        <v/>
      </c>
    </row>
    <row r="28" spans="1:34" ht="12" customHeight="1">
      <c r="A28" s="168">
        <f>'SUC1_B. duomenys'!A45</f>
        <v>18</v>
      </c>
      <c r="B28" s="264" t="str">
        <f>'SUC1_B. duomenys'!B45</f>
        <v>Futbolas</v>
      </c>
      <c r="C28" s="17">
        <f t="shared" si="4"/>
        <v>18</v>
      </c>
      <c r="D28" s="17">
        <v>2</v>
      </c>
      <c r="E28" s="170">
        <f t="shared" si="5"/>
        <v>8</v>
      </c>
      <c r="F28" s="17">
        <v>10</v>
      </c>
      <c r="G28" s="17"/>
      <c r="H28" s="17"/>
      <c r="I28" s="17"/>
      <c r="J28" s="17"/>
      <c r="K28" s="17"/>
      <c r="L28" s="17">
        <v>18</v>
      </c>
      <c r="M28" s="17"/>
      <c r="N28" s="17"/>
      <c r="O28" s="171">
        <f t="shared" si="1"/>
        <v>0</v>
      </c>
      <c r="P28" s="17"/>
      <c r="Q28" s="17"/>
      <c r="R28" s="17"/>
      <c r="S28" s="17"/>
      <c r="T28" s="17"/>
      <c r="U28" s="171">
        <f t="shared" si="2"/>
        <v>0</v>
      </c>
      <c r="V28" s="17"/>
      <c r="W28" s="17"/>
      <c r="X28" s="17"/>
      <c r="Y28" s="389"/>
      <c r="Z28" s="171">
        <f t="shared" si="3"/>
        <v>0</v>
      </c>
      <c r="AA28" s="17"/>
      <c r="AB28" s="17"/>
      <c r="AC28" s="17"/>
      <c r="AD28" s="17"/>
      <c r="AE28" s="17"/>
      <c r="AF28" s="171"/>
      <c r="AH28" s="390" t="str">
        <f t="shared" si="6"/>
        <v/>
      </c>
    </row>
    <row r="29" spans="1:34" ht="12" customHeight="1">
      <c r="A29" s="168">
        <f>'SUC1_B. duomenys'!A46</f>
        <v>19</v>
      </c>
      <c r="B29" s="264" t="str">
        <f>'SUC1_B. duomenys'!B46</f>
        <v>Gimnastika (sportinė)</v>
      </c>
      <c r="C29" s="17">
        <v>4</v>
      </c>
      <c r="D29" s="17">
        <v>2</v>
      </c>
      <c r="E29" s="170">
        <f t="shared" si="5"/>
        <v>0</v>
      </c>
      <c r="F29" s="17">
        <v>2</v>
      </c>
      <c r="G29" s="17">
        <v>2</v>
      </c>
      <c r="H29" s="17"/>
      <c r="I29" s="17"/>
      <c r="J29" s="17"/>
      <c r="K29" s="17"/>
      <c r="L29" s="17"/>
      <c r="M29" s="17"/>
      <c r="N29" s="17"/>
      <c r="O29" s="171">
        <f t="shared" si="1"/>
        <v>0</v>
      </c>
      <c r="P29" s="17"/>
      <c r="Q29" s="17"/>
      <c r="R29" s="17"/>
      <c r="S29" s="17"/>
      <c r="T29" s="17"/>
      <c r="U29" s="171">
        <f t="shared" si="2"/>
        <v>0</v>
      </c>
      <c r="V29" s="17"/>
      <c r="W29" s="17"/>
      <c r="X29" s="17"/>
      <c r="Y29" s="389"/>
      <c r="Z29" s="171">
        <f t="shared" si="3"/>
        <v>0</v>
      </c>
      <c r="AA29" s="17"/>
      <c r="AB29" s="17"/>
      <c r="AC29" s="17"/>
      <c r="AD29" s="17"/>
      <c r="AE29" s="17"/>
      <c r="AF29" s="171"/>
      <c r="AH29" s="390" t="str">
        <f t="shared" si="6"/>
        <v/>
      </c>
    </row>
    <row r="30" spans="1:34" ht="12" customHeight="1">
      <c r="A30" s="168">
        <f>'SUC1_B. duomenys'!A47</f>
        <v>20</v>
      </c>
      <c r="B30" s="264" t="str">
        <f>'SUC1_B. duomenys'!B47</f>
        <v>Gimnastika (meninė)</v>
      </c>
      <c r="C30" s="17">
        <v>10</v>
      </c>
      <c r="D30" s="17">
        <v>10</v>
      </c>
      <c r="E30" s="170">
        <f t="shared" si="5"/>
        <v>1</v>
      </c>
      <c r="F30" s="17">
        <v>3</v>
      </c>
      <c r="G30" s="17"/>
      <c r="H30" s="17">
        <v>6</v>
      </c>
      <c r="I30" s="17"/>
      <c r="J30" s="17"/>
      <c r="K30" s="17"/>
      <c r="L30" s="17"/>
      <c r="M30" s="17"/>
      <c r="N30" s="17"/>
      <c r="O30" s="171">
        <f t="shared" si="1"/>
        <v>0</v>
      </c>
      <c r="P30" s="17"/>
      <c r="Q30" s="17"/>
      <c r="R30" s="17"/>
      <c r="S30" s="17"/>
      <c r="T30" s="17"/>
      <c r="U30" s="171">
        <f t="shared" si="2"/>
        <v>0</v>
      </c>
      <c r="V30" s="17"/>
      <c r="W30" s="17"/>
      <c r="X30" s="17"/>
      <c r="Y30" s="389"/>
      <c r="Z30" s="171">
        <f t="shared" si="3"/>
        <v>0</v>
      </c>
      <c r="AA30" s="17"/>
      <c r="AB30" s="17"/>
      <c r="AC30" s="17"/>
      <c r="AD30" s="17"/>
      <c r="AE30" s="17"/>
      <c r="AF30" s="171"/>
      <c r="AH30" s="390" t="str">
        <f t="shared" si="6"/>
        <v/>
      </c>
    </row>
    <row r="31" spans="1:34" ht="12" customHeight="1">
      <c r="A31" s="168">
        <f>'SUC1_B. duomenys'!A48</f>
        <v>21</v>
      </c>
      <c r="B31" s="264" t="str">
        <f>'SUC1_B. duomenys'!B48</f>
        <v>Gimnastika (akr. šuoliai ant batuto)</v>
      </c>
      <c r="C31" s="17">
        <f t="shared" si="4"/>
        <v>0</v>
      </c>
      <c r="D31" s="17"/>
      <c r="E31" s="170">
        <f t="shared" si="5"/>
        <v>0</v>
      </c>
      <c r="F31" s="17"/>
      <c r="G31" s="17"/>
      <c r="H31" s="17"/>
      <c r="I31" s="17"/>
      <c r="J31" s="17"/>
      <c r="K31" s="17"/>
      <c r="L31" s="17"/>
      <c r="M31" s="17"/>
      <c r="N31" s="17"/>
      <c r="O31" s="171">
        <f t="shared" si="1"/>
        <v>0</v>
      </c>
      <c r="P31" s="17"/>
      <c r="Q31" s="17"/>
      <c r="R31" s="17"/>
      <c r="S31" s="17"/>
      <c r="T31" s="17"/>
      <c r="U31" s="171">
        <f t="shared" si="2"/>
        <v>0</v>
      </c>
      <c r="V31" s="17"/>
      <c r="W31" s="17"/>
      <c r="X31" s="17"/>
      <c r="Y31" s="389"/>
      <c r="Z31" s="171">
        <f t="shared" si="3"/>
        <v>0</v>
      </c>
      <c r="AA31" s="17"/>
      <c r="AB31" s="17"/>
      <c r="AC31" s="17"/>
      <c r="AD31" s="17"/>
      <c r="AE31" s="17"/>
      <c r="AF31" s="171"/>
      <c r="AH31" s="390" t="str">
        <f t="shared" si="6"/>
        <v/>
      </c>
    </row>
    <row r="32" spans="1:34" ht="12" customHeight="1">
      <c r="A32" s="168">
        <f>'SUC1_B. duomenys'!A49</f>
        <v>22</v>
      </c>
      <c r="B32" s="264" t="str">
        <f>'SUC1_B. duomenys'!B49</f>
        <v>Golfas</v>
      </c>
      <c r="C32" s="17">
        <f t="shared" si="4"/>
        <v>0</v>
      </c>
      <c r="D32" s="17"/>
      <c r="E32" s="170">
        <f t="shared" si="5"/>
        <v>0</v>
      </c>
      <c r="F32" s="17"/>
      <c r="G32" s="17"/>
      <c r="H32" s="17"/>
      <c r="I32" s="17"/>
      <c r="J32" s="17"/>
      <c r="K32" s="17"/>
      <c r="L32" s="17"/>
      <c r="M32" s="17"/>
      <c r="N32" s="17"/>
      <c r="O32" s="171">
        <f t="shared" si="1"/>
        <v>0</v>
      </c>
      <c r="P32" s="17"/>
      <c r="Q32" s="17"/>
      <c r="R32" s="17"/>
      <c r="S32" s="17"/>
      <c r="T32" s="17"/>
      <c r="U32" s="171">
        <f t="shared" si="2"/>
        <v>0</v>
      </c>
      <c r="V32" s="17"/>
      <c r="W32" s="17"/>
      <c r="X32" s="17"/>
      <c r="Y32" s="389"/>
      <c r="Z32" s="171">
        <f t="shared" si="3"/>
        <v>0</v>
      </c>
      <c r="AA32" s="17"/>
      <c r="AB32" s="17"/>
      <c r="AC32" s="17"/>
      <c r="AD32" s="17"/>
      <c r="AE32" s="17"/>
      <c r="AF32" s="171"/>
      <c r="AH32" s="390" t="str">
        <f t="shared" si="6"/>
        <v/>
      </c>
    </row>
    <row r="33" spans="1:34" ht="12" customHeight="1">
      <c r="A33" s="168">
        <f>'SUC1_B. duomenys'!A50</f>
        <v>23</v>
      </c>
      <c r="B33" s="264" t="str">
        <f>'SUC1_B. duomenys'!B50</f>
        <v>Imtynės (graikų ir romėnų)</v>
      </c>
      <c r="C33" s="17">
        <v>6</v>
      </c>
      <c r="D33" s="17"/>
      <c r="E33" s="170">
        <f t="shared" si="5"/>
        <v>1</v>
      </c>
      <c r="F33" s="17">
        <v>1</v>
      </c>
      <c r="G33" s="17">
        <v>1</v>
      </c>
      <c r="H33" s="17">
        <v>1</v>
      </c>
      <c r="I33" s="17">
        <v>1</v>
      </c>
      <c r="J33" s="17">
        <v>1</v>
      </c>
      <c r="K33" s="17"/>
      <c r="L33" s="17"/>
      <c r="M33" s="17"/>
      <c r="N33" s="17"/>
      <c r="O33" s="171">
        <f t="shared" si="1"/>
        <v>0</v>
      </c>
      <c r="P33" s="17"/>
      <c r="Q33" s="17"/>
      <c r="R33" s="17"/>
      <c r="S33" s="17"/>
      <c r="T33" s="17"/>
      <c r="U33" s="171">
        <f t="shared" si="2"/>
        <v>0</v>
      </c>
      <c r="V33" s="17"/>
      <c r="W33" s="17"/>
      <c r="X33" s="17"/>
      <c r="Y33" s="389"/>
      <c r="Z33" s="171">
        <f t="shared" si="3"/>
        <v>0</v>
      </c>
      <c r="AA33" s="17"/>
      <c r="AB33" s="17"/>
      <c r="AC33" s="17"/>
      <c r="AD33" s="17"/>
      <c r="AE33" s="17"/>
      <c r="AF33" s="171"/>
      <c r="AH33" s="390" t="str">
        <f t="shared" si="6"/>
        <v/>
      </c>
    </row>
    <row r="34" spans="1:34" ht="12" customHeight="1">
      <c r="A34" s="168">
        <f>'SUC1_B. duomenys'!A51</f>
        <v>24</v>
      </c>
      <c r="B34" s="264" t="str">
        <f>'SUC1_B. duomenys'!B51</f>
        <v>Imtynės (laisvosios)</v>
      </c>
      <c r="C34" s="17">
        <v>4</v>
      </c>
      <c r="D34" s="17"/>
      <c r="E34" s="170">
        <f t="shared" si="5"/>
        <v>0</v>
      </c>
      <c r="F34" s="17">
        <v>1</v>
      </c>
      <c r="G34" s="17">
        <v>1</v>
      </c>
      <c r="H34" s="17">
        <v>1</v>
      </c>
      <c r="I34" s="17">
        <v>1</v>
      </c>
      <c r="J34" s="17"/>
      <c r="K34" s="17"/>
      <c r="L34" s="17"/>
      <c r="M34" s="17"/>
      <c r="N34" s="17"/>
      <c r="O34" s="171">
        <f t="shared" si="1"/>
        <v>0</v>
      </c>
      <c r="P34" s="17"/>
      <c r="Q34" s="17"/>
      <c r="R34" s="17"/>
      <c r="S34" s="17"/>
      <c r="T34" s="17"/>
      <c r="U34" s="171">
        <f t="shared" si="2"/>
        <v>0</v>
      </c>
      <c r="V34" s="17"/>
      <c r="W34" s="17"/>
      <c r="X34" s="17"/>
      <c r="Y34" s="389"/>
      <c r="Z34" s="171">
        <f t="shared" si="3"/>
        <v>0</v>
      </c>
      <c r="AA34" s="17"/>
      <c r="AB34" s="17"/>
      <c r="AC34" s="17"/>
      <c r="AD34" s="17"/>
      <c r="AE34" s="17"/>
      <c r="AF34" s="171"/>
      <c r="AH34" s="390" t="str">
        <f t="shared" si="6"/>
        <v/>
      </c>
    </row>
    <row r="35" spans="1:34" ht="12" customHeight="1">
      <c r="A35" s="168">
        <f>'SUC1_B. duomenys'!A52</f>
        <v>25</v>
      </c>
      <c r="B35" s="264" t="str">
        <f>'SUC1_B. duomenys'!B52</f>
        <v>Imtynės (moterų)</v>
      </c>
      <c r="C35" s="17">
        <f t="shared" si="4"/>
        <v>0</v>
      </c>
      <c r="D35" s="17"/>
      <c r="E35" s="170">
        <f t="shared" si="5"/>
        <v>0</v>
      </c>
      <c r="F35" s="17"/>
      <c r="G35" s="17"/>
      <c r="H35" s="17"/>
      <c r="I35" s="17"/>
      <c r="J35" s="17"/>
      <c r="K35" s="17"/>
      <c r="L35" s="17"/>
      <c r="M35" s="17"/>
      <c r="N35" s="17"/>
      <c r="O35" s="171">
        <f t="shared" si="1"/>
        <v>0</v>
      </c>
      <c r="P35" s="17"/>
      <c r="Q35" s="17"/>
      <c r="R35" s="17"/>
      <c r="S35" s="17"/>
      <c r="T35" s="17"/>
      <c r="U35" s="171">
        <f t="shared" si="2"/>
        <v>0</v>
      </c>
      <c r="V35" s="17"/>
      <c r="W35" s="17"/>
      <c r="X35" s="17"/>
      <c r="Y35" s="389"/>
      <c r="Z35" s="171">
        <f t="shared" si="3"/>
        <v>0</v>
      </c>
      <c r="AA35" s="17"/>
      <c r="AB35" s="17"/>
      <c r="AC35" s="17"/>
      <c r="AD35" s="17"/>
      <c r="AE35" s="17"/>
      <c r="AF35" s="171"/>
      <c r="AH35" s="390" t="str">
        <f t="shared" si="6"/>
        <v/>
      </c>
    </row>
    <row r="36" spans="1:34" ht="12" customHeight="1">
      <c r="A36" s="168">
        <f>'SUC1_B. duomenys'!A53</f>
        <v>26</v>
      </c>
      <c r="B36" s="264" t="str">
        <f>'SUC1_B. duomenys'!B53</f>
        <v>Irklavimas</v>
      </c>
      <c r="C36" s="17">
        <f t="shared" si="4"/>
        <v>0</v>
      </c>
      <c r="D36" s="17"/>
      <c r="E36" s="170">
        <f t="shared" si="5"/>
        <v>0</v>
      </c>
      <c r="F36" s="17"/>
      <c r="G36" s="17"/>
      <c r="H36" s="17"/>
      <c r="I36" s="17"/>
      <c r="J36" s="17"/>
      <c r="K36" s="17"/>
      <c r="L36" s="17"/>
      <c r="M36" s="17"/>
      <c r="N36" s="17"/>
      <c r="O36" s="171">
        <f t="shared" si="1"/>
        <v>0</v>
      </c>
      <c r="P36" s="17"/>
      <c r="Q36" s="17"/>
      <c r="R36" s="17"/>
      <c r="S36" s="17"/>
      <c r="T36" s="17"/>
      <c r="U36" s="171">
        <f t="shared" si="2"/>
        <v>0</v>
      </c>
      <c r="V36" s="17"/>
      <c r="W36" s="17"/>
      <c r="X36" s="17"/>
      <c r="Y36" s="389"/>
      <c r="Z36" s="171">
        <f t="shared" si="3"/>
        <v>0</v>
      </c>
      <c r="AA36" s="17"/>
      <c r="AB36" s="17"/>
      <c r="AC36" s="17"/>
      <c r="AD36" s="17"/>
      <c r="AE36" s="17"/>
      <c r="AF36" s="171"/>
      <c r="AH36" s="390" t="str">
        <f t="shared" si="6"/>
        <v/>
      </c>
    </row>
    <row r="37" spans="1:34" ht="12" customHeight="1">
      <c r="A37" s="168">
        <f>'SUC1_B. duomenys'!A54</f>
        <v>27</v>
      </c>
      <c r="B37" s="264" t="str">
        <f>'SUC1_B. duomenys'!B54</f>
        <v>Karatė (WKF)</v>
      </c>
      <c r="C37" s="17">
        <f t="shared" si="4"/>
        <v>0</v>
      </c>
      <c r="D37" s="17"/>
      <c r="E37" s="170">
        <f t="shared" si="5"/>
        <v>0</v>
      </c>
      <c r="F37" s="17"/>
      <c r="G37" s="17"/>
      <c r="H37" s="17"/>
      <c r="I37" s="17"/>
      <c r="J37" s="17"/>
      <c r="K37" s="17"/>
      <c r="L37" s="17"/>
      <c r="M37" s="17"/>
      <c r="N37" s="17"/>
      <c r="O37" s="171">
        <f t="shared" si="1"/>
        <v>0</v>
      </c>
      <c r="P37" s="17"/>
      <c r="Q37" s="17"/>
      <c r="R37" s="17"/>
      <c r="S37" s="17"/>
      <c r="T37" s="17"/>
      <c r="U37" s="171">
        <f t="shared" si="2"/>
        <v>0</v>
      </c>
      <c r="V37" s="17"/>
      <c r="W37" s="17"/>
      <c r="X37" s="17"/>
      <c r="Y37" s="389"/>
      <c r="Z37" s="171">
        <f t="shared" si="3"/>
        <v>0</v>
      </c>
      <c r="AA37" s="17"/>
      <c r="AB37" s="17"/>
      <c r="AC37" s="17"/>
      <c r="AD37" s="17"/>
      <c r="AE37" s="17"/>
      <c r="AF37" s="171"/>
      <c r="AH37" s="390" t="str">
        <f t="shared" si="6"/>
        <v/>
      </c>
    </row>
    <row r="38" spans="1:34" ht="12" customHeight="1">
      <c r="A38" s="168">
        <f>'SUC1_B. duomenys'!A55</f>
        <v>28</v>
      </c>
      <c r="B38" s="264" t="str">
        <f>'SUC1_B. duomenys'!B55</f>
        <v>Kerlingas (akmenslydis)</v>
      </c>
      <c r="C38" s="17">
        <f t="shared" si="4"/>
        <v>0</v>
      </c>
      <c r="D38" s="17"/>
      <c r="E38" s="170">
        <f t="shared" si="5"/>
        <v>0</v>
      </c>
      <c r="F38" s="17"/>
      <c r="G38" s="17"/>
      <c r="H38" s="17"/>
      <c r="I38" s="17"/>
      <c r="J38" s="17"/>
      <c r="K38" s="17"/>
      <c r="L38" s="17"/>
      <c r="M38" s="17"/>
      <c r="N38" s="17"/>
      <c r="O38" s="171">
        <f t="shared" si="1"/>
        <v>0</v>
      </c>
      <c r="P38" s="17"/>
      <c r="Q38" s="17"/>
      <c r="R38" s="17"/>
      <c r="S38" s="17"/>
      <c r="T38" s="17"/>
      <c r="U38" s="171">
        <f t="shared" si="2"/>
        <v>0</v>
      </c>
      <c r="V38" s="17"/>
      <c r="W38" s="17"/>
      <c r="X38" s="17"/>
      <c r="Y38" s="389"/>
      <c r="Z38" s="171">
        <f t="shared" si="3"/>
        <v>0</v>
      </c>
      <c r="AA38" s="17"/>
      <c r="AB38" s="17"/>
      <c r="AC38" s="17"/>
      <c r="AD38" s="17"/>
      <c r="AE38" s="17"/>
      <c r="AF38" s="171"/>
      <c r="AH38" s="390" t="str">
        <f t="shared" si="6"/>
        <v/>
      </c>
    </row>
    <row r="39" spans="1:34" ht="12" customHeight="1">
      <c r="A39" s="168">
        <f>'SUC1_B. duomenys'!A56</f>
        <v>29</v>
      </c>
      <c r="B39" s="264" t="str">
        <f>'SUC1_B. duomenys'!B56</f>
        <v>Krepšinis</v>
      </c>
      <c r="C39" s="17">
        <v>18</v>
      </c>
      <c r="D39" s="17">
        <v>3</v>
      </c>
      <c r="E39" s="170">
        <f t="shared" si="5"/>
        <v>7</v>
      </c>
      <c r="F39" s="17">
        <v>2</v>
      </c>
      <c r="G39" s="17">
        <v>1</v>
      </c>
      <c r="H39" s="17">
        <v>5</v>
      </c>
      <c r="I39" s="17">
        <v>2</v>
      </c>
      <c r="J39" s="17">
        <v>1</v>
      </c>
      <c r="K39" s="17"/>
      <c r="L39" s="17">
        <v>13</v>
      </c>
      <c r="M39" s="17">
        <v>5</v>
      </c>
      <c r="N39" s="17">
        <v>5</v>
      </c>
      <c r="O39" s="171">
        <v>1</v>
      </c>
      <c r="P39" s="17"/>
      <c r="Q39" s="17">
        <v>1</v>
      </c>
      <c r="R39" s="17"/>
      <c r="S39" s="17"/>
      <c r="T39" s="17"/>
      <c r="U39" s="171">
        <f t="shared" si="2"/>
        <v>0</v>
      </c>
      <c r="V39" s="17"/>
      <c r="W39" s="17"/>
      <c r="X39" s="17"/>
      <c r="Y39" s="389"/>
      <c r="Z39" s="171">
        <f t="shared" si="3"/>
        <v>0</v>
      </c>
      <c r="AA39" s="17"/>
      <c r="AB39" s="17"/>
      <c r="AC39" s="17"/>
      <c r="AD39" s="17"/>
      <c r="AE39" s="17"/>
      <c r="AF39" s="171"/>
      <c r="AH39" s="390" t="str">
        <f t="shared" si="6"/>
        <v/>
      </c>
    </row>
    <row r="40" spans="1:34" ht="12" customHeight="1">
      <c r="A40" s="168">
        <f>'SUC1_B. duomenys'!A57</f>
        <v>30</v>
      </c>
      <c r="B40" s="264" t="str">
        <f>'SUC1_B. duomenys'!B57</f>
        <v>Laipiojimo sportas (nuo 2020)</v>
      </c>
      <c r="C40" s="17"/>
      <c r="D40" s="17"/>
      <c r="E40" s="170">
        <f t="shared" si="5"/>
        <v>0</v>
      </c>
      <c r="F40" s="17"/>
      <c r="G40" s="17"/>
      <c r="H40" s="17"/>
      <c r="I40" s="17"/>
      <c r="J40" s="17"/>
      <c r="K40" s="17"/>
      <c r="L40" s="17"/>
      <c r="M40" s="17"/>
      <c r="N40" s="17"/>
      <c r="O40" s="171"/>
      <c r="P40" s="17"/>
      <c r="Q40" s="17"/>
      <c r="R40" s="17"/>
      <c r="S40" s="17"/>
      <c r="T40" s="17"/>
      <c r="U40" s="171">
        <f t="shared" si="2"/>
        <v>0</v>
      </c>
      <c r="V40" s="17"/>
      <c r="W40" s="17"/>
      <c r="X40" s="17"/>
      <c r="Y40" s="389"/>
      <c r="Z40" s="171">
        <f t="shared" si="3"/>
        <v>0</v>
      </c>
      <c r="AA40" s="17"/>
      <c r="AB40" s="17"/>
      <c r="AC40" s="17"/>
      <c r="AD40" s="17"/>
      <c r="AE40" s="17"/>
      <c r="AF40" s="171"/>
      <c r="AH40" s="390" t="str">
        <f t="shared" si="6"/>
        <v/>
      </c>
    </row>
    <row r="41" spans="1:34" ht="12" customHeight="1">
      <c r="A41" s="168">
        <f>'SUC1_B. duomenys'!A58</f>
        <v>31</v>
      </c>
      <c r="B41" s="264" t="str">
        <f>'SUC1_B. duomenys'!B58</f>
        <v>Ledo ritulys</v>
      </c>
      <c r="C41" s="17">
        <f t="shared" si="4"/>
        <v>0</v>
      </c>
      <c r="D41" s="17"/>
      <c r="E41" s="170">
        <f t="shared" si="5"/>
        <v>0</v>
      </c>
      <c r="F41" s="17"/>
      <c r="G41" s="17"/>
      <c r="H41" s="17"/>
      <c r="I41" s="17"/>
      <c r="J41" s="17"/>
      <c r="K41" s="17"/>
      <c r="L41" s="17"/>
      <c r="M41" s="17"/>
      <c r="N41" s="17"/>
      <c r="O41" s="171">
        <f t="shared" si="1"/>
        <v>0</v>
      </c>
      <c r="P41" s="17"/>
      <c r="Q41" s="17"/>
      <c r="R41" s="17"/>
      <c r="S41" s="17"/>
      <c r="T41" s="17"/>
      <c r="U41" s="171">
        <f t="shared" si="2"/>
        <v>0</v>
      </c>
      <c r="V41" s="17"/>
      <c r="W41" s="17"/>
      <c r="X41" s="17"/>
      <c r="Y41" s="389"/>
      <c r="Z41" s="171">
        <f t="shared" si="3"/>
        <v>0</v>
      </c>
      <c r="AA41" s="17"/>
      <c r="AB41" s="17"/>
      <c r="AC41" s="17"/>
      <c r="AD41" s="17"/>
      <c r="AE41" s="17"/>
      <c r="AF41" s="171"/>
      <c r="AH41" s="390" t="str">
        <f t="shared" si="6"/>
        <v/>
      </c>
    </row>
    <row r="42" spans="1:34" ht="12" customHeight="1">
      <c r="A42" s="168">
        <f>'SUC1_B. duomenys'!A59</f>
        <v>32</v>
      </c>
      <c r="B42" s="264" t="str">
        <f>'SUC1_B. duomenys'!B59</f>
        <v>Lengvoji atletika</v>
      </c>
      <c r="C42" s="17">
        <v>21</v>
      </c>
      <c r="D42" s="17">
        <v>11</v>
      </c>
      <c r="E42" s="170">
        <f t="shared" si="5"/>
        <v>2</v>
      </c>
      <c r="F42" s="17">
        <v>12</v>
      </c>
      <c r="G42" s="17">
        <v>4</v>
      </c>
      <c r="H42" s="17">
        <v>1</v>
      </c>
      <c r="I42" s="17">
        <v>1</v>
      </c>
      <c r="J42" s="17">
        <v>0</v>
      </c>
      <c r="K42" s="17">
        <v>1</v>
      </c>
      <c r="L42" s="17">
        <v>19</v>
      </c>
      <c r="M42" s="17">
        <v>2</v>
      </c>
      <c r="N42" s="17">
        <v>2</v>
      </c>
      <c r="O42" s="171">
        <f t="shared" si="1"/>
        <v>0</v>
      </c>
      <c r="P42" s="17"/>
      <c r="Q42" s="17"/>
      <c r="R42" s="17"/>
      <c r="S42" s="17"/>
      <c r="T42" s="17"/>
      <c r="U42" s="171">
        <f t="shared" si="2"/>
        <v>0</v>
      </c>
      <c r="V42" s="17"/>
      <c r="W42" s="17"/>
      <c r="X42" s="17"/>
      <c r="Y42" s="389"/>
      <c r="Z42" s="171">
        <f t="shared" si="3"/>
        <v>0</v>
      </c>
      <c r="AA42" s="17"/>
      <c r="AB42" s="17"/>
      <c r="AC42" s="17"/>
      <c r="AD42" s="17"/>
      <c r="AE42" s="17"/>
      <c r="AF42" s="171"/>
      <c r="AH42" s="390" t="str">
        <f t="shared" si="6"/>
        <v/>
      </c>
    </row>
    <row r="43" spans="1:34" ht="12" customHeight="1">
      <c r="A43" s="168">
        <f>'SUC1_B. duomenys'!A60</f>
        <v>33</v>
      </c>
      <c r="B43" s="264" t="str">
        <f>'SUC1_B. duomenys'!B60</f>
        <v>Plaukimas</v>
      </c>
      <c r="C43" s="17">
        <f t="shared" si="4"/>
        <v>13</v>
      </c>
      <c r="D43" s="17">
        <v>8</v>
      </c>
      <c r="E43" s="170">
        <f t="shared" si="5"/>
        <v>1</v>
      </c>
      <c r="F43" s="17">
        <v>2</v>
      </c>
      <c r="G43" s="17"/>
      <c r="H43" s="17">
        <v>10</v>
      </c>
      <c r="I43" s="17"/>
      <c r="J43" s="17"/>
      <c r="K43" s="17"/>
      <c r="L43" s="17">
        <v>9</v>
      </c>
      <c r="M43" s="17"/>
      <c r="N43" s="17">
        <v>4</v>
      </c>
      <c r="O43" s="171">
        <f t="shared" si="1"/>
        <v>0</v>
      </c>
      <c r="P43" s="17"/>
      <c r="Q43" s="17"/>
      <c r="R43" s="17"/>
      <c r="S43" s="17"/>
      <c r="T43" s="17"/>
      <c r="U43" s="171">
        <f t="shared" si="2"/>
        <v>0</v>
      </c>
      <c r="V43" s="17"/>
      <c r="W43" s="17"/>
      <c r="X43" s="17"/>
      <c r="Y43" s="389"/>
      <c r="Z43" s="171">
        <f t="shared" si="3"/>
        <v>0</v>
      </c>
      <c r="AA43" s="17"/>
      <c r="AB43" s="17"/>
      <c r="AC43" s="17"/>
      <c r="AD43" s="17"/>
      <c r="AE43" s="17"/>
      <c r="AF43" s="171"/>
      <c r="AH43" s="390" t="str">
        <f t="shared" si="6"/>
        <v/>
      </c>
    </row>
    <row r="44" spans="1:34" ht="12" customHeight="1">
      <c r="A44" s="168">
        <f>'SUC1_B. duomenys'!A61</f>
        <v>34</v>
      </c>
      <c r="B44" s="264" t="str">
        <f>'SUC1_B. duomenys'!B61</f>
        <v>Plaukimas (sinchroninis)</v>
      </c>
      <c r="C44" s="17">
        <f t="shared" si="4"/>
        <v>0</v>
      </c>
      <c r="D44" s="17"/>
      <c r="E44" s="170">
        <f t="shared" si="5"/>
        <v>0</v>
      </c>
      <c r="F44" s="17"/>
      <c r="G44" s="17"/>
      <c r="H44" s="17"/>
      <c r="I44" s="17"/>
      <c r="J44" s="17"/>
      <c r="K44" s="17"/>
      <c r="L44" s="17"/>
      <c r="M44" s="17"/>
      <c r="N44" s="17"/>
      <c r="O44" s="171">
        <f t="shared" si="1"/>
        <v>0</v>
      </c>
      <c r="P44" s="17"/>
      <c r="Q44" s="17"/>
      <c r="R44" s="17"/>
      <c r="S44" s="17"/>
      <c r="T44" s="17"/>
      <c r="U44" s="171">
        <f t="shared" si="2"/>
        <v>0</v>
      </c>
      <c r="V44" s="17"/>
      <c r="W44" s="17"/>
      <c r="X44" s="17"/>
      <c r="Y44" s="389"/>
      <c r="Z44" s="171">
        <f t="shared" si="3"/>
        <v>0</v>
      </c>
      <c r="AA44" s="17"/>
      <c r="AB44" s="17"/>
      <c r="AC44" s="17"/>
      <c r="AD44" s="17"/>
      <c r="AE44" s="17"/>
      <c r="AF44" s="171"/>
      <c r="AH44" s="390" t="str">
        <f>IF(D44&gt;C44,"Klaida! Negali būti moterų daugiau nei iš viso trenerių/AM sp. specialistų!",IF(F44+G44+H44+I44+J44+K44&gt;C44,"Klaida! Negali būti kategorijų daugiau negu trenerių/AM sp. specialistų!",IF(L44+N44&gt;C44,"Klaida! Negali būti išsilavinimų, veiklos leidimų ir t.t. daugiau negu trenerių/AM sp. specialistų!",IF(P44&gt;O44,"Klaida! Negali būti moterų daugiau nei iš viso AM instruktorių!",IF(Q44+R44+S44+T44&gt;O44,"Klaida! Negali būti išsilavinimų, veiklos leidimų ir t.t. daugiau negu AM instruktorių!",IF(V44&gt;U44,"Klaida! Negali būti moterų daugiau nei iš viso FA specialistų!",IF(W44+X44+Y44&gt;U44,"Klaida! Negali būti išsilavinimų, veiklos leidimų ir t.t. daugiau negu FA specialistų!",IF(AA44&gt;Z44,"Klaida! Negali būti moterų daugiau nei iš viso FA instruktorių!",IF(AB44+AC44+AD44+AE44&gt;Z44,"Klaida! Negali būti išsilavinimų, veiklos leidimų ir t.t. daugiau negu FA instruktorių!","")))))))))</f>
        <v/>
      </c>
    </row>
    <row r="45" spans="1:34" ht="12" customHeight="1">
      <c r="A45" s="168">
        <f>'SUC1_B. duomenys'!A62</f>
        <v>35</v>
      </c>
      <c r="B45" s="264" t="str">
        <f>'SUC1_B. duomenys'!B62</f>
        <v>Plaukimas (šuoliai į vandenį)</v>
      </c>
      <c r="C45" s="17">
        <f t="shared" si="4"/>
        <v>0</v>
      </c>
      <c r="D45" s="17"/>
      <c r="E45" s="170">
        <f t="shared" si="5"/>
        <v>0</v>
      </c>
      <c r="F45" s="17"/>
      <c r="G45" s="17"/>
      <c r="H45" s="17"/>
      <c r="I45" s="17"/>
      <c r="J45" s="17"/>
      <c r="K45" s="17"/>
      <c r="L45" s="17"/>
      <c r="M45" s="17"/>
      <c r="N45" s="17"/>
      <c r="O45" s="171">
        <f t="shared" si="1"/>
        <v>0</v>
      </c>
      <c r="P45" s="17"/>
      <c r="Q45" s="17"/>
      <c r="R45" s="17"/>
      <c r="S45" s="17"/>
      <c r="T45" s="17"/>
      <c r="U45" s="171">
        <f t="shared" si="2"/>
        <v>0</v>
      </c>
      <c r="V45" s="17"/>
      <c r="W45" s="17"/>
      <c r="X45" s="17"/>
      <c r="Y45" s="389"/>
      <c r="Z45" s="171">
        <f t="shared" si="3"/>
        <v>0</v>
      </c>
      <c r="AA45" s="17"/>
      <c r="AB45" s="17"/>
      <c r="AC45" s="17"/>
      <c r="AD45" s="17"/>
      <c r="AE45" s="17"/>
      <c r="AF45" s="171"/>
      <c r="AH45" s="390" t="str">
        <f t="shared" si="6"/>
        <v/>
      </c>
    </row>
    <row r="46" spans="1:34" ht="12" customHeight="1">
      <c r="A46" s="168">
        <f>'SUC1_B. duomenys'!A63</f>
        <v>36</v>
      </c>
      <c r="B46" s="264" t="str">
        <f>'SUC1_B. duomenys'!B63</f>
        <v>Rankinis</v>
      </c>
      <c r="C46" s="17">
        <v>9</v>
      </c>
      <c r="D46" s="17">
        <v>5</v>
      </c>
      <c r="E46" s="170">
        <f t="shared" si="5"/>
        <v>2</v>
      </c>
      <c r="F46" s="17">
        <v>2</v>
      </c>
      <c r="G46" s="17">
        <v>2</v>
      </c>
      <c r="H46" s="17">
        <v>3</v>
      </c>
      <c r="I46" s="17"/>
      <c r="J46" s="17"/>
      <c r="K46" s="17"/>
      <c r="L46" s="17"/>
      <c r="M46" s="17"/>
      <c r="N46" s="17"/>
      <c r="O46" s="171">
        <f t="shared" si="1"/>
        <v>0</v>
      </c>
      <c r="P46" s="17"/>
      <c r="Q46" s="17"/>
      <c r="R46" s="17"/>
      <c r="S46" s="17"/>
      <c r="T46" s="17"/>
      <c r="U46" s="171">
        <f t="shared" si="2"/>
        <v>0</v>
      </c>
      <c r="V46" s="17"/>
      <c r="W46" s="17"/>
      <c r="X46" s="17"/>
      <c r="Y46" s="389"/>
      <c r="Z46" s="171">
        <f t="shared" si="3"/>
        <v>0</v>
      </c>
      <c r="AA46" s="17"/>
      <c r="AB46" s="17"/>
      <c r="AC46" s="17"/>
      <c r="AD46" s="17"/>
      <c r="AE46" s="17"/>
      <c r="AF46" s="171"/>
      <c r="AH46" s="390" t="str">
        <f t="shared" si="6"/>
        <v/>
      </c>
    </row>
    <row r="47" spans="1:34" ht="12" customHeight="1">
      <c r="A47" s="168">
        <f>'SUC1_B. duomenys'!A64</f>
        <v>37</v>
      </c>
      <c r="B47" s="264" t="str">
        <f>'SUC1_B. duomenys'!B64</f>
        <v>Regbis</v>
      </c>
      <c r="C47" s="17">
        <f t="shared" si="4"/>
        <v>0</v>
      </c>
      <c r="D47" s="17"/>
      <c r="E47" s="170">
        <f t="shared" si="5"/>
        <v>0</v>
      </c>
      <c r="F47" s="17"/>
      <c r="G47" s="17"/>
      <c r="H47" s="17"/>
      <c r="I47" s="17"/>
      <c r="J47" s="17"/>
      <c r="K47" s="17"/>
      <c r="L47" s="17"/>
      <c r="M47" s="17"/>
      <c r="N47" s="17"/>
      <c r="O47" s="171">
        <f t="shared" si="1"/>
        <v>0</v>
      </c>
      <c r="P47" s="17"/>
      <c r="Q47" s="17"/>
      <c r="R47" s="17"/>
      <c r="S47" s="17"/>
      <c r="T47" s="17"/>
      <c r="U47" s="171">
        <f t="shared" si="2"/>
        <v>0</v>
      </c>
      <c r="V47" s="17"/>
      <c r="W47" s="17"/>
      <c r="X47" s="17"/>
      <c r="Y47" s="389"/>
      <c r="Z47" s="171">
        <f t="shared" si="3"/>
        <v>0</v>
      </c>
      <c r="AA47" s="17"/>
      <c r="AB47" s="17"/>
      <c r="AC47" s="17"/>
      <c r="AD47" s="17"/>
      <c r="AE47" s="17"/>
      <c r="AF47" s="171"/>
      <c r="AH47" s="390" t="str">
        <f t="shared" si="6"/>
        <v/>
      </c>
    </row>
    <row r="48" spans="1:34" ht="12" customHeight="1">
      <c r="A48" s="168">
        <f>'SUC1_B. duomenys'!A65</f>
        <v>38</v>
      </c>
      <c r="B48" s="264" t="str">
        <f>'SUC1_B. duomenys'!B65</f>
        <v>Riedlenčių sportas</v>
      </c>
      <c r="C48" s="17">
        <f t="shared" si="4"/>
        <v>0</v>
      </c>
      <c r="D48" s="17"/>
      <c r="E48" s="170">
        <f t="shared" si="5"/>
        <v>0</v>
      </c>
      <c r="F48" s="17"/>
      <c r="G48" s="17"/>
      <c r="H48" s="17"/>
      <c r="I48" s="17"/>
      <c r="J48" s="17"/>
      <c r="K48" s="17"/>
      <c r="L48" s="17"/>
      <c r="M48" s="17"/>
      <c r="N48" s="17"/>
      <c r="O48" s="171">
        <f t="shared" si="1"/>
        <v>0</v>
      </c>
      <c r="P48" s="17"/>
      <c r="Q48" s="17"/>
      <c r="R48" s="17"/>
      <c r="S48" s="17"/>
      <c r="T48" s="17"/>
      <c r="U48" s="171">
        <f t="shared" si="2"/>
        <v>0</v>
      </c>
      <c r="V48" s="17"/>
      <c r="W48" s="17"/>
      <c r="X48" s="17"/>
      <c r="Y48" s="389"/>
      <c r="Z48" s="171">
        <f t="shared" si="3"/>
        <v>0</v>
      </c>
      <c r="AA48" s="17"/>
      <c r="AB48" s="17"/>
      <c r="AC48" s="17"/>
      <c r="AD48" s="17"/>
      <c r="AE48" s="17"/>
      <c r="AF48" s="171"/>
      <c r="AH48" s="390" t="str">
        <f t="shared" si="6"/>
        <v/>
      </c>
    </row>
    <row r="49" spans="1:34" ht="12" customHeight="1">
      <c r="A49" s="168">
        <f>'SUC1_B. duomenys'!A66</f>
        <v>39</v>
      </c>
      <c r="B49" s="264" t="str">
        <f>'SUC1_B. duomenys'!B66</f>
        <v>Rogučių sportas</v>
      </c>
      <c r="C49" s="17">
        <f t="shared" si="4"/>
        <v>0</v>
      </c>
      <c r="D49" s="17"/>
      <c r="E49" s="170">
        <f t="shared" si="5"/>
        <v>0</v>
      </c>
      <c r="F49" s="17"/>
      <c r="G49" s="17"/>
      <c r="H49" s="17"/>
      <c r="I49" s="17"/>
      <c r="J49" s="17"/>
      <c r="K49" s="17"/>
      <c r="L49" s="17"/>
      <c r="M49" s="17"/>
      <c r="N49" s="17"/>
      <c r="O49" s="171">
        <f t="shared" si="1"/>
        <v>0</v>
      </c>
      <c r="P49" s="17"/>
      <c r="Q49" s="17"/>
      <c r="R49" s="17"/>
      <c r="S49" s="17"/>
      <c r="T49" s="17"/>
      <c r="U49" s="171">
        <f t="shared" si="2"/>
        <v>0</v>
      </c>
      <c r="V49" s="17"/>
      <c r="W49" s="17"/>
      <c r="X49" s="17"/>
      <c r="Y49" s="389"/>
      <c r="Z49" s="171">
        <f t="shared" si="3"/>
        <v>0</v>
      </c>
      <c r="AA49" s="17"/>
      <c r="AB49" s="17"/>
      <c r="AC49" s="17"/>
      <c r="AD49" s="17"/>
      <c r="AE49" s="17"/>
      <c r="AF49" s="171"/>
      <c r="AH49" s="390" t="str">
        <f t="shared" si="6"/>
        <v/>
      </c>
    </row>
    <row r="50" spans="1:34" ht="12" customHeight="1">
      <c r="A50" s="168">
        <f>'SUC1_B. duomenys'!A67</f>
        <v>40</v>
      </c>
      <c r="B50" s="264" t="str">
        <f>'SUC1_B. duomenys'!B67</f>
        <v>Skeletonas</v>
      </c>
      <c r="C50" s="17">
        <f t="shared" si="4"/>
        <v>0</v>
      </c>
      <c r="D50" s="17"/>
      <c r="E50" s="170">
        <f t="shared" si="5"/>
        <v>0</v>
      </c>
      <c r="F50" s="17"/>
      <c r="G50" s="17"/>
      <c r="H50" s="17"/>
      <c r="I50" s="17"/>
      <c r="J50" s="17"/>
      <c r="K50" s="17"/>
      <c r="L50" s="17"/>
      <c r="M50" s="17"/>
      <c r="N50" s="17"/>
      <c r="O50" s="171">
        <f t="shared" si="1"/>
        <v>0</v>
      </c>
      <c r="P50" s="17"/>
      <c r="Q50" s="17"/>
      <c r="R50" s="17"/>
      <c r="S50" s="17"/>
      <c r="T50" s="17"/>
      <c r="U50" s="171">
        <f t="shared" si="2"/>
        <v>0</v>
      </c>
      <c r="V50" s="17"/>
      <c r="W50" s="17"/>
      <c r="X50" s="17"/>
      <c r="Y50" s="389"/>
      <c r="Z50" s="171">
        <f t="shared" si="3"/>
        <v>0</v>
      </c>
      <c r="AA50" s="17"/>
      <c r="AB50" s="17"/>
      <c r="AC50" s="17"/>
      <c r="AD50" s="17"/>
      <c r="AE50" s="17"/>
      <c r="AF50" s="171"/>
      <c r="AH50" s="390" t="str">
        <f t="shared" si="6"/>
        <v/>
      </c>
    </row>
    <row r="51" spans="1:34" ht="12" customHeight="1">
      <c r="A51" s="168">
        <f>'SUC1_B. duomenys'!A68</f>
        <v>41</v>
      </c>
      <c r="B51" s="264" t="str">
        <f>'SUC1_B. duomenys'!B68</f>
        <v>Slidinėjimas (lygumų)</v>
      </c>
      <c r="C51" s="17">
        <f t="shared" si="4"/>
        <v>0</v>
      </c>
      <c r="D51" s="17"/>
      <c r="E51" s="170">
        <f t="shared" si="5"/>
        <v>0</v>
      </c>
      <c r="F51" s="17"/>
      <c r="G51" s="17"/>
      <c r="H51" s="17"/>
      <c r="I51" s="17"/>
      <c r="J51" s="17"/>
      <c r="K51" s="17"/>
      <c r="L51" s="17"/>
      <c r="M51" s="17"/>
      <c r="N51" s="17"/>
      <c r="O51" s="171">
        <f t="shared" si="1"/>
        <v>0</v>
      </c>
      <c r="P51" s="17"/>
      <c r="Q51" s="17"/>
      <c r="R51" s="17"/>
      <c r="S51" s="17"/>
      <c r="T51" s="17"/>
      <c r="U51" s="171">
        <f t="shared" si="2"/>
        <v>0</v>
      </c>
      <c r="V51" s="17"/>
      <c r="W51" s="17"/>
      <c r="X51" s="17"/>
      <c r="Y51" s="389"/>
      <c r="Z51" s="171">
        <f t="shared" si="3"/>
        <v>0</v>
      </c>
      <c r="AA51" s="17"/>
      <c r="AB51" s="17"/>
      <c r="AC51" s="17"/>
      <c r="AD51" s="17"/>
      <c r="AE51" s="17"/>
      <c r="AF51" s="171"/>
      <c r="AH51" s="390" t="str">
        <f t="shared" si="6"/>
        <v/>
      </c>
    </row>
    <row r="52" spans="1:34" ht="12" customHeight="1">
      <c r="A52" s="168">
        <f>'SUC1_B. duomenys'!A69</f>
        <v>42</v>
      </c>
      <c r="B52" s="264" t="str">
        <f>'SUC1_B. duomenys'!B69</f>
        <v>Slidinėjimas (kalnų)</v>
      </c>
      <c r="C52" s="17">
        <f t="shared" si="4"/>
        <v>0</v>
      </c>
      <c r="D52" s="17"/>
      <c r="E52" s="170">
        <f t="shared" si="5"/>
        <v>0</v>
      </c>
      <c r="F52" s="17"/>
      <c r="G52" s="17"/>
      <c r="H52" s="17"/>
      <c r="I52" s="17"/>
      <c r="J52" s="17"/>
      <c r="K52" s="17"/>
      <c r="L52" s="17"/>
      <c r="M52" s="17"/>
      <c r="N52" s="17"/>
      <c r="O52" s="171">
        <f t="shared" si="1"/>
        <v>0</v>
      </c>
      <c r="P52" s="17"/>
      <c r="Q52" s="17"/>
      <c r="R52" s="17"/>
      <c r="S52" s="17"/>
      <c r="T52" s="17"/>
      <c r="U52" s="171">
        <f t="shared" si="2"/>
        <v>0</v>
      </c>
      <c r="V52" s="17"/>
      <c r="W52" s="17"/>
      <c r="X52" s="17"/>
      <c r="Y52" s="389"/>
      <c r="Z52" s="171">
        <f t="shared" si="3"/>
        <v>0</v>
      </c>
      <c r="AA52" s="17"/>
      <c r="AB52" s="17"/>
      <c r="AC52" s="17"/>
      <c r="AD52" s="17"/>
      <c r="AE52" s="17"/>
      <c r="AF52" s="171"/>
      <c r="AH52" s="390" t="str">
        <f t="shared" si="6"/>
        <v/>
      </c>
    </row>
    <row r="53" spans="1:34" ht="12" customHeight="1">
      <c r="A53" s="168">
        <f>'SUC1_B. duomenys'!A70</f>
        <v>43</v>
      </c>
      <c r="B53" s="264" t="str">
        <f>'SUC1_B. duomenys'!B70</f>
        <v>Slidinėjimas (snieglenčių)</v>
      </c>
      <c r="C53" s="17">
        <f t="shared" si="4"/>
        <v>0</v>
      </c>
      <c r="D53" s="17"/>
      <c r="E53" s="170">
        <f t="shared" si="5"/>
        <v>0</v>
      </c>
      <c r="F53" s="17"/>
      <c r="G53" s="17"/>
      <c r="H53" s="17"/>
      <c r="I53" s="17"/>
      <c r="J53" s="17"/>
      <c r="K53" s="17"/>
      <c r="L53" s="17"/>
      <c r="M53" s="17"/>
      <c r="N53" s="17"/>
      <c r="O53" s="171">
        <f t="shared" si="1"/>
        <v>0</v>
      </c>
      <c r="P53" s="17"/>
      <c r="Q53" s="17"/>
      <c r="R53" s="17"/>
      <c r="S53" s="17"/>
      <c r="T53" s="17"/>
      <c r="U53" s="171">
        <f t="shared" si="2"/>
        <v>0</v>
      </c>
      <c r="V53" s="17"/>
      <c r="W53" s="17"/>
      <c r="X53" s="17"/>
      <c r="Y53" s="389"/>
      <c r="Z53" s="171">
        <f t="shared" si="3"/>
        <v>0</v>
      </c>
      <c r="AA53" s="17"/>
      <c r="AB53" s="17"/>
      <c r="AC53" s="17"/>
      <c r="AD53" s="17"/>
      <c r="AE53" s="17"/>
      <c r="AF53" s="171"/>
      <c r="AH53" s="390" t="str">
        <f t="shared" si="6"/>
        <v/>
      </c>
    </row>
    <row r="54" spans="1:34" ht="12" customHeight="1">
      <c r="A54" s="168">
        <f>'SUC1_B. duomenys'!A71</f>
        <v>44</v>
      </c>
      <c r="B54" s="264" t="str">
        <f>'SUC1_B. duomenys'!B71</f>
        <v>Stalo tenisas</v>
      </c>
      <c r="C54" s="17">
        <f t="shared" si="4"/>
        <v>0</v>
      </c>
      <c r="D54" s="17"/>
      <c r="E54" s="170">
        <f t="shared" si="5"/>
        <v>0</v>
      </c>
      <c r="F54" s="17"/>
      <c r="G54" s="17"/>
      <c r="H54" s="17"/>
      <c r="I54" s="17"/>
      <c r="J54" s="17"/>
      <c r="K54" s="17"/>
      <c r="L54" s="17"/>
      <c r="M54" s="17"/>
      <c r="N54" s="17"/>
      <c r="O54" s="171">
        <f t="shared" si="1"/>
        <v>0</v>
      </c>
      <c r="P54" s="17"/>
      <c r="Q54" s="17"/>
      <c r="R54" s="17"/>
      <c r="S54" s="17"/>
      <c r="T54" s="17"/>
      <c r="U54" s="171">
        <f t="shared" si="2"/>
        <v>0</v>
      </c>
      <c r="V54" s="17"/>
      <c r="W54" s="17"/>
      <c r="X54" s="17"/>
      <c r="Y54" s="389"/>
      <c r="Z54" s="171">
        <f t="shared" si="3"/>
        <v>0</v>
      </c>
      <c r="AA54" s="17"/>
      <c r="AB54" s="17"/>
      <c r="AC54" s="17"/>
      <c r="AD54" s="17"/>
      <c r="AE54" s="17"/>
      <c r="AF54" s="171"/>
      <c r="AH54" s="390" t="str">
        <f t="shared" si="6"/>
        <v/>
      </c>
    </row>
    <row r="55" spans="1:34" ht="12" customHeight="1">
      <c r="A55" s="168">
        <f>'SUC1_B. duomenys'!A72</f>
        <v>45</v>
      </c>
      <c r="B55" s="264" t="str">
        <f>'SUC1_B. duomenys'!B72</f>
        <v>Sunkioji atletika</v>
      </c>
      <c r="C55" s="17">
        <v>4</v>
      </c>
      <c r="D55" s="17"/>
      <c r="E55" s="170">
        <f t="shared" si="5"/>
        <v>0</v>
      </c>
      <c r="F55" s="17"/>
      <c r="G55" s="17"/>
      <c r="H55" s="17">
        <v>4</v>
      </c>
      <c r="I55" s="17"/>
      <c r="J55" s="17"/>
      <c r="K55" s="17"/>
      <c r="L55" s="17"/>
      <c r="M55" s="17"/>
      <c r="N55" s="17"/>
      <c r="O55" s="171">
        <f t="shared" si="1"/>
        <v>0</v>
      </c>
      <c r="P55" s="17"/>
      <c r="Q55" s="17"/>
      <c r="R55" s="17"/>
      <c r="S55" s="17"/>
      <c r="T55" s="17"/>
      <c r="U55" s="171">
        <f t="shared" si="2"/>
        <v>0</v>
      </c>
      <c r="V55" s="17"/>
      <c r="W55" s="17"/>
      <c r="X55" s="17"/>
      <c r="Y55" s="389"/>
      <c r="Z55" s="171">
        <f t="shared" si="3"/>
        <v>0</v>
      </c>
      <c r="AA55" s="17"/>
      <c r="AB55" s="17"/>
      <c r="AC55" s="17"/>
      <c r="AD55" s="17"/>
      <c r="AE55" s="17"/>
      <c r="AF55" s="171"/>
      <c r="AH55" s="390" t="str">
        <f t="shared" si="6"/>
        <v/>
      </c>
    </row>
    <row r="56" spans="1:34" ht="12" customHeight="1">
      <c r="A56" s="168">
        <f>'SUC1_B. duomenys'!A73</f>
        <v>46</v>
      </c>
      <c r="B56" s="264" t="str">
        <f>'SUC1_B. duomenys'!B73</f>
        <v>Šaudymas iš lanko</v>
      </c>
      <c r="C56" s="17">
        <f t="shared" si="4"/>
        <v>0</v>
      </c>
      <c r="D56" s="17"/>
      <c r="E56" s="170">
        <f t="shared" si="5"/>
        <v>0</v>
      </c>
      <c r="F56" s="17"/>
      <c r="G56" s="17"/>
      <c r="H56" s="17"/>
      <c r="I56" s="17"/>
      <c r="J56" s="17"/>
      <c r="K56" s="17"/>
      <c r="L56" s="17"/>
      <c r="M56" s="17"/>
      <c r="N56" s="17"/>
      <c r="O56" s="171">
        <f t="shared" si="1"/>
        <v>0</v>
      </c>
      <c r="P56" s="17"/>
      <c r="Q56" s="17"/>
      <c r="R56" s="17"/>
      <c r="S56" s="17"/>
      <c r="T56" s="17"/>
      <c r="U56" s="171">
        <f t="shared" si="2"/>
        <v>0</v>
      </c>
      <c r="V56" s="17"/>
      <c r="W56" s="17"/>
      <c r="X56" s="17"/>
      <c r="Y56" s="389"/>
      <c r="Z56" s="171">
        <f t="shared" si="3"/>
        <v>0</v>
      </c>
      <c r="AA56" s="17"/>
      <c r="AB56" s="17"/>
      <c r="AC56" s="17"/>
      <c r="AD56" s="17"/>
      <c r="AE56" s="17"/>
      <c r="AF56" s="171"/>
      <c r="AH56" s="390" t="str">
        <f t="shared" si="6"/>
        <v/>
      </c>
    </row>
    <row r="57" spans="1:34" ht="12" customHeight="1">
      <c r="A57" s="168">
        <f>'SUC1_B. duomenys'!A74</f>
        <v>47</v>
      </c>
      <c r="B57" s="264" t="str">
        <f>'SUC1_B. duomenys'!B74</f>
        <v>Šaudymo sportas</v>
      </c>
      <c r="C57" s="17">
        <f t="shared" si="4"/>
        <v>0</v>
      </c>
      <c r="D57" s="17"/>
      <c r="E57" s="170">
        <f t="shared" si="5"/>
        <v>0</v>
      </c>
      <c r="F57" s="17"/>
      <c r="G57" s="17"/>
      <c r="H57" s="17"/>
      <c r="I57" s="17"/>
      <c r="J57" s="17"/>
      <c r="K57" s="17"/>
      <c r="L57" s="17"/>
      <c r="M57" s="17"/>
      <c r="N57" s="17"/>
      <c r="O57" s="171">
        <f t="shared" si="1"/>
        <v>0</v>
      </c>
      <c r="P57" s="17"/>
      <c r="Q57" s="17"/>
      <c r="R57" s="17"/>
      <c r="S57" s="17"/>
      <c r="T57" s="17"/>
      <c r="U57" s="171">
        <f t="shared" si="2"/>
        <v>0</v>
      </c>
      <c r="V57" s="17"/>
      <c r="W57" s="17"/>
      <c r="X57" s="17"/>
      <c r="Y57" s="389"/>
      <c r="Z57" s="171">
        <f t="shared" si="3"/>
        <v>0</v>
      </c>
      <c r="AA57" s="17"/>
      <c r="AB57" s="17"/>
      <c r="AC57" s="17"/>
      <c r="AD57" s="17"/>
      <c r="AE57" s="17"/>
      <c r="AF57" s="171"/>
      <c r="AH57" s="390" t="str">
        <f t="shared" si="6"/>
        <v/>
      </c>
    </row>
    <row r="58" spans="1:34" ht="12" customHeight="1">
      <c r="A58" s="168">
        <f>'SUC1_B. duomenys'!A75</f>
        <v>48</v>
      </c>
      <c r="B58" s="264" t="str">
        <f>'SUC1_B. duomenys'!B75</f>
        <v>Šiuolaikinė penkiakovė</v>
      </c>
      <c r="C58" s="17">
        <f t="shared" si="4"/>
        <v>0</v>
      </c>
      <c r="D58" s="17"/>
      <c r="E58" s="170">
        <f t="shared" si="5"/>
        <v>0</v>
      </c>
      <c r="F58" s="17"/>
      <c r="G58" s="17"/>
      <c r="H58" s="17"/>
      <c r="I58" s="17"/>
      <c r="J58" s="17"/>
      <c r="K58" s="17"/>
      <c r="L58" s="17"/>
      <c r="M58" s="17"/>
      <c r="N58" s="17"/>
      <c r="O58" s="171">
        <f t="shared" si="1"/>
        <v>0</v>
      </c>
      <c r="P58" s="17"/>
      <c r="Q58" s="17"/>
      <c r="R58" s="17"/>
      <c r="S58" s="17"/>
      <c r="T58" s="17"/>
      <c r="U58" s="171">
        <f t="shared" si="2"/>
        <v>0</v>
      </c>
      <c r="V58" s="17"/>
      <c r="W58" s="17"/>
      <c r="X58" s="17"/>
      <c r="Y58" s="389"/>
      <c r="Z58" s="171">
        <f t="shared" si="3"/>
        <v>0</v>
      </c>
      <c r="AA58" s="17"/>
      <c r="AB58" s="17"/>
      <c r="AC58" s="17"/>
      <c r="AD58" s="17"/>
      <c r="AE58" s="17"/>
      <c r="AF58" s="171"/>
      <c r="AH58" s="390" t="str">
        <f t="shared" si="6"/>
        <v/>
      </c>
    </row>
    <row r="59" spans="1:34" ht="12" customHeight="1">
      <c r="A59" s="168">
        <f>'SUC1_B. duomenys'!A76</f>
        <v>49</v>
      </c>
      <c r="B59" s="264" t="str">
        <f>'SUC1_B. duomenys'!B76</f>
        <v>Tekvondo (WTF)</v>
      </c>
      <c r="C59" s="17">
        <v>1</v>
      </c>
      <c r="D59" s="17"/>
      <c r="E59" s="170">
        <f t="shared" si="5"/>
        <v>0</v>
      </c>
      <c r="F59" s="17"/>
      <c r="G59" s="17"/>
      <c r="H59" s="17">
        <v>1</v>
      </c>
      <c r="I59" s="17"/>
      <c r="J59" s="17"/>
      <c r="K59" s="17"/>
      <c r="L59" s="17"/>
      <c r="M59" s="17"/>
      <c r="N59" s="17"/>
      <c r="O59" s="171">
        <f t="shared" si="1"/>
        <v>0</v>
      </c>
      <c r="P59" s="17"/>
      <c r="Q59" s="17"/>
      <c r="R59" s="17"/>
      <c r="S59" s="17"/>
      <c r="T59" s="17"/>
      <c r="U59" s="171">
        <f t="shared" si="2"/>
        <v>0</v>
      </c>
      <c r="V59" s="17"/>
      <c r="W59" s="17"/>
      <c r="X59" s="17"/>
      <c r="Y59" s="389"/>
      <c r="Z59" s="171">
        <f t="shared" si="3"/>
        <v>0</v>
      </c>
      <c r="AA59" s="17"/>
      <c r="AB59" s="17"/>
      <c r="AC59" s="17"/>
      <c r="AD59" s="17"/>
      <c r="AE59" s="17"/>
      <c r="AF59" s="171"/>
      <c r="AH59" s="390" t="str">
        <f t="shared" si="6"/>
        <v/>
      </c>
    </row>
    <row r="60" spans="1:34" ht="12" customHeight="1">
      <c r="A60" s="168">
        <f>'SUC1_B. duomenys'!A77</f>
        <v>50</v>
      </c>
      <c r="B60" s="264" t="str">
        <f>'SUC1_B. duomenys'!B77</f>
        <v>Tenisas</v>
      </c>
      <c r="C60" s="17">
        <f t="shared" si="4"/>
        <v>0</v>
      </c>
      <c r="D60" s="17"/>
      <c r="E60" s="170">
        <f t="shared" si="5"/>
        <v>0</v>
      </c>
      <c r="F60" s="17"/>
      <c r="G60" s="17"/>
      <c r="H60" s="17"/>
      <c r="I60" s="17"/>
      <c r="J60" s="17"/>
      <c r="K60" s="17"/>
      <c r="L60" s="17"/>
      <c r="M60" s="17"/>
      <c r="N60" s="17"/>
      <c r="O60" s="171">
        <f t="shared" si="1"/>
        <v>0</v>
      </c>
      <c r="P60" s="17"/>
      <c r="Q60" s="17"/>
      <c r="R60" s="17"/>
      <c r="S60" s="17"/>
      <c r="T60" s="17"/>
      <c r="U60" s="171">
        <f t="shared" si="2"/>
        <v>0</v>
      </c>
      <c r="V60" s="17"/>
      <c r="W60" s="17"/>
      <c r="X60" s="17"/>
      <c r="Y60" s="389"/>
      <c r="Z60" s="171">
        <f t="shared" si="3"/>
        <v>0</v>
      </c>
      <c r="AA60" s="17"/>
      <c r="AB60" s="17"/>
      <c r="AC60" s="17"/>
      <c r="AD60" s="17"/>
      <c r="AE60" s="17"/>
      <c r="AF60" s="171"/>
      <c r="AH60" s="390" t="str">
        <f t="shared" si="6"/>
        <v/>
      </c>
    </row>
    <row r="61" spans="1:34" ht="12" customHeight="1">
      <c r="A61" s="168">
        <f>'SUC1_B. duomenys'!A78</f>
        <v>51</v>
      </c>
      <c r="B61" s="264" t="str">
        <f>'SUC1_B. duomenys'!B78</f>
        <v>Tinklinis</v>
      </c>
      <c r="C61" s="17">
        <v>4</v>
      </c>
      <c r="D61" s="17">
        <v>2</v>
      </c>
      <c r="E61" s="170">
        <f t="shared" si="5"/>
        <v>2</v>
      </c>
      <c r="F61" s="17">
        <v>1</v>
      </c>
      <c r="G61" s="17"/>
      <c r="H61" s="17">
        <v>1</v>
      </c>
      <c r="I61" s="17"/>
      <c r="J61" s="17"/>
      <c r="K61" s="17"/>
      <c r="L61" s="17"/>
      <c r="M61" s="17"/>
      <c r="N61" s="17"/>
      <c r="O61" s="171">
        <f t="shared" si="1"/>
        <v>0</v>
      </c>
      <c r="P61" s="17"/>
      <c r="Q61" s="17"/>
      <c r="R61" s="17"/>
      <c r="S61" s="17"/>
      <c r="T61" s="17"/>
      <c r="U61" s="171">
        <f t="shared" si="2"/>
        <v>0</v>
      </c>
      <c r="V61" s="17"/>
      <c r="W61" s="17"/>
      <c r="X61" s="17"/>
      <c r="Y61" s="389"/>
      <c r="Z61" s="171">
        <f t="shared" si="3"/>
        <v>0</v>
      </c>
      <c r="AA61" s="17"/>
      <c r="AB61" s="17"/>
      <c r="AC61" s="17"/>
      <c r="AD61" s="17"/>
      <c r="AE61" s="17"/>
      <c r="AF61" s="171"/>
      <c r="AH61" s="390" t="str">
        <f t="shared" si="6"/>
        <v/>
      </c>
    </row>
    <row r="62" spans="1:34" ht="12" customHeight="1">
      <c r="A62" s="168">
        <f>'SUC1_B. duomenys'!A79</f>
        <v>52</v>
      </c>
      <c r="B62" s="264" t="str">
        <f>'SUC1_B. duomenys'!B79</f>
        <v>Triatlonas</v>
      </c>
      <c r="C62" s="17">
        <f t="shared" si="4"/>
        <v>0</v>
      </c>
      <c r="D62" s="17"/>
      <c r="E62" s="170">
        <f t="shared" si="5"/>
        <v>0</v>
      </c>
      <c r="F62" s="17"/>
      <c r="G62" s="17"/>
      <c r="H62" s="17"/>
      <c r="I62" s="17"/>
      <c r="J62" s="17"/>
      <c r="K62" s="17"/>
      <c r="L62" s="17"/>
      <c r="M62" s="17"/>
      <c r="N62" s="17"/>
      <c r="O62" s="171">
        <f t="shared" si="1"/>
        <v>0</v>
      </c>
      <c r="P62" s="17"/>
      <c r="Q62" s="17"/>
      <c r="R62" s="17"/>
      <c r="S62" s="17"/>
      <c r="T62" s="17"/>
      <c r="U62" s="171">
        <f t="shared" si="2"/>
        <v>0</v>
      </c>
      <c r="V62" s="17"/>
      <c r="W62" s="17"/>
      <c r="X62" s="17"/>
      <c r="Y62" s="389"/>
      <c r="Z62" s="171">
        <f t="shared" si="3"/>
        <v>0</v>
      </c>
      <c r="AA62" s="17"/>
      <c r="AB62" s="17"/>
      <c r="AC62" s="17"/>
      <c r="AD62" s="17"/>
      <c r="AE62" s="17"/>
      <c r="AF62" s="171"/>
      <c r="AH62" s="390" t="str">
        <f t="shared" si="6"/>
        <v/>
      </c>
    </row>
    <row r="63" spans="1:34" ht="12" customHeight="1">
      <c r="A63" s="168">
        <f>'SUC1_B. duomenys'!A80</f>
        <v>53</v>
      </c>
      <c r="B63" s="264" t="str">
        <f>'SUC1_B. duomenys'!B80</f>
        <v>Vandensvydis</v>
      </c>
      <c r="C63" s="17">
        <f t="shared" si="4"/>
        <v>0</v>
      </c>
      <c r="D63" s="17"/>
      <c r="E63" s="170">
        <f t="shared" si="5"/>
        <v>0</v>
      </c>
      <c r="F63" s="17"/>
      <c r="G63" s="17"/>
      <c r="H63" s="17"/>
      <c r="I63" s="17"/>
      <c r="J63" s="17"/>
      <c r="K63" s="17"/>
      <c r="L63" s="17"/>
      <c r="M63" s="17"/>
      <c r="N63" s="17"/>
      <c r="O63" s="171">
        <f t="shared" si="1"/>
        <v>0</v>
      </c>
      <c r="P63" s="17"/>
      <c r="Q63" s="17"/>
      <c r="R63" s="17"/>
      <c r="S63" s="17"/>
      <c r="T63" s="17"/>
      <c r="U63" s="171">
        <f t="shared" si="2"/>
        <v>0</v>
      </c>
      <c r="V63" s="17"/>
      <c r="W63" s="17"/>
      <c r="X63" s="17"/>
      <c r="Y63" s="389"/>
      <c r="Z63" s="171">
        <f t="shared" si="3"/>
        <v>0</v>
      </c>
      <c r="AA63" s="17"/>
      <c r="AB63" s="17"/>
      <c r="AC63" s="17"/>
      <c r="AD63" s="17"/>
      <c r="AE63" s="17"/>
      <c r="AF63" s="171"/>
      <c r="AH63" s="390" t="str">
        <f t="shared" si="6"/>
        <v/>
      </c>
    </row>
    <row r="64" spans="1:34" ht="12" customHeight="1">
      <c r="A64" s="168">
        <f>'SUC1_B. duomenys'!A81</f>
        <v>54</v>
      </c>
      <c r="B64" s="264" t="str">
        <f>'SUC1_B. duomenys'!B81</f>
        <v>Žirgų sportas</v>
      </c>
      <c r="C64" s="17">
        <f t="shared" si="4"/>
        <v>0</v>
      </c>
      <c r="D64" s="17"/>
      <c r="E64" s="170">
        <f t="shared" si="5"/>
        <v>0</v>
      </c>
      <c r="F64" s="17"/>
      <c r="G64" s="17"/>
      <c r="H64" s="17"/>
      <c r="I64" s="17"/>
      <c r="J64" s="17"/>
      <c r="K64" s="17"/>
      <c r="L64" s="17"/>
      <c r="M64" s="17"/>
      <c r="N64" s="17"/>
      <c r="O64" s="171">
        <f t="shared" si="1"/>
        <v>0</v>
      </c>
      <c r="P64" s="17"/>
      <c r="Q64" s="17"/>
      <c r="R64" s="17"/>
      <c r="S64" s="17"/>
      <c r="T64" s="17"/>
      <c r="U64" s="171">
        <f t="shared" si="2"/>
        <v>0</v>
      </c>
      <c r="V64" s="17"/>
      <c r="W64" s="17"/>
      <c r="X64" s="17"/>
      <c r="Y64" s="389"/>
      <c r="Z64" s="171">
        <f t="shared" si="3"/>
        <v>0</v>
      </c>
      <c r="AA64" s="17"/>
      <c r="AB64" s="17"/>
      <c r="AC64" s="17"/>
      <c r="AD64" s="17"/>
      <c r="AE64" s="17"/>
      <c r="AF64" s="171"/>
      <c r="AH64" s="390" t="str">
        <f t="shared" si="6"/>
        <v/>
      </c>
    </row>
    <row r="65" spans="1:34" ht="12" customHeight="1">
      <c r="A65" s="168">
        <f>'SUC1_B. duomenys'!A82</f>
        <v>55</v>
      </c>
      <c r="B65" s="264" t="str">
        <f>'SUC1_B. duomenys'!B82</f>
        <v>Žolės riedulys</v>
      </c>
      <c r="C65" s="17">
        <f t="shared" si="4"/>
        <v>0</v>
      </c>
      <c r="D65" s="17"/>
      <c r="E65" s="170">
        <f t="shared" si="5"/>
        <v>0</v>
      </c>
      <c r="F65" s="17"/>
      <c r="G65" s="17"/>
      <c r="H65" s="17"/>
      <c r="I65" s="17"/>
      <c r="J65" s="17"/>
      <c r="K65" s="17"/>
      <c r="L65" s="17"/>
      <c r="M65" s="17"/>
      <c r="N65" s="17"/>
      <c r="O65" s="171">
        <f t="shared" si="1"/>
        <v>0</v>
      </c>
      <c r="P65" s="17"/>
      <c r="Q65" s="17"/>
      <c r="R65" s="17"/>
      <c r="S65" s="17"/>
      <c r="T65" s="17"/>
      <c r="U65" s="171">
        <f t="shared" si="2"/>
        <v>0</v>
      </c>
      <c r="V65" s="17"/>
      <c r="W65" s="17"/>
      <c r="X65" s="17"/>
      <c r="Y65" s="389"/>
      <c r="Z65" s="171">
        <f t="shared" si="3"/>
        <v>0</v>
      </c>
      <c r="AA65" s="17"/>
      <c r="AB65" s="17"/>
      <c r="AC65" s="17"/>
      <c r="AD65" s="17"/>
      <c r="AE65" s="17"/>
      <c r="AF65" s="171"/>
      <c r="AH65" s="390" t="str">
        <f t="shared" si="6"/>
        <v/>
      </c>
    </row>
    <row r="66" spans="1:34" s="166" customFormat="1">
      <c r="A66" s="168"/>
      <c r="B66" s="173" t="s">
        <v>21</v>
      </c>
      <c r="C66" s="174">
        <f>SUM(C11:C65)</f>
        <v>123</v>
      </c>
      <c r="D66" s="174">
        <f t="shared" ref="D66:AF66" si="7">SUM(D11:D65)</f>
        <v>45</v>
      </c>
      <c r="E66" s="174">
        <f>SUM(E11:E65)</f>
        <v>25</v>
      </c>
      <c r="F66" s="174">
        <f t="shared" si="7"/>
        <v>40</v>
      </c>
      <c r="G66" s="174">
        <f t="shared" si="7"/>
        <v>11</v>
      </c>
      <c r="H66" s="174">
        <f>SUM(H11:H65)</f>
        <v>38</v>
      </c>
      <c r="I66" s="174">
        <f>SUM(I11:I65)</f>
        <v>5</v>
      </c>
      <c r="J66" s="174">
        <f>SUM(J11:J65)</f>
        <v>3</v>
      </c>
      <c r="K66" s="174">
        <f t="shared" si="7"/>
        <v>1</v>
      </c>
      <c r="L66" s="174">
        <f t="shared" si="7"/>
        <v>59</v>
      </c>
      <c r="M66" s="174">
        <f t="shared" ref="M66:AE66" si="8">SUM(M11:M65)</f>
        <v>7</v>
      </c>
      <c r="N66" s="174">
        <f t="shared" si="8"/>
        <v>11</v>
      </c>
      <c r="O66" s="174">
        <f t="shared" si="8"/>
        <v>1</v>
      </c>
      <c r="P66" s="174">
        <f t="shared" si="8"/>
        <v>0</v>
      </c>
      <c r="Q66" s="174">
        <f t="shared" si="8"/>
        <v>1</v>
      </c>
      <c r="R66" s="174">
        <f t="shared" si="8"/>
        <v>0</v>
      </c>
      <c r="S66" s="174">
        <f t="shared" si="8"/>
        <v>0</v>
      </c>
      <c r="T66" s="174">
        <f t="shared" si="8"/>
        <v>0</v>
      </c>
      <c r="U66" s="174">
        <f t="shared" si="8"/>
        <v>0</v>
      </c>
      <c r="V66" s="174">
        <f t="shared" si="8"/>
        <v>0</v>
      </c>
      <c r="W66" s="174">
        <f t="shared" si="8"/>
        <v>0</v>
      </c>
      <c r="X66" s="174">
        <f t="shared" si="8"/>
        <v>0</v>
      </c>
      <c r="Y66" s="174">
        <f t="shared" si="8"/>
        <v>0</v>
      </c>
      <c r="Z66" s="174">
        <f t="shared" si="8"/>
        <v>0</v>
      </c>
      <c r="AA66" s="174">
        <f t="shared" si="8"/>
        <v>0</v>
      </c>
      <c r="AB66" s="174">
        <f t="shared" si="8"/>
        <v>0</v>
      </c>
      <c r="AC66" s="174">
        <f t="shared" si="8"/>
        <v>0</v>
      </c>
      <c r="AD66" s="174">
        <f t="shared" si="8"/>
        <v>0</v>
      </c>
      <c r="AE66" s="174">
        <f t="shared" si="8"/>
        <v>0</v>
      </c>
      <c r="AF66" s="174">
        <f t="shared" si="7"/>
        <v>0</v>
      </c>
      <c r="AH66" s="312"/>
    </row>
    <row r="67" spans="1:34" ht="12.75" customHeight="1">
      <c r="A67" s="168"/>
      <c r="B67" s="145" t="s">
        <v>297</v>
      </c>
      <c r="C67" s="170"/>
      <c r="D67" s="176"/>
      <c r="E67" s="170"/>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H67" s="312"/>
    </row>
    <row r="68" spans="1:34" ht="12" customHeight="1">
      <c r="A68" s="168">
        <f>'SUC1_B. duomenys'!A85</f>
        <v>1</v>
      </c>
      <c r="B68" s="139" t="s">
        <v>247</v>
      </c>
      <c r="C68" s="17">
        <v>123</v>
      </c>
      <c r="D68" s="17">
        <v>45</v>
      </c>
      <c r="E68" s="170">
        <f t="shared" ref="E68" si="9">C68-(F68+G68+H68+I68+J68+K68)</f>
        <v>25</v>
      </c>
      <c r="F68" s="17">
        <v>40</v>
      </c>
      <c r="G68" s="17">
        <v>11</v>
      </c>
      <c r="H68" s="17">
        <v>38</v>
      </c>
      <c r="I68" s="17">
        <v>5</v>
      </c>
      <c r="J68" s="17">
        <v>3</v>
      </c>
      <c r="K68" s="17">
        <v>1</v>
      </c>
      <c r="L68" s="17">
        <v>59</v>
      </c>
      <c r="M68" s="17">
        <v>7</v>
      </c>
      <c r="N68" s="17">
        <v>11</v>
      </c>
      <c r="O68" s="171">
        <v>1</v>
      </c>
      <c r="P68" s="17">
        <v>0</v>
      </c>
      <c r="Q68" s="17">
        <v>1</v>
      </c>
      <c r="R68" s="17">
        <v>0</v>
      </c>
      <c r="S68" s="17">
        <v>0</v>
      </c>
      <c r="T68" s="17">
        <v>0</v>
      </c>
      <c r="U68" s="171">
        <v>0</v>
      </c>
      <c r="V68" s="17">
        <v>0</v>
      </c>
      <c r="W68" s="17">
        <v>0</v>
      </c>
      <c r="X68" s="17">
        <v>0</v>
      </c>
      <c r="Y68" s="389">
        <v>0</v>
      </c>
      <c r="Z68" s="171">
        <v>0</v>
      </c>
      <c r="AA68" s="17">
        <v>0</v>
      </c>
      <c r="AB68" s="17">
        <v>0</v>
      </c>
      <c r="AC68" s="17">
        <v>0</v>
      </c>
      <c r="AD68" s="17">
        <v>0</v>
      </c>
      <c r="AE68" s="17">
        <v>0</v>
      </c>
      <c r="AF68" s="171">
        <v>0</v>
      </c>
      <c r="AH68" s="390" t="str">
        <f t="shared" ref="AH68:AH70" si="10">IF(D68&gt;C68,"Klaida! Negali būti moterų daugiau nei iš viso trenerių/AM sp. specialistų!",IF(F68+G68+H68+I68+J68+K68&gt;C68,"Klaida! Negali būti kategorijų daugiau negu trenerių/AM sp. specialistų!",IF(L68+N68&gt;C68,"Klaida! Negali būti išsilavinimų, veiklos leidimų ir t.t. daugiau negu trenerių/AM sp. specialistų!",IF(P68&gt;O68,"Klaida! Negali būti moterų daugiau nei iš viso AM instruktorių!",IF(Q68+R68+S68+T68&gt;O68,"Klaida! Negali būti išsilavinimų, veiklos leidimų ir t.t. daugiau negu AM instruktorių!",IF(V68&gt;U68,"Klaida! Negali būti moterų daugiau nei iš viso FA specialistų!",IF(W68+X68+Y68&gt;U68,"Klaida! Negali būti išsilavinimų, veiklos leidimų ir t.t. daugiau negu FA specialistų!",IF(AA68&gt;Z68,"Klaida! Negali būti moterų daugiau nei iš viso FA instruktorių!",IF(AB68+AC68+AD68+AE68&gt;Z68,"Klaida! Negali būti išsilavinimų, veiklos leidimų ir t.t. daugiau negu FA instruktorių!","")))))))))</f>
        <v/>
      </c>
    </row>
    <row r="69" spans="1:34" ht="12" customHeight="1">
      <c r="A69" s="168">
        <f>'SUC1_B. duomenys'!A86</f>
        <v>2</v>
      </c>
      <c r="B69" s="139" t="s">
        <v>246</v>
      </c>
      <c r="C69" s="17">
        <f t="shared" ref="C69:C70" si="11">L69+M69+N69</f>
        <v>0</v>
      </c>
      <c r="D69" s="17"/>
      <c r="E69" s="170">
        <f t="shared" ref="E69:E70" si="12">C69-(F69+G69+H69+I69+J69+K69)</f>
        <v>0</v>
      </c>
      <c r="F69" s="17"/>
      <c r="G69" s="17"/>
      <c r="H69" s="17"/>
      <c r="I69" s="17"/>
      <c r="J69" s="17"/>
      <c r="K69" s="17"/>
      <c r="L69" s="17"/>
      <c r="M69" s="17"/>
      <c r="N69" s="17"/>
      <c r="O69" s="171">
        <f t="shared" ref="O69:O70" si="13">Q69+R69+S69+T69</f>
        <v>0</v>
      </c>
      <c r="P69" s="17"/>
      <c r="Q69" s="17"/>
      <c r="R69" s="17"/>
      <c r="S69" s="17"/>
      <c r="T69" s="17"/>
      <c r="U69" s="171">
        <f t="shared" ref="U69:U70" si="14">W69+X69+Y69</f>
        <v>0</v>
      </c>
      <c r="V69" s="17"/>
      <c r="W69" s="17"/>
      <c r="X69" s="17"/>
      <c r="Y69" s="389"/>
      <c r="Z69" s="171">
        <f t="shared" ref="Z69:Z70" si="15">AB69+AC69+AD69+AE69</f>
        <v>0</v>
      </c>
      <c r="AA69" s="17"/>
      <c r="AB69" s="17"/>
      <c r="AC69" s="17"/>
      <c r="AD69" s="17"/>
      <c r="AE69" s="17"/>
      <c r="AF69" s="171"/>
      <c r="AH69" s="390" t="str">
        <f t="shared" si="10"/>
        <v/>
      </c>
    </row>
    <row r="70" spans="1:34" ht="12" customHeight="1">
      <c r="A70" s="168">
        <f>'SUC1_B. duomenys'!A87</f>
        <v>3</v>
      </c>
      <c r="B70" s="148" t="s">
        <v>298</v>
      </c>
      <c r="C70" s="17">
        <f t="shared" si="11"/>
        <v>0</v>
      </c>
      <c r="D70" s="17"/>
      <c r="E70" s="170">
        <f t="shared" si="12"/>
        <v>0</v>
      </c>
      <c r="F70" s="17"/>
      <c r="G70" s="17"/>
      <c r="H70" s="17"/>
      <c r="I70" s="17"/>
      <c r="J70" s="17"/>
      <c r="K70" s="17"/>
      <c r="L70" s="17"/>
      <c r="M70" s="17"/>
      <c r="N70" s="17"/>
      <c r="O70" s="171">
        <f t="shared" si="13"/>
        <v>0</v>
      </c>
      <c r="P70" s="17"/>
      <c r="Q70" s="17"/>
      <c r="R70" s="17"/>
      <c r="S70" s="17"/>
      <c r="T70" s="17"/>
      <c r="U70" s="171">
        <f t="shared" si="14"/>
        <v>0</v>
      </c>
      <c r="V70" s="17"/>
      <c r="W70" s="17"/>
      <c r="X70" s="17"/>
      <c r="Y70" s="389"/>
      <c r="Z70" s="171">
        <f t="shared" si="15"/>
        <v>0</v>
      </c>
      <c r="AA70" s="17"/>
      <c r="AB70" s="17"/>
      <c r="AC70" s="17"/>
      <c r="AD70" s="17"/>
      <c r="AE70" s="17"/>
      <c r="AF70" s="171"/>
      <c r="AH70" s="390" t="str">
        <f t="shared" si="10"/>
        <v/>
      </c>
    </row>
    <row r="71" spans="1:34" s="166" customFormat="1" ht="12.75" customHeight="1">
      <c r="A71" s="441" t="s">
        <v>21</v>
      </c>
      <c r="B71" s="442"/>
      <c r="C71" s="178">
        <f t="shared" ref="C71:AF71" si="16">SUM(C68:C70)</f>
        <v>123</v>
      </c>
      <c r="D71" s="178">
        <f t="shared" si="16"/>
        <v>45</v>
      </c>
      <c r="E71" s="178">
        <f>SUM(E68:E70)</f>
        <v>25</v>
      </c>
      <c r="F71" s="178">
        <f t="shared" si="16"/>
        <v>40</v>
      </c>
      <c r="G71" s="178">
        <f t="shared" si="16"/>
        <v>11</v>
      </c>
      <c r="H71" s="178">
        <f t="shared" si="16"/>
        <v>38</v>
      </c>
      <c r="I71" s="178">
        <f t="shared" si="16"/>
        <v>5</v>
      </c>
      <c r="J71" s="178">
        <f t="shared" si="16"/>
        <v>3</v>
      </c>
      <c r="K71" s="178">
        <f t="shared" si="16"/>
        <v>1</v>
      </c>
      <c r="L71" s="178">
        <f t="shared" si="16"/>
        <v>59</v>
      </c>
      <c r="M71" s="178">
        <f t="shared" ref="M71:AE71" si="17">SUM(M68:M70)</f>
        <v>7</v>
      </c>
      <c r="N71" s="178">
        <f t="shared" si="17"/>
        <v>11</v>
      </c>
      <c r="O71" s="178">
        <f t="shared" si="17"/>
        <v>1</v>
      </c>
      <c r="P71" s="178">
        <f t="shared" si="17"/>
        <v>0</v>
      </c>
      <c r="Q71" s="178">
        <f t="shared" si="17"/>
        <v>1</v>
      </c>
      <c r="R71" s="178">
        <f t="shared" si="17"/>
        <v>0</v>
      </c>
      <c r="S71" s="178">
        <f t="shared" si="17"/>
        <v>0</v>
      </c>
      <c r="T71" s="178">
        <f t="shared" si="17"/>
        <v>0</v>
      </c>
      <c r="U71" s="178">
        <f t="shared" si="17"/>
        <v>0</v>
      </c>
      <c r="V71" s="178">
        <f t="shared" si="17"/>
        <v>0</v>
      </c>
      <c r="W71" s="178">
        <f t="shared" si="17"/>
        <v>0</v>
      </c>
      <c r="X71" s="178">
        <f t="shared" si="17"/>
        <v>0</v>
      </c>
      <c r="Y71" s="178">
        <f t="shared" si="17"/>
        <v>0</v>
      </c>
      <c r="Z71" s="178">
        <f t="shared" si="17"/>
        <v>0</v>
      </c>
      <c r="AA71" s="178">
        <f t="shared" si="17"/>
        <v>0</v>
      </c>
      <c r="AB71" s="178">
        <f t="shared" si="17"/>
        <v>0</v>
      </c>
      <c r="AC71" s="178">
        <f t="shared" si="17"/>
        <v>0</v>
      </c>
      <c r="AD71" s="178">
        <f t="shared" si="17"/>
        <v>0</v>
      </c>
      <c r="AE71" s="178">
        <f t="shared" si="17"/>
        <v>0</v>
      </c>
      <c r="AF71" s="178">
        <f t="shared" si="16"/>
        <v>0</v>
      </c>
      <c r="AG71" s="221"/>
      <c r="AH71" s="312"/>
    </row>
    <row r="72" spans="1:34">
      <c r="A72" s="179"/>
      <c r="B72" s="436" t="s">
        <v>115</v>
      </c>
      <c r="C72" s="437"/>
      <c r="D72" s="437"/>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8"/>
      <c r="AH72" s="312"/>
    </row>
    <row r="73" spans="1:34" ht="12" customHeight="1">
      <c r="A73" s="168">
        <f>'SUC1_B. duomenys'!A90</f>
        <v>1</v>
      </c>
      <c r="B73" s="264" t="str">
        <f>'SUC1_B. duomenys'!B90</f>
        <v>Alpinizmas</v>
      </c>
      <c r="C73" s="17">
        <f t="shared" ref="C73" si="18">L73+M73+N73</f>
        <v>0</v>
      </c>
      <c r="D73" s="17"/>
      <c r="E73" s="170">
        <f t="shared" ref="E73" si="19">C73-(F73+G73+H73+I73+J73+K73)</f>
        <v>0</v>
      </c>
      <c r="F73" s="17"/>
      <c r="G73" s="17"/>
      <c r="H73" s="17"/>
      <c r="I73" s="17"/>
      <c r="J73" s="17"/>
      <c r="K73" s="17"/>
      <c r="L73" s="17"/>
      <c r="M73" s="17"/>
      <c r="N73" s="17"/>
      <c r="O73" s="171">
        <f t="shared" ref="O73" si="20">Q73+R73+S73+T73</f>
        <v>0</v>
      </c>
      <c r="P73" s="17"/>
      <c r="Q73" s="17"/>
      <c r="R73" s="17"/>
      <c r="S73" s="17"/>
      <c r="T73" s="17"/>
      <c r="U73" s="171">
        <f t="shared" ref="U73" si="21">W73+X73+Y73</f>
        <v>0</v>
      </c>
      <c r="V73" s="17"/>
      <c r="W73" s="17"/>
      <c r="X73" s="17"/>
      <c r="Y73" s="389"/>
      <c r="Z73" s="171">
        <f t="shared" ref="Z73" si="22">AB73+AC73+AD73+AE73</f>
        <v>0</v>
      </c>
      <c r="AA73" s="17"/>
      <c r="AB73" s="17"/>
      <c r="AC73" s="17"/>
      <c r="AD73" s="17"/>
      <c r="AE73" s="17"/>
      <c r="AF73" s="171"/>
      <c r="AH73" s="390" t="str">
        <f>IF(D73&gt;C73,"Klaida! Negali būti moterų daugiau nei iš viso trenerių/AM sp. specialistų!",IF(F73+G73+H73+I73+J73+K73&gt;C73,"Klaida! Negali būti kategorijų daugiau negu trenerių/AM sp. specialistų!",IF(L73+N73&gt;C73,"Klaida! Negali būti išsilavinimų, veiklos leidimų ir t.t. daugiau negu trenerių/AM sp. specialistų!",IF(P73&gt;O73,"Klaida! Negali būti moterų daugiau nei iš viso AM instruktorių!",IF(Q73+R73+S73+T73&gt;O73,"Klaida! Negali būti išsilavinimų, veiklos leidimų ir t.t. daugiau negu AM instruktorių!",IF(V73&gt;U73,"Klaida! Negali būti moterų daugiau nei iš viso FA specialistų!",IF(W73+X73+Y73&gt;U73,"Klaida! Negali būti išsilavinimų, veiklos leidimų ir t.t. daugiau negu FA specialistų!",IF(AA73&gt;Z73,"Klaida! Negali būti moterų daugiau nei iš viso FA instruktorių!",IF(AB73+AC73+AD73+AE73&gt;Z73,"Klaida! Negali būti išsilavinimų, veiklos leidimų ir t.t. daugiau negu FA instruktorių!","")))))))))</f>
        <v/>
      </c>
    </row>
    <row r="74" spans="1:34" ht="12" customHeight="1">
      <c r="A74" s="168">
        <f>'SUC1_B. duomenys'!A91</f>
        <v>2</v>
      </c>
      <c r="B74" s="264" t="str">
        <f>'SUC1_B. duomenys'!B91</f>
        <v>Baidarių (kanu) polo</v>
      </c>
      <c r="C74" s="17">
        <f t="shared" ref="C74:C118" si="23">L74+M74+N74</f>
        <v>0</v>
      </c>
      <c r="D74" s="17"/>
      <c r="E74" s="170">
        <f t="shared" ref="E74:E118" si="24">C74-(F74+G74+H74+I74+J74+K74)</f>
        <v>0</v>
      </c>
      <c r="F74" s="17"/>
      <c r="G74" s="17"/>
      <c r="H74" s="17"/>
      <c r="I74" s="17"/>
      <c r="J74" s="17"/>
      <c r="K74" s="17"/>
      <c r="L74" s="17"/>
      <c r="M74" s="17"/>
      <c r="N74" s="17"/>
      <c r="O74" s="171">
        <f t="shared" ref="O74:O118" si="25">Q74+R74+S74+T74</f>
        <v>0</v>
      </c>
      <c r="P74" s="17"/>
      <c r="Q74" s="17"/>
      <c r="R74" s="17"/>
      <c r="S74" s="17"/>
      <c r="T74" s="17"/>
      <c r="U74" s="171">
        <f t="shared" ref="U74:U118" si="26">W74+X74+Y74</f>
        <v>0</v>
      </c>
      <c r="V74" s="17"/>
      <c r="W74" s="17"/>
      <c r="X74" s="17"/>
      <c r="Y74" s="389"/>
      <c r="Z74" s="171">
        <f t="shared" ref="Z74:Z118" si="27">AB74+AC74+AD74+AE74</f>
        <v>0</v>
      </c>
      <c r="AA74" s="17"/>
      <c r="AB74" s="17"/>
      <c r="AC74" s="17"/>
      <c r="AD74" s="17"/>
      <c r="AE74" s="17"/>
      <c r="AF74" s="171"/>
      <c r="AH74" s="390" t="str">
        <f t="shared" ref="AH74:AH118" si="28">IF(D74&gt;C74,"Klaida! Negali būti moterų daugiau nei iš viso trenerių/AM sp. specialistų!",IF(F74+G74+H74+I74+J74+K74&gt;C74,"Klaida! Negali būti kategorijų daugiau negu trenerių/AM sp. specialistų!",IF(L74+N74&gt;C74,"Klaida! Negali būti išsilavinimų, veiklos leidimų ir t.t. daugiau negu trenerių/AM sp. specialistų!",IF(P74&gt;O74,"Klaida! Negali būti moterų daugiau nei iš viso AM instruktorių!",IF(Q74+R74+S74+T74&gt;O74,"Klaida! Negali būti išsilavinimų, veiklos leidimų ir t.t. daugiau negu AM instruktorių!",IF(V74&gt;U74,"Klaida! Negali būti moterų daugiau nei iš viso FA specialistų!",IF(W74+X74+Y74&gt;U74,"Klaida! Negali būti išsilavinimų, veiklos leidimų ir t.t. daugiau negu FA specialistų!",IF(AA74&gt;Z74,"Klaida! Negali būti moterų daugiau nei iš viso FA instruktorių!",IF(AB74+AC74+AD74+AE74&gt;Z74,"Klaida! Negali būti išsilavinimų, veiklos leidimų ir t.t. daugiau negu FA instruktorių!","")))))))))</f>
        <v/>
      </c>
    </row>
    <row r="75" spans="1:34" ht="12" customHeight="1">
      <c r="A75" s="168">
        <f>'SUC1_B. duomenys'!A92</f>
        <v>3</v>
      </c>
      <c r="B75" s="264" t="str">
        <f>'SUC1_B. duomenys'!B92</f>
        <v>Boulingas</v>
      </c>
      <c r="C75" s="17">
        <f t="shared" si="23"/>
        <v>0</v>
      </c>
      <c r="D75" s="17"/>
      <c r="E75" s="170">
        <f t="shared" si="24"/>
        <v>0</v>
      </c>
      <c r="F75" s="17"/>
      <c r="G75" s="17"/>
      <c r="H75" s="17"/>
      <c r="I75" s="17"/>
      <c r="J75" s="17"/>
      <c r="K75" s="17"/>
      <c r="L75" s="17"/>
      <c r="M75" s="17"/>
      <c r="N75" s="17"/>
      <c r="O75" s="171">
        <f t="shared" si="25"/>
        <v>0</v>
      </c>
      <c r="P75" s="17"/>
      <c r="Q75" s="17"/>
      <c r="R75" s="17"/>
      <c r="S75" s="17"/>
      <c r="T75" s="17"/>
      <c r="U75" s="171">
        <f t="shared" si="26"/>
        <v>0</v>
      </c>
      <c r="V75" s="17"/>
      <c r="W75" s="17"/>
      <c r="X75" s="17"/>
      <c r="Y75" s="389"/>
      <c r="Z75" s="171">
        <f t="shared" si="27"/>
        <v>0</v>
      </c>
      <c r="AA75" s="17"/>
      <c r="AB75" s="17"/>
      <c r="AC75" s="17"/>
      <c r="AD75" s="17"/>
      <c r="AE75" s="17"/>
      <c r="AF75" s="171"/>
      <c r="AH75" s="390" t="str">
        <f t="shared" si="28"/>
        <v/>
      </c>
    </row>
    <row r="76" spans="1:34" ht="12" customHeight="1">
      <c r="A76" s="168">
        <f>'SUC1_B. duomenys'!A93</f>
        <v>4</v>
      </c>
      <c r="B76" s="264" t="str">
        <f>'SUC1_B. duomenys'!B93</f>
        <v>Gimnastika (aerobinė)</v>
      </c>
      <c r="C76" s="17">
        <v>4</v>
      </c>
      <c r="D76" s="17">
        <v>4</v>
      </c>
      <c r="E76" s="170">
        <f t="shared" si="24"/>
        <v>2</v>
      </c>
      <c r="F76" s="17"/>
      <c r="G76" s="17"/>
      <c r="H76" s="17">
        <v>2</v>
      </c>
      <c r="I76" s="17"/>
      <c r="J76" s="17"/>
      <c r="K76" s="17"/>
      <c r="L76" s="17"/>
      <c r="M76" s="17"/>
      <c r="N76" s="17"/>
      <c r="O76" s="171">
        <f t="shared" si="25"/>
        <v>0</v>
      </c>
      <c r="P76" s="17"/>
      <c r="Q76" s="17"/>
      <c r="R76" s="17"/>
      <c r="S76" s="17"/>
      <c r="T76" s="17"/>
      <c r="U76" s="171">
        <f t="shared" si="26"/>
        <v>0</v>
      </c>
      <c r="V76" s="17"/>
      <c r="W76" s="17"/>
      <c r="X76" s="17"/>
      <c r="Y76" s="389"/>
      <c r="Z76" s="171">
        <f t="shared" si="27"/>
        <v>0</v>
      </c>
      <c r="AA76" s="17"/>
      <c r="AB76" s="17"/>
      <c r="AC76" s="17"/>
      <c r="AD76" s="17"/>
      <c r="AE76" s="17"/>
      <c r="AF76" s="171"/>
      <c r="AH76" s="390" t="str">
        <f t="shared" si="28"/>
        <v/>
      </c>
    </row>
    <row r="77" spans="1:34" ht="12" customHeight="1">
      <c r="A77" s="168">
        <f>'SUC1_B. duomenys'!A94</f>
        <v>5</v>
      </c>
      <c r="B77" s="264" t="str">
        <f>'SUC1_B. duomenys'!B94</f>
        <v>Gimnastika (akr.i šuoliai ant takelio)</v>
      </c>
      <c r="C77" s="17">
        <f t="shared" si="23"/>
        <v>0</v>
      </c>
      <c r="D77" s="17"/>
      <c r="E77" s="170">
        <f t="shared" si="24"/>
        <v>0</v>
      </c>
      <c r="F77" s="17"/>
      <c r="G77" s="17"/>
      <c r="H77" s="17"/>
      <c r="I77" s="17"/>
      <c r="J77" s="17"/>
      <c r="K77" s="17"/>
      <c r="L77" s="17"/>
      <c r="M77" s="17"/>
      <c r="N77" s="17"/>
      <c r="O77" s="171">
        <f t="shared" si="25"/>
        <v>0</v>
      </c>
      <c r="P77" s="17"/>
      <c r="Q77" s="17"/>
      <c r="R77" s="17"/>
      <c r="S77" s="17"/>
      <c r="T77" s="17"/>
      <c r="U77" s="171">
        <f t="shared" si="26"/>
        <v>0</v>
      </c>
      <c r="V77" s="17"/>
      <c r="W77" s="17"/>
      <c r="X77" s="17"/>
      <c r="Y77" s="389"/>
      <c r="Z77" s="171">
        <f t="shared" si="27"/>
        <v>0</v>
      </c>
      <c r="AA77" s="17"/>
      <c r="AB77" s="17"/>
      <c r="AC77" s="17"/>
      <c r="AD77" s="17"/>
      <c r="AE77" s="17"/>
      <c r="AF77" s="171"/>
      <c r="AH77" s="390" t="str">
        <f t="shared" si="28"/>
        <v/>
      </c>
    </row>
    <row r="78" spans="1:34" ht="12" customHeight="1">
      <c r="A78" s="168">
        <f>'SUC1_B. duomenys'!A95</f>
        <v>6</v>
      </c>
      <c r="B78" s="264" t="str">
        <f>'SUC1_B. duomenys'!B95</f>
        <v>Gimnastika (sportinė akrobatika)</v>
      </c>
      <c r="C78" s="17">
        <f t="shared" si="23"/>
        <v>0</v>
      </c>
      <c r="D78" s="17"/>
      <c r="E78" s="170">
        <f t="shared" si="24"/>
        <v>0</v>
      </c>
      <c r="F78" s="17"/>
      <c r="G78" s="17"/>
      <c r="H78" s="17"/>
      <c r="I78" s="17"/>
      <c r="J78" s="17"/>
      <c r="K78" s="17"/>
      <c r="L78" s="17"/>
      <c r="M78" s="17"/>
      <c r="N78" s="17"/>
      <c r="O78" s="171">
        <f t="shared" si="25"/>
        <v>0</v>
      </c>
      <c r="P78" s="17"/>
      <c r="Q78" s="17"/>
      <c r="R78" s="17"/>
      <c r="S78" s="17"/>
      <c r="T78" s="17"/>
      <c r="U78" s="171">
        <f t="shared" si="26"/>
        <v>0</v>
      </c>
      <c r="V78" s="17"/>
      <c r="W78" s="17"/>
      <c r="X78" s="17"/>
      <c r="Y78" s="389"/>
      <c r="Z78" s="171">
        <f t="shared" si="27"/>
        <v>0</v>
      </c>
      <c r="AA78" s="17"/>
      <c r="AB78" s="17"/>
      <c r="AC78" s="17"/>
      <c r="AD78" s="17"/>
      <c r="AE78" s="17"/>
      <c r="AF78" s="171"/>
      <c r="AH78" s="390" t="str">
        <f t="shared" si="28"/>
        <v/>
      </c>
    </row>
    <row r="79" spans="1:34" ht="12" customHeight="1">
      <c r="A79" s="168">
        <f>'SUC1_B. duomenys'!A96</f>
        <v>7</v>
      </c>
      <c r="B79" s="264" t="str">
        <f>'SUC1_B. duomenys'!B96</f>
        <v xml:space="preserve">Gimnastika visiems </v>
      </c>
      <c r="C79" s="17">
        <f t="shared" si="23"/>
        <v>0</v>
      </c>
      <c r="D79" s="17"/>
      <c r="E79" s="170">
        <f t="shared" si="24"/>
        <v>0</v>
      </c>
      <c r="F79" s="17"/>
      <c r="G79" s="17"/>
      <c r="H79" s="17"/>
      <c r="I79" s="17"/>
      <c r="J79" s="17"/>
      <c r="K79" s="17"/>
      <c r="L79" s="17"/>
      <c r="M79" s="17"/>
      <c r="N79" s="17"/>
      <c r="O79" s="171">
        <f t="shared" si="25"/>
        <v>0</v>
      </c>
      <c r="P79" s="17"/>
      <c r="Q79" s="17"/>
      <c r="R79" s="17"/>
      <c r="S79" s="17"/>
      <c r="T79" s="17"/>
      <c r="U79" s="171">
        <f t="shared" si="26"/>
        <v>0</v>
      </c>
      <c r="V79" s="17"/>
      <c r="W79" s="17"/>
      <c r="X79" s="17"/>
      <c r="Y79" s="389"/>
      <c r="Z79" s="171">
        <f t="shared" si="27"/>
        <v>0</v>
      </c>
      <c r="AA79" s="17"/>
      <c r="AB79" s="17"/>
      <c r="AC79" s="17"/>
      <c r="AD79" s="17"/>
      <c r="AE79" s="17"/>
      <c r="AF79" s="171"/>
      <c r="AH79" s="390" t="str">
        <f t="shared" si="28"/>
        <v/>
      </c>
    </row>
    <row r="80" spans="1:34" ht="12" customHeight="1">
      <c r="A80" s="168">
        <f>'SUC1_B. duomenys'!A97</f>
        <v>8</v>
      </c>
      <c r="B80" s="264" t="str">
        <f>'SUC1_B. duomenys'!B97</f>
        <v>Biliardas</v>
      </c>
      <c r="C80" s="17">
        <f t="shared" si="23"/>
        <v>0</v>
      </c>
      <c r="D80" s="17"/>
      <c r="E80" s="170">
        <f t="shared" si="24"/>
        <v>0</v>
      </c>
      <c r="F80" s="17"/>
      <c r="G80" s="17"/>
      <c r="H80" s="17"/>
      <c r="I80" s="17"/>
      <c r="J80" s="17"/>
      <c r="K80" s="17"/>
      <c r="L80" s="17"/>
      <c r="M80" s="17"/>
      <c r="N80" s="17"/>
      <c r="O80" s="171">
        <f t="shared" si="25"/>
        <v>0</v>
      </c>
      <c r="P80" s="17"/>
      <c r="Q80" s="17"/>
      <c r="R80" s="17"/>
      <c r="S80" s="17"/>
      <c r="T80" s="17"/>
      <c r="U80" s="171">
        <f t="shared" si="26"/>
        <v>0</v>
      </c>
      <c r="V80" s="17"/>
      <c r="W80" s="17"/>
      <c r="X80" s="17"/>
      <c r="Y80" s="389"/>
      <c r="Z80" s="171">
        <f t="shared" si="27"/>
        <v>0</v>
      </c>
      <c r="AA80" s="17"/>
      <c r="AB80" s="17"/>
      <c r="AC80" s="17"/>
      <c r="AD80" s="17"/>
      <c r="AE80" s="17"/>
      <c r="AF80" s="171"/>
      <c r="AH80" s="390" t="str">
        <f t="shared" si="28"/>
        <v/>
      </c>
    </row>
    <row r="81" spans="1:34" ht="12" customHeight="1">
      <c r="A81" s="168">
        <f>'SUC1_B. duomenys'!A98</f>
        <v>9</v>
      </c>
      <c r="B81" s="264" t="str">
        <f>'SUC1_B. duomenys'!B98</f>
        <v>Bočia</v>
      </c>
      <c r="C81" s="17">
        <f t="shared" si="23"/>
        <v>0</v>
      </c>
      <c r="D81" s="17"/>
      <c r="E81" s="170">
        <f t="shared" si="24"/>
        <v>0</v>
      </c>
      <c r="F81" s="17"/>
      <c r="G81" s="17"/>
      <c r="H81" s="17"/>
      <c r="I81" s="17"/>
      <c r="J81" s="17"/>
      <c r="K81" s="17"/>
      <c r="L81" s="17"/>
      <c r="M81" s="17"/>
      <c r="N81" s="17"/>
      <c r="O81" s="171">
        <f t="shared" si="25"/>
        <v>0</v>
      </c>
      <c r="P81" s="17"/>
      <c r="Q81" s="17"/>
      <c r="R81" s="17"/>
      <c r="S81" s="17"/>
      <c r="T81" s="17"/>
      <c r="U81" s="171">
        <f t="shared" si="26"/>
        <v>0</v>
      </c>
      <c r="V81" s="17"/>
      <c r="W81" s="17"/>
      <c r="X81" s="17"/>
      <c r="Y81" s="389"/>
      <c r="Z81" s="171">
        <f t="shared" si="27"/>
        <v>0</v>
      </c>
      <c r="AA81" s="17"/>
      <c r="AB81" s="17"/>
      <c r="AC81" s="17"/>
      <c r="AD81" s="17"/>
      <c r="AE81" s="17"/>
      <c r="AF81" s="171"/>
      <c r="AH81" s="390" t="str">
        <f t="shared" si="28"/>
        <v/>
      </c>
    </row>
    <row r="82" spans="1:34" ht="12" customHeight="1">
      <c r="A82" s="168">
        <f>'SUC1_B. duomenys'!A99</f>
        <v>10</v>
      </c>
      <c r="B82" s="264" t="str">
        <f>'SUC1_B. duomenys'!B99</f>
        <v>Džiudžitsu (ju-jitsu)</v>
      </c>
      <c r="C82" s="17">
        <f t="shared" si="23"/>
        <v>0</v>
      </c>
      <c r="D82" s="17"/>
      <c r="E82" s="170">
        <f t="shared" si="24"/>
        <v>0</v>
      </c>
      <c r="F82" s="17"/>
      <c r="G82" s="17"/>
      <c r="H82" s="17"/>
      <c r="I82" s="17"/>
      <c r="J82" s="17"/>
      <c r="K82" s="17"/>
      <c r="L82" s="17"/>
      <c r="M82" s="17"/>
      <c r="N82" s="17"/>
      <c r="O82" s="171">
        <f t="shared" si="25"/>
        <v>0</v>
      </c>
      <c r="P82" s="17"/>
      <c r="Q82" s="17"/>
      <c r="R82" s="17"/>
      <c r="S82" s="17"/>
      <c r="T82" s="17"/>
      <c r="U82" s="171">
        <f t="shared" si="26"/>
        <v>0</v>
      </c>
      <c r="V82" s="17"/>
      <c r="W82" s="17"/>
      <c r="X82" s="17"/>
      <c r="Y82" s="389"/>
      <c r="Z82" s="171">
        <f t="shared" si="27"/>
        <v>0</v>
      </c>
      <c r="AA82" s="17"/>
      <c r="AB82" s="17"/>
      <c r="AC82" s="17"/>
      <c r="AD82" s="17"/>
      <c r="AE82" s="17"/>
      <c r="AF82" s="171"/>
      <c r="AH82" s="390" t="str">
        <f t="shared" si="28"/>
        <v/>
      </c>
    </row>
    <row r="83" spans="1:34" ht="12" customHeight="1">
      <c r="A83" s="168">
        <f>'SUC1_B. duomenys'!A100</f>
        <v>11</v>
      </c>
      <c r="B83" s="264" t="str">
        <f>'SUC1_B. duomenys'!B100</f>
        <v>Galiūnų sportas**</v>
      </c>
      <c r="C83" s="17">
        <f t="shared" si="23"/>
        <v>0</v>
      </c>
      <c r="D83" s="17"/>
      <c r="E83" s="170">
        <f t="shared" si="24"/>
        <v>0</v>
      </c>
      <c r="F83" s="17"/>
      <c r="G83" s="17"/>
      <c r="H83" s="17"/>
      <c r="I83" s="17"/>
      <c r="J83" s="17"/>
      <c r="K83" s="17"/>
      <c r="L83" s="17"/>
      <c r="M83" s="17"/>
      <c r="N83" s="17"/>
      <c r="O83" s="171">
        <f t="shared" si="25"/>
        <v>0</v>
      </c>
      <c r="P83" s="17"/>
      <c r="Q83" s="17"/>
      <c r="R83" s="17"/>
      <c r="S83" s="17"/>
      <c r="T83" s="17"/>
      <c r="U83" s="171">
        <f t="shared" si="26"/>
        <v>0</v>
      </c>
      <c r="V83" s="17"/>
      <c r="W83" s="17"/>
      <c r="X83" s="17"/>
      <c r="Y83" s="389"/>
      <c r="Z83" s="171">
        <f t="shared" si="27"/>
        <v>0</v>
      </c>
      <c r="AA83" s="17"/>
      <c r="AB83" s="17"/>
      <c r="AC83" s="17"/>
      <c r="AD83" s="17"/>
      <c r="AE83" s="17"/>
      <c r="AF83" s="171"/>
      <c r="AH83" s="390" t="str">
        <f t="shared" si="28"/>
        <v/>
      </c>
    </row>
    <row r="84" spans="1:34" ht="12" customHeight="1">
      <c r="A84" s="168">
        <f>'SUC1_B. duomenys'!A101</f>
        <v>12</v>
      </c>
      <c r="B84" s="264" t="str">
        <f>'SUC1_B. duomenys'!B101</f>
        <v>Imtynės už diržų (Alyšo imtynės)</v>
      </c>
      <c r="C84" s="17">
        <f t="shared" si="23"/>
        <v>0</v>
      </c>
      <c r="D84" s="17"/>
      <c r="E84" s="170">
        <f t="shared" si="24"/>
        <v>0</v>
      </c>
      <c r="F84" s="17"/>
      <c r="G84" s="17"/>
      <c r="H84" s="17"/>
      <c r="I84" s="17"/>
      <c r="J84" s="17"/>
      <c r="K84" s="17"/>
      <c r="L84" s="17"/>
      <c r="M84" s="17"/>
      <c r="N84" s="17"/>
      <c r="O84" s="171">
        <f t="shared" si="25"/>
        <v>0</v>
      </c>
      <c r="P84" s="17"/>
      <c r="Q84" s="17"/>
      <c r="R84" s="17"/>
      <c r="S84" s="17"/>
      <c r="T84" s="17"/>
      <c r="U84" s="171">
        <f t="shared" si="26"/>
        <v>0</v>
      </c>
      <c r="V84" s="17"/>
      <c r="W84" s="17"/>
      <c r="X84" s="17"/>
      <c r="Y84" s="389"/>
      <c r="Z84" s="171">
        <f t="shared" si="27"/>
        <v>0</v>
      </c>
      <c r="AA84" s="17"/>
      <c r="AB84" s="17"/>
      <c r="AC84" s="17"/>
      <c r="AD84" s="17"/>
      <c r="AE84" s="17"/>
      <c r="AF84" s="171"/>
      <c r="AH84" s="390" t="str">
        <f t="shared" si="28"/>
        <v/>
      </c>
    </row>
    <row r="85" spans="1:34" ht="12" customHeight="1">
      <c r="A85" s="168">
        <f>'SUC1_B. duomenys'!A102</f>
        <v>13</v>
      </c>
      <c r="B85" s="264" t="str">
        <f>'SUC1_B. duomenys'!B102</f>
        <v>Jėgos trikovė</v>
      </c>
      <c r="C85" s="17">
        <f t="shared" si="23"/>
        <v>0</v>
      </c>
      <c r="D85" s="17"/>
      <c r="E85" s="170">
        <f t="shared" si="24"/>
        <v>0</v>
      </c>
      <c r="F85" s="17"/>
      <c r="G85" s="17"/>
      <c r="H85" s="17"/>
      <c r="I85" s="17"/>
      <c r="J85" s="17"/>
      <c r="K85" s="17"/>
      <c r="L85" s="17"/>
      <c r="M85" s="17"/>
      <c r="N85" s="17"/>
      <c r="O85" s="171">
        <f t="shared" si="25"/>
        <v>0</v>
      </c>
      <c r="P85" s="17"/>
      <c r="Q85" s="17"/>
      <c r="R85" s="17"/>
      <c r="S85" s="17"/>
      <c r="T85" s="17"/>
      <c r="U85" s="171">
        <f t="shared" si="26"/>
        <v>0</v>
      </c>
      <c r="V85" s="17"/>
      <c r="W85" s="17"/>
      <c r="X85" s="17"/>
      <c r="Y85" s="389"/>
      <c r="Z85" s="171">
        <f t="shared" si="27"/>
        <v>0</v>
      </c>
      <c r="AA85" s="17"/>
      <c r="AB85" s="17"/>
      <c r="AC85" s="17"/>
      <c r="AD85" s="17"/>
      <c r="AE85" s="17"/>
      <c r="AF85" s="171"/>
      <c r="AH85" s="390" t="str">
        <f t="shared" si="28"/>
        <v/>
      </c>
    </row>
    <row r="86" spans="1:34" ht="12" customHeight="1">
      <c r="A86" s="168">
        <f>'SUC1_B. duomenys'!A103</f>
        <v>14</v>
      </c>
      <c r="B86" s="264" t="str">
        <f>'SUC1_B. duomenys'!B103</f>
        <v>Kendo</v>
      </c>
      <c r="C86" s="17">
        <f t="shared" si="23"/>
        <v>0</v>
      </c>
      <c r="D86" s="17"/>
      <c r="E86" s="170">
        <f t="shared" si="24"/>
        <v>0</v>
      </c>
      <c r="F86" s="17"/>
      <c r="G86" s="17"/>
      <c r="H86" s="17"/>
      <c r="I86" s="17"/>
      <c r="J86" s="17"/>
      <c r="K86" s="17"/>
      <c r="L86" s="17"/>
      <c r="M86" s="17"/>
      <c r="N86" s="17"/>
      <c r="O86" s="171">
        <f t="shared" si="25"/>
        <v>0</v>
      </c>
      <c r="P86" s="17"/>
      <c r="Q86" s="17"/>
      <c r="R86" s="17"/>
      <c r="S86" s="17"/>
      <c r="T86" s="17"/>
      <c r="U86" s="171">
        <f t="shared" si="26"/>
        <v>0</v>
      </c>
      <c r="V86" s="17"/>
      <c r="W86" s="17"/>
      <c r="X86" s="17"/>
      <c r="Y86" s="389"/>
      <c r="Z86" s="171">
        <f t="shared" si="27"/>
        <v>0</v>
      </c>
      <c r="AA86" s="17"/>
      <c r="AB86" s="17"/>
      <c r="AC86" s="17"/>
      <c r="AD86" s="17"/>
      <c r="AE86" s="17"/>
      <c r="AF86" s="171"/>
      <c r="AH86" s="390" t="str">
        <f t="shared" si="28"/>
        <v/>
      </c>
    </row>
    <row r="87" spans="1:34" ht="12" customHeight="1">
      <c r="A87" s="168">
        <f>'SUC1_B. duomenys'!A104</f>
        <v>15</v>
      </c>
      <c r="B87" s="264" t="str">
        <f>'SUC1_B. duomenys'!B104</f>
        <v>Kikboksas</v>
      </c>
      <c r="C87" s="17">
        <f t="shared" si="23"/>
        <v>0</v>
      </c>
      <c r="D87" s="17"/>
      <c r="E87" s="170">
        <f t="shared" si="24"/>
        <v>0</v>
      </c>
      <c r="F87" s="17"/>
      <c r="G87" s="17"/>
      <c r="H87" s="17"/>
      <c r="I87" s="17"/>
      <c r="J87" s="17"/>
      <c r="K87" s="17"/>
      <c r="L87" s="17"/>
      <c r="M87" s="17"/>
      <c r="N87" s="17"/>
      <c r="O87" s="171">
        <f t="shared" si="25"/>
        <v>0</v>
      </c>
      <c r="P87" s="17"/>
      <c r="Q87" s="17"/>
      <c r="R87" s="17"/>
      <c r="S87" s="17"/>
      <c r="T87" s="17"/>
      <c r="U87" s="171">
        <f t="shared" si="26"/>
        <v>0</v>
      </c>
      <c r="V87" s="17"/>
      <c r="W87" s="17"/>
      <c r="X87" s="17"/>
      <c r="Y87" s="389"/>
      <c r="Z87" s="171">
        <f t="shared" si="27"/>
        <v>0</v>
      </c>
      <c r="AA87" s="17"/>
      <c r="AB87" s="17"/>
      <c r="AC87" s="17"/>
      <c r="AD87" s="17"/>
      <c r="AE87" s="17"/>
      <c r="AF87" s="171"/>
      <c r="AH87" s="390" t="str">
        <f t="shared" si="28"/>
        <v/>
      </c>
    </row>
    <row r="88" spans="1:34" ht="12" customHeight="1">
      <c r="A88" s="168">
        <f>'SUC1_B. duomenys'!A105</f>
        <v>16</v>
      </c>
      <c r="B88" s="264" t="str">
        <f>'SUC1_B. duomenys'!B105</f>
        <v>Kiokušin karatė</v>
      </c>
      <c r="C88" s="17">
        <f t="shared" si="23"/>
        <v>0</v>
      </c>
      <c r="D88" s="17"/>
      <c r="E88" s="170">
        <f t="shared" si="24"/>
        <v>0</v>
      </c>
      <c r="F88" s="17"/>
      <c r="G88" s="17"/>
      <c r="H88" s="17"/>
      <c r="I88" s="17"/>
      <c r="J88" s="17"/>
      <c r="K88" s="17"/>
      <c r="L88" s="17"/>
      <c r="M88" s="17"/>
      <c r="N88" s="17"/>
      <c r="O88" s="171">
        <f t="shared" si="25"/>
        <v>0</v>
      </c>
      <c r="P88" s="17"/>
      <c r="Q88" s="17"/>
      <c r="R88" s="17"/>
      <c r="S88" s="17"/>
      <c r="T88" s="17"/>
      <c r="U88" s="171">
        <f t="shared" si="26"/>
        <v>0</v>
      </c>
      <c r="V88" s="17"/>
      <c r="W88" s="17"/>
      <c r="X88" s="17"/>
      <c r="Y88" s="389"/>
      <c r="Z88" s="171">
        <f t="shared" si="27"/>
        <v>0</v>
      </c>
      <c r="AA88" s="17"/>
      <c r="AB88" s="17"/>
      <c r="AC88" s="17"/>
      <c r="AD88" s="17"/>
      <c r="AE88" s="17"/>
      <c r="AF88" s="171"/>
      <c r="AH88" s="390" t="str">
        <f t="shared" si="28"/>
        <v/>
      </c>
    </row>
    <row r="89" spans="1:34" ht="12" customHeight="1">
      <c r="A89" s="168">
        <f>'SUC1_B. duomenys'!A106</f>
        <v>17</v>
      </c>
      <c r="B89" s="264" t="str">
        <f>'SUC1_B. duomenys'!B106</f>
        <v>Kudo</v>
      </c>
      <c r="C89" s="17">
        <f t="shared" si="23"/>
        <v>0</v>
      </c>
      <c r="D89" s="17"/>
      <c r="E89" s="170">
        <f t="shared" si="24"/>
        <v>0</v>
      </c>
      <c r="F89" s="17"/>
      <c r="G89" s="17"/>
      <c r="H89" s="17"/>
      <c r="I89" s="17"/>
      <c r="J89" s="17"/>
      <c r="K89" s="17"/>
      <c r="L89" s="17"/>
      <c r="M89" s="17"/>
      <c r="N89" s="17"/>
      <c r="O89" s="171">
        <f t="shared" si="25"/>
        <v>0</v>
      </c>
      <c r="P89" s="17"/>
      <c r="Q89" s="17"/>
      <c r="R89" s="17"/>
      <c r="S89" s="17"/>
      <c r="T89" s="17"/>
      <c r="U89" s="171">
        <f t="shared" si="26"/>
        <v>0</v>
      </c>
      <c r="V89" s="17"/>
      <c r="W89" s="17"/>
      <c r="X89" s="17"/>
      <c r="Y89" s="389"/>
      <c r="Z89" s="171">
        <f t="shared" si="27"/>
        <v>0</v>
      </c>
      <c r="AA89" s="17"/>
      <c r="AB89" s="17"/>
      <c r="AC89" s="17"/>
      <c r="AD89" s="17"/>
      <c r="AE89" s="17"/>
      <c r="AF89" s="171"/>
      <c r="AH89" s="390" t="str">
        <f t="shared" si="28"/>
        <v/>
      </c>
    </row>
    <row r="90" spans="1:34" ht="24.75" customHeight="1">
      <c r="A90" s="168">
        <f>'SUC1_B. duomenys'!A107</f>
        <v>18</v>
      </c>
      <c r="B90" s="265" t="str">
        <f>'SUC1_B. duomenys'!B107</f>
        <v>Kultūrizmas ir fitnesas (kūno rengyba) (IFBB)</v>
      </c>
      <c r="C90" s="17">
        <f t="shared" si="23"/>
        <v>0</v>
      </c>
      <c r="D90" s="17"/>
      <c r="E90" s="170">
        <f t="shared" si="24"/>
        <v>0</v>
      </c>
      <c r="F90" s="17"/>
      <c r="G90" s="17"/>
      <c r="H90" s="17"/>
      <c r="I90" s="17"/>
      <c r="J90" s="17"/>
      <c r="K90" s="17"/>
      <c r="L90" s="17"/>
      <c r="M90" s="17"/>
      <c r="N90" s="17"/>
      <c r="O90" s="171">
        <f t="shared" si="25"/>
        <v>0</v>
      </c>
      <c r="P90" s="17"/>
      <c r="Q90" s="17"/>
      <c r="R90" s="17"/>
      <c r="S90" s="17"/>
      <c r="T90" s="17"/>
      <c r="U90" s="171">
        <f t="shared" si="26"/>
        <v>0</v>
      </c>
      <c r="V90" s="17"/>
      <c r="W90" s="17"/>
      <c r="X90" s="17"/>
      <c r="Y90" s="389"/>
      <c r="Z90" s="171">
        <f t="shared" si="27"/>
        <v>0</v>
      </c>
      <c r="AA90" s="17"/>
      <c r="AB90" s="17"/>
      <c r="AC90" s="17"/>
      <c r="AD90" s="17"/>
      <c r="AE90" s="17"/>
      <c r="AF90" s="171"/>
      <c r="AH90" s="390" t="str">
        <f t="shared" si="28"/>
        <v/>
      </c>
    </row>
    <row r="91" spans="1:34" ht="24" customHeight="1">
      <c r="A91" s="168">
        <f>'SUC1_B. duomenys'!A108</f>
        <v>19</v>
      </c>
      <c r="B91" s="265" t="str">
        <f>'SUC1_B. duomenys'!B108</f>
        <v>Kultūrizmas ir fitnesas (kūno rengyba)  (NABBA, WABBA)**</v>
      </c>
      <c r="C91" s="17">
        <f t="shared" si="23"/>
        <v>0</v>
      </c>
      <c r="D91" s="17"/>
      <c r="E91" s="170">
        <f t="shared" si="24"/>
        <v>0</v>
      </c>
      <c r="F91" s="17"/>
      <c r="G91" s="17"/>
      <c r="H91" s="17"/>
      <c r="I91" s="17"/>
      <c r="J91" s="17"/>
      <c r="K91" s="17"/>
      <c r="L91" s="17"/>
      <c r="M91" s="17"/>
      <c r="N91" s="17"/>
      <c r="O91" s="171">
        <f t="shared" si="25"/>
        <v>0</v>
      </c>
      <c r="P91" s="17"/>
      <c r="Q91" s="17"/>
      <c r="R91" s="17"/>
      <c r="S91" s="17"/>
      <c r="T91" s="17"/>
      <c r="U91" s="171">
        <f t="shared" si="26"/>
        <v>0</v>
      </c>
      <c r="V91" s="17"/>
      <c r="W91" s="17"/>
      <c r="X91" s="17"/>
      <c r="Y91" s="389"/>
      <c r="Z91" s="171">
        <f t="shared" si="27"/>
        <v>0</v>
      </c>
      <c r="AA91" s="17"/>
      <c r="AB91" s="17"/>
      <c r="AC91" s="17"/>
      <c r="AD91" s="17"/>
      <c r="AE91" s="17"/>
      <c r="AF91" s="171"/>
      <c r="AH91" s="390" t="str">
        <f t="shared" si="28"/>
        <v/>
      </c>
    </row>
    <row r="92" spans="1:34" ht="12" customHeight="1">
      <c r="A92" s="168">
        <f>'SUC1_B. duomenys'!A109</f>
        <v>20</v>
      </c>
      <c r="B92" s="264" t="str">
        <f>'SUC1_B. duomenys'!B109</f>
        <v>Lietuviškas ritinis**</v>
      </c>
      <c r="C92" s="17">
        <f t="shared" si="23"/>
        <v>0</v>
      </c>
      <c r="D92" s="17"/>
      <c r="E92" s="170">
        <f t="shared" si="24"/>
        <v>0</v>
      </c>
      <c r="F92" s="17"/>
      <c r="G92" s="17"/>
      <c r="H92" s="17"/>
      <c r="I92" s="17"/>
      <c r="J92" s="17"/>
      <c r="K92" s="17"/>
      <c r="L92" s="17"/>
      <c r="M92" s="17"/>
      <c r="N92" s="17"/>
      <c r="O92" s="171">
        <f t="shared" si="25"/>
        <v>0</v>
      </c>
      <c r="P92" s="17"/>
      <c r="Q92" s="17"/>
      <c r="R92" s="17"/>
      <c r="S92" s="17"/>
      <c r="T92" s="17"/>
      <c r="U92" s="171">
        <f t="shared" si="26"/>
        <v>0</v>
      </c>
      <c r="V92" s="17"/>
      <c r="W92" s="17"/>
      <c r="X92" s="17"/>
      <c r="Y92" s="389"/>
      <c r="Z92" s="171">
        <f t="shared" si="27"/>
        <v>0</v>
      </c>
      <c r="AA92" s="17"/>
      <c r="AB92" s="17"/>
      <c r="AC92" s="17"/>
      <c r="AD92" s="17"/>
      <c r="AE92" s="17"/>
      <c r="AF92" s="171"/>
      <c r="AH92" s="390" t="str">
        <f t="shared" si="28"/>
        <v/>
      </c>
    </row>
    <row r="93" spans="1:34" ht="12" customHeight="1">
      <c r="A93" s="168">
        <f>'SUC1_B. duomenys'!A110</f>
        <v>21</v>
      </c>
      <c r="B93" s="264" t="str">
        <f>'SUC1_B. duomenys'!B110</f>
        <v>Muay thai</v>
      </c>
      <c r="C93" s="17">
        <f t="shared" si="23"/>
        <v>0</v>
      </c>
      <c r="D93" s="17"/>
      <c r="E93" s="170">
        <f t="shared" si="24"/>
        <v>0</v>
      </c>
      <c r="F93" s="17"/>
      <c r="G93" s="17"/>
      <c r="H93" s="17"/>
      <c r="I93" s="17"/>
      <c r="J93" s="17"/>
      <c r="K93" s="17"/>
      <c r="L93" s="17"/>
      <c r="M93" s="17"/>
      <c r="N93" s="17"/>
      <c r="O93" s="171">
        <f t="shared" si="25"/>
        <v>0</v>
      </c>
      <c r="P93" s="17"/>
      <c r="Q93" s="17"/>
      <c r="R93" s="17"/>
      <c r="S93" s="17"/>
      <c r="T93" s="17"/>
      <c r="U93" s="171">
        <f t="shared" si="26"/>
        <v>0</v>
      </c>
      <c r="V93" s="17"/>
      <c r="W93" s="17"/>
      <c r="X93" s="17"/>
      <c r="Y93" s="389"/>
      <c r="Z93" s="171">
        <f t="shared" si="27"/>
        <v>0</v>
      </c>
      <c r="AA93" s="17"/>
      <c r="AB93" s="17"/>
      <c r="AC93" s="17"/>
      <c r="AD93" s="17"/>
      <c r="AE93" s="17"/>
      <c r="AF93" s="171"/>
      <c r="AH93" s="390" t="str">
        <f t="shared" si="28"/>
        <v/>
      </c>
    </row>
    <row r="94" spans="1:34" ht="12" customHeight="1">
      <c r="A94" s="168">
        <f>'SUC1_B. duomenys'!A111</f>
        <v>22</v>
      </c>
      <c r="B94" s="264" t="str">
        <f>'SUC1_B. duomenys'!B111</f>
        <v>Orientavimosi sportas</v>
      </c>
      <c r="C94" s="17">
        <f t="shared" si="23"/>
        <v>0</v>
      </c>
      <c r="D94" s="17"/>
      <c r="E94" s="170">
        <f t="shared" si="24"/>
        <v>0</v>
      </c>
      <c r="F94" s="17"/>
      <c r="G94" s="17"/>
      <c r="H94" s="17"/>
      <c r="I94" s="17"/>
      <c r="J94" s="17"/>
      <c r="K94" s="17"/>
      <c r="L94" s="17"/>
      <c r="M94" s="17"/>
      <c r="N94" s="17"/>
      <c r="O94" s="171">
        <f t="shared" si="25"/>
        <v>0</v>
      </c>
      <c r="P94" s="17"/>
      <c r="Q94" s="17"/>
      <c r="R94" s="17"/>
      <c r="S94" s="17"/>
      <c r="T94" s="17"/>
      <c r="U94" s="171">
        <f t="shared" si="26"/>
        <v>0</v>
      </c>
      <c r="V94" s="17"/>
      <c r="W94" s="17"/>
      <c r="X94" s="17"/>
      <c r="Y94" s="389"/>
      <c r="Z94" s="171">
        <f t="shared" si="27"/>
        <v>0</v>
      </c>
      <c r="AA94" s="17"/>
      <c r="AB94" s="17"/>
      <c r="AC94" s="17"/>
      <c r="AD94" s="17"/>
      <c r="AE94" s="17"/>
      <c r="AF94" s="171"/>
      <c r="AH94" s="390" t="str">
        <f t="shared" si="28"/>
        <v/>
      </c>
    </row>
    <row r="95" spans="1:34" ht="12" customHeight="1">
      <c r="A95" s="168">
        <f>'SUC1_B. duomenys'!A112</f>
        <v>23</v>
      </c>
      <c r="B95" s="264" t="str">
        <f>'SUC1_B. duomenys'!B112</f>
        <v>Pankrationas</v>
      </c>
      <c r="C95" s="17">
        <f t="shared" si="23"/>
        <v>0</v>
      </c>
      <c r="D95" s="17"/>
      <c r="E95" s="170">
        <f t="shared" si="24"/>
        <v>0</v>
      </c>
      <c r="F95" s="17"/>
      <c r="G95" s="17"/>
      <c r="H95" s="17"/>
      <c r="I95" s="17"/>
      <c r="J95" s="17"/>
      <c r="K95" s="17"/>
      <c r="L95" s="17"/>
      <c r="M95" s="17"/>
      <c r="N95" s="17"/>
      <c r="O95" s="171">
        <f t="shared" si="25"/>
        <v>0</v>
      </c>
      <c r="P95" s="17"/>
      <c r="Q95" s="17"/>
      <c r="R95" s="17"/>
      <c r="S95" s="17"/>
      <c r="T95" s="17"/>
      <c r="U95" s="171">
        <f t="shared" si="26"/>
        <v>0</v>
      </c>
      <c r="V95" s="17"/>
      <c r="W95" s="17"/>
      <c r="X95" s="17"/>
      <c r="Y95" s="389"/>
      <c r="Z95" s="171">
        <f t="shared" si="27"/>
        <v>0</v>
      </c>
      <c r="AA95" s="17"/>
      <c r="AB95" s="17"/>
      <c r="AC95" s="17"/>
      <c r="AD95" s="17"/>
      <c r="AE95" s="17"/>
      <c r="AF95" s="171"/>
      <c r="AH95" s="390" t="str">
        <f t="shared" si="28"/>
        <v/>
      </c>
    </row>
    <row r="96" spans="1:34" ht="12" customHeight="1">
      <c r="A96" s="168">
        <f>'SUC1_B. duomenys'!A113</f>
        <v>24</v>
      </c>
      <c r="B96" s="264" t="str">
        <f>'SUC1_B. duomenys'!B113</f>
        <v>Povandeninis plaukimas</v>
      </c>
      <c r="C96" s="17">
        <v>2</v>
      </c>
      <c r="D96" s="17">
        <v>1</v>
      </c>
      <c r="E96" s="170">
        <f t="shared" si="24"/>
        <v>0</v>
      </c>
      <c r="F96" s="17"/>
      <c r="G96" s="17"/>
      <c r="H96" s="17">
        <v>2</v>
      </c>
      <c r="I96" s="17"/>
      <c r="J96" s="17"/>
      <c r="K96" s="17"/>
      <c r="L96" s="17">
        <v>2</v>
      </c>
      <c r="M96" s="17"/>
      <c r="N96" s="17"/>
      <c r="O96" s="171">
        <f t="shared" si="25"/>
        <v>0</v>
      </c>
      <c r="P96" s="17"/>
      <c r="Q96" s="17"/>
      <c r="R96" s="17"/>
      <c r="S96" s="17"/>
      <c r="T96" s="17"/>
      <c r="U96" s="171">
        <f t="shared" si="26"/>
        <v>0</v>
      </c>
      <c r="V96" s="17"/>
      <c r="W96" s="17"/>
      <c r="X96" s="17"/>
      <c r="Y96" s="389"/>
      <c r="Z96" s="171">
        <f t="shared" si="27"/>
        <v>0</v>
      </c>
      <c r="AA96" s="17"/>
      <c r="AB96" s="17"/>
      <c r="AC96" s="17"/>
      <c r="AD96" s="17"/>
      <c r="AE96" s="17"/>
      <c r="AF96" s="171"/>
      <c r="AH96" s="390" t="str">
        <f t="shared" si="28"/>
        <v/>
      </c>
    </row>
    <row r="97" spans="1:34" ht="12" customHeight="1">
      <c r="A97" s="168">
        <f>'SUC1_B. duomenys'!A114</f>
        <v>25</v>
      </c>
      <c r="B97" s="264" t="str">
        <f>'SUC1_B. duomenys'!B114</f>
        <v>Pulas</v>
      </c>
      <c r="C97" s="17">
        <f t="shared" si="23"/>
        <v>0</v>
      </c>
      <c r="D97" s="17"/>
      <c r="E97" s="170">
        <f t="shared" si="24"/>
        <v>0</v>
      </c>
      <c r="F97" s="17"/>
      <c r="G97" s="17"/>
      <c r="H97" s="17"/>
      <c r="I97" s="17"/>
      <c r="J97" s="17"/>
      <c r="K97" s="17"/>
      <c r="L97" s="17"/>
      <c r="M97" s="17"/>
      <c r="N97" s="17"/>
      <c r="O97" s="171">
        <f t="shared" si="25"/>
        <v>0</v>
      </c>
      <c r="P97" s="17"/>
      <c r="Q97" s="17"/>
      <c r="R97" s="17"/>
      <c r="S97" s="17"/>
      <c r="T97" s="17"/>
      <c r="U97" s="171">
        <f t="shared" si="26"/>
        <v>0</v>
      </c>
      <c r="V97" s="17"/>
      <c r="W97" s="17"/>
      <c r="X97" s="17"/>
      <c r="Y97" s="389"/>
      <c r="Z97" s="171">
        <f t="shared" si="27"/>
        <v>0</v>
      </c>
      <c r="AA97" s="17"/>
      <c r="AB97" s="17"/>
      <c r="AC97" s="17"/>
      <c r="AD97" s="17"/>
      <c r="AE97" s="17"/>
      <c r="AF97" s="171"/>
      <c r="AH97" s="390" t="str">
        <f t="shared" si="28"/>
        <v/>
      </c>
    </row>
    <row r="98" spans="1:34" ht="12" customHeight="1">
      <c r="A98" s="168">
        <f>'SUC1_B. duomenys'!A115</f>
        <v>26</v>
      </c>
      <c r="B98" s="264" t="str">
        <f>'SUC1_B. duomenys'!B115</f>
        <v>Rankų lenkimas</v>
      </c>
      <c r="C98" s="17">
        <f t="shared" si="23"/>
        <v>0</v>
      </c>
      <c r="D98" s="17"/>
      <c r="E98" s="170">
        <f t="shared" si="24"/>
        <v>0</v>
      </c>
      <c r="F98" s="17"/>
      <c r="G98" s="17"/>
      <c r="H98" s="17"/>
      <c r="I98" s="17"/>
      <c r="J98" s="17"/>
      <c r="K98" s="17"/>
      <c r="L98" s="17"/>
      <c r="M98" s="17"/>
      <c r="N98" s="17"/>
      <c r="O98" s="171">
        <f t="shared" si="25"/>
        <v>0</v>
      </c>
      <c r="P98" s="17"/>
      <c r="Q98" s="17"/>
      <c r="R98" s="17"/>
      <c r="S98" s="17"/>
      <c r="T98" s="17"/>
      <c r="U98" s="171">
        <f t="shared" si="26"/>
        <v>0</v>
      </c>
      <c r="V98" s="17"/>
      <c r="W98" s="17"/>
      <c r="X98" s="17"/>
      <c r="Y98" s="389"/>
      <c r="Z98" s="171">
        <f t="shared" si="27"/>
        <v>0</v>
      </c>
      <c r="AA98" s="17"/>
      <c r="AB98" s="17"/>
      <c r="AC98" s="17"/>
      <c r="AD98" s="17"/>
      <c r="AE98" s="17"/>
      <c r="AF98" s="171"/>
      <c r="AH98" s="390" t="str">
        <f t="shared" si="28"/>
        <v/>
      </c>
    </row>
    <row r="99" spans="1:34" ht="12" customHeight="1">
      <c r="A99" s="168">
        <f>'SUC1_B. duomenys'!A116</f>
        <v>27</v>
      </c>
      <c r="B99" s="264" t="str">
        <f>'SUC1_B. duomenys'!B116</f>
        <v>Ringo</v>
      </c>
      <c r="C99" s="17">
        <f t="shared" si="23"/>
        <v>0</v>
      </c>
      <c r="D99" s="17"/>
      <c r="E99" s="170">
        <f t="shared" si="24"/>
        <v>0</v>
      </c>
      <c r="F99" s="17"/>
      <c r="G99" s="17"/>
      <c r="H99" s="17"/>
      <c r="I99" s="17"/>
      <c r="J99" s="17"/>
      <c r="K99" s="17"/>
      <c r="L99" s="17"/>
      <c r="M99" s="17"/>
      <c r="N99" s="17"/>
      <c r="O99" s="171">
        <f t="shared" si="25"/>
        <v>0</v>
      </c>
      <c r="P99" s="17"/>
      <c r="Q99" s="17"/>
      <c r="R99" s="17"/>
      <c r="S99" s="17"/>
      <c r="T99" s="17"/>
      <c r="U99" s="171">
        <f t="shared" si="26"/>
        <v>0</v>
      </c>
      <c r="V99" s="17"/>
      <c r="W99" s="17"/>
      <c r="X99" s="17"/>
      <c r="Y99" s="389"/>
      <c r="Z99" s="171">
        <f t="shared" si="27"/>
        <v>0</v>
      </c>
      <c r="AA99" s="17"/>
      <c r="AB99" s="17"/>
      <c r="AC99" s="17"/>
      <c r="AD99" s="17"/>
      <c r="AE99" s="17"/>
      <c r="AF99" s="171"/>
      <c r="AH99" s="390" t="str">
        <f t="shared" si="28"/>
        <v/>
      </c>
    </row>
    <row r="100" spans="1:34" ht="12" customHeight="1">
      <c r="A100" s="168">
        <f>'SUC1_B. duomenys'!A117</f>
        <v>28</v>
      </c>
      <c r="B100" s="264" t="str">
        <f>'SUC1_B. duomenys'!B117</f>
        <v>Sambo</v>
      </c>
      <c r="C100" s="17">
        <f t="shared" si="23"/>
        <v>0</v>
      </c>
      <c r="D100" s="17"/>
      <c r="E100" s="170">
        <f t="shared" si="24"/>
        <v>0</v>
      </c>
      <c r="F100" s="17"/>
      <c r="G100" s="17"/>
      <c r="H100" s="17"/>
      <c r="I100" s="17"/>
      <c r="J100" s="17"/>
      <c r="K100" s="17"/>
      <c r="L100" s="17"/>
      <c r="M100" s="17"/>
      <c r="N100" s="17"/>
      <c r="O100" s="171">
        <f t="shared" si="25"/>
        <v>0</v>
      </c>
      <c r="P100" s="17"/>
      <c r="Q100" s="17"/>
      <c r="R100" s="17"/>
      <c r="S100" s="17"/>
      <c r="T100" s="17"/>
      <c r="U100" s="171">
        <f t="shared" si="26"/>
        <v>0</v>
      </c>
      <c r="V100" s="17"/>
      <c r="W100" s="17"/>
      <c r="X100" s="17"/>
      <c r="Y100" s="389"/>
      <c r="Z100" s="171">
        <f t="shared" si="27"/>
        <v>0</v>
      </c>
      <c r="AA100" s="17"/>
      <c r="AB100" s="17"/>
      <c r="AC100" s="17"/>
      <c r="AD100" s="17"/>
      <c r="AE100" s="17"/>
      <c r="AF100" s="171"/>
      <c r="AH100" s="390" t="str">
        <f t="shared" si="28"/>
        <v/>
      </c>
    </row>
    <row r="101" spans="1:34" ht="12" customHeight="1">
      <c r="A101" s="168">
        <f>'SUC1_B. duomenys'!A118</f>
        <v>29</v>
      </c>
      <c r="B101" s="264" t="str">
        <f>'SUC1_B. duomenys'!B118</f>
        <v>Skvošas</v>
      </c>
      <c r="C101" s="17">
        <f t="shared" si="23"/>
        <v>0</v>
      </c>
      <c r="D101" s="17"/>
      <c r="E101" s="170">
        <f t="shared" si="24"/>
        <v>0</v>
      </c>
      <c r="F101" s="17"/>
      <c r="G101" s="17"/>
      <c r="H101" s="17"/>
      <c r="I101" s="17"/>
      <c r="J101" s="17"/>
      <c r="K101" s="17"/>
      <c r="L101" s="17"/>
      <c r="M101" s="17"/>
      <c r="N101" s="17"/>
      <c r="O101" s="171">
        <f t="shared" si="25"/>
        <v>0</v>
      </c>
      <c r="P101" s="17"/>
      <c r="Q101" s="17"/>
      <c r="R101" s="17"/>
      <c r="S101" s="17"/>
      <c r="T101" s="17"/>
      <c r="U101" s="171">
        <f t="shared" si="26"/>
        <v>0</v>
      </c>
      <c r="V101" s="17"/>
      <c r="W101" s="17"/>
      <c r="X101" s="17"/>
      <c r="Y101" s="389"/>
      <c r="Z101" s="171">
        <f t="shared" si="27"/>
        <v>0</v>
      </c>
      <c r="AA101" s="17"/>
      <c r="AB101" s="17"/>
      <c r="AC101" s="17"/>
      <c r="AD101" s="17"/>
      <c r="AE101" s="17"/>
      <c r="AF101" s="171"/>
      <c r="AH101" s="390" t="str">
        <f t="shared" si="28"/>
        <v/>
      </c>
    </row>
    <row r="102" spans="1:34" ht="12" customHeight="1">
      <c r="A102" s="168">
        <f>'SUC1_B. duomenys'!A119</f>
        <v>30</v>
      </c>
      <c r="B102" s="264" t="str">
        <f>'SUC1_B. duomenys'!B119</f>
        <v>Sumo</v>
      </c>
      <c r="C102" s="17">
        <f t="shared" si="23"/>
        <v>0</v>
      </c>
      <c r="D102" s="17"/>
      <c r="E102" s="170">
        <f t="shared" si="24"/>
        <v>0</v>
      </c>
      <c r="F102" s="17"/>
      <c r="G102" s="17"/>
      <c r="H102" s="17"/>
      <c r="I102" s="17"/>
      <c r="J102" s="17"/>
      <c r="K102" s="17"/>
      <c r="L102" s="17"/>
      <c r="M102" s="17"/>
      <c r="N102" s="17"/>
      <c r="O102" s="171">
        <f t="shared" si="25"/>
        <v>0</v>
      </c>
      <c r="P102" s="17"/>
      <c r="Q102" s="17"/>
      <c r="R102" s="17"/>
      <c r="S102" s="17"/>
      <c r="T102" s="17"/>
      <c r="U102" s="171">
        <f t="shared" si="26"/>
        <v>0</v>
      </c>
      <c r="V102" s="17"/>
      <c r="W102" s="17"/>
      <c r="X102" s="17"/>
      <c r="Y102" s="389"/>
      <c r="Z102" s="171">
        <f t="shared" si="27"/>
        <v>0</v>
      </c>
      <c r="AA102" s="17"/>
      <c r="AB102" s="17"/>
      <c r="AC102" s="17"/>
      <c r="AD102" s="17"/>
      <c r="AE102" s="17"/>
      <c r="AF102" s="171"/>
      <c r="AH102" s="390" t="str">
        <f t="shared" si="28"/>
        <v/>
      </c>
    </row>
    <row r="103" spans="1:34" ht="12" customHeight="1">
      <c r="A103" s="168">
        <f>'SUC1_B. duomenys'!A120</f>
        <v>31</v>
      </c>
      <c r="B103" s="264" t="str">
        <f>'SUC1_B. duomenys'!B120</f>
        <v>Smiginis</v>
      </c>
      <c r="C103" s="17">
        <f t="shared" si="23"/>
        <v>0</v>
      </c>
      <c r="D103" s="17"/>
      <c r="E103" s="170">
        <f t="shared" si="24"/>
        <v>0</v>
      </c>
      <c r="F103" s="17"/>
      <c r="G103" s="17"/>
      <c r="H103" s="17"/>
      <c r="I103" s="17"/>
      <c r="J103" s="17"/>
      <c r="K103" s="17"/>
      <c r="L103" s="17"/>
      <c r="M103" s="17"/>
      <c r="N103" s="17"/>
      <c r="O103" s="171">
        <f t="shared" si="25"/>
        <v>0</v>
      </c>
      <c r="P103" s="17"/>
      <c r="Q103" s="17"/>
      <c r="R103" s="17"/>
      <c r="S103" s="17"/>
      <c r="T103" s="17"/>
      <c r="U103" s="171">
        <f t="shared" si="26"/>
        <v>0</v>
      </c>
      <c r="V103" s="17"/>
      <c r="W103" s="17"/>
      <c r="X103" s="17"/>
      <c r="Y103" s="389"/>
      <c r="Z103" s="171">
        <f t="shared" si="27"/>
        <v>0</v>
      </c>
      <c r="AA103" s="17"/>
      <c r="AB103" s="17"/>
      <c r="AC103" s="17"/>
      <c r="AD103" s="17"/>
      <c r="AE103" s="17"/>
      <c r="AF103" s="171"/>
      <c r="AH103" s="390" t="str">
        <f t="shared" si="28"/>
        <v/>
      </c>
    </row>
    <row r="104" spans="1:34" ht="12" customHeight="1">
      <c r="A104" s="168">
        <f>'SUC1_B. duomenys'!A121</f>
        <v>32</v>
      </c>
      <c r="B104" s="264" t="str">
        <f>'SUC1_B. duomenys'!B121</f>
        <v>Sportinė žūklė</v>
      </c>
      <c r="C104" s="17">
        <f t="shared" si="23"/>
        <v>0</v>
      </c>
      <c r="D104" s="17"/>
      <c r="E104" s="170">
        <f t="shared" si="24"/>
        <v>0</v>
      </c>
      <c r="F104" s="17"/>
      <c r="G104" s="17"/>
      <c r="H104" s="17"/>
      <c r="I104" s="17"/>
      <c r="J104" s="17"/>
      <c r="K104" s="17"/>
      <c r="L104" s="17"/>
      <c r="M104" s="17"/>
      <c r="N104" s="17"/>
      <c r="O104" s="171">
        <f t="shared" si="25"/>
        <v>0</v>
      </c>
      <c r="P104" s="17"/>
      <c r="Q104" s="17"/>
      <c r="R104" s="17"/>
      <c r="S104" s="17"/>
      <c r="T104" s="17"/>
      <c r="U104" s="171">
        <f t="shared" si="26"/>
        <v>0</v>
      </c>
      <c r="V104" s="17"/>
      <c r="W104" s="17"/>
      <c r="X104" s="17"/>
      <c r="Y104" s="389"/>
      <c r="Z104" s="171">
        <f t="shared" si="27"/>
        <v>0</v>
      </c>
      <c r="AA104" s="17"/>
      <c r="AB104" s="17"/>
      <c r="AC104" s="17"/>
      <c r="AD104" s="17"/>
      <c r="AE104" s="17"/>
      <c r="AF104" s="171"/>
      <c r="AH104" s="390" t="str">
        <f t="shared" si="28"/>
        <v/>
      </c>
    </row>
    <row r="105" spans="1:34" ht="12" customHeight="1">
      <c r="A105" s="168">
        <f>'SUC1_B. duomenys'!A122</f>
        <v>33</v>
      </c>
      <c r="B105" s="264" t="str">
        <f>'SUC1_B. duomenys'!B122</f>
        <v>Sportinė žūklė (kastingas)</v>
      </c>
      <c r="C105" s="17">
        <f t="shared" si="23"/>
        <v>0</v>
      </c>
      <c r="D105" s="17"/>
      <c r="E105" s="170">
        <f t="shared" si="24"/>
        <v>0</v>
      </c>
      <c r="F105" s="17"/>
      <c r="G105" s="17"/>
      <c r="H105" s="17"/>
      <c r="I105" s="17"/>
      <c r="J105" s="17"/>
      <c r="K105" s="17"/>
      <c r="L105" s="17"/>
      <c r="M105" s="17"/>
      <c r="N105" s="17"/>
      <c r="O105" s="171">
        <f t="shared" si="25"/>
        <v>0</v>
      </c>
      <c r="P105" s="17"/>
      <c r="Q105" s="17"/>
      <c r="R105" s="17"/>
      <c r="S105" s="17"/>
      <c r="T105" s="17"/>
      <c r="U105" s="171">
        <f t="shared" si="26"/>
        <v>0</v>
      </c>
      <c r="V105" s="17"/>
      <c r="W105" s="17"/>
      <c r="X105" s="17"/>
      <c r="Y105" s="389"/>
      <c r="Z105" s="171">
        <f t="shared" si="27"/>
        <v>0</v>
      </c>
      <c r="AA105" s="17"/>
      <c r="AB105" s="17"/>
      <c r="AC105" s="17"/>
      <c r="AD105" s="17"/>
      <c r="AE105" s="17"/>
      <c r="AF105" s="171"/>
      <c r="AH105" s="390" t="str">
        <f t="shared" si="28"/>
        <v/>
      </c>
    </row>
    <row r="106" spans="1:34" ht="12" customHeight="1">
      <c r="A106" s="168">
        <f>'SUC1_B. duomenys'!A123</f>
        <v>34</v>
      </c>
      <c r="B106" s="264" t="str">
        <f>'SUC1_B. duomenys'!B123</f>
        <v>Sportiniai šokiai</v>
      </c>
      <c r="C106" s="17">
        <f t="shared" si="23"/>
        <v>0</v>
      </c>
      <c r="D106" s="17"/>
      <c r="E106" s="170">
        <f t="shared" si="24"/>
        <v>0</v>
      </c>
      <c r="F106" s="17"/>
      <c r="G106" s="17"/>
      <c r="H106" s="17"/>
      <c r="I106" s="17"/>
      <c r="J106" s="17"/>
      <c r="K106" s="17"/>
      <c r="L106" s="17"/>
      <c r="M106" s="17"/>
      <c r="N106" s="17"/>
      <c r="O106" s="171">
        <f t="shared" si="25"/>
        <v>0</v>
      </c>
      <c r="P106" s="17"/>
      <c r="Q106" s="17"/>
      <c r="R106" s="17"/>
      <c r="S106" s="17"/>
      <c r="T106" s="17"/>
      <c r="U106" s="171">
        <f t="shared" si="26"/>
        <v>0</v>
      </c>
      <c r="V106" s="17"/>
      <c r="W106" s="17"/>
      <c r="X106" s="17"/>
      <c r="Y106" s="389"/>
      <c r="Z106" s="171">
        <f t="shared" si="27"/>
        <v>0</v>
      </c>
      <c r="AA106" s="17"/>
      <c r="AB106" s="17"/>
      <c r="AC106" s="17"/>
      <c r="AD106" s="17"/>
      <c r="AE106" s="17"/>
      <c r="AF106" s="171"/>
      <c r="AH106" s="390" t="str">
        <f t="shared" si="28"/>
        <v/>
      </c>
    </row>
    <row r="107" spans="1:34" ht="12" customHeight="1">
      <c r="A107" s="168">
        <f>'SUC1_B. duomenys'!A124</f>
        <v>35</v>
      </c>
      <c r="B107" s="264" t="str">
        <f>'SUC1_B. duomenys'!B124</f>
        <v>Sportinis bridžas</v>
      </c>
      <c r="C107" s="17">
        <f t="shared" si="23"/>
        <v>0</v>
      </c>
      <c r="D107" s="17"/>
      <c r="E107" s="170">
        <f t="shared" si="24"/>
        <v>0</v>
      </c>
      <c r="F107" s="17"/>
      <c r="G107" s="17"/>
      <c r="H107" s="17"/>
      <c r="I107" s="17"/>
      <c r="J107" s="17"/>
      <c r="K107" s="17"/>
      <c r="L107" s="17"/>
      <c r="M107" s="17"/>
      <c r="N107" s="17"/>
      <c r="O107" s="171">
        <f t="shared" si="25"/>
        <v>0</v>
      </c>
      <c r="P107" s="17"/>
      <c r="Q107" s="17"/>
      <c r="R107" s="17"/>
      <c r="S107" s="17"/>
      <c r="T107" s="17"/>
      <c r="U107" s="171">
        <f t="shared" si="26"/>
        <v>0</v>
      </c>
      <c r="V107" s="17"/>
      <c r="W107" s="17"/>
      <c r="X107" s="17"/>
      <c r="Y107" s="389"/>
      <c r="Z107" s="171">
        <f t="shared" si="27"/>
        <v>0</v>
      </c>
      <c r="AA107" s="17"/>
      <c r="AB107" s="17"/>
      <c r="AC107" s="17"/>
      <c r="AD107" s="17"/>
      <c r="AE107" s="17"/>
      <c r="AF107" s="171"/>
      <c r="AH107" s="390" t="str">
        <f t="shared" si="28"/>
        <v/>
      </c>
    </row>
    <row r="108" spans="1:34" ht="12" customHeight="1">
      <c r="A108" s="168">
        <f>'SUC1_B. duomenys'!A125</f>
        <v>36</v>
      </c>
      <c r="B108" s="264" t="str">
        <f>'SUC1_B. duomenys'!B125</f>
        <v>Svarsčių kilnojimas**</v>
      </c>
      <c r="C108" s="17">
        <f t="shared" si="23"/>
        <v>0</v>
      </c>
      <c r="D108" s="17"/>
      <c r="E108" s="170">
        <f t="shared" si="24"/>
        <v>0</v>
      </c>
      <c r="F108" s="17"/>
      <c r="G108" s="17"/>
      <c r="H108" s="17"/>
      <c r="I108" s="17"/>
      <c r="J108" s="17"/>
      <c r="K108" s="17"/>
      <c r="L108" s="17"/>
      <c r="M108" s="17"/>
      <c r="N108" s="17"/>
      <c r="O108" s="171">
        <f t="shared" si="25"/>
        <v>0</v>
      </c>
      <c r="P108" s="17"/>
      <c r="Q108" s="17"/>
      <c r="R108" s="17"/>
      <c r="S108" s="17"/>
      <c r="T108" s="17"/>
      <c r="U108" s="171">
        <f t="shared" si="26"/>
        <v>0</v>
      </c>
      <c r="V108" s="17"/>
      <c r="W108" s="17"/>
      <c r="X108" s="17"/>
      <c r="Y108" s="389"/>
      <c r="Z108" s="171">
        <f t="shared" si="27"/>
        <v>0</v>
      </c>
      <c r="AA108" s="17"/>
      <c r="AB108" s="17"/>
      <c r="AC108" s="17"/>
      <c r="AD108" s="17"/>
      <c r="AE108" s="17"/>
      <c r="AF108" s="171"/>
      <c r="AH108" s="390" t="str">
        <f t="shared" si="28"/>
        <v/>
      </c>
    </row>
    <row r="109" spans="1:34" ht="12" customHeight="1">
      <c r="A109" s="168">
        <f>'SUC1_B. duomenys'!A126</f>
        <v>37</v>
      </c>
      <c r="B109" s="264" t="str">
        <f>'SUC1_B. duomenys'!B126</f>
        <v>Šachmatai</v>
      </c>
      <c r="C109" s="17">
        <f t="shared" si="23"/>
        <v>0</v>
      </c>
      <c r="D109" s="17"/>
      <c r="E109" s="170">
        <f t="shared" si="24"/>
        <v>0</v>
      </c>
      <c r="F109" s="17"/>
      <c r="G109" s="17"/>
      <c r="H109" s="17"/>
      <c r="I109" s="17"/>
      <c r="J109" s="17"/>
      <c r="K109" s="17"/>
      <c r="L109" s="17"/>
      <c r="M109" s="17"/>
      <c r="N109" s="17"/>
      <c r="O109" s="171">
        <f t="shared" si="25"/>
        <v>0</v>
      </c>
      <c r="P109" s="17"/>
      <c r="Q109" s="17"/>
      <c r="R109" s="17"/>
      <c r="S109" s="17"/>
      <c r="T109" s="17"/>
      <c r="U109" s="171">
        <f t="shared" si="26"/>
        <v>0</v>
      </c>
      <c r="V109" s="17"/>
      <c r="W109" s="17"/>
      <c r="X109" s="17"/>
      <c r="Y109" s="389"/>
      <c r="Z109" s="171">
        <f t="shared" si="27"/>
        <v>0</v>
      </c>
      <c r="AA109" s="17"/>
      <c r="AB109" s="17"/>
      <c r="AC109" s="17"/>
      <c r="AD109" s="17"/>
      <c r="AE109" s="17"/>
      <c r="AF109" s="171"/>
      <c r="AH109" s="390" t="str">
        <f t="shared" si="28"/>
        <v/>
      </c>
    </row>
    <row r="110" spans="1:34" ht="12" customHeight="1">
      <c r="A110" s="168">
        <f>'SUC1_B. duomenys'!A127</f>
        <v>38</v>
      </c>
      <c r="B110" s="264" t="str">
        <f>'SUC1_B. duomenys'!B127</f>
        <v>Šachmatai susirašinėjant</v>
      </c>
      <c r="C110" s="17">
        <f t="shared" si="23"/>
        <v>0</v>
      </c>
      <c r="D110" s="17"/>
      <c r="E110" s="170">
        <f t="shared" si="24"/>
        <v>0</v>
      </c>
      <c r="F110" s="17"/>
      <c r="G110" s="17"/>
      <c r="H110" s="17"/>
      <c r="I110" s="17"/>
      <c r="J110" s="17"/>
      <c r="K110" s="17"/>
      <c r="L110" s="17"/>
      <c r="M110" s="17"/>
      <c r="N110" s="17"/>
      <c r="O110" s="171">
        <f t="shared" si="25"/>
        <v>0</v>
      </c>
      <c r="P110" s="17"/>
      <c r="Q110" s="17"/>
      <c r="R110" s="17"/>
      <c r="S110" s="17"/>
      <c r="T110" s="17"/>
      <c r="U110" s="171">
        <f t="shared" si="26"/>
        <v>0</v>
      </c>
      <c r="V110" s="17"/>
      <c r="W110" s="17"/>
      <c r="X110" s="17"/>
      <c r="Y110" s="389"/>
      <c r="Z110" s="171">
        <f t="shared" si="27"/>
        <v>0</v>
      </c>
      <c r="AA110" s="17"/>
      <c r="AB110" s="17"/>
      <c r="AC110" s="17"/>
      <c r="AD110" s="17"/>
      <c r="AE110" s="17"/>
      <c r="AF110" s="171"/>
      <c r="AH110" s="390" t="str">
        <f t="shared" si="28"/>
        <v/>
      </c>
    </row>
    <row r="111" spans="1:34" ht="12" customHeight="1">
      <c r="A111" s="168">
        <f>'SUC1_B. duomenys'!A128</f>
        <v>39</v>
      </c>
      <c r="B111" s="264" t="str">
        <f>'SUC1_B. duomenys'!B128</f>
        <v>Šachmatų kompozicijos</v>
      </c>
      <c r="C111" s="17">
        <f t="shared" si="23"/>
        <v>0</v>
      </c>
      <c r="D111" s="17"/>
      <c r="E111" s="170">
        <f t="shared" si="24"/>
        <v>0</v>
      </c>
      <c r="F111" s="17"/>
      <c r="G111" s="17"/>
      <c r="H111" s="17"/>
      <c r="I111" s="17"/>
      <c r="J111" s="17"/>
      <c r="K111" s="17"/>
      <c r="L111" s="17"/>
      <c r="M111" s="17"/>
      <c r="N111" s="17"/>
      <c r="O111" s="171">
        <f t="shared" si="25"/>
        <v>0</v>
      </c>
      <c r="P111" s="17"/>
      <c r="Q111" s="17"/>
      <c r="R111" s="17"/>
      <c r="S111" s="17"/>
      <c r="T111" s="17"/>
      <c r="U111" s="171">
        <f t="shared" si="26"/>
        <v>0</v>
      </c>
      <c r="V111" s="17"/>
      <c r="W111" s="17"/>
      <c r="X111" s="17"/>
      <c r="Y111" s="389"/>
      <c r="Z111" s="171">
        <f t="shared" si="27"/>
        <v>0</v>
      </c>
      <c r="AA111" s="17"/>
      <c r="AB111" s="17"/>
      <c r="AC111" s="17"/>
      <c r="AD111" s="17"/>
      <c r="AE111" s="17"/>
      <c r="AF111" s="171"/>
      <c r="AH111" s="390" t="str">
        <f t="shared" si="28"/>
        <v/>
      </c>
    </row>
    <row r="112" spans="1:34" ht="12" customHeight="1">
      <c r="A112" s="168">
        <f>'SUC1_B. duomenys'!A129</f>
        <v>40</v>
      </c>
      <c r="B112" s="264" t="str">
        <f>'SUC1_B. duomenys'!B129</f>
        <v>Šaškės</v>
      </c>
      <c r="C112" s="17">
        <f t="shared" si="23"/>
        <v>0</v>
      </c>
      <c r="D112" s="17"/>
      <c r="E112" s="170">
        <f t="shared" si="24"/>
        <v>0</v>
      </c>
      <c r="F112" s="17"/>
      <c r="G112" s="17"/>
      <c r="H112" s="17"/>
      <c r="I112" s="17"/>
      <c r="J112" s="17"/>
      <c r="K112" s="17"/>
      <c r="L112" s="17"/>
      <c r="M112" s="17"/>
      <c r="N112" s="17"/>
      <c r="O112" s="171">
        <f t="shared" si="25"/>
        <v>0</v>
      </c>
      <c r="P112" s="17"/>
      <c r="Q112" s="17"/>
      <c r="R112" s="17"/>
      <c r="S112" s="17"/>
      <c r="T112" s="17"/>
      <c r="U112" s="171">
        <f t="shared" si="26"/>
        <v>0</v>
      </c>
      <c r="V112" s="17"/>
      <c r="W112" s="17"/>
      <c r="X112" s="17"/>
      <c r="Y112" s="389"/>
      <c r="Z112" s="171">
        <f t="shared" si="27"/>
        <v>0</v>
      </c>
      <c r="AA112" s="17"/>
      <c r="AB112" s="17"/>
      <c r="AC112" s="17"/>
      <c r="AD112" s="17"/>
      <c r="AE112" s="17"/>
      <c r="AF112" s="171"/>
      <c r="AH112" s="390" t="str">
        <f t="shared" si="28"/>
        <v/>
      </c>
    </row>
    <row r="113" spans="1:34" ht="12" customHeight="1">
      <c r="A113" s="168">
        <f>'SUC1_B. duomenys'!A130</f>
        <v>41</v>
      </c>
      <c r="B113" s="264" t="str">
        <f>'SUC1_B. duomenys'!B130</f>
        <v>Universali kova</v>
      </c>
      <c r="C113" s="17">
        <f t="shared" si="23"/>
        <v>0</v>
      </c>
      <c r="D113" s="17"/>
      <c r="E113" s="170">
        <f t="shared" si="24"/>
        <v>0</v>
      </c>
      <c r="F113" s="17"/>
      <c r="G113" s="17"/>
      <c r="H113" s="17"/>
      <c r="I113" s="17"/>
      <c r="J113" s="17"/>
      <c r="K113" s="17"/>
      <c r="L113" s="17"/>
      <c r="M113" s="17"/>
      <c r="N113" s="17"/>
      <c r="O113" s="171">
        <f t="shared" si="25"/>
        <v>0</v>
      </c>
      <c r="P113" s="17"/>
      <c r="Q113" s="17"/>
      <c r="R113" s="17"/>
      <c r="S113" s="17"/>
      <c r="T113" s="17"/>
      <c r="U113" s="171">
        <f t="shared" si="26"/>
        <v>0</v>
      </c>
      <c r="V113" s="17"/>
      <c r="W113" s="17"/>
      <c r="X113" s="17"/>
      <c r="Y113" s="389"/>
      <c r="Z113" s="171">
        <f t="shared" si="27"/>
        <v>0</v>
      </c>
      <c r="AA113" s="17"/>
      <c r="AB113" s="17"/>
      <c r="AC113" s="17"/>
      <c r="AD113" s="17"/>
      <c r="AE113" s="17"/>
      <c r="AF113" s="171"/>
      <c r="AH113" s="390" t="str">
        <f t="shared" si="28"/>
        <v/>
      </c>
    </row>
    <row r="114" spans="1:34" ht="12" customHeight="1">
      <c r="A114" s="168">
        <f>'SUC1_B. duomenys'!A131</f>
        <v>42</v>
      </c>
      <c r="B114" s="264" t="str">
        <f>'SUC1_B. duomenys'!B131</f>
        <v>Ušu</v>
      </c>
      <c r="C114" s="17">
        <f t="shared" si="23"/>
        <v>0</v>
      </c>
      <c r="D114" s="17"/>
      <c r="E114" s="170">
        <f t="shared" si="24"/>
        <v>0</v>
      </c>
      <c r="F114" s="17"/>
      <c r="G114" s="17"/>
      <c r="H114" s="17"/>
      <c r="I114" s="17"/>
      <c r="J114" s="17"/>
      <c r="K114" s="17"/>
      <c r="L114" s="17"/>
      <c r="M114" s="17"/>
      <c r="N114" s="17"/>
      <c r="O114" s="171">
        <f t="shared" si="25"/>
        <v>0</v>
      </c>
      <c r="P114" s="17"/>
      <c r="Q114" s="17"/>
      <c r="R114" s="17"/>
      <c r="S114" s="17"/>
      <c r="T114" s="17"/>
      <c r="U114" s="171">
        <f t="shared" si="26"/>
        <v>0</v>
      </c>
      <c r="V114" s="17"/>
      <c r="W114" s="17"/>
      <c r="X114" s="17"/>
      <c r="Y114" s="389"/>
      <c r="Z114" s="171">
        <f t="shared" si="27"/>
        <v>0</v>
      </c>
      <c r="AA114" s="17"/>
      <c r="AB114" s="17"/>
      <c r="AC114" s="17"/>
      <c r="AD114" s="17"/>
      <c r="AE114" s="17"/>
      <c r="AF114" s="171"/>
      <c r="AH114" s="390" t="str">
        <f t="shared" si="28"/>
        <v/>
      </c>
    </row>
    <row r="115" spans="1:34" ht="12" customHeight="1">
      <c r="A115" s="168">
        <f>'SUC1_B. duomenys'!A132</f>
        <v>43</v>
      </c>
      <c r="B115" s="264" t="str">
        <f>'SUC1_B. duomenys'!B132</f>
        <v>Vandens slidės</v>
      </c>
      <c r="C115" s="17">
        <f t="shared" si="23"/>
        <v>0</v>
      </c>
      <c r="D115" s="17"/>
      <c r="E115" s="170">
        <f t="shared" si="24"/>
        <v>0</v>
      </c>
      <c r="F115" s="17"/>
      <c r="G115" s="17"/>
      <c r="H115" s="17"/>
      <c r="I115" s="17"/>
      <c r="J115" s="17"/>
      <c r="K115" s="17"/>
      <c r="L115" s="17"/>
      <c r="M115" s="17"/>
      <c r="N115" s="17"/>
      <c r="O115" s="171">
        <f t="shared" si="25"/>
        <v>0</v>
      </c>
      <c r="P115" s="17"/>
      <c r="Q115" s="17"/>
      <c r="R115" s="17"/>
      <c r="S115" s="17"/>
      <c r="T115" s="17"/>
      <c r="U115" s="171">
        <f t="shared" si="26"/>
        <v>0</v>
      </c>
      <c r="V115" s="17"/>
      <c r="W115" s="17"/>
      <c r="X115" s="17"/>
      <c r="Y115" s="389"/>
      <c r="Z115" s="171">
        <f t="shared" si="27"/>
        <v>0</v>
      </c>
      <c r="AA115" s="17"/>
      <c r="AB115" s="17"/>
      <c r="AC115" s="17"/>
      <c r="AD115" s="17"/>
      <c r="AE115" s="17"/>
      <c r="AF115" s="171"/>
      <c r="AH115" s="390" t="str">
        <f t="shared" si="28"/>
        <v/>
      </c>
    </row>
    <row r="116" spans="1:34" ht="12" customHeight="1">
      <c r="A116" s="168">
        <f>'SUC1_B. duomenys'!A133</f>
        <v>44</v>
      </c>
      <c r="B116" s="264" t="str">
        <f>'SUC1_B. duomenys'!B133</f>
        <v>Virvės traukimas</v>
      </c>
      <c r="C116" s="17">
        <f t="shared" si="23"/>
        <v>0</v>
      </c>
      <c r="D116" s="17"/>
      <c r="E116" s="170">
        <f t="shared" si="24"/>
        <v>0</v>
      </c>
      <c r="F116" s="17"/>
      <c r="G116" s="17"/>
      <c r="H116" s="17"/>
      <c r="I116" s="17"/>
      <c r="J116" s="17"/>
      <c r="K116" s="17"/>
      <c r="L116" s="17"/>
      <c r="M116" s="17"/>
      <c r="N116" s="17"/>
      <c r="O116" s="171">
        <f t="shared" si="25"/>
        <v>0</v>
      </c>
      <c r="P116" s="17"/>
      <c r="Q116" s="17"/>
      <c r="R116" s="17"/>
      <c r="S116" s="17"/>
      <c r="T116" s="17"/>
      <c r="U116" s="171">
        <f t="shared" si="26"/>
        <v>0</v>
      </c>
      <c r="V116" s="17"/>
      <c r="W116" s="17"/>
      <c r="X116" s="17"/>
      <c r="Y116" s="389"/>
      <c r="Z116" s="171">
        <f t="shared" si="27"/>
        <v>0</v>
      </c>
      <c r="AA116" s="17"/>
      <c r="AB116" s="17"/>
      <c r="AC116" s="17"/>
      <c r="AD116" s="17"/>
      <c r="AE116" s="17"/>
      <c r="AF116" s="171"/>
      <c r="AH116" s="390" t="str">
        <f t="shared" si="28"/>
        <v/>
      </c>
    </row>
    <row r="117" spans="1:34" ht="47.25" customHeight="1">
      <c r="A117" s="168">
        <f>'SUC1_B. duomenys'!A134</f>
        <v>45</v>
      </c>
      <c r="B117" s="265" t="str">
        <f>'SUC1_B. duomenys'!B134</f>
        <v>Kitos dvikovinės sporto šakos ** (JKA karatė, lao tai, niat-nam, šidokan, šotokan karatė,  tekvondo (ITF), tradicinis aikido, tradicinis karatė ir t.t.)</v>
      </c>
      <c r="C117" s="17">
        <f t="shared" si="23"/>
        <v>0</v>
      </c>
      <c r="D117" s="17"/>
      <c r="E117" s="170">
        <f t="shared" si="24"/>
        <v>0</v>
      </c>
      <c r="F117" s="17"/>
      <c r="G117" s="17"/>
      <c r="H117" s="17"/>
      <c r="I117" s="17"/>
      <c r="J117" s="17"/>
      <c r="K117" s="17"/>
      <c r="L117" s="17"/>
      <c r="M117" s="17"/>
      <c r="N117" s="17"/>
      <c r="O117" s="171">
        <f t="shared" si="25"/>
        <v>0</v>
      </c>
      <c r="P117" s="17"/>
      <c r="Q117" s="17"/>
      <c r="R117" s="17"/>
      <c r="S117" s="17"/>
      <c r="T117" s="17"/>
      <c r="U117" s="171">
        <f t="shared" si="26"/>
        <v>0</v>
      </c>
      <c r="V117" s="17"/>
      <c r="W117" s="17"/>
      <c r="X117" s="17"/>
      <c r="Y117" s="389"/>
      <c r="Z117" s="171">
        <f t="shared" si="27"/>
        <v>0</v>
      </c>
      <c r="AA117" s="17"/>
      <c r="AB117" s="17"/>
      <c r="AC117" s="17"/>
      <c r="AD117" s="17"/>
      <c r="AE117" s="17"/>
      <c r="AF117" s="171"/>
      <c r="AH117" s="390" t="str">
        <f t="shared" si="28"/>
        <v/>
      </c>
    </row>
    <row r="118" spans="1:34" ht="37.5" customHeight="1">
      <c r="A118" s="168">
        <f>'SUC1_B. duomenys'!A135</f>
        <v>46</v>
      </c>
      <c r="B118" s="265" t="str">
        <f>'SUC1_B. duomenys'!B135</f>
        <v>Kitos sporto šakos ar fizinės veiklos ** (bėgimo mėgėjai, keliautojų sportas, dailioji mankšta  ir t.t.)</v>
      </c>
      <c r="C118" s="17">
        <f t="shared" si="23"/>
        <v>0</v>
      </c>
      <c r="D118" s="17"/>
      <c r="E118" s="170">
        <f t="shared" si="24"/>
        <v>0</v>
      </c>
      <c r="F118" s="17"/>
      <c r="G118" s="17"/>
      <c r="H118" s="17"/>
      <c r="I118" s="17"/>
      <c r="J118" s="17"/>
      <c r="K118" s="17"/>
      <c r="L118" s="17"/>
      <c r="M118" s="17"/>
      <c r="N118" s="17"/>
      <c r="O118" s="171">
        <f t="shared" si="25"/>
        <v>0</v>
      </c>
      <c r="P118" s="17"/>
      <c r="Q118" s="17"/>
      <c r="R118" s="17"/>
      <c r="S118" s="17"/>
      <c r="T118" s="17"/>
      <c r="U118" s="171">
        <f t="shared" si="26"/>
        <v>0</v>
      </c>
      <c r="V118" s="17"/>
      <c r="W118" s="17"/>
      <c r="X118" s="17"/>
      <c r="Y118" s="389"/>
      <c r="Z118" s="171">
        <f t="shared" si="27"/>
        <v>0</v>
      </c>
      <c r="AA118" s="17"/>
      <c r="AB118" s="17"/>
      <c r="AC118" s="17"/>
      <c r="AD118" s="17"/>
      <c r="AE118" s="17"/>
      <c r="AF118" s="171"/>
      <c r="AH118" s="390" t="str">
        <f t="shared" si="28"/>
        <v/>
      </c>
    </row>
    <row r="119" spans="1:34" ht="15.75" customHeight="1">
      <c r="A119" s="439" t="s">
        <v>116</v>
      </c>
      <c r="B119" s="440"/>
      <c r="C119" s="174">
        <f t="shared" ref="C119:AF119" si="29">SUM(C73:C118)</f>
        <v>6</v>
      </c>
      <c r="D119" s="174">
        <f t="shared" si="29"/>
        <v>5</v>
      </c>
      <c r="E119" s="174">
        <f t="shared" si="29"/>
        <v>2</v>
      </c>
      <c r="F119" s="174">
        <f>SUM(F73:F118)</f>
        <v>0</v>
      </c>
      <c r="G119" s="174">
        <f t="shared" si="29"/>
        <v>0</v>
      </c>
      <c r="H119" s="174">
        <f t="shared" si="29"/>
        <v>4</v>
      </c>
      <c r="I119" s="174">
        <f t="shared" si="29"/>
        <v>0</v>
      </c>
      <c r="J119" s="174">
        <f t="shared" si="29"/>
        <v>0</v>
      </c>
      <c r="K119" s="174">
        <f t="shared" si="29"/>
        <v>0</v>
      </c>
      <c r="L119" s="174">
        <f t="shared" si="29"/>
        <v>2</v>
      </c>
      <c r="M119" s="174">
        <f t="shared" si="29"/>
        <v>0</v>
      </c>
      <c r="N119" s="174">
        <f t="shared" si="29"/>
        <v>0</v>
      </c>
      <c r="O119" s="174">
        <f t="shared" si="29"/>
        <v>0</v>
      </c>
      <c r="P119" s="174">
        <f t="shared" si="29"/>
        <v>0</v>
      </c>
      <c r="Q119" s="174">
        <f t="shared" si="29"/>
        <v>0</v>
      </c>
      <c r="R119" s="174">
        <f t="shared" si="29"/>
        <v>0</v>
      </c>
      <c r="S119" s="174">
        <f t="shared" si="29"/>
        <v>0</v>
      </c>
      <c r="T119" s="174">
        <f t="shared" si="29"/>
        <v>0</v>
      </c>
      <c r="U119" s="174">
        <f t="shared" si="29"/>
        <v>0</v>
      </c>
      <c r="V119" s="174">
        <f t="shared" si="29"/>
        <v>0</v>
      </c>
      <c r="W119" s="174">
        <f t="shared" si="29"/>
        <v>0</v>
      </c>
      <c r="X119" s="174">
        <f t="shared" si="29"/>
        <v>0</v>
      </c>
      <c r="Y119" s="174">
        <f t="shared" si="29"/>
        <v>0</v>
      </c>
      <c r="Z119" s="174">
        <f t="shared" si="29"/>
        <v>0</v>
      </c>
      <c r="AA119" s="174">
        <f t="shared" si="29"/>
        <v>0</v>
      </c>
      <c r="AB119" s="174">
        <f t="shared" si="29"/>
        <v>0</v>
      </c>
      <c r="AC119" s="174">
        <f t="shared" si="29"/>
        <v>0</v>
      </c>
      <c r="AD119" s="174">
        <f t="shared" si="29"/>
        <v>0</v>
      </c>
      <c r="AE119" s="174">
        <f t="shared" si="29"/>
        <v>0</v>
      </c>
      <c r="AF119" s="174">
        <f t="shared" si="29"/>
        <v>0</v>
      </c>
      <c r="AH119" s="312"/>
    </row>
    <row r="120" spans="1:34" ht="12.75" customHeight="1">
      <c r="A120" s="168"/>
      <c r="B120" s="175" t="s">
        <v>297</v>
      </c>
      <c r="C120" s="170"/>
      <c r="D120" s="176"/>
      <c r="E120" s="170"/>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H120" s="312"/>
    </row>
    <row r="121" spans="1:34" ht="12" customHeight="1">
      <c r="A121" s="168">
        <f>'SUC1_B. duomenys'!A138</f>
        <v>1</v>
      </c>
      <c r="B121" s="169" t="s">
        <v>247</v>
      </c>
      <c r="C121" s="17">
        <v>6</v>
      </c>
      <c r="D121" s="17">
        <v>5</v>
      </c>
      <c r="E121" s="170">
        <f t="shared" ref="E121" si="30">C121-(F121+G121+H121+I121+J121+K121)</f>
        <v>2</v>
      </c>
      <c r="F121" s="17">
        <v>0</v>
      </c>
      <c r="G121" s="17">
        <v>0</v>
      </c>
      <c r="H121" s="17">
        <v>4</v>
      </c>
      <c r="I121" s="17">
        <v>0</v>
      </c>
      <c r="J121" s="17">
        <v>0</v>
      </c>
      <c r="K121" s="17">
        <v>0</v>
      </c>
      <c r="L121" s="17">
        <v>2</v>
      </c>
      <c r="M121" s="17">
        <v>0</v>
      </c>
      <c r="N121" s="17">
        <v>0</v>
      </c>
      <c r="O121" s="171">
        <v>0</v>
      </c>
      <c r="P121" s="17">
        <v>0</v>
      </c>
      <c r="Q121" s="17">
        <v>0</v>
      </c>
      <c r="R121" s="17">
        <v>0</v>
      </c>
      <c r="S121" s="17">
        <v>0</v>
      </c>
      <c r="T121" s="17">
        <v>0</v>
      </c>
      <c r="U121" s="171">
        <v>0</v>
      </c>
      <c r="V121" s="17">
        <v>0</v>
      </c>
      <c r="W121" s="17">
        <v>0</v>
      </c>
      <c r="X121" s="17">
        <v>0</v>
      </c>
      <c r="Y121" s="389">
        <v>0</v>
      </c>
      <c r="Z121" s="171">
        <v>0</v>
      </c>
      <c r="AA121" s="17">
        <v>0</v>
      </c>
      <c r="AB121" s="17">
        <v>0</v>
      </c>
      <c r="AC121" s="17">
        <v>0</v>
      </c>
      <c r="AD121" s="17">
        <v>0</v>
      </c>
      <c r="AE121" s="17">
        <v>0</v>
      </c>
      <c r="AF121" s="171">
        <v>0</v>
      </c>
      <c r="AH121" s="390" t="str">
        <f t="shared" ref="AH121:AH123" si="31">IF(D121&gt;C121,"Klaida! Negali būti moterų daugiau nei iš viso trenerių/AM sp. specialistų!",IF(F121+G121+H121+I121+J121+K121&gt;C121,"Klaida! Negali būti kategorijų daugiau negu trenerių/AM sp. specialistų!",IF(L121+N121&gt;C121,"Klaida! Negali būti išsilavinimų, veiklos leidimų ir t.t. daugiau negu trenerių/AM sp. specialistų!",IF(P121&gt;O121,"Klaida! Negali būti moterų daugiau nei iš viso AM instruktorių!",IF(Q121+R121+S121+T121&gt;O121,"Klaida! Negali būti išsilavinimų, veiklos leidimų ir t.t. daugiau negu AM instruktorių!",IF(V121&gt;U121,"Klaida! Negali būti moterų daugiau nei iš viso FA specialistų!",IF(W121+X121+Y121&gt;U121,"Klaida! Negali būti išsilavinimų, veiklos leidimų ir t.t. daugiau negu FA specialistų!",IF(AA121&gt;Z121,"Klaida! Negali būti moterų daugiau nei iš viso FA instruktorių!",IF(AB121+AC121+AD121+AE121&gt;Z121,"Klaida! Negali būti išsilavinimų, veiklos leidimų ir t.t. daugiau negu FA instruktorių!","")))))))))</f>
        <v/>
      </c>
    </row>
    <row r="122" spans="1:34" ht="12" customHeight="1">
      <c r="A122" s="168">
        <f>'SUC1_B. duomenys'!A139</f>
        <v>2</v>
      </c>
      <c r="B122" s="169" t="s">
        <v>246</v>
      </c>
      <c r="C122" s="17">
        <f t="shared" ref="C122:C123" si="32">L122+M122+N122</f>
        <v>0</v>
      </c>
      <c r="D122" s="17"/>
      <c r="E122" s="170">
        <f t="shared" ref="E122:E123" si="33">C122-(F122+G122+H122+I122+J122+K122)</f>
        <v>0</v>
      </c>
      <c r="F122" s="17"/>
      <c r="G122" s="17"/>
      <c r="H122" s="17"/>
      <c r="I122" s="17"/>
      <c r="J122" s="17"/>
      <c r="K122" s="17"/>
      <c r="L122" s="17"/>
      <c r="M122" s="17"/>
      <c r="N122" s="17"/>
      <c r="O122" s="171">
        <f t="shared" ref="O122:O123" si="34">Q122+R122+S122+T122</f>
        <v>0</v>
      </c>
      <c r="P122" s="17"/>
      <c r="Q122" s="17"/>
      <c r="R122" s="17"/>
      <c r="S122" s="17"/>
      <c r="T122" s="17"/>
      <c r="U122" s="171">
        <f t="shared" ref="U122:U123" si="35">W122+X122+Y122</f>
        <v>0</v>
      </c>
      <c r="V122" s="17"/>
      <c r="W122" s="17"/>
      <c r="X122" s="17"/>
      <c r="Y122" s="389"/>
      <c r="Z122" s="171">
        <f t="shared" ref="Z122:Z123" si="36">AB122+AC122+AD122+AE122</f>
        <v>0</v>
      </c>
      <c r="AA122" s="17"/>
      <c r="AB122" s="17"/>
      <c r="AC122" s="17"/>
      <c r="AD122" s="17"/>
      <c r="AE122" s="17"/>
      <c r="AF122" s="171"/>
      <c r="AH122" s="390" t="str">
        <f t="shared" si="31"/>
        <v/>
      </c>
    </row>
    <row r="123" spans="1:34" ht="12" customHeight="1">
      <c r="A123" s="168">
        <f>'SUC1_B. duomenys'!A140</f>
        <v>3</v>
      </c>
      <c r="B123" s="169" t="s">
        <v>298</v>
      </c>
      <c r="C123" s="17">
        <f t="shared" si="32"/>
        <v>0</v>
      </c>
      <c r="D123" s="17"/>
      <c r="E123" s="170">
        <f t="shared" si="33"/>
        <v>0</v>
      </c>
      <c r="F123" s="17"/>
      <c r="G123" s="17"/>
      <c r="H123" s="17"/>
      <c r="I123" s="17"/>
      <c r="J123" s="17"/>
      <c r="K123" s="17"/>
      <c r="L123" s="17"/>
      <c r="M123" s="17"/>
      <c r="N123" s="17"/>
      <c r="O123" s="171">
        <f t="shared" si="34"/>
        <v>0</v>
      </c>
      <c r="P123" s="17"/>
      <c r="Q123" s="17"/>
      <c r="R123" s="17"/>
      <c r="S123" s="17"/>
      <c r="T123" s="17"/>
      <c r="U123" s="171">
        <f t="shared" si="35"/>
        <v>0</v>
      </c>
      <c r="V123" s="17"/>
      <c r="W123" s="17"/>
      <c r="X123" s="17"/>
      <c r="Y123" s="389"/>
      <c r="Z123" s="171">
        <f t="shared" si="36"/>
        <v>0</v>
      </c>
      <c r="AA123" s="17"/>
      <c r="AB123" s="17"/>
      <c r="AC123" s="17"/>
      <c r="AD123" s="17"/>
      <c r="AE123" s="17"/>
      <c r="AF123" s="171"/>
      <c r="AH123" s="390" t="str">
        <f t="shared" si="31"/>
        <v/>
      </c>
    </row>
    <row r="124" spans="1:34" ht="11.25" customHeight="1">
      <c r="A124" s="441" t="s">
        <v>21</v>
      </c>
      <c r="B124" s="442"/>
      <c r="C124" s="178">
        <f>SUM(C121:C123)</f>
        <v>6</v>
      </c>
      <c r="D124" s="180">
        <f t="shared" ref="D124:AF124" si="37">SUM(D121:D123)</f>
        <v>5</v>
      </c>
      <c r="E124" s="178">
        <f t="shared" si="37"/>
        <v>2</v>
      </c>
      <c r="F124" s="180">
        <f>SUM(F121:F123)</f>
        <v>0</v>
      </c>
      <c r="G124" s="180">
        <f t="shared" si="37"/>
        <v>0</v>
      </c>
      <c r="H124" s="180">
        <f t="shared" si="37"/>
        <v>4</v>
      </c>
      <c r="I124" s="180">
        <f t="shared" si="37"/>
        <v>0</v>
      </c>
      <c r="J124" s="180">
        <f t="shared" si="37"/>
        <v>0</v>
      </c>
      <c r="K124" s="180">
        <f t="shared" si="37"/>
        <v>0</v>
      </c>
      <c r="L124" s="180">
        <f t="shared" si="37"/>
        <v>2</v>
      </c>
      <c r="M124" s="180">
        <f t="shared" si="37"/>
        <v>0</v>
      </c>
      <c r="N124" s="180">
        <f t="shared" si="37"/>
        <v>0</v>
      </c>
      <c r="O124" s="180">
        <f t="shared" si="37"/>
        <v>0</v>
      </c>
      <c r="P124" s="180">
        <f t="shared" si="37"/>
        <v>0</v>
      </c>
      <c r="Q124" s="180">
        <f t="shared" si="37"/>
        <v>0</v>
      </c>
      <c r="R124" s="180">
        <f t="shared" si="37"/>
        <v>0</v>
      </c>
      <c r="S124" s="180">
        <f t="shared" si="37"/>
        <v>0</v>
      </c>
      <c r="T124" s="180">
        <f t="shared" si="37"/>
        <v>0</v>
      </c>
      <c r="U124" s="180">
        <f t="shared" si="37"/>
        <v>0</v>
      </c>
      <c r="V124" s="180">
        <f t="shared" si="37"/>
        <v>0</v>
      </c>
      <c r="W124" s="180">
        <f t="shared" si="37"/>
        <v>0</v>
      </c>
      <c r="X124" s="180">
        <f t="shared" si="37"/>
        <v>0</v>
      </c>
      <c r="Y124" s="180">
        <f t="shared" si="37"/>
        <v>0</v>
      </c>
      <c r="Z124" s="180">
        <f t="shared" si="37"/>
        <v>0</v>
      </c>
      <c r="AA124" s="180">
        <f t="shared" si="37"/>
        <v>0</v>
      </c>
      <c r="AB124" s="180">
        <f t="shared" si="37"/>
        <v>0</v>
      </c>
      <c r="AC124" s="180">
        <f t="shared" si="37"/>
        <v>0</v>
      </c>
      <c r="AD124" s="180">
        <f t="shared" si="37"/>
        <v>0</v>
      </c>
      <c r="AE124" s="180">
        <f t="shared" si="37"/>
        <v>0</v>
      </c>
      <c r="AF124" s="180">
        <f t="shared" si="37"/>
        <v>0</v>
      </c>
      <c r="AH124" s="312"/>
    </row>
    <row r="125" spans="1:34">
      <c r="A125" s="179"/>
      <c r="B125" s="437" t="s">
        <v>113</v>
      </c>
      <c r="C125" s="437"/>
      <c r="D125" s="437"/>
      <c r="E125" s="437"/>
      <c r="F125" s="437"/>
      <c r="G125" s="437"/>
      <c r="H125" s="437"/>
      <c r="I125" s="437"/>
      <c r="J125" s="437"/>
      <c r="K125" s="437"/>
      <c r="L125" s="437"/>
      <c r="M125" s="437"/>
      <c r="N125" s="437"/>
      <c r="O125" s="437"/>
      <c r="P125" s="437"/>
      <c r="Q125" s="437"/>
      <c r="R125" s="437"/>
      <c r="S125" s="437"/>
      <c r="T125" s="437"/>
      <c r="U125" s="437"/>
      <c r="V125" s="437"/>
      <c r="W125" s="437"/>
      <c r="X125" s="437"/>
      <c r="Y125" s="437"/>
      <c r="Z125" s="437"/>
      <c r="AA125" s="437"/>
      <c r="AB125" s="437"/>
      <c r="AC125" s="437"/>
      <c r="AD125" s="437"/>
      <c r="AE125" s="437"/>
      <c r="AF125" s="438"/>
      <c r="AH125" s="312"/>
    </row>
    <row r="126" spans="1:34" ht="12" customHeight="1">
      <c r="A126" s="138">
        <v>1</v>
      </c>
      <c r="B126" s="139" t="s">
        <v>222</v>
      </c>
      <c r="C126" s="17">
        <f t="shared" ref="C126" si="38">L126+M126+N126</f>
        <v>0</v>
      </c>
      <c r="D126" s="17"/>
      <c r="E126" s="170">
        <f t="shared" ref="E126" si="39">C126-(F126+G126+H126+I126+J126+K126)</f>
        <v>0</v>
      </c>
      <c r="F126" s="17"/>
      <c r="G126" s="17"/>
      <c r="H126" s="17"/>
      <c r="I126" s="17"/>
      <c r="J126" s="17"/>
      <c r="K126" s="17"/>
      <c r="L126" s="17"/>
      <c r="M126" s="17"/>
      <c r="N126" s="17"/>
      <c r="O126" s="171">
        <f t="shared" ref="O126" si="40">Q126+R126+S126+T126</f>
        <v>0</v>
      </c>
      <c r="P126" s="17"/>
      <c r="Q126" s="17"/>
      <c r="R126" s="17"/>
      <c r="S126" s="17"/>
      <c r="T126" s="17"/>
      <c r="U126" s="171">
        <f t="shared" ref="U126" si="41">W126+X126+Y126</f>
        <v>0</v>
      </c>
      <c r="V126" s="17"/>
      <c r="W126" s="17"/>
      <c r="X126" s="17"/>
      <c r="Y126" s="389"/>
      <c r="Z126" s="171">
        <f t="shared" ref="Z126" si="42">AB126+AC126+AD126+AE126</f>
        <v>0</v>
      </c>
      <c r="AA126" s="17"/>
      <c r="AB126" s="17"/>
      <c r="AC126" s="17"/>
      <c r="AD126" s="17"/>
      <c r="AE126" s="17"/>
      <c r="AF126" s="171"/>
      <c r="AH126" s="390" t="str">
        <f t="shared" ref="AH126:AH129" si="43">IF(D126&gt;C126,"Klaida! Negali būti moterų daugiau nei iš viso trenerių/AM sp. specialistų!",IF(F126+G126+H126+I126+J126+K126&gt;C126,"Klaida! Negali būti kategorijų daugiau negu trenerių/AM sp. specialistų!",IF(L126+N126&gt;C126,"Klaida! Negali būti išsilavinimų, veiklos leidimų ir t.t. daugiau negu trenerių/AM sp. specialistų!",IF(P126&gt;O126,"Klaida! Negali būti moterų daugiau nei iš viso AM instruktorių!",IF(Q126+R126+S126+T126&gt;O126,"Klaida! Negali būti išsilavinimų, veiklos leidimų ir t.t. daugiau negu AM instruktorių!",IF(V126&gt;U126,"Klaida! Negali būti moterų daugiau nei iš viso FA specialistų!",IF(W126+X126+Y126&gt;U126,"Klaida! Negali būti išsilavinimų, veiklos leidimų ir t.t. daugiau negu FA specialistų!",IF(AA126&gt;Z126,"Klaida! Negali būti moterų daugiau nei iš viso FA instruktorių!",IF(AB126+AC126+AD126+AE126&gt;Z126,"Klaida! Negali būti išsilavinimų, veiklos leidimų ir t.t. daugiau negu FA instruktorių!","")))))))))</f>
        <v/>
      </c>
    </row>
    <row r="127" spans="1:34" ht="12" customHeight="1">
      <c r="A127" s="138">
        <v>2</v>
      </c>
      <c r="B127" s="139" t="s">
        <v>223</v>
      </c>
      <c r="C127" s="17">
        <f t="shared" ref="C127:C128" si="44">L127+M127+N127</f>
        <v>0</v>
      </c>
      <c r="D127" s="17"/>
      <c r="E127" s="170">
        <f t="shared" ref="E127:E129" si="45">C127-(F127+G127+H127+I127+J127+K127)</f>
        <v>0</v>
      </c>
      <c r="F127" s="17"/>
      <c r="G127" s="17"/>
      <c r="H127" s="17"/>
      <c r="I127" s="17"/>
      <c r="J127" s="17"/>
      <c r="K127" s="17"/>
      <c r="L127" s="17"/>
      <c r="M127" s="17"/>
      <c r="N127" s="17"/>
      <c r="O127" s="171">
        <f t="shared" ref="O127:O129" si="46">Q127+R127+S127+T127</f>
        <v>0</v>
      </c>
      <c r="P127" s="17"/>
      <c r="Q127" s="17"/>
      <c r="R127" s="17"/>
      <c r="S127" s="17"/>
      <c r="T127" s="17"/>
      <c r="U127" s="171">
        <f t="shared" ref="U127:U129" si="47">W127+X127+Y127</f>
        <v>0</v>
      </c>
      <c r="V127" s="17"/>
      <c r="W127" s="17"/>
      <c r="X127" s="17"/>
      <c r="Y127" s="389"/>
      <c r="Z127" s="171">
        <f t="shared" ref="Z127:Z129" si="48">AB127+AC127+AD127+AE127</f>
        <v>0</v>
      </c>
      <c r="AA127" s="17"/>
      <c r="AB127" s="17"/>
      <c r="AC127" s="17"/>
      <c r="AD127" s="17"/>
      <c r="AE127" s="17"/>
      <c r="AF127" s="171"/>
      <c r="AH127" s="390" t="str">
        <f t="shared" si="43"/>
        <v/>
      </c>
    </row>
    <row r="128" spans="1:34" ht="12" customHeight="1">
      <c r="A128" s="138">
        <v>3</v>
      </c>
      <c r="B128" s="139" t="s">
        <v>224</v>
      </c>
      <c r="C128" s="17">
        <f t="shared" si="44"/>
        <v>0</v>
      </c>
      <c r="D128" s="17"/>
      <c r="E128" s="170">
        <f t="shared" si="45"/>
        <v>0</v>
      </c>
      <c r="F128" s="17"/>
      <c r="G128" s="17"/>
      <c r="H128" s="17"/>
      <c r="I128" s="17"/>
      <c r="J128" s="17"/>
      <c r="K128" s="17"/>
      <c r="L128" s="17"/>
      <c r="M128" s="17"/>
      <c r="N128" s="17"/>
      <c r="O128" s="171">
        <f t="shared" si="46"/>
        <v>0</v>
      </c>
      <c r="P128" s="17"/>
      <c r="Q128" s="17"/>
      <c r="R128" s="17"/>
      <c r="S128" s="17"/>
      <c r="T128" s="17"/>
      <c r="U128" s="171">
        <f t="shared" si="47"/>
        <v>0</v>
      </c>
      <c r="V128" s="17"/>
      <c r="W128" s="17"/>
      <c r="X128" s="17"/>
      <c r="Y128" s="389"/>
      <c r="Z128" s="171">
        <f t="shared" si="48"/>
        <v>0</v>
      </c>
      <c r="AA128" s="17"/>
      <c r="AB128" s="17"/>
      <c r="AC128" s="17"/>
      <c r="AD128" s="17"/>
      <c r="AE128" s="17"/>
      <c r="AF128" s="171"/>
      <c r="AH128" s="390" t="str">
        <f t="shared" si="43"/>
        <v/>
      </c>
    </row>
    <row r="129" spans="1:39" ht="12" customHeight="1">
      <c r="A129" s="138">
        <v>4</v>
      </c>
      <c r="B129" s="139" t="s">
        <v>225</v>
      </c>
      <c r="C129" s="17">
        <v>1</v>
      </c>
      <c r="D129" s="17">
        <v>1</v>
      </c>
      <c r="E129" s="170">
        <f t="shared" si="45"/>
        <v>1</v>
      </c>
      <c r="F129" s="17"/>
      <c r="G129" s="17"/>
      <c r="H129" s="17"/>
      <c r="I129" s="17"/>
      <c r="J129" s="17"/>
      <c r="K129" s="17"/>
      <c r="L129" s="17">
        <v>1</v>
      </c>
      <c r="M129" s="17"/>
      <c r="N129" s="17"/>
      <c r="O129" s="171">
        <f t="shared" si="46"/>
        <v>0</v>
      </c>
      <c r="P129" s="17"/>
      <c r="Q129" s="17"/>
      <c r="R129" s="17"/>
      <c r="S129" s="17"/>
      <c r="T129" s="17"/>
      <c r="U129" s="171">
        <f t="shared" si="47"/>
        <v>0</v>
      </c>
      <c r="V129" s="17"/>
      <c r="W129" s="17"/>
      <c r="X129" s="17"/>
      <c r="Y129" s="389"/>
      <c r="Z129" s="171">
        <f t="shared" si="48"/>
        <v>0</v>
      </c>
      <c r="AA129" s="17"/>
      <c r="AB129" s="17"/>
      <c r="AC129" s="17"/>
      <c r="AD129" s="17"/>
      <c r="AE129" s="17"/>
      <c r="AF129" s="171"/>
      <c r="AH129" s="390" t="str">
        <f t="shared" si="43"/>
        <v/>
      </c>
    </row>
    <row r="130" spans="1:39" ht="14.25" customHeight="1">
      <c r="A130" s="439" t="s">
        <v>114</v>
      </c>
      <c r="B130" s="440"/>
      <c r="C130" s="143">
        <f>SUM(C126:C129)</f>
        <v>1</v>
      </c>
      <c r="D130" s="143">
        <f>SUM(D126:D129)</f>
        <v>1</v>
      </c>
      <c r="E130" s="143">
        <f t="shared" ref="E130:AF130" si="49">SUM(E126:E129)</f>
        <v>1</v>
      </c>
      <c r="F130" s="143">
        <f t="shared" si="49"/>
        <v>0</v>
      </c>
      <c r="G130" s="143">
        <f t="shared" si="49"/>
        <v>0</v>
      </c>
      <c r="H130" s="143">
        <f t="shared" si="49"/>
        <v>0</v>
      </c>
      <c r="I130" s="143">
        <f t="shared" si="49"/>
        <v>0</v>
      </c>
      <c r="J130" s="143">
        <f t="shared" si="49"/>
        <v>0</v>
      </c>
      <c r="K130" s="143">
        <f t="shared" si="49"/>
        <v>0</v>
      </c>
      <c r="L130" s="143">
        <f t="shared" si="49"/>
        <v>1</v>
      </c>
      <c r="M130" s="143">
        <f t="shared" ref="M130:AE130" si="50">SUM(M126:M129)</f>
        <v>0</v>
      </c>
      <c r="N130" s="143">
        <f t="shared" si="50"/>
        <v>0</v>
      </c>
      <c r="O130" s="143">
        <f t="shared" si="50"/>
        <v>0</v>
      </c>
      <c r="P130" s="143">
        <f t="shared" si="50"/>
        <v>0</v>
      </c>
      <c r="Q130" s="143">
        <f t="shared" si="50"/>
        <v>0</v>
      </c>
      <c r="R130" s="143">
        <f t="shared" si="50"/>
        <v>0</v>
      </c>
      <c r="S130" s="143">
        <f t="shared" si="50"/>
        <v>0</v>
      </c>
      <c r="T130" s="143">
        <f t="shared" si="50"/>
        <v>0</v>
      </c>
      <c r="U130" s="143">
        <f t="shared" si="50"/>
        <v>0</v>
      </c>
      <c r="V130" s="143">
        <f t="shared" si="50"/>
        <v>0</v>
      </c>
      <c r="W130" s="143">
        <f t="shared" si="50"/>
        <v>0</v>
      </c>
      <c r="X130" s="143">
        <f t="shared" si="50"/>
        <v>0</v>
      </c>
      <c r="Y130" s="143">
        <f t="shared" si="50"/>
        <v>0</v>
      </c>
      <c r="Z130" s="143">
        <f t="shared" si="50"/>
        <v>0</v>
      </c>
      <c r="AA130" s="143">
        <f t="shared" si="50"/>
        <v>0</v>
      </c>
      <c r="AB130" s="143">
        <f t="shared" si="50"/>
        <v>0</v>
      </c>
      <c r="AC130" s="143">
        <f t="shared" si="50"/>
        <v>0</v>
      </c>
      <c r="AD130" s="143">
        <f t="shared" si="50"/>
        <v>0</v>
      </c>
      <c r="AE130" s="143">
        <f t="shared" si="50"/>
        <v>0</v>
      </c>
      <c r="AF130" s="143">
        <f t="shared" si="49"/>
        <v>0</v>
      </c>
      <c r="AH130" s="312"/>
    </row>
    <row r="131" spans="1:39" ht="13.5" customHeight="1">
      <c r="A131" s="138"/>
      <c r="B131" s="145" t="s">
        <v>297</v>
      </c>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H131" s="312"/>
    </row>
    <row r="132" spans="1:39" ht="12" customHeight="1">
      <c r="A132" s="168">
        <f>'SUC1_B. duomenys'!A149</f>
        <v>1</v>
      </c>
      <c r="B132" s="169" t="s">
        <v>247</v>
      </c>
      <c r="C132" s="17">
        <v>1</v>
      </c>
      <c r="D132" s="17">
        <v>1</v>
      </c>
      <c r="E132" s="170">
        <f t="shared" ref="E132" si="51">C132-(F132+G132+H132+I132+J132+K132)</f>
        <v>1</v>
      </c>
      <c r="F132" s="17">
        <v>0</v>
      </c>
      <c r="G132" s="17">
        <v>0</v>
      </c>
      <c r="H132" s="17">
        <v>0</v>
      </c>
      <c r="I132" s="17">
        <v>0</v>
      </c>
      <c r="J132" s="17">
        <v>0</v>
      </c>
      <c r="K132" s="17">
        <v>0</v>
      </c>
      <c r="L132" s="17">
        <v>1</v>
      </c>
      <c r="M132" s="17">
        <v>0</v>
      </c>
      <c r="N132" s="17">
        <v>0</v>
      </c>
      <c r="O132" s="171">
        <v>0</v>
      </c>
      <c r="P132" s="17">
        <v>0</v>
      </c>
      <c r="Q132" s="17">
        <v>0</v>
      </c>
      <c r="R132" s="17">
        <v>0</v>
      </c>
      <c r="S132" s="17">
        <v>0</v>
      </c>
      <c r="T132" s="17">
        <v>0</v>
      </c>
      <c r="U132" s="171">
        <v>0</v>
      </c>
      <c r="V132" s="17">
        <v>0</v>
      </c>
      <c r="W132" s="17">
        <v>0</v>
      </c>
      <c r="X132" s="17">
        <v>0</v>
      </c>
      <c r="Y132" s="389">
        <v>0</v>
      </c>
      <c r="Z132" s="171">
        <v>0</v>
      </c>
      <c r="AA132" s="17">
        <v>0</v>
      </c>
      <c r="AB132" s="17">
        <v>0</v>
      </c>
      <c r="AC132" s="17">
        <v>0</v>
      </c>
      <c r="AD132" s="17">
        <v>0</v>
      </c>
      <c r="AE132" s="17">
        <v>0</v>
      </c>
      <c r="AF132" s="171">
        <v>0</v>
      </c>
      <c r="AH132" s="390" t="str">
        <f t="shared" ref="AH132:AH134" si="52">IF(D132&gt;C132,"Klaida! Negali būti moterų daugiau nei iš viso trenerių/AM sp. specialistų!",IF(F132+G132+H132+I132+J132+K132&gt;C132,"Klaida! Negali būti kategorijų daugiau negu trenerių/AM sp. specialistų!",IF(L132+N132&gt;C132,"Klaida! Negali būti išsilavinimų, veiklos leidimų ir t.t. daugiau negu trenerių/AM sp. specialistų!",IF(P132&gt;O132,"Klaida! Negali būti moterų daugiau nei iš viso AM instruktorių!",IF(Q132+R132+S132+T132&gt;O132,"Klaida! Negali būti išsilavinimų, veiklos leidimų ir t.t. daugiau negu AM instruktorių!",IF(V132&gt;U132,"Klaida! Negali būti moterų daugiau nei iš viso FA specialistų!",IF(W132+X132+Y132&gt;U132,"Klaida! Negali būti išsilavinimų, veiklos leidimų ir t.t. daugiau negu FA specialistų!",IF(AA132&gt;Z132,"Klaida! Negali būti moterų daugiau nei iš viso FA instruktorių!",IF(AB132+AC132+AD132+AE132&gt;Z132,"Klaida! Negali būti išsilavinimų, veiklos leidimų ir t.t. daugiau negu FA instruktorių!","")))))))))</f>
        <v/>
      </c>
    </row>
    <row r="133" spans="1:39" ht="12" customHeight="1">
      <c r="A133" s="168">
        <f>'SUC1_B. duomenys'!A150</f>
        <v>2</v>
      </c>
      <c r="B133" s="169" t="s">
        <v>246</v>
      </c>
      <c r="C133" s="17">
        <f t="shared" ref="C133:C134" si="53">L133+M133+N133</f>
        <v>0</v>
      </c>
      <c r="D133" s="17"/>
      <c r="E133" s="170">
        <f t="shared" ref="E133:E134" si="54">C133-(F133+G133+H133+I133+J133+K133)</f>
        <v>0</v>
      </c>
      <c r="F133" s="17"/>
      <c r="G133" s="17"/>
      <c r="H133" s="17"/>
      <c r="I133" s="17"/>
      <c r="J133" s="17"/>
      <c r="K133" s="17"/>
      <c r="L133" s="17"/>
      <c r="M133" s="17"/>
      <c r="N133" s="17"/>
      <c r="O133" s="171">
        <f t="shared" ref="O133:O134" si="55">Q133+R133+S133+T133</f>
        <v>0</v>
      </c>
      <c r="P133" s="17"/>
      <c r="Q133" s="17"/>
      <c r="R133" s="17"/>
      <c r="S133" s="17"/>
      <c r="T133" s="17"/>
      <c r="U133" s="171">
        <f t="shared" ref="U133:U134" si="56">W133+X133+Y133</f>
        <v>0</v>
      </c>
      <c r="V133" s="17"/>
      <c r="W133" s="17"/>
      <c r="X133" s="17"/>
      <c r="Y133" s="389"/>
      <c r="Z133" s="171">
        <f t="shared" ref="Z133:Z134" si="57">AB133+AC133+AD133+AE133</f>
        <v>0</v>
      </c>
      <c r="AA133" s="17"/>
      <c r="AB133" s="17"/>
      <c r="AC133" s="17"/>
      <c r="AD133" s="17"/>
      <c r="AE133" s="17"/>
      <c r="AF133" s="171"/>
      <c r="AH133" s="390" t="str">
        <f t="shared" si="52"/>
        <v/>
      </c>
    </row>
    <row r="134" spans="1:39" ht="12" customHeight="1">
      <c r="A134" s="168">
        <f>'SUC1_B. duomenys'!A151</f>
        <v>3</v>
      </c>
      <c r="B134" s="169" t="s">
        <v>298</v>
      </c>
      <c r="C134" s="17">
        <f t="shared" si="53"/>
        <v>0</v>
      </c>
      <c r="D134" s="17"/>
      <c r="E134" s="170">
        <f t="shared" si="54"/>
        <v>0</v>
      </c>
      <c r="F134" s="17"/>
      <c r="G134" s="17"/>
      <c r="H134" s="17"/>
      <c r="I134" s="17"/>
      <c r="J134" s="17"/>
      <c r="K134" s="17"/>
      <c r="L134" s="17"/>
      <c r="M134" s="17"/>
      <c r="N134" s="17"/>
      <c r="O134" s="171">
        <f t="shared" si="55"/>
        <v>0</v>
      </c>
      <c r="P134" s="17"/>
      <c r="Q134" s="17"/>
      <c r="R134" s="17"/>
      <c r="S134" s="17"/>
      <c r="T134" s="17"/>
      <c r="U134" s="171">
        <f t="shared" si="56"/>
        <v>0</v>
      </c>
      <c r="V134" s="17"/>
      <c r="W134" s="17"/>
      <c r="X134" s="17"/>
      <c r="Y134" s="389"/>
      <c r="Z134" s="171">
        <f t="shared" si="57"/>
        <v>0</v>
      </c>
      <c r="AA134" s="17"/>
      <c r="AB134" s="17"/>
      <c r="AC134" s="17"/>
      <c r="AD134" s="17"/>
      <c r="AE134" s="17"/>
      <c r="AF134" s="171"/>
      <c r="AH134" s="390" t="str">
        <f t="shared" si="52"/>
        <v/>
      </c>
    </row>
    <row r="135" spans="1:39" ht="14.25" customHeight="1">
      <c r="A135" s="441" t="s">
        <v>21</v>
      </c>
      <c r="B135" s="442"/>
      <c r="C135" s="178">
        <f t="shared" ref="C135:AF135" si="58">SUM(C132:C134)</f>
        <v>1</v>
      </c>
      <c r="D135" s="178">
        <f t="shared" si="58"/>
        <v>1</v>
      </c>
      <c r="E135" s="178">
        <f t="shared" si="58"/>
        <v>1</v>
      </c>
      <c r="F135" s="178">
        <f t="shared" si="58"/>
        <v>0</v>
      </c>
      <c r="G135" s="178">
        <f t="shared" si="58"/>
        <v>0</v>
      </c>
      <c r="H135" s="178">
        <f t="shared" si="58"/>
        <v>0</v>
      </c>
      <c r="I135" s="178">
        <f t="shared" si="58"/>
        <v>0</v>
      </c>
      <c r="J135" s="178">
        <f t="shared" si="58"/>
        <v>0</v>
      </c>
      <c r="K135" s="178">
        <f t="shared" si="58"/>
        <v>0</v>
      </c>
      <c r="L135" s="178">
        <f t="shared" si="58"/>
        <v>1</v>
      </c>
      <c r="M135" s="178">
        <f t="shared" ref="M135:AE135" si="59">SUM(M132:M134)</f>
        <v>0</v>
      </c>
      <c r="N135" s="178">
        <f t="shared" si="59"/>
        <v>0</v>
      </c>
      <c r="O135" s="178">
        <f t="shared" si="59"/>
        <v>0</v>
      </c>
      <c r="P135" s="178">
        <f t="shared" si="59"/>
        <v>0</v>
      </c>
      <c r="Q135" s="178">
        <f t="shared" si="59"/>
        <v>0</v>
      </c>
      <c r="R135" s="178">
        <f t="shared" si="59"/>
        <v>0</v>
      </c>
      <c r="S135" s="178">
        <f t="shared" si="59"/>
        <v>0</v>
      </c>
      <c r="T135" s="178">
        <f t="shared" si="59"/>
        <v>0</v>
      </c>
      <c r="U135" s="178">
        <f t="shared" si="59"/>
        <v>0</v>
      </c>
      <c r="V135" s="178">
        <f t="shared" si="59"/>
        <v>0</v>
      </c>
      <c r="W135" s="178">
        <f t="shared" si="59"/>
        <v>0</v>
      </c>
      <c r="X135" s="178">
        <f t="shared" si="59"/>
        <v>0</v>
      </c>
      <c r="Y135" s="178">
        <f t="shared" si="59"/>
        <v>0</v>
      </c>
      <c r="Z135" s="178">
        <f t="shared" si="59"/>
        <v>0</v>
      </c>
      <c r="AA135" s="178">
        <f t="shared" si="59"/>
        <v>0</v>
      </c>
      <c r="AB135" s="178">
        <f t="shared" si="59"/>
        <v>0</v>
      </c>
      <c r="AC135" s="178">
        <f t="shared" si="59"/>
        <v>0</v>
      </c>
      <c r="AD135" s="178">
        <f t="shared" si="59"/>
        <v>0</v>
      </c>
      <c r="AE135" s="178">
        <f t="shared" si="59"/>
        <v>0</v>
      </c>
      <c r="AF135" s="178">
        <f t="shared" si="58"/>
        <v>0</v>
      </c>
      <c r="AH135" s="312"/>
    </row>
    <row r="136" spans="1:39" ht="10.5" customHeight="1">
      <c r="A136" s="408"/>
      <c r="B136" s="409"/>
      <c r="C136" s="409"/>
      <c r="D136" s="409"/>
      <c r="E136" s="409"/>
      <c r="F136" s="409"/>
      <c r="G136" s="409"/>
      <c r="H136" s="409"/>
      <c r="I136" s="409"/>
      <c r="J136" s="409"/>
      <c r="K136" s="409"/>
      <c r="L136" s="409"/>
      <c r="M136" s="409"/>
      <c r="N136" s="409"/>
      <c r="O136" s="409"/>
      <c r="P136" s="409"/>
      <c r="Q136" s="409"/>
      <c r="R136" s="409"/>
      <c r="S136" s="409"/>
      <c r="T136" s="409"/>
      <c r="U136" s="409"/>
      <c r="V136" s="409"/>
      <c r="W136" s="409"/>
      <c r="X136" s="409"/>
      <c r="Y136" s="409"/>
      <c r="Z136" s="409"/>
      <c r="AA136" s="409"/>
      <c r="AB136" s="409"/>
      <c r="AC136" s="409"/>
      <c r="AD136" s="409"/>
      <c r="AE136" s="409"/>
      <c r="AF136" s="410"/>
    </row>
    <row r="137" spans="1:39">
      <c r="A137" s="168"/>
      <c r="B137" s="448" t="s">
        <v>320</v>
      </c>
      <c r="C137" s="449"/>
      <c r="D137" s="449"/>
      <c r="E137" s="449"/>
      <c r="F137" s="449"/>
      <c r="G137" s="449"/>
      <c r="H137" s="449"/>
      <c r="I137" s="449"/>
      <c r="J137" s="449"/>
      <c r="K137" s="449"/>
      <c r="L137" s="449"/>
      <c r="M137" s="449"/>
      <c r="N137" s="449"/>
      <c r="O137" s="449"/>
      <c r="P137" s="449"/>
      <c r="Q137" s="449"/>
      <c r="R137" s="449"/>
      <c r="S137" s="449"/>
      <c r="T137" s="449"/>
      <c r="U137" s="449"/>
      <c r="V137" s="449"/>
      <c r="W137" s="449"/>
      <c r="X137" s="449"/>
      <c r="Y137" s="449"/>
      <c r="Z137" s="449"/>
      <c r="AA137" s="449"/>
      <c r="AB137" s="449"/>
      <c r="AC137" s="449"/>
      <c r="AD137" s="449"/>
      <c r="AE137" s="449"/>
      <c r="AF137" s="450"/>
    </row>
    <row r="138" spans="1:39" ht="12" customHeight="1">
      <c r="A138" s="168">
        <f>'SUC1_B. duomenys'!A155</f>
        <v>1</v>
      </c>
      <c r="B138" s="169" t="s">
        <v>247</v>
      </c>
      <c r="C138" s="181">
        <f t="shared" ref="C138:AF138" si="60">C68+C121+C132</f>
        <v>130</v>
      </c>
      <c r="D138" s="181">
        <f t="shared" si="60"/>
        <v>51</v>
      </c>
      <c r="E138" s="181">
        <f t="shared" si="60"/>
        <v>28</v>
      </c>
      <c r="F138" s="181">
        <f t="shared" si="60"/>
        <v>40</v>
      </c>
      <c r="G138" s="181">
        <f t="shared" si="60"/>
        <v>11</v>
      </c>
      <c r="H138" s="181">
        <f t="shared" ref="H138:J140" si="61">H68+H121+H132</f>
        <v>42</v>
      </c>
      <c r="I138" s="181">
        <f t="shared" si="61"/>
        <v>5</v>
      </c>
      <c r="J138" s="181">
        <f t="shared" si="61"/>
        <v>3</v>
      </c>
      <c r="K138" s="181">
        <f t="shared" si="60"/>
        <v>1</v>
      </c>
      <c r="L138" s="181">
        <f t="shared" si="60"/>
        <v>62</v>
      </c>
      <c r="M138" s="181">
        <f t="shared" ref="M138:AE138" si="62">M68+M121+M132</f>
        <v>7</v>
      </c>
      <c r="N138" s="181">
        <f t="shared" si="62"/>
        <v>11</v>
      </c>
      <c r="O138" s="181">
        <f t="shared" si="62"/>
        <v>1</v>
      </c>
      <c r="P138" s="181">
        <f t="shared" si="62"/>
        <v>0</v>
      </c>
      <c r="Q138" s="181">
        <f>Q68+Q121+Q132</f>
        <v>1</v>
      </c>
      <c r="R138" s="181">
        <f t="shared" si="62"/>
        <v>0</v>
      </c>
      <c r="S138" s="181">
        <f t="shared" si="62"/>
        <v>0</v>
      </c>
      <c r="T138" s="181">
        <f t="shared" si="62"/>
        <v>0</v>
      </c>
      <c r="U138" s="181">
        <f t="shared" si="62"/>
        <v>0</v>
      </c>
      <c r="V138" s="181">
        <f t="shared" si="62"/>
        <v>0</v>
      </c>
      <c r="W138" s="181">
        <f t="shared" si="62"/>
        <v>0</v>
      </c>
      <c r="X138" s="181">
        <f t="shared" si="62"/>
        <v>0</v>
      </c>
      <c r="Y138" s="181">
        <f t="shared" si="62"/>
        <v>0</v>
      </c>
      <c r="Z138" s="181">
        <f t="shared" si="62"/>
        <v>0</v>
      </c>
      <c r="AA138" s="181">
        <f t="shared" si="62"/>
        <v>0</v>
      </c>
      <c r="AB138" s="181">
        <f t="shared" si="62"/>
        <v>0</v>
      </c>
      <c r="AC138" s="181">
        <f t="shared" si="62"/>
        <v>0</v>
      </c>
      <c r="AD138" s="181">
        <f t="shared" si="62"/>
        <v>0</v>
      </c>
      <c r="AE138" s="181">
        <f t="shared" si="62"/>
        <v>0</v>
      </c>
      <c r="AF138" s="181">
        <f t="shared" si="60"/>
        <v>0</v>
      </c>
      <c r="AH138" s="472" t="str">
        <f>IF(AND(C142=C141,D142=D141,F142=F141,G142=G141,H142=H141,I142=I141,J142=J141,K142=K141,L142=L141,M142=M141,N142=N141,O142=O141,P142=P141,Q142=Q141,R142=R141,S142=S141,T142=T141,U142=U141,V142=V141,W142=W141,X142=X141,Y142=Y141,Z142=Z141,AA142=AA141,AB142=AB141,AC142=AC141,AD142=AD141,AE142=AE141,AF142=AF141),"","141 eilutė nesutampa!!!  Šis pranešimas išnyks teisingai suvedus duomenis. Paskirstymas pagal sporto padalinius turi sutapti su 142 eilute")</f>
        <v/>
      </c>
      <c r="AI138" s="472"/>
      <c r="AJ138" s="472"/>
      <c r="AK138" s="472"/>
      <c r="AL138" s="472"/>
      <c r="AM138" s="472"/>
    </row>
    <row r="139" spans="1:39" ht="12" customHeight="1">
      <c r="A139" s="168">
        <f>'SUC1_B. duomenys'!A156</f>
        <v>2</v>
      </c>
      <c r="B139" s="169" t="s">
        <v>246</v>
      </c>
      <c r="C139" s="181">
        <f t="shared" ref="C139:AF139" si="63">C69+C122+C133</f>
        <v>0</v>
      </c>
      <c r="D139" s="181">
        <f t="shared" si="63"/>
        <v>0</v>
      </c>
      <c r="E139" s="181">
        <f t="shared" si="63"/>
        <v>0</v>
      </c>
      <c r="F139" s="181">
        <f t="shared" si="63"/>
        <v>0</v>
      </c>
      <c r="G139" s="181">
        <f t="shared" si="63"/>
        <v>0</v>
      </c>
      <c r="H139" s="181">
        <f t="shared" si="61"/>
        <v>0</v>
      </c>
      <c r="I139" s="181">
        <f t="shared" si="61"/>
        <v>0</v>
      </c>
      <c r="J139" s="181">
        <f t="shared" si="61"/>
        <v>0</v>
      </c>
      <c r="K139" s="181">
        <f t="shared" si="63"/>
        <v>0</v>
      </c>
      <c r="L139" s="181">
        <f t="shared" si="63"/>
        <v>0</v>
      </c>
      <c r="M139" s="181">
        <f t="shared" ref="M139:AE139" si="64">M69+M122+M133</f>
        <v>0</v>
      </c>
      <c r="N139" s="181">
        <f t="shared" si="64"/>
        <v>0</v>
      </c>
      <c r="O139" s="181">
        <f t="shared" si="64"/>
        <v>0</v>
      </c>
      <c r="P139" s="181">
        <f t="shared" si="64"/>
        <v>0</v>
      </c>
      <c r="Q139" s="181">
        <f t="shared" si="64"/>
        <v>0</v>
      </c>
      <c r="R139" s="181">
        <f t="shared" si="64"/>
        <v>0</v>
      </c>
      <c r="S139" s="181">
        <f t="shared" si="64"/>
        <v>0</v>
      </c>
      <c r="T139" s="181">
        <f t="shared" si="64"/>
        <v>0</v>
      </c>
      <c r="U139" s="181">
        <f t="shared" si="64"/>
        <v>0</v>
      </c>
      <c r="V139" s="181">
        <f t="shared" si="64"/>
        <v>0</v>
      </c>
      <c r="W139" s="181">
        <f t="shared" si="64"/>
        <v>0</v>
      </c>
      <c r="X139" s="181">
        <f t="shared" si="64"/>
        <v>0</v>
      </c>
      <c r="Y139" s="181">
        <f t="shared" si="64"/>
        <v>0</v>
      </c>
      <c r="Z139" s="181">
        <f t="shared" si="64"/>
        <v>0</v>
      </c>
      <c r="AA139" s="181">
        <f t="shared" si="64"/>
        <v>0</v>
      </c>
      <c r="AB139" s="181">
        <f t="shared" si="64"/>
        <v>0</v>
      </c>
      <c r="AC139" s="181">
        <f t="shared" si="64"/>
        <v>0</v>
      </c>
      <c r="AD139" s="181">
        <f t="shared" si="64"/>
        <v>0</v>
      </c>
      <c r="AE139" s="181">
        <f t="shared" si="64"/>
        <v>0</v>
      </c>
      <c r="AF139" s="181">
        <f t="shared" si="63"/>
        <v>0</v>
      </c>
      <c r="AH139" s="472"/>
      <c r="AI139" s="472"/>
      <c r="AJ139" s="472"/>
      <c r="AK139" s="472"/>
      <c r="AL139" s="472"/>
      <c r="AM139" s="472"/>
    </row>
    <row r="140" spans="1:39" ht="12" customHeight="1">
      <c r="A140" s="168">
        <f>'SUC1_B. duomenys'!A157</f>
        <v>3</v>
      </c>
      <c r="B140" s="169" t="s">
        <v>298</v>
      </c>
      <c r="C140" s="181">
        <f t="shared" ref="C140:AF140" si="65">C70+C123+C134</f>
        <v>0</v>
      </c>
      <c r="D140" s="181">
        <f t="shared" si="65"/>
        <v>0</v>
      </c>
      <c r="E140" s="181">
        <f t="shared" si="65"/>
        <v>0</v>
      </c>
      <c r="F140" s="181">
        <f t="shared" si="65"/>
        <v>0</v>
      </c>
      <c r="G140" s="181">
        <f t="shared" si="65"/>
        <v>0</v>
      </c>
      <c r="H140" s="181">
        <f t="shared" si="61"/>
        <v>0</v>
      </c>
      <c r="I140" s="181">
        <f t="shared" si="61"/>
        <v>0</v>
      </c>
      <c r="J140" s="181">
        <f t="shared" si="61"/>
        <v>0</v>
      </c>
      <c r="K140" s="181">
        <f t="shared" si="65"/>
        <v>0</v>
      </c>
      <c r="L140" s="181">
        <f t="shared" si="65"/>
        <v>0</v>
      </c>
      <c r="M140" s="181">
        <f t="shared" ref="M140:AE140" si="66">M70+M123+M134</f>
        <v>0</v>
      </c>
      <c r="N140" s="181">
        <f t="shared" si="66"/>
        <v>0</v>
      </c>
      <c r="O140" s="181">
        <f t="shared" si="66"/>
        <v>0</v>
      </c>
      <c r="P140" s="181">
        <f t="shared" si="66"/>
        <v>0</v>
      </c>
      <c r="Q140" s="181">
        <f t="shared" si="66"/>
        <v>0</v>
      </c>
      <c r="R140" s="181">
        <f t="shared" si="66"/>
        <v>0</v>
      </c>
      <c r="S140" s="181">
        <f t="shared" si="66"/>
        <v>0</v>
      </c>
      <c r="T140" s="181">
        <f t="shared" si="66"/>
        <v>0</v>
      </c>
      <c r="U140" s="181">
        <f t="shared" si="66"/>
        <v>0</v>
      </c>
      <c r="V140" s="181">
        <f t="shared" si="66"/>
        <v>0</v>
      </c>
      <c r="W140" s="181">
        <f t="shared" si="66"/>
        <v>0</v>
      </c>
      <c r="X140" s="181">
        <f t="shared" si="66"/>
        <v>0</v>
      </c>
      <c r="Y140" s="181">
        <f t="shared" si="66"/>
        <v>0</v>
      </c>
      <c r="Z140" s="181">
        <f t="shared" si="66"/>
        <v>0</v>
      </c>
      <c r="AA140" s="181">
        <f t="shared" si="66"/>
        <v>0</v>
      </c>
      <c r="AB140" s="181">
        <f t="shared" si="66"/>
        <v>0</v>
      </c>
      <c r="AC140" s="181">
        <f t="shared" si="66"/>
        <v>0</v>
      </c>
      <c r="AD140" s="181">
        <f t="shared" si="66"/>
        <v>0</v>
      </c>
      <c r="AE140" s="181">
        <f t="shared" si="66"/>
        <v>0</v>
      </c>
      <c r="AF140" s="181">
        <f t="shared" si="65"/>
        <v>0</v>
      </c>
    </row>
    <row r="141" spans="1:39" ht="14.25" customHeight="1">
      <c r="A141" s="441" t="s">
        <v>21</v>
      </c>
      <c r="B141" s="442"/>
      <c r="C141" s="178">
        <f>SUM(C138:C140)</f>
        <v>130</v>
      </c>
      <c r="D141" s="178">
        <f t="shared" ref="D141:AF141" si="67">SUM(D138:D140)</f>
        <v>51</v>
      </c>
      <c r="E141" s="178">
        <f t="shared" si="67"/>
        <v>28</v>
      </c>
      <c r="F141" s="178">
        <f t="shared" si="67"/>
        <v>40</v>
      </c>
      <c r="G141" s="178">
        <f t="shared" si="67"/>
        <v>11</v>
      </c>
      <c r="H141" s="178">
        <f>SUM(H138:H140)</f>
        <v>42</v>
      </c>
      <c r="I141" s="178">
        <f>SUM(I138:I140)</f>
        <v>5</v>
      </c>
      <c r="J141" s="178">
        <f>SUM(J138:J140)</f>
        <v>3</v>
      </c>
      <c r="K141" s="178">
        <f t="shared" si="67"/>
        <v>1</v>
      </c>
      <c r="L141" s="178">
        <f t="shared" si="67"/>
        <v>62</v>
      </c>
      <c r="M141" s="178">
        <f t="shared" ref="M141:AE141" si="68">SUM(M138:M140)</f>
        <v>7</v>
      </c>
      <c r="N141" s="178">
        <f t="shared" si="68"/>
        <v>11</v>
      </c>
      <c r="O141" s="178">
        <f t="shared" si="68"/>
        <v>1</v>
      </c>
      <c r="P141" s="178">
        <f t="shared" si="68"/>
        <v>0</v>
      </c>
      <c r="Q141" s="178">
        <f t="shared" si="68"/>
        <v>1</v>
      </c>
      <c r="R141" s="178">
        <f t="shared" si="68"/>
        <v>0</v>
      </c>
      <c r="S141" s="178">
        <f t="shared" si="68"/>
        <v>0</v>
      </c>
      <c r="T141" s="178">
        <f t="shared" si="68"/>
        <v>0</v>
      </c>
      <c r="U141" s="178">
        <f t="shared" si="68"/>
        <v>0</v>
      </c>
      <c r="V141" s="178">
        <f t="shared" si="68"/>
        <v>0</v>
      </c>
      <c r="W141" s="178">
        <f t="shared" si="68"/>
        <v>0</v>
      </c>
      <c r="X141" s="178">
        <f t="shared" si="68"/>
        <v>0</v>
      </c>
      <c r="Y141" s="178">
        <f t="shared" si="68"/>
        <v>0</v>
      </c>
      <c r="Z141" s="178">
        <f t="shared" si="68"/>
        <v>0</v>
      </c>
      <c r="AA141" s="178">
        <f t="shared" si="68"/>
        <v>0</v>
      </c>
      <c r="AB141" s="178">
        <f t="shared" si="68"/>
        <v>0</v>
      </c>
      <c r="AC141" s="178">
        <f t="shared" si="68"/>
        <v>0</v>
      </c>
      <c r="AD141" s="178">
        <f t="shared" si="68"/>
        <v>0</v>
      </c>
      <c r="AE141" s="178">
        <f t="shared" si="68"/>
        <v>0</v>
      </c>
      <c r="AF141" s="178">
        <f t="shared" si="67"/>
        <v>0</v>
      </c>
    </row>
    <row r="142" spans="1:39" ht="15.75" customHeight="1">
      <c r="A142" s="443" t="s">
        <v>559</v>
      </c>
      <c r="B142" s="444"/>
      <c r="C142" s="174">
        <f t="shared" ref="C142:AF142" si="69">C66+C119+C130</f>
        <v>130</v>
      </c>
      <c r="D142" s="174">
        <f t="shared" si="69"/>
        <v>51</v>
      </c>
      <c r="E142" s="174">
        <f t="shared" si="69"/>
        <v>28</v>
      </c>
      <c r="F142" s="174">
        <f t="shared" si="69"/>
        <v>40</v>
      </c>
      <c r="G142" s="174">
        <f t="shared" si="69"/>
        <v>11</v>
      </c>
      <c r="H142" s="174">
        <f>H66+H119+H130</f>
        <v>42</v>
      </c>
      <c r="I142" s="174">
        <f>I66+I119+I130</f>
        <v>5</v>
      </c>
      <c r="J142" s="174">
        <f>J66+J119+J130</f>
        <v>3</v>
      </c>
      <c r="K142" s="174">
        <f t="shared" si="69"/>
        <v>1</v>
      </c>
      <c r="L142" s="174">
        <f t="shared" si="69"/>
        <v>62</v>
      </c>
      <c r="M142" s="174">
        <f t="shared" ref="M142:AE142" si="70">M66+M119+M130</f>
        <v>7</v>
      </c>
      <c r="N142" s="174">
        <f t="shared" si="70"/>
        <v>11</v>
      </c>
      <c r="O142" s="174">
        <f t="shared" si="70"/>
        <v>1</v>
      </c>
      <c r="P142" s="174">
        <f t="shared" si="70"/>
        <v>0</v>
      </c>
      <c r="Q142" s="174">
        <f t="shared" si="70"/>
        <v>1</v>
      </c>
      <c r="R142" s="174">
        <f t="shared" si="70"/>
        <v>0</v>
      </c>
      <c r="S142" s="174">
        <f t="shared" si="70"/>
        <v>0</v>
      </c>
      <c r="T142" s="174">
        <f t="shared" si="70"/>
        <v>0</v>
      </c>
      <c r="U142" s="174">
        <f t="shared" si="70"/>
        <v>0</v>
      </c>
      <c r="V142" s="174">
        <f t="shared" si="70"/>
        <v>0</v>
      </c>
      <c r="W142" s="174">
        <f t="shared" si="70"/>
        <v>0</v>
      </c>
      <c r="X142" s="174">
        <f t="shared" si="70"/>
        <v>0</v>
      </c>
      <c r="Y142" s="174">
        <f t="shared" si="70"/>
        <v>0</v>
      </c>
      <c r="Z142" s="174">
        <f t="shared" si="70"/>
        <v>0</v>
      </c>
      <c r="AA142" s="174">
        <f t="shared" si="70"/>
        <v>0</v>
      </c>
      <c r="AB142" s="174">
        <f t="shared" si="70"/>
        <v>0</v>
      </c>
      <c r="AC142" s="174">
        <f t="shared" si="70"/>
        <v>0</v>
      </c>
      <c r="AD142" s="174">
        <f t="shared" si="70"/>
        <v>0</v>
      </c>
      <c r="AE142" s="174">
        <f t="shared" si="70"/>
        <v>0</v>
      </c>
      <c r="AF142" s="174">
        <f t="shared" si="69"/>
        <v>0</v>
      </c>
    </row>
    <row r="144" spans="1:39" s="2" customFormat="1" ht="12.75">
      <c r="A144" s="434" t="s">
        <v>490</v>
      </c>
      <c r="B144" s="434"/>
      <c r="C144" s="434"/>
      <c r="D144" s="434"/>
      <c r="E144" s="434"/>
      <c r="F144" s="434"/>
      <c r="G144" s="434"/>
      <c r="H144" s="434"/>
      <c r="I144" s="434"/>
      <c r="J144" s="434"/>
      <c r="K144" s="434"/>
      <c r="L144" s="434"/>
      <c r="M144" s="434"/>
      <c r="N144" s="434"/>
      <c r="O144" s="362"/>
      <c r="P144" s="362"/>
      <c r="Q144" s="362"/>
      <c r="R144" s="362"/>
      <c r="S144" s="362"/>
      <c r="T144" s="362"/>
      <c r="U144" s="362"/>
      <c r="V144" s="362"/>
      <c r="W144" s="362"/>
      <c r="X144" s="362"/>
      <c r="Y144" s="362"/>
      <c r="Z144" s="362"/>
      <c r="AA144" s="362"/>
      <c r="AB144" s="362"/>
      <c r="AC144" s="362"/>
      <c r="AD144" s="362"/>
      <c r="AE144" s="362"/>
      <c r="AF144" s="183"/>
      <c r="AG144" s="183"/>
      <c r="AH144" s="183"/>
      <c r="AI144" s="183"/>
      <c r="AJ144" s="183"/>
      <c r="AK144" s="49"/>
      <c r="AL144" s="49"/>
      <c r="AM144" s="49"/>
    </row>
    <row r="145" spans="1:32" ht="15" customHeight="1">
      <c r="A145" s="447" t="s">
        <v>489</v>
      </c>
      <c r="B145" s="447"/>
      <c r="C145" s="447"/>
      <c r="D145" s="447"/>
      <c r="E145" s="447"/>
      <c r="F145" s="447"/>
      <c r="G145" s="447"/>
      <c r="H145" s="447"/>
      <c r="I145" s="447"/>
      <c r="J145" s="447"/>
      <c r="K145" s="447"/>
      <c r="L145" s="447"/>
      <c r="M145" s="447"/>
      <c r="N145" s="447"/>
      <c r="O145" s="447"/>
      <c r="P145" s="447"/>
      <c r="Q145" s="447"/>
      <c r="R145" s="447"/>
      <c r="S145" s="447"/>
      <c r="T145" s="447"/>
      <c r="U145" s="447"/>
      <c r="V145" s="447"/>
      <c r="W145" s="447"/>
      <c r="X145" s="447"/>
      <c r="Y145" s="447"/>
      <c r="Z145" s="447"/>
      <c r="AA145" s="447"/>
      <c r="AB145" s="447"/>
      <c r="AC145" s="447"/>
      <c r="AD145" s="447"/>
      <c r="AE145" s="447"/>
      <c r="AF145" s="447"/>
    </row>
    <row r="146" spans="1:32" ht="53.25" customHeight="1">
      <c r="A146" s="447" t="s">
        <v>488</v>
      </c>
      <c r="B146" s="447"/>
      <c r="C146" s="447"/>
      <c r="D146" s="447"/>
      <c r="E146" s="447"/>
      <c r="F146" s="447"/>
      <c r="G146" s="447"/>
      <c r="H146" s="447"/>
      <c r="I146" s="447"/>
      <c r="J146" s="447"/>
      <c r="K146" s="447"/>
      <c r="L146" s="447"/>
      <c r="M146" s="447"/>
      <c r="N146" s="447"/>
      <c r="O146" s="447"/>
      <c r="P146" s="447"/>
      <c r="Q146" s="447"/>
      <c r="R146" s="447"/>
      <c r="S146" s="447"/>
      <c r="T146" s="447"/>
      <c r="U146" s="447"/>
      <c r="V146" s="447"/>
      <c r="W146" s="447"/>
      <c r="X146" s="447"/>
      <c r="Y146" s="447"/>
      <c r="Z146" s="447"/>
      <c r="AA146" s="447"/>
      <c r="AB146" s="447"/>
      <c r="AC146" s="447"/>
      <c r="AD146" s="447"/>
      <c r="AE146" s="447"/>
      <c r="AF146" s="447"/>
    </row>
  </sheetData>
  <sheetProtection algorithmName="SHA-512" hashValue="SJWCgB95xNzXKWu8Mx/G2zB0DP1khmEjIy9UhE65jan1y+ebFuSavHVOEicULYaK/CDoOQAicvKy6OombeLlaw==" saltValue="c/7Cr5Gh6lNoSEzQDOUBRw==" spinCount="100000" sheet="1" objects="1" scenarios="1"/>
  <mergeCells count="57">
    <mergeCell ref="AH138:AM139"/>
    <mergeCell ref="C5:N5"/>
    <mergeCell ref="O5:T5"/>
    <mergeCell ref="U5:Y5"/>
    <mergeCell ref="Z5:AE5"/>
    <mergeCell ref="Z6:Z8"/>
    <mergeCell ref="AA6:AA8"/>
    <mergeCell ref="AB6:AB8"/>
    <mergeCell ref="AC6:AC8"/>
    <mergeCell ref="C4:T4"/>
    <mergeCell ref="U4:AE4"/>
    <mergeCell ref="M6:M8"/>
    <mergeCell ref="N6:N8"/>
    <mergeCell ref="F7:F8"/>
    <mergeCell ref="G7:G8"/>
    <mergeCell ref="H7:H8"/>
    <mergeCell ref="I7:I8"/>
    <mergeCell ref="J7:J8"/>
    <mergeCell ref="K7:K8"/>
    <mergeCell ref="C6:C8"/>
    <mergeCell ref="D6:D8"/>
    <mergeCell ref="E6:E8"/>
    <mergeCell ref="F6:K6"/>
    <mergeCell ref="L6:L8"/>
    <mergeCell ref="Y6:Y8"/>
    <mergeCell ref="A146:AF146"/>
    <mergeCell ref="A145:AF145"/>
    <mergeCell ref="B137:AF137"/>
    <mergeCell ref="A4:A8"/>
    <mergeCell ref="B4:B8"/>
    <mergeCell ref="AF4:AF8"/>
    <mergeCell ref="O6:O8"/>
    <mergeCell ref="P6:P8"/>
    <mergeCell ref="Q6:Q8"/>
    <mergeCell ref="R6:R8"/>
    <mergeCell ref="S6:S8"/>
    <mergeCell ref="T6:T8"/>
    <mergeCell ref="U6:U8"/>
    <mergeCell ref="V6:V8"/>
    <mergeCell ref="W6:W8"/>
    <mergeCell ref="X6:X8"/>
    <mergeCell ref="A1:AF1"/>
    <mergeCell ref="A2:AF2"/>
    <mergeCell ref="A144:N144"/>
    <mergeCell ref="A136:AF136"/>
    <mergeCell ref="B10:AF10"/>
    <mergeCell ref="B72:AF72"/>
    <mergeCell ref="B125:AF125"/>
    <mergeCell ref="A119:B119"/>
    <mergeCell ref="A124:B124"/>
    <mergeCell ref="A71:B71"/>
    <mergeCell ref="A142:B142"/>
    <mergeCell ref="A141:B141"/>
    <mergeCell ref="A135:B135"/>
    <mergeCell ref="A130:B130"/>
    <mergeCell ref="AD6:AD8"/>
    <mergeCell ref="AE6:AE8"/>
  </mergeCells>
  <phoneticPr fontId="35" type="noConversion"/>
  <conditionalFormatting sqref="AA11:AE65 F11:N65 P11:T65 V11:Y65 C11:D65">
    <cfRule type="cellIs" dxfId="86" priority="24" stopIfTrue="1" operator="equal">
      <formula>0</formula>
    </cfRule>
  </conditionalFormatting>
  <conditionalFormatting sqref="Z11:Z65">
    <cfRule type="cellIs" dxfId="85" priority="23" stopIfTrue="1" operator="equal">
      <formula>0</formula>
    </cfRule>
  </conditionalFormatting>
  <conditionalFormatting sqref="O11:O65">
    <cfRule type="cellIs" dxfId="84" priority="22" stopIfTrue="1" operator="equal">
      <formula>0</formula>
    </cfRule>
  </conditionalFormatting>
  <conditionalFormatting sqref="U11:U65">
    <cfRule type="cellIs" dxfId="83" priority="21" stopIfTrue="1" operator="equal">
      <formula>0</formula>
    </cfRule>
  </conditionalFormatting>
  <conditionalFormatting sqref="AA68:AE70 F68:N70 P68:T70 V68:Y70 C68:D70">
    <cfRule type="cellIs" dxfId="82" priority="20" stopIfTrue="1" operator="equal">
      <formula>0</formula>
    </cfRule>
  </conditionalFormatting>
  <conditionalFormatting sqref="Z68:Z70">
    <cfRule type="cellIs" dxfId="81" priority="19" stopIfTrue="1" operator="equal">
      <formula>0</formula>
    </cfRule>
  </conditionalFormatting>
  <conditionalFormatting sqref="O68:O70">
    <cfRule type="cellIs" dxfId="80" priority="18" stopIfTrue="1" operator="equal">
      <formula>0</formula>
    </cfRule>
  </conditionalFormatting>
  <conditionalFormatting sqref="U68:U70">
    <cfRule type="cellIs" dxfId="79" priority="17" stopIfTrue="1" operator="equal">
      <formula>0</formula>
    </cfRule>
  </conditionalFormatting>
  <conditionalFormatting sqref="AA73:AE118 F73:N118 P73:T118 V73:Y118 C73:D118">
    <cfRule type="cellIs" dxfId="78" priority="16" stopIfTrue="1" operator="equal">
      <formula>0</formula>
    </cfRule>
  </conditionalFormatting>
  <conditionalFormatting sqref="Z73:Z118">
    <cfRule type="cellIs" dxfId="77" priority="15" stopIfTrue="1" operator="equal">
      <formula>0</formula>
    </cfRule>
  </conditionalFormatting>
  <conditionalFormatting sqref="O73:O118">
    <cfRule type="cellIs" dxfId="76" priority="14" stopIfTrue="1" operator="equal">
      <formula>0</formula>
    </cfRule>
  </conditionalFormatting>
  <conditionalFormatting sqref="U73:U118">
    <cfRule type="cellIs" dxfId="75" priority="13" stopIfTrue="1" operator="equal">
      <formula>0</formula>
    </cfRule>
  </conditionalFormatting>
  <conditionalFormatting sqref="AA121:AE123 F121:N123 P121:T123 V121:Y123 C121:D123">
    <cfRule type="cellIs" dxfId="74" priority="12" stopIfTrue="1" operator="equal">
      <formula>0</formula>
    </cfRule>
  </conditionalFormatting>
  <conditionalFormatting sqref="Z121:Z123">
    <cfRule type="cellIs" dxfId="73" priority="11" stopIfTrue="1" operator="equal">
      <formula>0</formula>
    </cfRule>
  </conditionalFormatting>
  <conditionalFormatting sqref="O121:O123">
    <cfRule type="cellIs" dxfId="72" priority="10" stopIfTrue="1" operator="equal">
      <formula>0</formula>
    </cfRule>
  </conditionalFormatting>
  <conditionalFormatting sqref="U121:U123">
    <cfRule type="cellIs" dxfId="71" priority="9" stopIfTrue="1" operator="equal">
      <formula>0</formula>
    </cfRule>
  </conditionalFormatting>
  <conditionalFormatting sqref="AA126:AE129 F126:N129 P126:T129 V126:Y129 C126:D129">
    <cfRule type="cellIs" dxfId="70" priority="8" stopIfTrue="1" operator="equal">
      <formula>0</formula>
    </cfRule>
  </conditionalFormatting>
  <conditionalFormatting sqref="Z126:Z129">
    <cfRule type="cellIs" dxfId="69" priority="7" stopIfTrue="1" operator="equal">
      <formula>0</formula>
    </cfRule>
  </conditionalFormatting>
  <conditionalFormatting sqref="O126:O129">
    <cfRule type="cellIs" dxfId="68" priority="6" stopIfTrue="1" operator="equal">
      <formula>0</formula>
    </cfRule>
  </conditionalFormatting>
  <conditionalFormatting sqref="U126:U129">
    <cfRule type="cellIs" dxfId="67" priority="5" stopIfTrue="1" operator="equal">
      <formula>0</formula>
    </cfRule>
  </conditionalFormatting>
  <conditionalFormatting sqref="AA132:AE134 F132:N134 P132:T134 V132:Y134 C132:D134">
    <cfRule type="cellIs" dxfId="66" priority="4" stopIfTrue="1" operator="equal">
      <formula>0</formula>
    </cfRule>
  </conditionalFormatting>
  <conditionalFormatting sqref="Z132:Z134">
    <cfRule type="cellIs" dxfId="65" priority="3" stopIfTrue="1" operator="equal">
      <formula>0</formula>
    </cfRule>
  </conditionalFormatting>
  <conditionalFormatting sqref="O132:O134">
    <cfRule type="cellIs" dxfId="64" priority="2" stopIfTrue="1" operator="equal">
      <formula>0</formula>
    </cfRule>
  </conditionalFormatting>
  <conditionalFormatting sqref="U132:U134">
    <cfRule type="cellIs" dxfId="63" priority="1" stopIfTrue="1" operator="equal">
      <formula>0</formula>
    </cfRule>
  </conditionalFormatting>
  <pageMargins left="1.1811023622047245" right="0.43307086614173229" top="0.43307086614173229" bottom="0.51181102362204722" header="0.39370078740157483" footer="0.35433070866141736"/>
  <pageSetup paperSize="9" scale="83"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AE22"/>
  <sheetViews>
    <sheetView showGridLines="0" workbookViewId="0">
      <selection activeCell="I11" sqref="I11"/>
    </sheetView>
  </sheetViews>
  <sheetFormatPr defaultColWidth="9" defaultRowHeight="15"/>
  <cols>
    <col min="1" max="1" width="4.875" style="185" customWidth="1"/>
    <col min="2" max="2" width="14.375" style="185" customWidth="1"/>
    <col min="3" max="6" width="4.375" style="185" customWidth="1"/>
    <col min="7" max="7" width="5.5" style="185" customWidth="1"/>
    <col min="8" max="9" width="4.375" style="185" customWidth="1"/>
    <col min="10" max="21" width="4.125" style="185" customWidth="1"/>
    <col min="22" max="22" width="3.75" style="185" customWidth="1"/>
    <col min="23" max="23" width="3.875" style="185" customWidth="1"/>
    <col min="24" max="24" width="3.75" style="185" customWidth="1"/>
    <col min="25" max="25" width="3.875" style="185" customWidth="1"/>
    <col min="26" max="26" width="4" style="185" customWidth="1"/>
    <col min="27" max="28" width="3.625" style="185" customWidth="1"/>
    <col min="29" max="29" width="4.125" style="185" customWidth="1"/>
    <col min="30" max="30" width="2.875" style="185" customWidth="1"/>
    <col min="31" max="16384" width="9" style="185"/>
  </cols>
  <sheetData>
    <row r="1" spans="1:31" ht="39.75" customHeight="1">
      <c r="A1" s="432" t="str">
        <f>IF('SUC1_B. duomenys'!A10:U10="","",'SUC1_B. duomenys'!A10:U10)</f>
        <v>BĮ KLAIPĖDOS MIESTO LENGVOSIOS ATLETIKOS MOKYKLA, BĮ KLAIPĖDOS "GINTARO" SPORTO CENTRAS, BĮ KLAIPĖDOS FUTBOLO SPORTO MOKYKLA, BĮ KLAIPĖDOS VLADO KNAŠIAUS KREPŠINIO MOKYKLA, BĮ KLAIPĖDOS "VIESULO" SPORTO CENTRAS, BĮ KLAIPĖDOS MIESTO SPORTO BAZIŲ VALDYMO CENTRAS</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row>
    <row r="2" spans="1:31">
      <c r="A2" s="505" t="s">
        <v>319</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row>
    <row r="3" spans="1:31" ht="20.25" customHeight="1">
      <c r="A3" s="184" t="s">
        <v>550</v>
      </c>
      <c r="D3" s="184"/>
      <c r="E3" s="184"/>
      <c r="F3" s="184"/>
      <c r="G3" s="184"/>
      <c r="H3" s="184"/>
      <c r="I3" s="184"/>
      <c r="J3" s="186"/>
      <c r="K3" s="186"/>
      <c r="L3" s="186"/>
      <c r="M3" s="186"/>
      <c r="N3" s="186"/>
      <c r="O3" s="186"/>
    </row>
    <row r="4" spans="1:31" ht="15" customHeight="1">
      <c r="A4" s="187" t="s">
        <v>299</v>
      </c>
      <c r="D4" s="187"/>
      <c r="E4" s="187"/>
      <c r="F4" s="187"/>
      <c r="G4" s="187"/>
      <c r="H4" s="187"/>
      <c r="I4" s="187"/>
    </row>
    <row r="5" spans="1:31" ht="23.25" customHeight="1">
      <c r="A5" s="508" t="s">
        <v>0</v>
      </c>
      <c r="B5" s="508" t="s">
        <v>300</v>
      </c>
      <c r="C5" s="511" t="s">
        <v>586</v>
      </c>
      <c r="D5" s="512"/>
      <c r="E5" s="512"/>
      <c r="F5" s="512"/>
      <c r="G5" s="512"/>
      <c r="H5" s="512"/>
      <c r="I5" s="513"/>
      <c r="J5" s="514" t="s">
        <v>3</v>
      </c>
      <c r="K5" s="515"/>
      <c r="L5" s="515"/>
      <c r="M5" s="515"/>
      <c r="N5" s="515"/>
      <c r="O5" s="515"/>
      <c r="P5" s="515"/>
      <c r="Q5" s="515"/>
      <c r="R5" s="515"/>
      <c r="S5" s="515"/>
      <c r="T5" s="516"/>
      <c r="U5" s="496" t="s">
        <v>472</v>
      </c>
      <c r="V5" s="498" t="s">
        <v>4</v>
      </c>
      <c r="W5" s="498"/>
      <c r="X5" s="498"/>
      <c r="Y5" s="498"/>
      <c r="Z5" s="498"/>
      <c r="AA5" s="481" t="s">
        <v>5</v>
      </c>
      <c r="AB5" s="481"/>
      <c r="AC5" s="481"/>
    </row>
    <row r="6" spans="1:31" ht="20.25" customHeight="1">
      <c r="A6" s="509"/>
      <c r="B6" s="509"/>
      <c r="C6" s="500" t="s">
        <v>31</v>
      </c>
      <c r="D6" s="488" t="s">
        <v>2</v>
      </c>
      <c r="E6" s="523" t="s">
        <v>587</v>
      </c>
      <c r="F6" s="524"/>
      <c r="G6" s="525"/>
      <c r="H6" s="519" t="s">
        <v>133</v>
      </c>
      <c r="I6" s="520"/>
      <c r="J6" s="490" t="s">
        <v>465</v>
      </c>
      <c r="K6" s="491"/>
      <c r="L6" s="492"/>
      <c r="M6" s="490" t="s">
        <v>466</v>
      </c>
      <c r="N6" s="491"/>
      <c r="O6" s="492"/>
      <c r="P6" s="490" t="s">
        <v>519</v>
      </c>
      <c r="Q6" s="491"/>
      <c r="R6" s="491"/>
      <c r="S6" s="501" t="s">
        <v>36</v>
      </c>
      <c r="T6" s="502"/>
      <c r="U6" s="496"/>
      <c r="V6" s="498"/>
      <c r="W6" s="498"/>
      <c r="X6" s="498"/>
      <c r="Y6" s="498"/>
      <c r="Z6" s="498"/>
      <c r="AA6" s="482" t="s">
        <v>11</v>
      </c>
      <c r="AB6" s="485" t="s">
        <v>12</v>
      </c>
      <c r="AC6" s="485" t="s">
        <v>13</v>
      </c>
    </row>
    <row r="7" spans="1:31" ht="15.75" customHeight="1">
      <c r="A7" s="509"/>
      <c r="B7" s="509"/>
      <c r="C7" s="521"/>
      <c r="D7" s="480"/>
      <c r="E7" s="480" t="s">
        <v>31</v>
      </c>
      <c r="F7" s="488" t="s">
        <v>2</v>
      </c>
      <c r="G7" s="517" t="s">
        <v>492</v>
      </c>
      <c r="H7" s="488" t="s">
        <v>31</v>
      </c>
      <c r="I7" s="488" t="s">
        <v>2</v>
      </c>
      <c r="J7" s="493"/>
      <c r="K7" s="494"/>
      <c r="L7" s="495"/>
      <c r="M7" s="493"/>
      <c r="N7" s="494"/>
      <c r="O7" s="495"/>
      <c r="P7" s="493"/>
      <c r="Q7" s="494"/>
      <c r="R7" s="494"/>
      <c r="S7" s="503" t="s">
        <v>36</v>
      </c>
      <c r="T7" s="504"/>
      <c r="U7" s="496"/>
      <c r="V7" s="499" t="s">
        <v>473</v>
      </c>
      <c r="W7" s="499" t="s">
        <v>7</v>
      </c>
      <c r="X7" s="499" t="s">
        <v>8</v>
      </c>
      <c r="Y7" s="499" t="s">
        <v>9</v>
      </c>
      <c r="Z7" s="499" t="s">
        <v>10</v>
      </c>
      <c r="AA7" s="483"/>
      <c r="AB7" s="486"/>
      <c r="AC7" s="486"/>
    </row>
    <row r="8" spans="1:31" ht="63" customHeight="1">
      <c r="A8" s="510"/>
      <c r="B8" s="510"/>
      <c r="C8" s="522"/>
      <c r="D8" s="480"/>
      <c r="E8" s="480"/>
      <c r="F8" s="489"/>
      <c r="G8" s="518"/>
      <c r="H8" s="489"/>
      <c r="I8" s="489"/>
      <c r="J8" s="188" t="s">
        <v>14</v>
      </c>
      <c r="K8" s="188" t="s">
        <v>15</v>
      </c>
      <c r="L8" s="188" t="s">
        <v>2</v>
      </c>
      <c r="M8" s="9" t="s">
        <v>16</v>
      </c>
      <c r="N8" s="9" t="s">
        <v>15</v>
      </c>
      <c r="O8" s="9" t="s">
        <v>2</v>
      </c>
      <c r="P8" s="188" t="s">
        <v>241</v>
      </c>
      <c r="Q8" s="188" t="s">
        <v>17</v>
      </c>
      <c r="R8" s="188" t="s">
        <v>471</v>
      </c>
      <c r="S8" s="9" t="s">
        <v>16</v>
      </c>
      <c r="T8" s="9" t="s">
        <v>15</v>
      </c>
      <c r="U8" s="497"/>
      <c r="V8" s="500"/>
      <c r="W8" s="500"/>
      <c r="X8" s="500"/>
      <c r="Y8" s="500"/>
      <c r="Z8" s="500"/>
      <c r="AA8" s="484"/>
      <c r="AB8" s="487"/>
      <c r="AC8" s="487"/>
    </row>
    <row r="9" spans="1:31" ht="13.7" customHeight="1">
      <c r="A9" s="189">
        <v>1</v>
      </c>
      <c r="B9" s="189">
        <v>2</v>
      </c>
      <c r="C9" s="189">
        <v>3</v>
      </c>
      <c r="D9" s="189">
        <v>4</v>
      </c>
      <c r="E9" s="189">
        <v>5</v>
      </c>
      <c r="F9" s="189">
        <v>6</v>
      </c>
      <c r="G9" s="189">
        <v>7</v>
      </c>
      <c r="H9" s="189">
        <v>8</v>
      </c>
      <c r="I9" s="189">
        <v>9</v>
      </c>
      <c r="J9" s="189">
        <v>10</v>
      </c>
      <c r="K9" s="189">
        <v>11</v>
      </c>
      <c r="L9" s="189">
        <v>12</v>
      </c>
      <c r="M9" s="189">
        <v>13</v>
      </c>
      <c r="N9" s="189">
        <v>14</v>
      </c>
      <c r="O9" s="189">
        <v>15</v>
      </c>
      <c r="P9" s="189">
        <v>16</v>
      </c>
      <c r="Q9" s="189">
        <v>17</v>
      </c>
      <c r="R9" s="189">
        <v>18</v>
      </c>
      <c r="S9" s="189">
        <v>19</v>
      </c>
      <c r="T9" s="189">
        <v>20</v>
      </c>
      <c r="U9" s="189">
        <v>21</v>
      </c>
      <c r="V9" s="189">
        <v>22</v>
      </c>
      <c r="W9" s="189">
        <v>23</v>
      </c>
      <c r="X9" s="189">
        <v>24</v>
      </c>
      <c r="Y9" s="189">
        <v>25</v>
      </c>
      <c r="Z9" s="189">
        <v>26</v>
      </c>
      <c r="AA9" s="189">
        <v>27</v>
      </c>
      <c r="AB9" s="189">
        <v>28</v>
      </c>
      <c r="AC9" s="189">
        <v>29</v>
      </c>
    </row>
    <row r="10" spans="1:31" ht="16.5" customHeight="1">
      <c r="A10" s="190" t="s">
        <v>39</v>
      </c>
      <c r="B10" s="198" t="s">
        <v>247</v>
      </c>
      <c r="C10" s="192">
        <f>E10+H10</f>
        <v>129</v>
      </c>
      <c r="D10" s="235">
        <f>SUM(F10+I10)</f>
        <v>65</v>
      </c>
      <c r="E10" s="193">
        <v>10</v>
      </c>
      <c r="F10" s="193">
        <v>6</v>
      </c>
      <c r="G10" s="193">
        <v>4</v>
      </c>
      <c r="H10" s="193">
        <v>119</v>
      </c>
      <c r="I10" s="193">
        <v>59</v>
      </c>
      <c r="J10" s="193">
        <v>228</v>
      </c>
      <c r="K10" s="193">
        <v>5843</v>
      </c>
      <c r="L10" s="193">
        <v>2396</v>
      </c>
      <c r="M10" s="193">
        <v>14</v>
      </c>
      <c r="N10" s="193">
        <v>3754</v>
      </c>
      <c r="O10" s="193">
        <v>1526</v>
      </c>
      <c r="P10" s="193">
        <v>93</v>
      </c>
      <c r="Q10" s="193">
        <v>659</v>
      </c>
      <c r="R10" s="193">
        <v>5800</v>
      </c>
      <c r="S10" s="193">
        <v>52</v>
      </c>
      <c r="T10" s="193">
        <v>334</v>
      </c>
      <c r="U10" s="193">
        <v>250</v>
      </c>
      <c r="V10" s="369"/>
      <c r="W10" s="193">
        <v>8</v>
      </c>
      <c r="X10" s="193">
        <v>17</v>
      </c>
      <c r="Y10" s="193">
        <v>11</v>
      </c>
      <c r="Z10" s="193">
        <v>47</v>
      </c>
      <c r="AA10" s="193">
        <v>22</v>
      </c>
      <c r="AB10" s="193">
        <v>2</v>
      </c>
      <c r="AC10" s="193">
        <v>29</v>
      </c>
      <c r="AE10" s="310" t="str">
        <f>IF(D10&gt;C10,"Klaida! Negali būti moterų daugiau nei iš viso buvo darbuotojų!",IF(L10&gt;K10,"Klaida! Negali būti daugiau moterų  nei iš viso buvo dalyvių aukšto meistriškumo varžybose!",IF(O10&gt;N10,"Klaida! Negali būti daugiau moterų  nei iš viso buvo dalyvių fizinio aktyvumo renginuose!","")))</f>
        <v/>
      </c>
    </row>
    <row r="11" spans="1:31" ht="16.5" customHeight="1">
      <c r="A11" s="190" t="s">
        <v>41</v>
      </c>
      <c r="B11" s="198" t="s">
        <v>246</v>
      </c>
      <c r="C11" s="192">
        <f>E11+H11</f>
        <v>0</v>
      </c>
      <c r="D11" s="235">
        <f>SUM(F11+I11)</f>
        <v>0</v>
      </c>
      <c r="E11" s="193"/>
      <c r="F11" s="193"/>
      <c r="G11" s="193"/>
      <c r="H11" s="193"/>
      <c r="I11" s="193"/>
      <c r="J11" s="193"/>
      <c r="K11" s="193"/>
      <c r="L11" s="193"/>
      <c r="M11" s="193"/>
      <c r="N11" s="193"/>
      <c r="O11" s="193"/>
      <c r="P11" s="193"/>
      <c r="Q11" s="193"/>
      <c r="R11" s="193"/>
      <c r="S11" s="193"/>
      <c r="T11" s="193"/>
      <c r="U11" s="193"/>
      <c r="V11" s="369"/>
      <c r="W11" s="193"/>
      <c r="X11" s="193"/>
      <c r="Y11" s="193"/>
      <c r="Z11" s="193"/>
      <c r="AA11" s="193"/>
      <c r="AB11" s="193"/>
      <c r="AC11" s="193"/>
      <c r="AE11" s="310" t="str">
        <f t="shared" ref="AE11:AE12" si="0">IF(D11&gt;C11,"Klaida! Negali būti moterų daugiau nei iš viso buvo darbuotojų!",IF(L11&gt;K11,"Klaida! Negali būti daugiau moterų  nei iš viso buvo dalyvių aukšto meistriškumo varžybose!",IF(O11&gt;N11,"Klaida! Negali būti daugiau moterų  nei iš viso buvo dalyvių fizinio aktyvumo renginuose!","")))</f>
        <v/>
      </c>
    </row>
    <row r="12" spans="1:31" ht="16.5" customHeight="1">
      <c r="A12" s="190" t="s">
        <v>43</v>
      </c>
      <c r="B12" s="198" t="s">
        <v>298</v>
      </c>
      <c r="C12" s="192">
        <f>E12+H12</f>
        <v>0</v>
      </c>
      <c r="D12" s="235">
        <f>SUM(F12+I12)</f>
        <v>0</v>
      </c>
      <c r="E12" s="193"/>
      <c r="F12" s="193"/>
      <c r="G12" s="193"/>
      <c r="H12" s="193"/>
      <c r="I12" s="193"/>
      <c r="J12" s="193"/>
      <c r="K12" s="193"/>
      <c r="L12" s="193"/>
      <c r="M12" s="193"/>
      <c r="N12" s="193"/>
      <c r="O12" s="193"/>
      <c r="P12" s="193"/>
      <c r="Q12" s="193"/>
      <c r="R12" s="193"/>
      <c r="S12" s="193"/>
      <c r="T12" s="193"/>
      <c r="U12" s="193"/>
      <c r="V12" s="369"/>
      <c r="W12" s="193"/>
      <c r="X12" s="193"/>
      <c r="Y12" s="193"/>
      <c r="Z12" s="193"/>
      <c r="AA12" s="193"/>
      <c r="AB12" s="193"/>
      <c r="AC12" s="193"/>
      <c r="AE12" s="310" t="str">
        <f t="shared" si="0"/>
        <v/>
      </c>
    </row>
    <row r="13" spans="1:31">
      <c r="A13" s="194"/>
      <c r="B13" s="195" t="s">
        <v>21</v>
      </c>
      <c r="C13" s="192">
        <f>E13+H13</f>
        <v>129</v>
      </c>
      <c r="D13" s="192">
        <f t="shared" ref="D13:Z13" si="1">SUM(D10:D12)</f>
        <v>65</v>
      </c>
      <c r="E13" s="192">
        <f t="shared" si="1"/>
        <v>10</v>
      </c>
      <c r="F13" s="192">
        <f t="shared" si="1"/>
        <v>6</v>
      </c>
      <c r="G13" s="192">
        <f t="shared" si="1"/>
        <v>4</v>
      </c>
      <c r="H13" s="192">
        <f t="shared" si="1"/>
        <v>119</v>
      </c>
      <c r="I13" s="192">
        <f t="shared" si="1"/>
        <v>59</v>
      </c>
      <c r="J13" s="192">
        <f t="shared" si="1"/>
        <v>228</v>
      </c>
      <c r="K13" s="192">
        <f t="shared" si="1"/>
        <v>5843</v>
      </c>
      <c r="L13" s="192">
        <f t="shared" si="1"/>
        <v>2396</v>
      </c>
      <c r="M13" s="192">
        <f t="shared" ref="M13:S13" si="2">SUM(M10:M12)</f>
        <v>14</v>
      </c>
      <c r="N13" s="192">
        <f t="shared" si="2"/>
        <v>3754</v>
      </c>
      <c r="O13" s="192">
        <f t="shared" si="2"/>
        <v>1526</v>
      </c>
      <c r="P13" s="192">
        <f t="shared" si="2"/>
        <v>93</v>
      </c>
      <c r="Q13" s="192">
        <f t="shared" si="2"/>
        <v>659</v>
      </c>
      <c r="R13" s="192">
        <f t="shared" si="2"/>
        <v>5800</v>
      </c>
      <c r="S13" s="192">
        <f t="shared" si="2"/>
        <v>52</v>
      </c>
      <c r="T13" s="192">
        <f t="shared" si="1"/>
        <v>334</v>
      </c>
      <c r="U13" s="192">
        <f t="shared" si="1"/>
        <v>250</v>
      </c>
      <c r="V13" s="192">
        <f t="shared" si="1"/>
        <v>0</v>
      </c>
      <c r="W13" s="192">
        <f t="shared" si="1"/>
        <v>8</v>
      </c>
      <c r="X13" s="192">
        <f t="shared" si="1"/>
        <v>17</v>
      </c>
      <c r="Y13" s="192">
        <f t="shared" si="1"/>
        <v>11</v>
      </c>
      <c r="Z13" s="192">
        <f t="shared" si="1"/>
        <v>47</v>
      </c>
      <c r="AA13" s="192">
        <f>SUM(AA10:AA12)</f>
        <v>22</v>
      </c>
      <c r="AB13" s="192">
        <f>SUM(AB10:AB12)</f>
        <v>2</v>
      </c>
      <c r="AC13" s="192">
        <f>SUM(AC10:AC12)</f>
        <v>29</v>
      </c>
    </row>
    <row r="14" spans="1:31">
      <c r="A14" s="315"/>
      <c r="B14" s="316"/>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row>
    <row r="15" spans="1:31" ht="53.25" customHeight="1">
      <c r="A15" s="507" t="s">
        <v>470</v>
      </c>
      <c r="B15" s="507"/>
      <c r="C15" s="507"/>
      <c r="D15" s="507"/>
      <c r="E15" s="507"/>
      <c r="F15" s="507"/>
      <c r="G15" s="507"/>
      <c r="H15" s="507"/>
      <c r="I15" s="507"/>
      <c r="J15" s="507"/>
      <c r="K15" s="507"/>
      <c r="L15" s="507"/>
      <c r="M15" s="507"/>
      <c r="N15" s="507"/>
      <c r="O15" s="507"/>
      <c r="P15" s="507"/>
      <c r="Q15" s="507"/>
      <c r="R15" s="507"/>
      <c r="S15" s="507"/>
      <c r="T15" s="507"/>
      <c r="U15" s="507"/>
      <c r="V15" s="507"/>
      <c r="W15" s="507"/>
      <c r="X15" s="507"/>
      <c r="Y15" s="507"/>
      <c r="Z15" s="507"/>
      <c r="AA15" s="507"/>
      <c r="AB15" s="507"/>
      <c r="AC15" s="507"/>
    </row>
    <row r="16" spans="1:31" ht="54" customHeight="1">
      <c r="A16" s="506" t="s">
        <v>468</v>
      </c>
      <c r="B16" s="506"/>
      <c r="C16" s="506"/>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506"/>
      <c r="AC16" s="506"/>
    </row>
    <row r="17" spans="1:29">
      <c r="A17" s="217" t="s">
        <v>469</v>
      </c>
      <c r="B17" s="303"/>
      <c r="C17" s="303"/>
      <c r="D17" s="303"/>
      <c r="E17" s="303"/>
      <c r="F17" s="303"/>
      <c r="G17" s="303"/>
      <c r="H17" s="303"/>
      <c r="I17" s="303"/>
      <c r="J17" s="303"/>
      <c r="K17" s="303"/>
      <c r="L17" s="303"/>
      <c r="M17" s="303"/>
      <c r="N17" s="303"/>
      <c r="O17" s="303"/>
      <c r="P17" s="217"/>
      <c r="Q17" s="217"/>
      <c r="R17" s="217"/>
      <c r="S17" s="217"/>
      <c r="T17" s="217"/>
      <c r="U17" s="217"/>
      <c r="V17" s="217"/>
      <c r="W17" s="217"/>
      <c r="X17" s="217"/>
      <c r="Y17" s="217"/>
      <c r="Z17" s="217"/>
      <c r="AA17" s="217"/>
      <c r="AB17" s="217"/>
      <c r="AC17" s="217"/>
    </row>
    <row r="18" spans="1:29">
      <c r="A18" s="303" t="s">
        <v>355</v>
      </c>
      <c r="B18" s="217"/>
      <c r="C18" s="303"/>
      <c r="D18" s="303"/>
      <c r="E18" s="303"/>
      <c r="F18" s="303"/>
      <c r="G18" s="303"/>
      <c r="H18" s="303"/>
      <c r="I18" s="303"/>
      <c r="J18" s="303"/>
      <c r="K18" s="303"/>
      <c r="L18" s="303"/>
      <c r="M18" s="303"/>
      <c r="N18" s="303"/>
      <c r="O18" s="303"/>
      <c r="P18" s="217"/>
      <c r="Q18" s="217"/>
      <c r="R18" s="217"/>
      <c r="S18" s="217"/>
      <c r="T18" s="217"/>
      <c r="U18" s="217"/>
      <c r="V18" s="217"/>
      <c r="W18" s="217"/>
      <c r="X18" s="217"/>
      <c r="Y18" s="217"/>
      <c r="Z18" s="217"/>
      <c r="AA18" s="217"/>
      <c r="AB18" s="217"/>
      <c r="AC18" s="217"/>
    </row>
    <row r="19" spans="1:29" ht="27" customHeight="1">
      <c r="A19" s="506" t="s">
        <v>491</v>
      </c>
      <c r="B19" s="506"/>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row>
    <row r="20" spans="1:29" ht="14.25" customHeight="1">
      <c r="A20" s="217" t="s">
        <v>456</v>
      </c>
      <c r="B20" s="318" t="s">
        <v>457</v>
      </c>
      <c r="C20" s="318"/>
      <c r="D20" s="318"/>
      <c r="E20" s="318"/>
      <c r="F20" s="318"/>
      <c r="G20" s="318"/>
      <c r="H20" s="318"/>
      <c r="I20" s="318"/>
      <c r="J20" s="318"/>
      <c r="K20" s="320"/>
      <c r="L20" s="320"/>
      <c r="M20" s="320"/>
      <c r="N20" s="320"/>
      <c r="O20" s="320"/>
      <c r="P20" s="320"/>
      <c r="Q20" s="320"/>
      <c r="R20" s="320"/>
      <c r="S20" s="320"/>
      <c r="T20" s="320"/>
      <c r="U20" s="320"/>
      <c r="V20" s="320"/>
      <c r="W20" s="320"/>
      <c r="X20" s="320"/>
      <c r="Y20" s="320"/>
      <c r="Z20" s="320"/>
      <c r="AA20" s="320"/>
      <c r="AB20" s="320"/>
      <c r="AC20" s="320"/>
    </row>
    <row r="21" spans="1:29" ht="14.25" customHeight="1">
      <c r="A21" s="217" t="s">
        <v>467</v>
      </c>
      <c r="B21" s="303" t="s">
        <v>493</v>
      </c>
      <c r="C21" s="303"/>
      <c r="D21" s="303"/>
      <c r="E21" s="303"/>
      <c r="F21" s="303"/>
      <c r="G21" s="303"/>
      <c r="H21" s="303"/>
      <c r="I21" s="303"/>
      <c r="J21" s="303"/>
      <c r="K21" s="217"/>
      <c r="L21" s="217"/>
      <c r="M21" s="217"/>
      <c r="N21" s="217"/>
      <c r="O21" s="217"/>
      <c r="P21" s="217"/>
      <c r="Q21" s="217"/>
      <c r="R21" s="217"/>
      <c r="S21" s="217"/>
      <c r="T21" s="217"/>
      <c r="U21" s="217"/>
      <c r="V21" s="217"/>
      <c r="W21" s="217"/>
      <c r="X21" s="217"/>
      <c r="Y21" s="217"/>
      <c r="Z21" s="217"/>
      <c r="AA21" s="217"/>
      <c r="AB21" s="217"/>
      <c r="AC21" s="217"/>
    </row>
    <row r="22" spans="1:29">
      <c r="B22" s="303"/>
      <c r="C22" s="303"/>
      <c r="D22" s="303"/>
      <c r="E22" s="303"/>
      <c r="F22" s="303"/>
      <c r="G22" s="303"/>
      <c r="H22" s="303"/>
      <c r="I22" s="303"/>
      <c r="J22" s="303"/>
    </row>
  </sheetData>
  <sheetProtection algorithmName="SHA-512" hashValue="Y64ANUORXYYsGhp6kMH9Sen/RBjPyOoS/4mO9DuNojWKgsh3olibyK21czLh0d0BFiJk9lRCnT3teIkZOEESpg==" saltValue="xeAaf11F8wLaRsFMxYHW9Q==" spinCount="100000" sheet="1" objects="1" scenarios="1"/>
  <mergeCells count="33">
    <mergeCell ref="A5:A8"/>
    <mergeCell ref="Y7:Y8"/>
    <mergeCell ref="J6:L7"/>
    <mergeCell ref="V7:V8"/>
    <mergeCell ref="A19:AC19"/>
    <mergeCell ref="A15:AC15"/>
    <mergeCell ref="A16:AC16"/>
    <mergeCell ref="B5:B8"/>
    <mergeCell ref="C5:I5"/>
    <mergeCell ref="J5:T5"/>
    <mergeCell ref="G7:G8"/>
    <mergeCell ref="H6:I6"/>
    <mergeCell ref="C6:C8"/>
    <mergeCell ref="P6:R7"/>
    <mergeCell ref="F7:F8"/>
    <mergeCell ref="H7:H8"/>
    <mergeCell ref="E6:G6"/>
    <mergeCell ref="A1:AC1"/>
    <mergeCell ref="E7:E8"/>
    <mergeCell ref="AA5:AC5"/>
    <mergeCell ref="AA6:AA8"/>
    <mergeCell ref="AB6:AB8"/>
    <mergeCell ref="I7:I8"/>
    <mergeCell ref="M6:O7"/>
    <mergeCell ref="AC6:AC8"/>
    <mergeCell ref="U5:U8"/>
    <mergeCell ref="V5:Z6"/>
    <mergeCell ref="Z7:Z8"/>
    <mergeCell ref="S6:T7"/>
    <mergeCell ref="X7:X8"/>
    <mergeCell ref="A2:AC2"/>
    <mergeCell ref="D6:D8"/>
    <mergeCell ref="W7:W8"/>
  </mergeCells>
  <phoneticPr fontId="35" type="noConversion"/>
  <pageMargins left="0.78740157480314965" right="0.39370078740157483" top="1.1811023622047245" bottom="0.39370078740157483" header="0.47244094488188981" footer="0.51181102362204722"/>
  <pageSetup paperSize="9" scale="92"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X18"/>
  <sheetViews>
    <sheetView showGridLines="0" workbookViewId="0">
      <selection activeCell="G9" sqref="G9"/>
    </sheetView>
  </sheetViews>
  <sheetFormatPr defaultColWidth="9" defaultRowHeight="15"/>
  <cols>
    <col min="1" max="1" width="2.625" style="185" customWidth="1"/>
    <col min="2" max="2" width="14.375" style="185" customWidth="1"/>
    <col min="3" max="3" width="7" style="185" customWidth="1"/>
    <col min="4" max="4" width="6.25" style="185" customWidth="1"/>
    <col min="5" max="5" width="7.375" style="185" customWidth="1"/>
    <col min="6" max="6" width="6.25" style="185" customWidth="1"/>
    <col min="7" max="7" width="7.125" style="185" customWidth="1"/>
    <col min="8" max="8" width="6.75" style="185" customWidth="1"/>
    <col min="9" max="9" width="6.375" style="185" customWidth="1"/>
    <col min="10" max="11" width="6.25" style="185" customWidth="1"/>
    <col min="12" max="22" width="5.25" style="185" customWidth="1"/>
    <col min="23" max="23" width="5.375" style="185" customWidth="1"/>
    <col min="24" max="16384" width="9" style="185"/>
  </cols>
  <sheetData>
    <row r="1" spans="1:24" ht="42" customHeight="1">
      <c r="A1" s="432" t="str">
        <f>IF('SUC1_B. duomenys'!A10:U10="","",'SUC1_B. duomenys'!A10:U10)</f>
        <v>BĮ KLAIPĖDOS MIESTO LENGVOSIOS ATLETIKOS MOKYKLA, BĮ KLAIPĖDOS "GINTARO" SPORTO CENTRAS, BĮ KLAIPĖDOS FUTBOLO SPORTO MOKYKLA, BĮ KLAIPĖDOS VLADO KNAŠIAUS KREPŠINIO MOKYKLA, BĮ KLAIPĖDOS "VIESULO" SPORTO CENTRAS, BĮ KLAIPĖDOS MIESTO SPORTO BAZIŲ VALDYMO CENTRAS</v>
      </c>
      <c r="B1" s="432"/>
      <c r="C1" s="432"/>
      <c r="D1" s="432"/>
      <c r="E1" s="432"/>
      <c r="F1" s="432"/>
      <c r="G1" s="432"/>
      <c r="H1" s="432"/>
      <c r="I1" s="432"/>
      <c r="J1" s="432"/>
      <c r="K1" s="432"/>
      <c r="L1" s="432"/>
      <c r="M1" s="432"/>
      <c r="N1" s="432"/>
      <c r="O1" s="432"/>
      <c r="P1" s="432"/>
      <c r="Q1" s="432"/>
      <c r="R1" s="432"/>
      <c r="S1" s="432"/>
      <c r="T1" s="432"/>
      <c r="U1" s="432"/>
      <c r="V1" s="432"/>
    </row>
    <row r="2" spans="1:24">
      <c r="A2" s="417" t="s">
        <v>319</v>
      </c>
      <c r="B2" s="417"/>
      <c r="C2" s="417"/>
      <c r="D2" s="417"/>
      <c r="E2" s="417"/>
      <c r="F2" s="417"/>
      <c r="G2" s="417"/>
      <c r="H2" s="417"/>
      <c r="I2" s="417"/>
      <c r="J2" s="417"/>
      <c r="K2" s="417"/>
      <c r="L2" s="417"/>
      <c r="M2" s="417"/>
      <c r="N2" s="417"/>
      <c r="O2" s="417"/>
      <c r="P2" s="417"/>
      <c r="Q2" s="417"/>
      <c r="R2" s="417"/>
      <c r="S2" s="417"/>
      <c r="T2" s="417"/>
      <c r="U2" s="417"/>
      <c r="V2" s="417"/>
    </row>
    <row r="3" spans="1:24" ht="17.25" customHeight="1">
      <c r="A3" s="196" t="s">
        <v>551</v>
      </c>
    </row>
    <row r="4" spans="1:24" ht="15" customHeight="1">
      <c r="A4" s="508" t="s">
        <v>0</v>
      </c>
      <c r="B4" s="508" t="s">
        <v>300</v>
      </c>
      <c r="C4" s="511" t="s">
        <v>520</v>
      </c>
      <c r="D4" s="512"/>
      <c r="E4" s="512"/>
      <c r="F4" s="512"/>
      <c r="G4" s="512"/>
      <c r="H4" s="512"/>
      <c r="I4" s="512"/>
      <c r="J4" s="512"/>
      <c r="K4" s="512"/>
      <c r="L4" s="512"/>
      <c r="M4" s="512"/>
      <c r="N4" s="512"/>
      <c r="O4" s="512"/>
      <c r="P4" s="512"/>
      <c r="Q4" s="512"/>
      <c r="R4" s="512"/>
      <c r="S4" s="512"/>
      <c r="T4" s="512"/>
      <c r="U4" s="512"/>
      <c r="V4" s="513"/>
    </row>
    <row r="5" spans="1:24" ht="20.25" customHeight="1">
      <c r="A5" s="509"/>
      <c r="B5" s="509"/>
      <c r="C5" s="531" t="s">
        <v>301</v>
      </c>
      <c r="D5" s="532"/>
      <c r="E5" s="532"/>
      <c r="F5" s="532"/>
      <c r="G5" s="532"/>
      <c r="H5" s="532"/>
      <c r="I5" s="532"/>
      <c r="J5" s="532"/>
      <c r="K5" s="533"/>
      <c r="L5" s="531" t="s">
        <v>302</v>
      </c>
      <c r="M5" s="532"/>
      <c r="N5" s="532"/>
      <c r="O5" s="532"/>
      <c r="P5" s="532"/>
      <c r="Q5" s="532"/>
      <c r="R5" s="532"/>
      <c r="S5" s="532"/>
      <c r="T5" s="532"/>
      <c r="U5" s="532"/>
      <c r="V5" s="533"/>
    </row>
    <row r="6" spans="1:24" ht="34.5" customHeight="1">
      <c r="A6" s="509"/>
      <c r="B6" s="509"/>
      <c r="C6" s="511" t="s">
        <v>317</v>
      </c>
      <c r="D6" s="512"/>
      <c r="E6" s="513"/>
      <c r="F6" s="508" t="s">
        <v>144</v>
      </c>
      <c r="G6" s="508" t="s">
        <v>303</v>
      </c>
      <c r="H6" s="508" t="s">
        <v>145</v>
      </c>
      <c r="I6" s="508" t="s">
        <v>332</v>
      </c>
      <c r="J6" s="508" t="s">
        <v>146</v>
      </c>
      <c r="K6" s="526" t="s">
        <v>304</v>
      </c>
      <c r="L6" s="528" t="s">
        <v>313</v>
      </c>
      <c r="M6" s="528" t="s">
        <v>321</v>
      </c>
      <c r="N6" s="529" t="s">
        <v>305</v>
      </c>
      <c r="O6" s="511" t="s">
        <v>271</v>
      </c>
      <c r="P6" s="512"/>
      <c r="Q6" s="529" t="s">
        <v>273</v>
      </c>
      <c r="R6" s="529" t="s">
        <v>333</v>
      </c>
      <c r="S6" s="529" t="s">
        <v>334</v>
      </c>
      <c r="T6" s="529" t="s">
        <v>335</v>
      </c>
      <c r="U6" s="529" t="s">
        <v>290</v>
      </c>
      <c r="V6" s="526" t="s">
        <v>274</v>
      </c>
    </row>
    <row r="7" spans="1:24" ht="69.75" customHeight="1">
      <c r="A7" s="510"/>
      <c r="B7" s="510"/>
      <c r="C7" s="230" t="s">
        <v>561</v>
      </c>
      <c r="D7" s="267" t="s">
        <v>427</v>
      </c>
      <c r="E7" s="230" t="s">
        <v>433</v>
      </c>
      <c r="F7" s="510"/>
      <c r="G7" s="510"/>
      <c r="H7" s="510"/>
      <c r="I7" s="510"/>
      <c r="J7" s="510"/>
      <c r="K7" s="527"/>
      <c r="L7" s="528"/>
      <c r="M7" s="528"/>
      <c r="N7" s="530"/>
      <c r="O7" s="197" t="s">
        <v>306</v>
      </c>
      <c r="P7" s="197" t="s">
        <v>521</v>
      </c>
      <c r="Q7" s="530"/>
      <c r="R7" s="530"/>
      <c r="S7" s="530"/>
      <c r="T7" s="530"/>
      <c r="U7" s="530"/>
      <c r="V7" s="527"/>
    </row>
    <row r="8" spans="1:24" ht="9" customHeight="1">
      <c r="A8" s="189">
        <v>1</v>
      </c>
      <c r="B8" s="189">
        <v>2</v>
      </c>
      <c r="C8" s="231">
        <v>3</v>
      </c>
      <c r="D8" s="231">
        <v>4</v>
      </c>
      <c r="E8" s="231">
        <v>5</v>
      </c>
      <c r="F8" s="231">
        <v>6</v>
      </c>
      <c r="G8" s="231">
        <v>7</v>
      </c>
      <c r="H8" s="231">
        <v>8</v>
      </c>
      <c r="I8" s="231">
        <v>9</v>
      </c>
      <c r="J8" s="189">
        <v>10</v>
      </c>
      <c r="K8" s="189">
        <v>11</v>
      </c>
      <c r="L8" s="189">
        <v>12</v>
      </c>
      <c r="M8" s="189">
        <v>13</v>
      </c>
      <c r="N8" s="189">
        <v>14</v>
      </c>
      <c r="O8" s="189">
        <v>15</v>
      </c>
      <c r="P8" s="189">
        <v>16</v>
      </c>
      <c r="Q8" s="189">
        <v>17</v>
      </c>
      <c r="R8" s="189">
        <v>18</v>
      </c>
      <c r="S8" s="189">
        <v>19</v>
      </c>
      <c r="T8" s="189">
        <v>20</v>
      </c>
      <c r="U8" s="189">
        <v>21</v>
      </c>
      <c r="V8" s="189">
        <v>22</v>
      </c>
    </row>
    <row r="9" spans="1:24" ht="19.5" customHeight="1">
      <c r="A9" s="190" t="s">
        <v>39</v>
      </c>
      <c r="B9" s="198" t="s">
        <v>247</v>
      </c>
      <c r="C9" s="245">
        <v>30</v>
      </c>
      <c r="D9" s="245"/>
      <c r="E9" s="245"/>
      <c r="F9" s="245">
        <v>5378.88</v>
      </c>
      <c r="G9" s="245">
        <v>48.46</v>
      </c>
      <c r="H9" s="245">
        <v>99.5</v>
      </c>
      <c r="I9" s="245"/>
      <c r="J9" s="245">
        <v>330.77</v>
      </c>
      <c r="K9" s="246">
        <f>SUM(C9:J9)</f>
        <v>5887.6100000000006</v>
      </c>
      <c r="L9" s="245">
        <v>2539</v>
      </c>
      <c r="M9" s="245">
        <v>1662.2</v>
      </c>
      <c r="N9" s="245">
        <v>231.61</v>
      </c>
      <c r="O9" s="245">
        <v>362.4</v>
      </c>
      <c r="P9" s="245">
        <v>1</v>
      </c>
      <c r="Q9" s="245">
        <v>283.3</v>
      </c>
      <c r="R9" s="245">
        <v>2.2000000000000002</v>
      </c>
      <c r="S9" s="245">
        <v>55.8</v>
      </c>
      <c r="T9" s="245">
        <v>83.8</v>
      </c>
      <c r="U9" s="245">
        <v>613.6</v>
      </c>
      <c r="V9" s="247">
        <f>SUM(L9:U9)</f>
        <v>5834.91</v>
      </c>
      <c r="W9" s="340">
        <f>IF(K9=V9,"",K9-V9)</f>
        <v>52.700000000000728</v>
      </c>
      <c r="X9" s="311" t="str">
        <f>IF(W9="","",IF(W9=0,"",IF(W9&gt;0,"Nepanaudotos lėšos",IF(W9&lt;0,"Išleista daugiau negu buvo gauta lėšų",""))))</f>
        <v>Nepanaudotos lėšos</v>
      </c>
    </row>
    <row r="10" spans="1:24" ht="19.5" customHeight="1">
      <c r="A10" s="190" t="s">
        <v>41</v>
      </c>
      <c r="B10" s="198" t="s">
        <v>246</v>
      </c>
      <c r="C10" s="245"/>
      <c r="D10" s="245"/>
      <c r="E10" s="245"/>
      <c r="F10" s="245"/>
      <c r="G10" s="245"/>
      <c r="H10" s="245"/>
      <c r="I10" s="245"/>
      <c r="J10" s="245"/>
      <c r="K10" s="246">
        <f>SUM(C10:J10)</f>
        <v>0</v>
      </c>
      <c r="L10" s="245"/>
      <c r="M10" s="245"/>
      <c r="N10" s="245"/>
      <c r="O10" s="245"/>
      <c r="P10" s="245"/>
      <c r="Q10" s="245"/>
      <c r="R10" s="245"/>
      <c r="S10" s="245"/>
      <c r="T10" s="245"/>
      <c r="U10" s="245"/>
      <c r="V10" s="247">
        <f>SUM(L10:U10)</f>
        <v>0</v>
      </c>
      <c r="W10" s="340" t="str">
        <f t="shared" ref="W10:W11" si="0">IF(K10=V10,"",K10-V10)</f>
        <v/>
      </c>
      <c r="X10" s="311" t="str">
        <f t="shared" ref="X10:X11" si="1">IF(W10="","",IF(W10=0,"",IF(W10&gt;0,"Nepanaudotos lėšos",IF(W10&lt;0,"Išleista daugiau negu buvo gauta lėšų",""))))</f>
        <v/>
      </c>
    </row>
    <row r="11" spans="1:24" ht="19.5" customHeight="1">
      <c r="A11" s="190" t="s">
        <v>43</v>
      </c>
      <c r="B11" s="198" t="s">
        <v>298</v>
      </c>
      <c r="C11" s="245"/>
      <c r="D11" s="245"/>
      <c r="E11" s="245"/>
      <c r="F11" s="245"/>
      <c r="G11" s="245"/>
      <c r="H11" s="245"/>
      <c r="I11" s="245"/>
      <c r="J11" s="245"/>
      <c r="K11" s="246">
        <f>SUM(C11:J11)</f>
        <v>0</v>
      </c>
      <c r="L11" s="245"/>
      <c r="M11" s="245"/>
      <c r="N11" s="245"/>
      <c r="O11" s="245"/>
      <c r="P11" s="245"/>
      <c r="Q11" s="245"/>
      <c r="R11" s="245"/>
      <c r="S11" s="245"/>
      <c r="T11" s="245"/>
      <c r="U11" s="245"/>
      <c r="V11" s="247">
        <f>SUM(L11:U11)</f>
        <v>0</v>
      </c>
      <c r="W11" s="340" t="str">
        <f t="shared" si="0"/>
        <v/>
      </c>
      <c r="X11" s="311" t="str">
        <f t="shared" si="1"/>
        <v/>
      </c>
    </row>
    <row r="12" spans="1:24">
      <c r="A12" s="194"/>
      <c r="B12" s="195" t="s">
        <v>21</v>
      </c>
      <c r="C12" s="248">
        <f t="shared" ref="C12:J12" si="2">SUM(C9:C11)</f>
        <v>30</v>
      </c>
      <c r="D12" s="248">
        <f>SUM(D9:D11)</f>
        <v>0</v>
      </c>
      <c r="E12" s="248">
        <f t="shared" si="2"/>
        <v>0</v>
      </c>
      <c r="F12" s="248">
        <f t="shared" si="2"/>
        <v>5378.88</v>
      </c>
      <c r="G12" s="248">
        <f t="shared" si="2"/>
        <v>48.46</v>
      </c>
      <c r="H12" s="248">
        <f t="shared" si="2"/>
        <v>99.5</v>
      </c>
      <c r="I12" s="248">
        <f t="shared" si="2"/>
        <v>0</v>
      </c>
      <c r="J12" s="248">
        <f t="shared" si="2"/>
        <v>330.77</v>
      </c>
      <c r="K12" s="248">
        <f>SUM(C12:J12)</f>
        <v>5887.6100000000006</v>
      </c>
      <c r="L12" s="248">
        <f t="shared" ref="L12:U12" si="3">SUM(L9:L11)</f>
        <v>2539</v>
      </c>
      <c r="M12" s="248">
        <f t="shared" si="3"/>
        <v>1662.2</v>
      </c>
      <c r="N12" s="248">
        <f t="shared" si="3"/>
        <v>231.61</v>
      </c>
      <c r="O12" s="248">
        <f t="shared" si="3"/>
        <v>362.4</v>
      </c>
      <c r="P12" s="248">
        <f t="shared" si="3"/>
        <v>1</v>
      </c>
      <c r="Q12" s="248">
        <f t="shared" si="3"/>
        <v>283.3</v>
      </c>
      <c r="R12" s="248">
        <f>SUM(R9:R11)</f>
        <v>2.2000000000000002</v>
      </c>
      <c r="S12" s="248">
        <f>SUM(S9:S11)</f>
        <v>55.8</v>
      </c>
      <c r="T12" s="248">
        <f>SUM(T9:T11)</f>
        <v>83.8</v>
      </c>
      <c r="U12" s="248">
        <f t="shared" si="3"/>
        <v>613.6</v>
      </c>
      <c r="V12" s="247">
        <f>SUM(L12:U12)</f>
        <v>5834.91</v>
      </c>
      <c r="W12" s="199"/>
      <c r="X12" s="311" t="str">
        <f>IF(W12="","",IF(W12=0,"",IF(W12&gt;0,"Nepanaudotos lėšos",IF(W12&lt;0,"Išleista daugiau negu buvo gauta lėšų",""))))</f>
        <v/>
      </c>
    </row>
    <row r="14" spans="1:24">
      <c r="A14" s="303"/>
    </row>
    <row r="18" spans="12:13">
      <c r="L18" s="104"/>
      <c r="M18" s="104"/>
    </row>
  </sheetData>
  <sheetProtection algorithmName="SHA-512" hashValue="7Cn/UxfN1RXzvWaFwGdW5DZIuhF4/4Qg76Ia7pHrUHD2Md8o/CkMS8uhn8s4SdkLyOyWi+oIxNsebH+i5aI8Tg==" saltValue="+RxO2JVws8lVg5qb+q4Bsg==" spinCount="100000" sheet="1" objects="1" scenarios="1"/>
  <mergeCells count="24">
    <mergeCell ref="A2:V2"/>
    <mergeCell ref="A1:V1"/>
    <mergeCell ref="O6:P6"/>
    <mergeCell ref="M6:M7"/>
    <mergeCell ref="A4:A7"/>
    <mergeCell ref="B4:B7"/>
    <mergeCell ref="C4:V4"/>
    <mergeCell ref="C5:K5"/>
    <mergeCell ref="H6:H7"/>
    <mergeCell ref="Q6:Q7"/>
    <mergeCell ref="L5:V5"/>
    <mergeCell ref="F6:F7"/>
    <mergeCell ref="U6:U7"/>
    <mergeCell ref="I6:I7"/>
    <mergeCell ref="S6:S7"/>
    <mergeCell ref="K6:K7"/>
    <mergeCell ref="V6:V7"/>
    <mergeCell ref="C6:E6"/>
    <mergeCell ref="L6:L7"/>
    <mergeCell ref="N6:N7"/>
    <mergeCell ref="G6:G7"/>
    <mergeCell ref="R6:R7"/>
    <mergeCell ref="T6:T7"/>
    <mergeCell ref="J6:J7"/>
  </mergeCells>
  <phoneticPr fontId="35" type="noConversion"/>
  <pageMargins left="0.47244094488188981" right="0.39370078740157483" top="1.1811023622047245" bottom="0.62992125984251968" header="0.51181102362204722" footer="0.51181102362204722"/>
  <pageSetup paperSize="9" scale="9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AL20"/>
  <sheetViews>
    <sheetView showGridLines="0" workbookViewId="0">
      <selection activeCell="K17" sqref="K17:Y17"/>
    </sheetView>
  </sheetViews>
  <sheetFormatPr defaultColWidth="9" defaultRowHeight="15"/>
  <cols>
    <col min="1" max="1" width="2.625" style="201" customWidth="1"/>
    <col min="2" max="2" width="10.375" style="201" customWidth="1"/>
    <col min="3" max="20" width="3.5" style="201" customWidth="1"/>
    <col min="21" max="21" width="3.75" style="201" customWidth="1"/>
    <col min="22" max="22" width="3.625" style="201" customWidth="1"/>
    <col min="23" max="38" width="3.5" style="201" customWidth="1"/>
    <col min="39" max="39" width="8.875" style="201" customWidth="1"/>
    <col min="40" max="16384" width="9" style="201"/>
  </cols>
  <sheetData>
    <row r="1" spans="1:38" ht="39" customHeight="1">
      <c r="A1" s="432" t="str">
        <f>IF('SUC1_B. duomenys'!A10:U10="","",'SUC1_B. duomenys'!A10:U10)</f>
        <v>BĮ KLAIPĖDOS MIESTO LENGVOSIOS ATLETIKOS MOKYKLA, BĮ KLAIPĖDOS "GINTARO" SPORTO CENTRAS, BĮ KLAIPĖDOS FUTBOLO SPORTO MOKYKLA, BĮ KLAIPĖDOS VLADO KNAŠIAUS KREPŠINIO MOKYKLA, BĮ KLAIPĖDOS "VIESULO" SPORTO CENTRAS, BĮ KLAIPĖDOS MIESTO SPORTO BAZIŲ VALDYMO CENTRAS</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row>
    <row r="2" spans="1:38" ht="12" customHeight="1">
      <c r="A2" s="417" t="s">
        <v>319</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row>
    <row r="3" spans="1:38" ht="22.7" customHeight="1">
      <c r="A3" s="200" t="s">
        <v>552</v>
      </c>
      <c r="C3" s="200"/>
      <c r="D3" s="200"/>
    </row>
    <row r="4" spans="1:38" s="202" customFormat="1" ht="16.5" customHeight="1">
      <c r="A4" s="508" t="s">
        <v>0</v>
      </c>
      <c r="B4" s="508" t="s">
        <v>300</v>
      </c>
      <c r="C4" s="392" t="s">
        <v>255</v>
      </c>
      <c r="D4" s="392" t="s">
        <v>256</v>
      </c>
      <c r="E4" s="538" t="s">
        <v>117</v>
      </c>
      <c r="F4" s="539"/>
      <c r="G4" s="411" t="s">
        <v>231</v>
      </c>
      <c r="H4" s="411" t="s">
        <v>129</v>
      </c>
      <c r="I4" s="538" t="s">
        <v>118</v>
      </c>
      <c r="J4" s="546"/>
      <c r="K4" s="539"/>
      <c r="L4" s="538" t="s">
        <v>120</v>
      </c>
      <c r="M4" s="546"/>
      <c r="N4" s="539"/>
      <c r="O4" s="542" t="s">
        <v>127</v>
      </c>
      <c r="P4" s="542" t="s">
        <v>128</v>
      </c>
      <c r="Q4" s="542" t="s">
        <v>126</v>
      </c>
      <c r="R4" s="411" t="s">
        <v>235</v>
      </c>
      <c r="S4" s="411" t="s">
        <v>131</v>
      </c>
      <c r="T4" s="411" t="s">
        <v>130</v>
      </c>
      <c r="U4" s="543" t="s">
        <v>119</v>
      </c>
      <c r="V4" s="545"/>
      <c r="W4" s="543" t="s">
        <v>344</v>
      </c>
      <c r="X4" s="544"/>
      <c r="Y4" s="544"/>
      <c r="Z4" s="544"/>
      <c r="AA4" s="544"/>
      <c r="AB4" s="544"/>
      <c r="AC4" s="544"/>
      <c r="AD4" s="544"/>
      <c r="AE4" s="544"/>
      <c r="AF4" s="544"/>
      <c r="AG4" s="544"/>
      <c r="AH4" s="544"/>
      <c r="AI4" s="544"/>
      <c r="AJ4" s="545"/>
      <c r="AK4" s="411" t="s">
        <v>562</v>
      </c>
      <c r="AL4" s="411" t="s">
        <v>308</v>
      </c>
    </row>
    <row r="5" spans="1:38" s="202" customFormat="1" ht="84" customHeight="1">
      <c r="A5" s="547"/>
      <c r="B5" s="547"/>
      <c r="C5" s="392"/>
      <c r="D5" s="392"/>
      <c r="E5" s="203" t="s">
        <v>228</v>
      </c>
      <c r="F5" s="203" t="s">
        <v>133</v>
      </c>
      <c r="G5" s="412"/>
      <c r="H5" s="540"/>
      <c r="I5" s="203" t="s">
        <v>229</v>
      </c>
      <c r="J5" s="203" t="s">
        <v>230</v>
      </c>
      <c r="K5" s="203" t="s">
        <v>548</v>
      </c>
      <c r="L5" s="203" t="s">
        <v>309</v>
      </c>
      <c r="M5" s="203" t="s">
        <v>310</v>
      </c>
      <c r="N5" s="203" t="s">
        <v>136</v>
      </c>
      <c r="O5" s="542"/>
      <c r="P5" s="542"/>
      <c r="Q5" s="542"/>
      <c r="R5" s="412"/>
      <c r="S5" s="412"/>
      <c r="T5" s="412"/>
      <c r="U5" s="203" t="s">
        <v>311</v>
      </c>
      <c r="V5" s="203" t="s">
        <v>312</v>
      </c>
      <c r="W5" s="252" t="s">
        <v>121</v>
      </c>
      <c r="X5" s="252" t="s">
        <v>122</v>
      </c>
      <c r="Y5" s="252" t="s">
        <v>123</v>
      </c>
      <c r="Z5" s="252" t="s">
        <v>124</v>
      </c>
      <c r="AA5" s="252" t="s">
        <v>125</v>
      </c>
      <c r="AB5" s="252" t="s">
        <v>232</v>
      </c>
      <c r="AC5" s="252" t="s">
        <v>341</v>
      </c>
      <c r="AD5" s="252" t="s">
        <v>238</v>
      </c>
      <c r="AE5" s="252" t="s">
        <v>234</v>
      </c>
      <c r="AF5" s="252" t="s">
        <v>233</v>
      </c>
      <c r="AG5" s="252" t="s">
        <v>236</v>
      </c>
      <c r="AH5" s="252" t="s">
        <v>237</v>
      </c>
      <c r="AI5" s="252" t="s">
        <v>132</v>
      </c>
      <c r="AJ5" s="252" t="s">
        <v>268</v>
      </c>
      <c r="AK5" s="412"/>
      <c r="AL5" s="412"/>
    </row>
    <row r="6" spans="1:38" ht="14.25" customHeight="1">
      <c r="A6" s="253">
        <v>1</v>
      </c>
      <c r="B6" s="254">
        <v>2</v>
      </c>
      <c r="C6" s="254">
        <v>3</v>
      </c>
      <c r="D6" s="254">
        <v>4</v>
      </c>
      <c r="E6" s="260" t="s">
        <v>345</v>
      </c>
      <c r="F6" s="260" t="s">
        <v>346</v>
      </c>
      <c r="G6" s="254">
        <v>6</v>
      </c>
      <c r="H6" s="254">
        <v>7</v>
      </c>
      <c r="I6" s="260" t="s">
        <v>347</v>
      </c>
      <c r="J6" s="260" t="s">
        <v>348</v>
      </c>
      <c r="K6" s="260" t="s">
        <v>549</v>
      </c>
      <c r="L6" s="254" t="s">
        <v>349</v>
      </c>
      <c r="M6" s="254" t="s">
        <v>350</v>
      </c>
      <c r="N6" s="254" t="s">
        <v>353</v>
      </c>
      <c r="O6" s="254">
        <v>10</v>
      </c>
      <c r="P6" s="254">
        <v>11</v>
      </c>
      <c r="Q6" s="254">
        <v>12</v>
      </c>
      <c r="R6" s="254">
        <v>13</v>
      </c>
      <c r="S6" s="254">
        <v>14</v>
      </c>
      <c r="T6" s="254">
        <v>15</v>
      </c>
      <c r="U6" s="260" t="s">
        <v>351</v>
      </c>
      <c r="V6" s="260" t="s">
        <v>352</v>
      </c>
      <c r="W6" s="253">
        <v>17</v>
      </c>
      <c r="X6" s="253">
        <v>18</v>
      </c>
      <c r="Y6" s="253">
        <v>19</v>
      </c>
      <c r="Z6" s="253">
        <v>20</v>
      </c>
      <c r="AA6" s="253">
        <v>21</v>
      </c>
      <c r="AB6" s="253">
        <v>22</v>
      </c>
      <c r="AC6" s="253">
        <v>23</v>
      </c>
      <c r="AD6" s="253">
        <v>24</v>
      </c>
      <c r="AE6" s="253">
        <v>25</v>
      </c>
      <c r="AF6" s="253">
        <v>26</v>
      </c>
      <c r="AG6" s="253">
        <v>27</v>
      </c>
      <c r="AH6" s="253">
        <v>28</v>
      </c>
      <c r="AI6" s="253">
        <v>29</v>
      </c>
      <c r="AJ6" s="253">
        <v>30</v>
      </c>
      <c r="AK6" s="253">
        <v>31</v>
      </c>
      <c r="AL6" s="253">
        <v>32</v>
      </c>
    </row>
    <row r="7" spans="1:38" ht="23.25">
      <c r="A7" s="190" t="s">
        <v>39</v>
      </c>
      <c r="B7" s="191" t="s">
        <v>247</v>
      </c>
      <c r="C7" s="204"/>
      <c r="D7" s="204"/>
      <c r="E7" s="205">
        <v>1</v>
      </c>
      <c r="F7" s="205"/>
      <c r="G7" s="205">
        <v>1</v>
      </c>
      <c r="H7" s="205"/>
      <c r="I7" s="205"/>
      <c r="J7" s="205">
        <v>1</v>
      </c>
      <c r="K7" s="205"/>
      <c r="L7" s="205">
        <v>4</v>
      </c>
      <c r="M7" s="205"/>
      <c r="N7" s="205">
        <v>11</v>
      </c>
      <c r="O7" s="205"/>
      <c r="P7" s="205"/>
      <c r="Q7" s="205"/>
      <c r="R7" s="205"/>
      <c r="S7" s="205"/>
      <c r="T7" s="205"/>
      <c r="U7" s="205"/>
      <c r="V7" s="205"/>
      <c r="W7" s="205">
        <v>2</v>
      </c>
      <c r="X7" s="205"/>
      <c r="Y7" s="205">
        <v>5</v>
      </c>
      <c r="Z7" s="205"/>
      <c r="AA7" s="205">
        <v>2</v>
      </c>
      <c r="AB7" s="205"/>
      <c r="AC7" s="205"/>
      <c r="AD7" s="205"/>
      <c r="AE7" s="205"/>
      <c r="AF7" s="205"/>
      <c r="AG7" s="205"/>
      <c r="AH7" s="205"/>
      <c r="AI7" s="205"/>
      <c r="AJ7" s="205"/>
      <c r="AK7" s="205"/>
      <c r="AL7" s="205"/>
    </row>
    <row r="8" spans="1:38" ht="23.25">
      <c r="A8" s="190" t="s">
        <v>41</v>
      </c>
      <c r="B8" s="191" t="s">
        <v>246</v>
      </c>
      <c r="C8" s="204"/>
      <c r="D8" s="204"/>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row>
    <row r="9" spans="1:38" ht="23.25">
      <c r="A9" s="190" t="s">
        <v>43</v>
      </c>
      <c r="B9" s="191" t="s">
        <v>298</v>
      </c>
      <c r="C9" s="204"/>
      <c r="D9" s="204"/>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row>
    <row r="10" spans="1:38">
      <c r="A10" s="194"/>
      <c r="B10" s="195" t="s">
        <v>21</v>
      </c>
      <c r="C10" s="206">
        <f t="shared" ref="C10:N10" si="0">SUM(C7:C9)</f>
        <v>0</v>
      </c>
      <c r="D10" s="206">
        <f t="shared" si="0"/>
        <v>0</v>
      </c>
      <c r="E10" s="206">
        <f t="shared" si="0"/>
        <v>1</v>
      </c>
      <c r="F10" s="206">
        <f t="shared" si="0"/>
        <v>0</v>
      </c>
      <c r="G10" s="206">
        <f t="shared" si="0"/>
        <v>1</v>
      </c>
      <c r="H10" s="206">
        <f t="shared" si="0"/>
        <v>0</v>
      </c>
      <c r="I10" s="206">
        <f t="shared" si="0"/>
        <v>0</v>
      </c>
      <c r="J10" s="206">
        <f t="shared" si="0"/>
        <v>1</v>
      </c>
      <c r="K10" s="206">
        <f t="shared" si="0"/>
        <v>0</v>
      </c>
      <c r="L10" s="206">
        <f t="shared" si="0"/>
        <v>4</v>
      </c>
      <c r="M10" s="206">
        <f t="shared" si="0"/>
        <v>0</v>
      </c>
      <c r="N10" s="206">
        <f t="shared" si="0"/>
        <v>11</v>
      </c>
      <c r="O10" s="206">
        <f t="shared" ref="O10:AJ10" si="1">SUM(O7:O9)</f>
        <v>0</v>
      </c>
      <c r="P10" s="206">
        <f t="shared" si="1"/>
        <v>0</v>
      </c>
      <c r="Q10" s="206">
        <f t="shared" si="1"/>
        <v>0</v>
      </c>
      <c r="R10" s="206">
        <f t="shared" si="1"/>
        <v>0</v>
      </c>
      <c r="S10" s="206">
        <f t="shared" si="1"/>
        <v>0</v>
      </c>
      <c r="T10" s="206">
        <f t="shared" si="1"/>
        <v>0</v>
      </c>
      <c r="U10" s="206">
        <f t="shared" si="1"/>
        <v>0</v>
      </c>
      <c r="V10" s="206">
        <f t="shared" si="1"/>
        <v>0</v>
      </c>
      <c r="W10" s="206">
        <f t="shared" si="1"/>
        <v>2</v>
      </c>
      <c r="X10" s="206">
        <f t="shared" si="1"/>
        <v>0</v>
      </c>
      <c r="Y10" s="206">
        <f t="shared" si="1"/>
        <v>5</v>
      </c>
      <c r="Z10" s="206">
        <f t="shared" si="1"/>
        <v>0</v>
      </c>
      <c r="AA10" s="206">
        <f t="shared" si="1"/>
        <v>2</v>
      </c>
      <c r="AB10" s="206">
        <f t="shared" si="1"/>
        <v>0</v>
      </c>
      <c r="AC10" s="206">
        <f>SUM(AC7:AC9)</f>
        <v>0</v>
      </c>
      <c r="AD10" s="206">
        <f t="shared" si="1"/>
        <v>0</v>
      </c>
      <c r="AE10" s="206">
        <f t="shared" si="1"/>
        <v>0</v>
      </c>
      <c r="AF10" s="206">
        <f t="shared" si="1"/>
        <v>0</v>
      </c>
      <c r="AG10" s="206">
        <f t="shared" si="1"/>
        <v>0</v>
      </c>
      <c r="AH10" s="206">
        <f t="shared" si="1"/>
        <v>0</v>
      </c>
      <c r="AI10" s="206">
        <f t="shared" si="1"/>
        <v>0</v>
      </c>
      <c r="AJ10" s="206">
        <f t="shared" si="1"/>
        <v>0</v>
      </c>
      <c r="AK10" s="206">
        <f>SUM(AK7:AK9)</f>
        <v>0</v>
      </c>
      <c r="AL10" s="206">
        <f>SUM(AL7:AL9)</f>
        <v>0</v>
      </c>
    </row>
    <row r="11" spans="1:38" ht="9.75" customHeight="1"/>
    <row r="12" spans="1:38" ht="30.75" customHeight="1">
      <c r="B12" s="541" t="s">
        <v>330</v>
      </c>
      <c r="C12" s="541"/>
      <c r="D12" s="541"/>
      <c r="E12" s="541"/>
      <c r="F12" s="541"/>
      <c r="G12" s="541"/>
      <c r="H12" s="541"/>
      <c r="I12" s="541"/>
      <c r="J12" s="360"/>
      <c r="K12" s="536"/>
      <c r="L12" s="536"/>
      <c r="M12" s="536"/>
      <c r="N12" s="536"/>
      <c r="O12" s="536"/>
      <c r="P12" s="536"/>
      <c r="Q12" s="536"/>
      <c r="R12" s="536"/>
      <c r="S12" s="536"/>
      <c r="T12" s="536"/>
      <c r="U12" s="536"/>
      <c r="V12" s="536"/>
      <c r="W12" s="536"/>
      <c r="X12" s="536"/>
      <c r="Y12" s="536"/>
    </row>
    <row r="13" spans="1:38" ht="17.45" customHeight="1">
      <c r="I13" s="534" t="s">
        <v>151</v>
      </c>
      <c r="J13" s="534"/>
      <c r="K13" s="534"/>
      <c r="L13" s="534"/>
      <c r="M13" s="534"/>
      <c r="N13" s="534"/>
      <c r="O13" s="534"/>
      <c r="P13" s="534"/>
      <c r="Q13" s="534"/>
      <c r="R13" s="534"/>
      <c r="S13" s="534"/>
      <c r="T13" s="534"/>
      <c r="U13" s="534"/>
      <c r="V13" s="534"/>
      <c r="W13" s="534"/>
      <c r="X13" s="534"/>
      <c r="Y13" s="534"/>
      <c r="Z13" s="207"/>
      <c r="AA13" s="207"/>
      <c r="AB13" s="207"/>
      <c r="AC13" s="207"/>
      <c r="AD13" s="207"/>
      <c r="AE13" s="207"/>
      <c r="AF13" s="207"/>
      <c r="AG13" s="207"/>
      <c r="AH13" s="207"/>
      <c r="AI13" s="207"/>
    </row>
    <row r="14" spans="1:38" ht="17.25" customHeight="1">
      <c r="D14" s="537">
        <f ca="1">TODAY()</f>
        <v>44335</v>
      </c>
      <c r="E14" s="537"/>
      <c r="F14" s="537"/>
      <c r="H14" s="208" t="s">
        <v>152</v>
      </c>
      <c r="S14" s="534"/>
      <c r="T14" s="534"/>
      <c r="U14" s="534"/>
      <c r="W14" s="208"/>
    </row>
    <row r="15" spans="1:38" ht="12.75" customHeight="1">
      <c r="D15" s="534" t="s">
        <v>153</v>
      </c>
      <c r="E15" s="534"/>
      <c r="F15" s="534"/>
      <c r="S15" s="534"/>
      <c r="T15" s="534"/>
      <c r="U15" s="534"/>
    </row>
    <row r="16" spans="1:38" ht="15.75" customHeight="1">
      <c r="E16" s="209"/>
      <c r="F16" s="210"/>
    </row>
    <row r="17" spans="3:35" ht="30.75" customHeight="1">
      <c r="C17" s="535" t="s">
        <v>444</v>
      </c>
      <c r="D17" s="535"/>
      <c r="E17" s="535"/>
      <c r="F17" s="535"/>
      <c r="G17" s="535"/>
      <c r="H17" s="535"/>
      <c r="I17" s="535"/>
      <c r="J17" s="361"/>
      <c r="K17" s="536" t="s">
        <v>601</v>
      </c>
      <c r="L17" s="536"/>
      <c r="M17" s="536"/>
      <c r="N17" s="536"/>
      <c r="O17" s="536"/>
      <c r="P17" s="536"/>
      <c r="Q17" s="536"/>
      <c r="R17" s="536"/>
      <c r="S17" s="536"/>
      <c r="T17" s="536"/>
      <c r="U17" s="536"/>
      <c r="V17" s="536"/>
      <c r="W17" s="536"/>
      <c r="X17" s="536"/>
      <c r="Y17" s="536"/>
    </row>
    <row r="18" spans="3:35" ht="17.45" customHeight="1">
      <c r="I18" s="534" t="s">
        <v>151</v>
      </c>
      <c r="J18" s="534"/>
      <c r="K18" s="534"/>
      <c r="L18" s="534"/>
      <c r="M18" s="534"/>
      <c r="N18" s="534"/>
      <c r="O18" s="534"/>
      <c r="P18" s="534"/>
      <c r="Q18" s="534"/>
      <c r="R18" s="534"/>
      <c r="S18" s="534"/>
      <c r="T18" s="534"/>
      <c r="U18" s="534"/>
      <c r="V18" s="534"/>
      <c r="W18" s="534"/>
      <c r="X18" s="534"/>
      <c r="Y18" s="534"/>
      <c r="Z18" s="207"/>
      <c r="AA18" s="207"/>
      <c r="AB18" s="207"/>
      <c r="AC18" s="207"/>
      <c r="AD18" s="207"/>
      <c r="AE18" s="207"/>
      <c r="AF18" s="207"/>
      <c r="AG18" s="207"/>
      <c r="AH18" s="207"/>
      <c r="AI18" s="207"/>
    </row>
    <row r="19" spans="3:35" ht="17.25" customHeight="1">
      <c r="D19" s="537">
        <f ca="1">TODAY()</f>
        <v>44335</v>
      </c>
      <c r="E19" s="537"/>
      <c r="F19" s="537"/>
      <c r="H19" s="208" t="s">
        <v>152</v>
      </c>
      <c r="S19" s="534"/>
      <c r="T19" s="534"/>
      <c r="U19" s="534"/>
      <c r="W19" s="208"/>
    </row>
    <row r="20" spans="3:35" ht="12" customHeight="1">
      <c r="D20" s="534" t="s">
        <v>153</v>
      </c>
      <c r="E20" s="534"/>
      <c r="F20" s="534"/>
      <c r="S20" s="534"/>
      <c r="T20" s="534"/>
      <c r="U20" s="534"/>
    </row>
  </sheetData>
  <sheetProtection algorithmName="SHA-512" hashValue="kVVoFkQxj/GJsbLm/KOknUUuYr/lWaD/hZ1WIKiE0mRk0zr6eAAEV5TugpQ2i5vl5SL8zkKuouxRvxVJRqz6ow==" saltValue="2mY2oqEqYweTWXr5g9SH6g==" spinCount="100000" sheet="1" formatCells="0"/>
  <mergeCells count="35">
    <mergeCell ref="A1:AL1"/>
    <mergeCell ref="A2:AL2"/>
    <mergeCell ref="W4:AJ4"/>
    <mergeCell ref="U4:V4"/>
    <mergeCell ref="L4:N4"/>
    <mergeCell ref="AL4:AL5"/>
    <mergeCell ref="A4:A5"/>
    <mergeCell ref="B4:B5"/>
    <mergeCell ref="C4:C5"/>
    <mergeCell ref="I4:K4"/>
    <mergeCell ref="T4:T5"/>
    <mergeCell ref="AK4:AK5"/>
    <mergeCell ref="D15:F15"/>
    <mergeCell ref="S15:U15"/>
    <mergeCell ref="E4:F4"/>
    <mergeCell ref="R4:R5"/>
    <mergeCell ref="S14:U14"/>
    <mergeCell ref="H4:H5"/>
    <mergeCell ref="S4:S5"/>
    <mergeCell ref="D4:D5"/>
    <mergeCell ref="I13:Y13"/>
    <mergeCell ref="D14:F14"/>
    <mergeCell ref="B12:I12"/>
    <mergeCell ref="G4:G5"/>
    <mergeCell ref="K12:Y12"/>
    <mergeCell ref="O4:O5"/>
    <mergeCell ref="P4:P5"/>
    <mergeCell ref="Q4:Q5"/>
    <mergeCell ref="D20:F20"/>
    <mergeCell ref="S20:U20"/>
    <mergeCell ref="C17:I17"/>
    <mergeCell ref="K17:Y17"/>
    <mergeCell ref="I18:Y18"/>
    <mergeCell ref="D19:F19"/>
    <mergeCell ref="S19:U19"/>
  </mergeCells>
  <phoneticPr fontId="35" type="noConversion"/>
  <pageMargins left="0.35433070866141736" right="0.23622047244094491" top="1.1811023622047245" bottom="0.39370078740157483" header="0.51181102362204722" footer="0.51181102362204722"/>
  <pageSetup paperSize="9" scale="9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AP50"/>
  <sheetViews>
    <sheetView showGridLines="0" zoomScaleNormal="100" workbookViewId="0">
      <selection activeCell="P21" sqref="P21"/>
    </sheetView>
  </sheetViews>
  <sheetFormatPr defaultRowHeight="15.75"/>
  <cols>
    <col min="1" max="1" width="2.875" style="4" customWidth="1"/>
    <col min="2" max="2" width="7.75" style="4" customWidth="1"/>
    <col min="3" max="8" width="1.375" style="4" customWidth="1"/>
    <col min="9" max="10" width="2.875" style="4" customWidth="1"/>
    <col min="11" max="14" width="3.625" style="4" customWidth="1"/>
    <col min="15" max="15" width="2.875" style="4" customWidth="1"/>
    <col min="16" max="17" width="2.75" style="4" customWidth="1"/>
    <col min="18" max="19" width="2.875" style="4" customWidth="1"/>
    <col min="20" max="20" width="3.125" style="4" customWidth="1"/>
    <col min="21" max="24" width="2.75" style="4" customWidth="1"/>
    <col min="25" max="25" width="3.25" style="4" customWidth="1"/>
    <col min="26" max="26" width="3.875" style="4" customWidth="1"/>
    <col min="27" max="27" width="3.25" style="4" customWidth="1"/>
    <col min="28" max="28" width="2.875" style="4" customWidth="1"/>
    <col min="29" max="29" width="3.25" style="4" customWidth="1"/>
    <col min="30" max="35" width="3.125" style="4" customWidth="1"/>
    <col min="36" max="36" width="0.375" style="4" customWidth="1"/>
    <col min="37" max="37" width="5.625" customWidth="1"/>
    <col min="38" max="38" width="16.125" customWidth="1"/>
    <col min="39" max="39" width="1.625" customWidth="1"/>
  </cols>
  <sheetData>
    <row r="1" spans="1:42" ht="11.25" customHeight="1">
      <c r="A1" s="581" t="s">
        <v>23</v>
      </c>
      <c r="B1" s="582"/>
      <c r="C1" s="583"/>
      <c r="D1" s="583"/>
      <c r="E1" s="583"/>
      <c r="F1" s="583"/>
      <c r="G1" s="583"/>
      <c r="H1" s="583"/>
      <c r="I1" s="269"/>
      <c r="J1" s="269"/>
      <c r="K1" s="269"/>
      <c r="L1" s="306"/>
      <c r="M1" s="306"/>
      <c r="N1" s="306"/>
      <c r="O1" s="269"/>
      <c r="P1" s="269"/>
      <c r="Q1" s="269"/>
      <c r="R1" s="13"/>
      <c r="S1" s="579" t="s">
        <v>33</v>
      </c>
      <c r="T1" s="579"/>
      <c r="U1" s="579"/>
      <c r="V1" s="579"/>
      <c r="W1" s="579"/>
      <c r="X1" s="579"/>
      <c r="Y1" s="579"/>
      <c r="Z1" s="579"/>
      <c r="AA1" s="579"/>
      <c r="AB1" s="579"/>
      <c r="AC1" s="579"/>
      <c r="AD1" s="579"/>
      <c r="AE1" s="579"/>
      <c r="AF1" s="579"/>
      <c r="AG1" s="579"/>
      <c r="AH1" s="579"/>
      <c r="AI1" s="579"/>
      <c r="AJ1" s="29"/>
      <c r="AK1" s="30"/>
      <c r="AL1" s="30"/>
      <c r="AM1" s="30"/>
      <c r="AN1" s="30"/>
      <c r="AO1" s="30"/>
      <c r="AP1" s="30"/>
    </row>
    <row r="2" spans="1:42" ht="11.25" customHeight="1">
      <c r="A2" s="13"/>
      <c r="B2" s="13"/>
      <c r="C2" s="13"/>
      <c r="D2" s="13"/>
      <c r="E2" s="13"/>
      <c r="F2" s="13"/>
      <c r="G2" s="13"/>
      <c r="H2" s="13"/>
      <c r="I2" s="13"/>
      <c r="J2" s="13"/>
      <c r="K2" s="13"/>
      <c r="L2" s="13"/>
      <c r="M2" s="13"/>
      <c r="N2" s="13"/>
      <c r="O2" s="13"/>
      <c r="P2" s="13"/>
      <c r="Q2" s="13"/>
      <c r="R2" s="13"/>
      <c r="S2" s="228" t="s">
        <v>245</v>
      </c>
      <c r="T2" s="228"/>
      <c r="U2" s="228"/>
      <c r="V2" s="228"/>
      <c r="W2" s="228"/>
      <c r="X2" s="228"/>
      <c r="Y2" s="228"/>
      <c r="Z2" s="228"/>
      <c r="AA2" s="228"/>
      <c r="AB2" s="228"/>
      <c r="AC2" s="228"/>
      <c r="AD2" s="228"/>
      <c r="AE2" s="228"/>
      <c r="AF2" s="228"/>
      <c r="AG2" s="228"/>
      <c r="AH2" s="228"/>
      <c r="AI2" s="228"/>
      <c r="AJ2" s="29"/>
      <c r="AK2" s="30"/>
      <c r="AL2" s="30"/>
      <c r="AM2" s="30"/>
      <c r="AN2" s="30"/>
      <c r="AO2" s="30"/>
      <c r="AP2" s="30"/>
    </row>
    <row r="3" spans="1:42" ht="11.25" customHeight="1">
      <c r="R3" s="13"/>
      <c r="S3" s="229" t="s">
        <v>585</v>
      </c>
      <c r="T3" s="229"/>
      <c r="U3" s="229"/>
      <c r="V3" s="229"/>
      <c r="W3" s="229"/>
      <c r="X3" s="229"/>
      <c r="Y3" s="229"/>
      <c r="Z3" s="229"/>
      <c r="AA3" s="229"/>
      <c r="AB3" s="229"/>
      <c r="AC3" s="229"/>
      <c r="AD3" s="229"/>
      <c r="AE3" s="229"/>
      <c r="AF3" s="229"/>
      <c r="AG3" s="229"/>
      <c r="AH3" s="229"/>
      <c r="AI3" s="229"/>
      <c r="AJ3" s="29"/>
      <c r="AL3" s="30"/>
      <c r="AM3" s="30"/>
      <c r="AN3" s="30"/>
      <c r="AO3" s="30"/>
      <c r="AP3" s="30"/>
    </row>
    <row r="4" spans="1:42" ht="9.75" customHeight="1">
      <c r="A4" s="33"/>
      <c r="B4" s="33"/>
      <c r="C4" s="118"/>
      <c r="D4" s="118"/>
      <c r="E4" s="118"/>
      <c r="F4" s="118"/>
      <c r="G4" s="118"/>
      <c r="H4" s="118"/>
      <c r="I4" s="118"/>
      <c r="J4" s="119"/>
      <c r="K4" s="119"/>
      <c r="L4" s="119"/>
      <c r="M4" s="119"/>
      <c r="N4" s="119"/>
      <c r="O4" s="119"/>
      <c r="P4" s="119"/>
      <c r="Q4" s="119"/>
      <c r="R4" s="13"/>
      <c r="S4" s="584" t="s">
        <v>531</v>
      </c>
      <c r="T4" s="584"/>
      <c r="U4" s="584"/>
      <c r="V4" s="584"/>
      <c r="W4" s="584"/>
      <c r="X4" s="584"/>
      <c r="Y4" s="584"/>
      <c r="Z4" s="584"/>
      <c r="AA4" s="584"/>
      <c r="AB4" s="584"/>
      <c r="AC4" s="584"/>
      <c r="AD4" s="584"/>
      <c r="AE4" s="584"/>
      <c r="AF4" s="584"/>
      <c r="AG4" s="584"/>
      <c r="AH4" s="584"/>
      <c r="AI4" s="584"/>
      <c r="AJ4" s="29"/>
      <c r="AL4" s="30"/>
      <c r="AM4" s="30"/>
      <c r="AN4" s="30"/>
      <c r="AO4" s="30"/>
      <c r="AP4" s="30"/>
    </row>
    <row r="5" spans="1:42" ht="4.5" customHeight="1">
      <c r="A5" s="33"/>
      <c r="B5" s="33"/>
      <c r="C5" s="34"/>
      <c r="D5" s="34"/>
      <c r="E5" s="34"/>
      <c r="F5" s="34"/>
      <c r="G5" s="34"/>
      <c r="H5" s="34"/>
      <c r="I5" s="34"/>
      <c r="J5" s="13"/>
      <c r="K5" s="13"/>
      <c r="L5" s="13"/>
      <c r="M5" s="13"/>
      <c r="N5" s="13"/>
      <c r="O5" s="13"/>
      <c r="P5" s="13"/>
      <c r="Q5" s="13"/>
      <c r="R5" s="13"/>
      <c r="S5" s="414" t="s">
        <v>462</v>
      </c>
      <c r="T5" s="414"/>
      <c r="U5" s="414"/>
      <c r="V5" s="414"/>
      <c r="W5" s="414"/>
      <c r="X5" s="414"/>
      <c r="Y5" s="414"/>
      <c r="Z5" s="414"/>
      <c r="AA5" s="414"/>
      <c r="AB5" s="414"/>
      <c r="AC5" s="414"/>
      <c r="AD5" s="414"/>
      <c r="AE5" s="414"/>
      <c r="AF5" s="414"/>
      <c r="AG5" s="414"/>
      <c r="AH5" s="414"/>
      <c r="AI5" s="414"/>
      <c r="AJ5" s="29"/>
      <c r="AL5" s="30"/>
      <c r="AM5" s="30"/>
      <c r="AN5" s="30"/>
      <c r="AO5" s="30"/>
      <c r="AP5" s="30"/>
    </row>
    <row r="6" spans="1:42" ht="7.5" customHeight="1">
      <c r="A6" s="33"/>
      <c r="B6" s="33"/>
      <c r="C6" s="34"/>
      <c r="D6" s="34"/>
      <c r="E6" s="34"/>
      <c r="F6" s="34"/>
      <c r="G6" s="34"/>
      <c r="H6" s="34"/>
      <c r="I6" s="34"/>
      <c r="J6" s="13"/>
      <c r="K6" s="13"/>
      <c r="L6" s="13"/>
      <c r="M6" s="13"/>
      <c r="N6" s="13"/>
      <c r="O6" s="13"/>
      <c r="P6" s="13"/>
      <c r="Q6" s="13"/>
      <c r="R6" s="13"/>
      <c r="S6" s="414"/>
      <c r="T6" s="414"/>
      <c r="U6" s="414"/>
      <c r="V6" s="414"/>
      <c r="W6" s="414"/>
      <c r="X6" s="414"/>
      <c r="Y6" s="414"/>
      <c r="Z6" s="414"/>
      <c r="AA6" s="414"/>
      <c r="AB6" s="414"/>
      <c r="AC6" s="414"/>
      <c r="AD6" s="414"/>
      <c r="AE6" s="414"/>
      <c r="AF6" s="414"/>
      <c r="AG6" s="414"/>
      <c r="AH6" s="414"/>
      <c r="AI6" s="414"/>
      <c r="AJ6" s="29"/>
      <c r="AL6" s="30"/>
      <c r="AM6" s="30"/>
      <c r="AN6" s="30"/>
      <c r="AO6" s="30"/>
      <c r="AP6" s="30"/>
    </row>
    <row r="7" spans="1:42" ht="10.5" customHeight="1">
      <c r="A7" s="33"/>
      <c r="B7" s="33"/>
      <c r="C7" s="34"/>
      <c r="D7" s="34"/>
      <c r="E7" s="34"/>
      <c r="F7" s="34"/>
      <c r="G7" s="34"/>
      <c r="H7" s="34"/>
      <c r="I7" s="34"/>
      <c r="J7" s="13"/>
      <c r="K7" s="13"/>
      <c r="L7" s="13"/>
      <c r="M7" s="13"/>
      <c r="N7" s="13"/>
      <c r="O7" s="13"/>
      <c r="P7" s="13"/>
      <c r="R7" s="13"/>
      <c r="S7" s="585" t="s">
        <v>357</v>
      </c>
      <c r="T7" s="586"/>
      <c r="U7" s="586"/>
      <c r="V7" s="586"/>
      <c r="W7" s="586"/>
      <c r="X7" s="586"/>
      <c r="Y7" s="586"/>
      <c r="Z7" s="586"/>
      <c r="AA7" s="586"/>
      <c r="AB7" s="586"/>
      <c r="AC7" s="586"/>
      <c r="AD7" s="586"/>
      <c r="AE7" s="586"/>
      <c r="AF7" s="586"/>
      <c r="AG7" s="586"/>
      <c r="AH7" s="586"/>
      <c r="AI7" s="586"/>
      <c r="AJ7" s="29"/>
      <c r="AL7" s="30"/>
      <c r="AM7" s="30"/>
      <c r="AN7" s="30"/>
      <c r="AO7" s="30"/>
      <c r="AP7" s="30"/>
    </row>
    <row r="8" spans="1:42" s="13" customFormat="1" ht="10.5" customHeight="1">
      <c r="A8" s="33"/>
      <c r="B8" s="33"/>
      <c r="C8" s="34"/>
      <c r="D8" s="34"/>
      <c r="E8" s="34"/>
      <c r="F8" s="34"/>
      <c r="G8" s="34"/>
      <c r="H8" s="34"/>
      <c r="I8" s="34"/>
      <c r="S8" s="587"/>
      <c r="T8" s="587"/>
      <c r="U8" s="587"/>
      <c r="V8" s="587"/>
      <c r="W8" s="587"/>
      <c r="X8" s="587"/>
      <c r="Y8" s="587"/>
      <c r="Z8" s="587"/>
      <c r="AA8" s="587"/>
      <c r="AB8" s="587"/>
      <c r="AC8" s="587"/>
      <c r="AD8" s="587"/>
      <c r="AE8" s="587"/>
      <c r="AF8" s="587"/>
      <c r="AG8" s="587"/>
      <c r="AH8" s="587"/>
      <c r="AI8" s="587"/>
      <c r="AJ8" s="30"/>
      <c r="AL8" s="30"/>
      <c r="AM8" s="30"/>
      <c r="AN8" s="30"/>
      <c r="AO8" s="30"/>
      <c r="AP8" s="30"/>
    </row>
    <row r="9" spans="1:42" ht="3.75" customHeight="1">
      <c r="A9" s="92"/>
      <c r="B9" s="92"/>
      <c r="C9" s="92"/>
      <c r="D9" s="92"/>
      <c r="E9" s="92"/>
      <c r="F9" s="92"/>
      <c r="G9" s="92"/>
      <c r="H9" s="92"/>
      <c r="I9" s="92"/>
      <c r="J9" s="92"/>
      <c r="K9" s="92"/>
      <c r="L9" s="92"/>
      <c r="M9" s="92"/>
      <c r="N9" s="92"/>
      <c r="O9" s="92"/>
      <c r="P9" s="92"/>
      <c r="Q9" s="92"/>
      <c r="R9" s="92"/>
      <c r="S9" s="95"/>
      <c r="T9" s="92"/>
      <c r="U9" s="92"/>
      <c r="V9" s="92"/>
      <c r="W9" s="92"/>
      <c r="X9" s="92"/>
      <c r="Y9" s="92"/>
      <c r="Z9" s="92"/>
      <c r="AA9" s="92"/>
      <c r="AB9" s="92"/>
      <c r="AC9" s="92"/>
      <c r="AD9" s="92"/>
      <c r="AE9" s="92"/>
      <c r="AF9" s="92"/>
      <c r="AG9" s="92"/>
      <c r="AH9" s="92"/>
      <c r="AI9" s="92"/>
      <c r="AJ9" s="29"/>
      <c r="AK9" s="30"/>
      <c r="AL9" s="30"/>
      <c r="AM9" s="30"/>
      <c r="AN9" s="30"/>
      <c r="AO9" s="30"/>
      <c r="AP9" s="30"/>
    </row>
    <row r="10" spans="1:42" ht="24.75" customHeight="1">
      <c r="A10" s="580" t="str">
        <f>IF('SUC1_B. duomenys'!A16:U16="","",'SUC1_B. duomenys'!A16:U16)</f>
        <v>Klaipėdos miesto savivaldybės administracijos Sporto skyrius</v>
      </c>
      <c r="B10" s="580"/>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29"/>
      <c r="AK10" s="30"/>
      <c r="AL10" s="30"/>
      <c r="AM10" s="30"/>
      <c r="AN10" s="30"/>
      <c r="AO10" s="30"/>
      <c r="AP10" s="30"/>
    </row>
    <row r="11" spans="1:42" ht="11.25" customHeight="1">
      <c r="A11" s="566" t="s">
        <v>445</v>
      </c>
      <c r="B11" s="566"/>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29"/>
      <c r="AK11" s="30"/>
      <c r="AL11" s="30"/>
      <c r="AM11" s="30"/>
      <c r="AN11" s="30"/>
      <c r="AO11" s="30"/>
      <c r="AP11" s="30"/>
    </row>
    <row r="12" spans="1:42" ht="11.25" customHeight="1">
      <c r="A12" s="598"/>
      <c r="B12" s="598"/>
      <c r="C12" s="598"/>
      <c r="D12" s="598"/>
      <c r="E12" s="598"/>
      <c r="F12" s="598"/>
      <c r="G12" s="598"/>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29"/>
      <c r="AK12" s="30"/>
      <c r="AL12" s="30"/>
      <c r="AM12" s="30"/>
      <c r="AN12" s="30"/>
      <c r="AO12" s="30"/>
      <c r="AP12" s="30"/>
    </row>
    <row r="13" spans="1:42" ht="21" customHeight="1">
      <c r="A13" s="597" t="s">
        <v>595</v>
      </c>
      <c r="B13" s="597"/>
      <c r="C13" s="597"/>
      <c r="D13" s="597"/>
      <c r="E13" s="597"/>
      <c r="F13" s="597"/>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7"/>
      <c r="AJ13" s="29"/>
      <c r="AK13" s="30"/>
      <c r="AL13" s="30"/>
      <c r="AM13" s="30"/>
      <c r="AN13" s="30"/>
      <c r="AO13" s="30"/>
      <c r="AP13" s="30"/>
    </row>
    <row r="14" spans="1:42" ht="18.75" customHeight="1">
      <c r="A14" s="566" t="s">
        <v>240</v>
      </c>
      <c r="B14" s="566"/>
      <c r="C14" s="566"/>
      <c r="D14" s="566"/>
      <c r="E14" s="566"/>
      <c r="F14" s="566"/>
      <c r="G14" s="566"/>
      <c r="H14" s="566"/>
      <c r="I14" s="566"/>
      <c r="J14" s="566"/>
      <c r="K14" s="566"/>
      <c r="L14" s="566"/>
      <c r="M14" s="566"/>
      <c r="N14" s="566"/>
      <c r="O14" s="566"/>
      <c r="P14" s="566"/>
      <c r="Q14" s="566"/>
      <c r="R14" s="566"/>
      <c r="S14" s="566"/>
      <c r="T14" s="566"/>
      <c r="U14" s="566"/>
      <c r="V14" s="566"/>
      <c r="W14" s="566"/>
      <c r="X14" s="566"/>
      <c r="Y14" s="566"/>
      <c r="Z14" s="566"/>
      <c r="AA14" s="566"/>
      <c r="AB14" s="566"/>
      <c r="AC14" s="566"/>
      <c r="AD14" s="566"/>
      <c r="AE14" s="566"/>
      <c r="AF14" s="566"/>
      <c r="AG14" s="566"/>
      <c r="AH14" s="566"/>
      <c r="AI14" s="566"/>
      <c r="AJ14" s="29"/>
      <c r="AK14" s="30"/>
      <c r="AL14" s="30"/>
      <c r="AM14" s="30"/>
      <c r="AN14" s="30"/>
      <c r="AO14" s="30"/>
      <c r="AP14" s="30"/>
    </row>
    <row r="15" spans="1:42" ht="32.25" customHeight="1">
      <c r="A15" s="565" t="s">
        <v>553</v>
      </c>
      <c r="B15" s="565"/>
      <c r="C15" s="565"/>
      <c r="D15" s="565"/>
      <c r="E15" s="565"/>
      <c r="F15" s="565"/>
      <c r="G15" s="565"/>
      <c r="H15" s="565"/>
      <c r="I15" s="565"/>
      <c r="J15" s="565"/>
      <c r="K15" s="565"/>
      <c r="L15" s="565"/>
      <c r="M15" s="565"/>
      <c r="N15" s="565"/>
      <c r="O15" s="565"/>
      <c r="P15" s="565"/>
      <c r="Q15" s="565"/>
      <c r="R15" s="565"/>
      <c r="S15" s="565"/>
      <c r="T15" s="565"/>
      <c r="U15" s="565"/>
      <c r="V15" s="565"/>
      <c r="W15" s="565"/>
      <c r="X15" s="565"/>
      <c r="Y15" s="565"/>
      <c r="Z15" s="565"/>
      <c r="AA15" s="565"/>
      <c r="AB15" s="565"/>
      <c r="AC15" s="565"/>
      <c r="AD15" s="565"/>
      <c r="AE15" s="565"/>
      <c r="AF15" s="565"/>
      <c r="AG15" s="565"/>
      <c r="AH15" s="565"/>
      <c r="AI15" s="565"/>
      <c r="AJ15" s="29"/>
      <c r="AK15" s="216"/>
      <c r="AL15" s="30"/>
      <c r="AM15" s="30"/>
      <c r="AN15" s="30"/>
      <c r="AO15" s="30"/>
      <c r="AP15" s="30"/>
    </row>
    <row r="16" spans="1:42" ht="25.5" customHeight="1">
      <c r="A16" s="588" t="s">
        <v>22</v>
      </c>
      <c r="B16" s="589"/>
      <c r="C16" s="589"/>
      <c r="D16" s="589"/>
      <c r="E16" s="589"/>
      <c r="F16" s="589"/>
      <c r="G16" s="589"/>
      <c r="H16" s="589"/>
      <c r="I16" s="589"/>
      <c r="J16" s="589"/>
      <c r="K16" s="589"/>
      <c r="L16" s="589"/>
      <c r="M16" s="589"/>
      <c r="N16" s="589"/>
      <c r="O16" s="589"/>
      <c r="P16" s="589"/>
      <c r="Q16" s="589"/>
      <c r="R16" s="589"/>
      <c r="S16" s="589"/>
      <c r="T16" s="589"/>
      <c r="U16" s="589"/>
      <c r="V16" s="589"/>
      <c r="W16" s="589"/>
      <c r="X16" s="589"/>
      <c r="Y16" s="589"/>
      <c r="Z16" s="589"/>
      <c r="AA16" s="589"/>
      <c r="AB16" s="589"/>
      <c r="AC16" s="589"/>
      <c r="AD16" s="589"/>
      <c r="AE16" s="589"/>
      <c r="AF16" s="589"/>
      <c r="AG16" s="589"/>
      <c r="AH16" s="589"/>
      <c r="AI16" s="589"/>
      <c r="AJ16" s="29"/>
      <c r="AK16" s="30"/>
      <c r="AL16" s="30"/>
      <c r="AM16" s="30"/>
      <c r="AN16" s="30"/>
      <c r="AO16" s="30"/>
      <c r="AP16" s="30"/>
    </row>
    <row r="17" spans="1:42" ht="21" customHeight="1">
      <c r="A17" s="596" t="s">
        <v>0</v>
      </c>
      <c r="B17" s="571" t="s">
        <v>6</v>
      </c>
      <c r="C17" s="572"/>
      <c r="D17" s="572"/>
      <c r="E17" s="572"/>
      <c r="F17" s="572"/>
      <c r="G17" s="572"/>
      <c r="H17" s="572"/>
      <c r="I17" s="572"/>
      <c r="J17" s="528" t="s">
        <v>1</v>
      </c>
      <c r="K17" s="567" t="s">
        <v>24</v>
      </c>
      <c r="L17" s="577"/>
      <c r="M17" s="577"/>
      <c r="N17" s="577"/>
      <c r="O17" s="578"/>
      <c r="P17" s="593" t="s">
        <v>3</v>
      </c>
      <c r="Q17" s="594"/>
      <c r="R17" s="594"/>
      <c r="S17" s="594"/>
      <c r="T17" s="594"/>
      <c r="U17" s="594"/>
      <c r="V17" s="594"/>
      <c r="W17" s="594"/>
      <c r="X17" s="594"/>
      <c r="Y17" s="594"/>
      <c r="Z17" s="595"/>
      <c r="AA17" s="590" t="s">
        <v>477</v>
      </c>
      <c r="AB17" s="481" t="s">
        <v>4</v>
      </c>
      <c r="AC17" s="481"/>
      <c r="AD17" s="481"/>
      <c r="AE17" s="481"/>
      <c r="AF17" s="481"/>
      <c r="AG17" s="481" t="s">
        <v>5</v>
      </c>
      <c r="AH17" s="481"/>
      <c r="AI17" s="481"/>
      <c r="AJ17" s="29"/>
      <c r="AK17" s="30"/>
      <c r="AL17" s="30"/>
      <c r="AM17" s="30"/>
      <c r="AN17" s="30"/>
      <c r="AO17" s="30"/>
      <c r="AP17" s="30"/>
    </row>
    <row r="18" spans="1:42" ht="39.75" customHeight="1">
      <c r="A18" s="596"/>
      <c r="B18" s="573"/>
      <c r="C18" s="574"/>
      <c r="D18" s="574"/>
      <c r="E18" s="574"/>
      <c r="F18" s="574"/>
      <c r="G18" s="574"/>
      <c r="H18" s="574"/>
      <c r="I18" s="574"/>
      <c r="J18" s="528"/>
      <c r="K18" s="398" t="s">
        <v>450</v>
      </c>
      <c r="L18" s="398" t="s">
        <v>452</v>
      </c>
      <c r="M18" s="398" t="s">
        <v>453</v>
      </c>
      <c r="N18" s="413" t="s">
        <v>482</v>
      </c>
      <c r="O18" s="482" t="s">
        <v>2</v>
      </c>
      <c r="P18" s="596" t="s">
        <v>474</v>
      </c>
      <c r="Q18" s="596"/>
      <c r="R18" s="596"/>
      <c r="S18" s="567" t="s">
        <v>522</v>
      </c>
      <c r="T18" s="577"/>
      <c r="U18" s="578"/>
      <c r="V18" s="567" t="s">
        <v>475</v>
      </c>
      <c r="W18" s="568"/>
      <c r="X18" s="569"/>
      <c r="Y18" s="570" t="s">
        <v>36</v>
      </c>
      <c r="Z18" s="570"/>
      <c r="AA18" s="591"/>
      <c r="AB18" s="482" t="s">
        <v>25</v>
      </c>
      <c r="AC18" s="482" t="s">
        <v>7</v>
      </c>
      <c r="AD18" s="482" t="s">
        <v>8</v>
      </c>
      <c r="AE18" s="482" t="s">
        <v>9</v>
      </c>
      <c r="AF18" s="482" t="s">
        <v>10</v>
      </c>
      <c r="AG18" s="482" t="s">
        <v>11</v>
      </c>
      <c r="AH18" s="485" t="s">
        <v>12</v>
      </c>
      <c r="AI18" s="485" t="s">
        <v>13</v>
      </c>
      <c r="AJ18" s="29"/>
      <c r="AK18" s="30"/>
      <c r="AL18" s="30"/>
      <c r="AM18" s="30"/>
      <c r="AN18" s="30"/>
      <c r="AO18" s="30"/>
      <c r="AP18" s="30"/>
    </row>
    <row r="19" spans="1:42" ht="54" customHeight="1">
      <c r="A19" s="596"/>
      <c r="B19" s="575"/>
      <c r="C19" s="576"/>
      <c r="D19" s="576"/>
      <c r="E19" s="576"/>
      <c r="F19" s="576"/>
      <c r="G19" s="576"/>
      <c r="H19" s="576"/>
      <c r="I19" s="576"/>
      <c r="J19" s="528"/>
      <c r="K19" s="399"/>
      <c r="L19" s="399"/>
      <c r="M19" s="399"/>
      <c r="N19" s="413"/>
      <c r="O19" s="484"/>
      <c r="P19" s="9" t="s">
        <v>14</v>
      </c>
      <c r="Q19" s="9" t="s">
        <v>15</v>
      </c>
      <c r="R19" s="9" t="s">
        <v>2</v>
      </c>
      <c r="S19" s="9" t="s">
        <v>16</v>
      </c>
      <c r="T19" s="9" t="s">
        <v>15</v>
      </c>
      <c r="U19" s="9" t="s">
        <v>2</v>
      </c>
      <c r="V19" s="9" t="s">
        <v>241</v>
      </c>
      <c r="W19" s="9" t="s">
        <v>17</v>
      </c>
      <c r="X19" s="9" t="s">
        <v>476</v>
      </c>
      <c r="Y19" s="9" t="s">
        <v>16</v>
      </c>
      <c r="Z19" s="9" t="s">
        <v>15</v>
      </c>
      <c r="AA19" s="592"/>
      <c r="AB19" s="487"/>
      <c r="AC19" s="487"/>
      <c r="AD19" s="487"/>
      <c r="AE19" s="487"/>
      <c r="AF19" s="487"/>
      <c r="AG19" s="487"/>
      <c r="AH19" s="487"/>
      <c r="AI19" s="487"/>
      <c r="AJ19" s="29"/>
      <c r="AK19" s="30"/>
      <c r="AL19" s="30"/>
      <c r="AM19" s="30"/>
      <c r="AN19" s="30"/>
      <c r="AO19" s="30"/>
      <c r="AP19" s="30"/>
    </row>
    <row r="20" spans="1:42" s="1" customFormat="1" ht="11.25" customHeight="1">
      <c r="A20" s="10">
        <v>1</v>
      </c>
      <c r="B20" s="550">
        <v>2</v>
      </c>
      <c r="C20" s="551"/>
      <c r="D20" s="551"/>
      <c r="E20" s="551"/>
      <c r="F20" s="551"/>
      <c r="G20" s="551"/>
      <c r="H20" s="551"/>
      <c r="I20" s="551"/>
      <c r="J20" s="10">
        <v>3</v>
      </c>
      <c r="K20" s="8">
        <v>4</v>
      </c>
      <c r="L20" s="10">
        <v>5</v>
      </c>
      <c r="M20" s="305">
        <v>6</v>
      </c>
      <c r="N20" s="10">
        <v>7</v>
      </c>
      <c r="O20" s="305">
        <v>8</v>
      </c>
      <c r="P20" s="10">
        <v>9</v>
      </c>
      <c r="Q20" s="10">
        <v>10</v>
      </c>
      <c r="R20" s="305">
        <v>11</v>
      </c>
      <c r="S20" s="10">
        <v>12</v>
      </c>
      <c r="T20" s="10">
        <v>13</v>
      </c>
      <c r="U20" s="305">
        <v>14</v>
      </c>
      <c r="V20" s="10">
        <v>15</v>
      </c>
      <c r="W20" s="10">
        <v>16</v>
      </c>
      <c r="X20" s="305">
        <v>17</v>
      </c>
      <c r="Y20" s="10">
        <v>18</v>
      </c>
      <c r="Z20" s="10">
        <v>19</v>
      </c>
      <c r="AA20" s="305">
        <v>20</v>
      </c>
      <c r="AB20" s="10">
        <v>21</v>
      </c>
      <c r="AC20" s="10">
        <v>22</v>
      </c>
      <c r="AD20" s="305">
        <v>23</v>
      </c>
      <c r="AE20" s="10">
        <v>24</v>
      </c>
      <c r="AF20" s="305">
        <v>25</v>
      </c>
      <c r="AG20" s="305">
        <v>26</v>
      </c>
      <c r="AH20" s="305">
        <v>27</v>
      </c>
      <c r="AI20" s="305">
        <v>28</v>
      </c>
      <c r="AJ20" s="31"/>
      <c r="AK20" s="32"/>
      <c r="AL20" s="32"/>
      <c r="AM20" s="32"/>
      <c r="AN20" s="32"/>
      <c r="AO20" s="32"/>
      <c r="AP20" s="32"/>
    </row>
    <row r="21" spans="1:42" ht="14.25" customHeight="1">
      <c r="A21" s="11" t="s">
        <v>39</v>
      </c>
      <c r="B21" s="548" t="s">
        <v>154</v>
      </c>
      <c r="C21" s="549"/>
      <c r="D21" s="549"/>
      <c r="E21" s="549"/>
      <c r="F21" s="549"/>
      <c r="G21" s="549"/>
      <c r="H21" s="549"/>
      <c r="I21" s="549"/>
      <c r="J21" s="6">
        <v>15</v>
      </c>
      <c r="K21" s="6">
        <v>377</v>
      </c>
      <c r="L21" s="6">
        <v>213</v>
      </c>
      <c r="M21" s="6">
        <v>100</v>
      </c>
      <c r="N21" s="141">
        <f>SUM(K21:M21)</f>
        <v>690</v>
      </c>
      <c r="O21" s="6">
        <v>219</v>
      </c>
      <c r="P21" s="6">
        <v>62</v>
      </c>
      <c r="Q21" s="6">
        <v>2994</v>
      </c>
      <c r="R21" s="6">
        <v>812</v>
      </c>
      <c r="S21" s="6">
        <v>54</v>
      </c>
      <c r="T21" s="6">
        <v>1670</v>
      </c>
      <c r="U21" s="6">
        <v>613</v>
      </c>
      <c r="V21" s="6">
        <v>10</v>
      </c>
      <c r="W21" s="6">
        <v>82</v>
      </c>
      <c r="X21" s="6">
        <v>170</v>
      </c>
      <c r="Y21" s="6">
        <v>2</v>
      </c>
      <c r="Z21" s="6">
        <v>116</v>
      </c>
      <c r="AA21" s="6">
        <v>20</v>
      </c>
      <c r="AB21" s="304"/>
      <c r="AC21" s="6"/>
      <c r="AD21" s="6">
        <v>10</v>
      </c>
      <c r="AE21" s="6">
        <v>11</v>
      </c>
      <c r="AF21" s="6">
        <v>12</v>
      </c>
      <c r="AG21" s="6">
        <v>5</v>
      </c>
      <c r="AH21" s="6">
        <v>2</v>
      </c>
      <c r="AI21" s="6"/>
      <c r="AJ21" s="29"/>
      <c r="AK21" s="30"/>
      <c r="AL21" s="311" t="str">
        <f t="shared" ref="AL21:AL22"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30"/>
      <c r="AN21" s="30"/>
      <c r="AO21" s="30"/>
      <c r="AP21" s="30"/>
    </row>
    <row r="22" spans="1:42" ht="14.25" customHeight="1">
      <c r="A22" s="11" t="s">
        <v>41</v>
      </c>
      <c r="B22" s="548" t="s">
        <v>19</v>
      </c>
      <c r="C22" s="549"/>
      <c r="D22" s="549"/>
      <c r="E22" s="549"/>
      <c r="F22" s="549"/>
      <c r="G22" s="549"/>
      <c r="H22" s="549"/>
      <c r="I22" s="549"/>
      <c r="J22" s="6">
        <v>49</v>
      </c>
      <c r="K22" s="6">
        <v>4714</v>
      </c>
      <c r="L22" s="6">
        <v>988</v>
      </c>
      <c r="M22" s="6">
        <v>1901</v>
      </c>
      <c r="N22" s="141">
        <f t="shared" ref="N22:N24" si="1">SUM(K22:M22)</f>
        <v>7603</v>
      </c>
      <c r="O22" s="6">
        <v>1925</v>
      </c>
      <c r="P22" s="6">
        <v>305</v>
      </c>
      <c r="Q22" s="6">
        <v>8983</v>
      </c>
      <c r="R22" s="6">
        <v>1712</v>
      </c>
      <c r="S22" s="6">
        <v>140</v>
      </c>
      <c r="T22" s="6">
        <v>10086</v>
      </c>
      <c r="U22" s="6">
        <v>3951</v>
      </c>
      <c r="V22" s="6">
        <v>136</v>
      </c>
      <c r="W22" s="6">
        <v>1885</v>
      </c>
      <c r="X22" s="6">
        <v>8261</v>
      </c>
      <c r="Y22" s="6">
        <v>41</v>
      </c>
      <c r="Z22" s="6">
        <v>1484</v>
      </c>
      <c r="AA22" s="6">
        <v>256</v>
      </c>
      <c r="AB22" s="304"/>
      <c r="AC22" s="6">
        <v>24</v>
      </c>
      <c r="AD22" s="6">
        <v>40</v>
      </c>
      <c r="AE22" s="6">
        <v>45</v>
      </c>
      <c r="AF22" s="6">
        <v>97</v>
      </c>
      <c r="AG22" s="6">
        <v>66</v>
      </c>
      <c r="AH22" s="6">
        <v>18</v>
      </c>
      <c r="AI22" s="6">
        <v>50</v>
      </c>
      <c r="AJ22" s="29"/>
      <c r="AK22" s="30"/>
      <c r="AL22" s="311" t="str">
        <f t="shared" si="0"/>
        <v/>
      </c>
      <c r="AM22" s="30"/>
      <c r="AN22" s="30"/>
      <c r="AO22" s="30"/>
      <c r="AP22" s="30"/>
    </row>
    <row r="23" spans="1:42" ht="36.75" customHeight="1">
      <c r="A23" s="11" t="s">
        <v>43</v>
      </c>
      <c r="B23" s="548" t="s">
        <v>336</v>
      </c>
      <c r="C23" s="549"/>
      <c r="D23" s="549"/>
      <c r="E23" s="549"/>
      <c r="F23" s="549"/>
      <c r="G23" s="549"/>
      <c r="H23" s="549"/>
      <c r="I23" s="549"/>
      <c r="J23" s="6">
        <v>12</v>
      </c>
      <c r="K23" s="6"/>
      <c r="L23" s="6"/>
      <c r="M23" s="6"/>
      <c r="N23" s="141">
        <f t="shared" si="1"/>
        <v>0</v>
      </c>
      <c r="O23" s="6"/>
      <c r="P23" s="6">
        <v>216</v>
      </c>
      <c r="Q23" s="6">
        <v>4908</v>
      </c>
      <c r="R23" s="6">
        <v>1293</v>
      </c>
      <c r="S23" s="6">
        <v>21</v>
      </c>
      <c r="T23" s="6">
        <v>1682</v>
      </c>
      <c r="U23" s="6">
        <v>573</v>
      </c>
      <c r="V23" s="6">
        <v>34</v>
      </c>
      <c r="W23" s="6">
        <v>459</v>
      </c>
      <c r="X23" s="6">
        <v>372</v>
      </c>
      <c r="Y23" s="6">
        <v>9</v>
      </c>
      <c r="Z23" s="6">
        <v>260</v>
      </c>
      <c r="AA23" s="6"/>
      <c r="AB23" s="304"/>
      <c r="AC23" s="6"/>
      <c r="AD23" s="6"/>
      <c r="AE23" s="6"/>
      <c r="AF23" s="6"/>
      <c r="AG23" s="6">
        <v>46</v>
      </c>
      <c r="AH23" s="6">
        <v>7</v>
      </c>
      <c r="AI23" s="6">
        <v>66</v>
      </c>
      <c r="AJ23" s="29"/>
      <c r="AK23" s="30"/>
      <c r="AL23" s="311" t="str">
        <f>IF(AND(J23=0,N23&gt;0),"Nurodykite organizacijų skaičių, nes eilutėje yra sportuojančiųjų!",IF(O23&gt;N23,"Klaida! Negali būti moterų daugiau nei iš viso buvo sportuojančiųjų!",IF(R23&gt;Q23,"Klaida! Negali būti daugiau moterų  nei iš viso buvo dalyvių aukšto meistriškumo varžybose!",IF(U23&gt;T23,"Klaida! Negali būti daugiau moterų  nei iš viso buvo dalyvių fizinio aktyvumo renginuose!",""))))</f>
        <v/>
      </c>
      <c r="AM23" s="30"/>
      <c r="AN23" s="30"/>
      <c r="AO23" s="30"/>
      <c r="AP23" s="30"/>
    </row>
    <row r="24" spans="1:42" ht="12.75" customHeight="1">
      <c r="A24" s="11" t="s">
        <v>45</v>
      </c>
      <c r="B24" s="548" t="s">
        <v>20</v>
      </c>
      <c r="C24" s="549"/>
      <c r="D24" s="549"/>
      <c r="E24" s="549"/>
      <c r="F24" s="549"/>
      <c r="G24" s="549"/>
      <c r="H24" s="549"/>
      <c r="I24" s="549"/>
      <c r="J24" s="6"/>
      <c r="K24" s="6"/>
      <c r="L24" s="6"/>
      <c r="M24" s="6"/>
      <c r="N24" s="141">
        <f t="shared" si="1"/>
        <v>0</v>
      </c>
      <c r="O24" s="6"/>
      <c r="P24" s="6"/>
      <c r="Q24" s="6"/>
      <c r="R24" s="6"/>
      <c r="S24" s="6"/>
      <c r="T24" s="6"/>
      <c r="U24" s="6"/>
      <c r="V24" s="6"/>
      <c r="W24" s="6"/>
      <c r="X24" s="6"/>
      <c r="Y24" s="6"/>
      <c r="Z24" s="6"/>
      <c r="AA24" s="6"/>
      <c r="AB24" s="304"/>
      <c r="AC24" s="6"/>
      <c r="AD24" s="6"/>
      <c r="AE24" s="6"/>
      <c r="AF24" s="6"/>
      <c r="AG24" s="6"/>
      <c r="AH24" s="6"/>
      <c r="AI24" s="6"/>
      <c r="AJ24" s="29"/>
      <c r="AK24" s="30"/>
      <c r="AL24" s="311" t="str">
        <f t="shared" ref="AL24:AL28" si="2">IF(AND(J24=0,N24&gt;0),"Nurodykite organizacijų skaičių, nes eilutėje yra sportuojančiųjų!",IF(O24&gt;N24,"Klaida! Negali būti moterų daugiau nei iš viso buvo sportuojančiųjų!",IF(R24&gt;Q24,"Klaida! Negali būti daugiau moterų  nei iš viso buvo dalyvių aukšto meistriškumo varžybose!",IF(U24&gt;T24,"Klaida! Negali būti daugiau moterų  nei iš viso buvo dalyvių fizinio aktyvumo renginuose!",""))))</f>
        <v/>
      </c>
      <c r="AM24" s="30"/>
      <c r="AN24" s="30"/>
      <c r="AO24" s="30"/>
      <c r="AP24" s="30"/>
    </row>
    <row r="25" spans="1:42" ht="25.5" customHeight="1">
      <c r="A25" s="11" t="s">
        <v>47</v>
      </c>
      <c r="B25" s="548" t="s">
        <v>248</v>
      </c>
      <c r="C25" s="549"/>
      <c r="D25" s="549"/>
      <c r="E25" s="549"/>
      <c r="F25" s="549"/>
      <c r="G25" s="549"/>
      <c r="H25" s="549"/>
      <c r="I25" s="549"/>
      <c r="J25" s="6" t="str">
        <f>IF(SUM(P25:AA25)&gt;0,1,"")</f>
        <v/>
      </c>
      <c r="K25" s="68"/>
      <c r="L25" s="68"/>
      <c r="M25" s="68"/>
      <c r="N25" s="68"/>
      <c r="O25" s="68"/>
      <c r="P25" s="6"/>
      <c r="Q25" s="6"/>
      <c r="R25" s="6"/>
      <c r="S25" s="6"/>
      <c r="T25" s="6"/>
      <c r="U25" s="6"/>
      <c r="V25" s="6"/>
      <c r="W25" s="6"/>
      <c r="X25" s="6"/>
      <c r="Y25" s="6"/>
      <c r="Z25" s="6"/>
      <c r="AA25" s="6"/>
      <c r="AB25" s="68"/>
      <c r="AC25" s="68"/>
      <c r="AD25" s="68"/>
      <c r="AE25" s="68"/>
      <c r="AF25" s="68"/>
      <c r="AG25" s="68"/>
      <c r="AH25" s="68"/>
      <c r="AI25" s="68"/>
      <c r="AJ25" s="29"/>
      <c r="AK25" s="30"/>
      <c r="AL25" s="311" t="str">
        <f t="shared" si="2"/>
        <v/>
      </c>
      <c r="AM25" s="30"/>
      <c r="AN25" s="30"/>
      <c r="AO25" s="30"/>
      <c r="AP25" s="30"/>
    </row>
    <row r="26" spans="1:42" ht="14.25" customHeight="1">
      <c r="A26" s="11" t="s">
        <v>49</v>
      </c>
      <c r="B26" s="548" t="s">
        <v>247</v>
      </c>
      <c r="C26" s="549"/>
      <c r="D26" s="549"/>
      <c r="E26" s="549"/>
      <c r="F26" s="549"/>
      <c r="G26" s="549"/>
      <c r="H26" s="549"/>
      <c r="I26" s="549"/>
      <c r="J26" s="6">
        <v>6</v>
      </c>
      <c r="K26" s="223">
        <f>'SUC1_B. duomenys'!C155</f>
        <v>3241</v>
      </c>
      <c r="L26" s="223">
        <f>'SUC1_B. duomenys'!D155</f>
        <v>79</v>
      </c>
      <c r="M26" s="223">
        <f>'SUC1_B. duomenys'!E155</f>
        <v>0</v>
      </c>
      <c r="N26" s="223">
        <f>'SUC1_B. duomenys'!F155</f>
        <v>3320</v>
      </c>
      <c r="O26" s="223">
        <f>'SUC1_B. duomenys'!G155</f>
        <v>1009</v>
      </c>
      <c r="P26" s="223">
        <f>'SUC1_Kiti duom.'!J10</f>
        <v>228</v>
      </c>
      <c r="Q26" s="223">
        <f>'SUC1_Kiti duom.'!K10</f>
        <v>5843</v>
      </c>
      <c r="R26" s="223">
        <f>'SUC1_Kiti duom.'!L10</f>
        <v>2396</v>
      </c>
      <c r="S26" s="223">
        <f>'SUC1_Kiti duom.'!M10</f>
        <v>14</v>
      </c>
      <c r="T26" s="223">
        <f>'SUC1_Kiti duom.'!N10</f>
        <v>3754</v>
      </c>
      <c r="U26" s="223">
        <f>'SUC1_Kiti duom.'!O10</f>
        <v>1526</v>
      </c>
      <c r="V26" s="223">
        <f>'SUC1_Kiti duom.'!P10</f>
        <v>93</v>
      </c>
      <c r="W26" s="223">
        <f>'SUC1_Kiti duom.'!Q10</f>
        <v>659</v>
      </c>
      <c r="X26" s="223">
        <f>'SUC1_Kiti duom.'!R10</f>
        <v>5800</v>
      </c>
      <c r="Y26" s="223">
        <f>'SUC1_Kiti duom.'!S10</f>
        <v>52</v>
      </c>
      <c r="Z26" s="223">
        <f>'SUC1_Kiti duom.'!T10</f>
        <v>334</v>
      </c>
      <c r="AA26" s="223">
        <f>'SUC1_Kiti duom.'!U10</f>
        <v>250</v>
      </c>
      <c r="AB26" s="223">
        <f>'SUC1_Kiti duom.'!V10</f>
        <v>0</v>
      </c>
      <c r="AC26" s="223">
        <f>'SUC1_Kiti duom.'!W10</f>
        <v>8</v>
      </c>
      <c r="AD26" s="223">
        <f>'SUC1_Kiti duom.'!X10</f>
        <v>17</v>
      </c>
      <c r="AE26" s="223">
        <f>'SUC1_Kiti duom.'!Y10</f>
        <v>11</v>
      </c>
      <c r="AF26" s="223">
        <f>'SUC1_Kiti duom.'!Z10</f>
        <v>47</v>
      </c>
      <c r="AG26" s="223">
        <f>'SUC1_Kiti duom.'!AA10</f>
        <v>22</v>
      </c>
      <c r="AH26" s="223">
        <f>'SUC1_Kiti duom.'!AB10</f>
        <v>2</v>
      </c>
      <c r="AI26" s="223">
        <f>'SUC1_Kiti duom.'!AC10</f>
        <v>29</v>
      </c>
      <c r="AJ26" s="29"/>
      <c r="AK26" s="30"/>
      <c r="AL26" s="311" t="str">
        <f t="shared" si="2"/>
        <v/>
      </c>
      <c r="AM26" s="30"/>
      <c r="AN26" s="30"/>
      <c r="AO26" s="30"/>
      <c r="AP26" s="30"/>
    </row>
    <row r="27" spans="1:42" ht="13.7" customHeight="1">
      <c r="A27" s="11" t="s">
        <v>51</v>
      </c>
      <c r="B27" s="548" t="s">
        <v>246</v>
      </c>
      <c r="C27" s="549"/>
      <c r="D27" s="549"/>
      <c r="E27" s="549"/>
      <c r="F27" s="549"/>
      <c r="G27" s="549"/>
      <c r="H27" s="549"/>
      <c r="I27" s="549"/>
      <c r="J27" s="6" t="str">
        <f t="shared" ref="J27:J28" si="3">IF(N27&gt;0,1,"")</f>
        <v/>
      </c>
      <c r="K27" s="223">
        <f>'SUC1_B. duomenys'!C156</f>
        <v>0</v>
      </c>
      <c r="L27" s="223">
        <f>'SUC1_B. duomenys'!D156</f>
        <v>0</v>
      </c>
      <c r="M27" s="223">
        <f>'SUC1_B. duomenys'!E156</f>
        <v>0</v>
      </c>
      <c r="N27" s="223">
        <f>'SUC1_B. duomenys'!F156</f>
        <v>0</v>
      </c>
      <c r="O27" s="223">
        <f>'SUC1_B. duomenys'!G156</f>
        <v>0</v>
      </c>
      <c r="P27" s="223">
        <f>'SUC1_Kiti duom.'!J11</f>
        <v>0</v>
      </c>
      <c r="Q27" s="223">
        <f>'SUC1_Kiti duom.'!K11</f>
        <v>0</v>
      </c>
      <c r="R27" s="223">
        <f>'SUC1_Kiti duom.'!L11</f>
        <v>0</v>
      </c>
      <c r="S27" s="223">
        <f>'SUC1_Kiti duom.'!M11</f>
        <v>0</v>
      </c>
      <c r="T27" s="223">
        <f>'SUC1_Kiti duom.'!N11</f>
        <v>0</v>
      </c>
      <c r="U27" s="223">
        <f>'SUC1_Kiti duom.'!O11</f>
        <v>0</v>
      </c>
      <c r="V27" s="223">
        <f>'SUC1_Kiti duom.'!P11</f>
        <v>0</v>
      </c>
      <c r="W27" s="223">
        <f>'SUC1_Kiti duom.'!Q11</f>
        <v>0</v>
      </c>
      <c r="X27" s="223">
        <f>'SUC1_Kiti duom.'!R11</f>
        <v>0</v>
      </c>
      <c r="Y27" s="223">
        <f>'SUC1_Kiti duom.'!S11</f>
        <v>0</v>
      </c>
      <c r="Z27" s="223">
        <f>'SUC1_Kiti duom.'!T11</f>
        <v>0</v>
      </c>
      <c r="AA27" s="223">
        <f>'SUC1_Kiti duom.'!U11</f>
        <v>0</v>
      </c>
      <c r="AB27" s="223">
        <f>'SUC1_Kiti duom.'!V11</f>
        <v>0</v>
      </c>
      <c r="AC27" s="223">
        <f>'SUC1_Kiti duom.'!W11</f>
        <v>0</v>
      </c>
      <c r="AD27" s="223">
        <f>'SUC1_Kiti duom.'!X11</f>
        <v>0</v>
      </c>
      <c r="AE27" s="223">
        <f>'SUC1_Kiti duom.'!Y11</f>
        <v>0</v>
      </c>
      <c r="AF27" s="223">
        <f>'SUC1_Kiti duom.'!Z11</f>
        <v>0</v>
      </c>
      <c r="AG27" s="223">
        <f>'SUC1_Kiti duom.'!AA11</f>
        <v>0</v>
      </c>
      <c r="AH27" s="223">
        <f>'SUC1_Kiti duom.'!AB11</f>
        <v>0</v>
      </c>
      <c r="AI27" s="223">
        <f>'SUC1_Kiti duom.'!AC11</f>
        <v>0</v>
      </c>
      <c r="AJ27" s="29"/>
      <c r="AK27" s="30"/>
      <c r="AL27" s="311" t="str">
        <f t="shared" si="2"/>
        <v/>
      </c>
      <c r="AM27" s="30"/>
      <c r="AN27" s="30"/>
      <c r="AO27" s="30"/>
      <c r="AP27" s="30"/>
    </row>
    <row r="28" spans="1:42" ht="14.25" customHeight="1">
      <c r="A28" s="11" t="s">
        <v>52</v>
      </c>
      <c r="B28" s="548" t="s">
        <v>292</v>
      </c>
      <c r="C28" s="549"/>
      <c r="D28" s="549"/>
      <c r="E28" s="549"/>
      <c r="F28" s="549"/>
      <c r="G28" s="549"/>
      <c r="H28" s="549"/>
      <c r="I28" s="549"/>
      <c r="J28" s="6" t="str">
        <f t="shared" si="3"/>
        <v/>
      </c>
      <c r="K28" s="223">
        <f>'SUC1_B. duomenys'!C157</f>
        <v>0</v>
      </c>
      <c r="L28" s="223">
        <f>'SUC1_B. duomenys'!D157</f>
        <v>0</v>
      </c>
      <c r="M28" s="223">
        <f>'SUC1_B. duomenys'!E157</f>
        <v>0</v>
      </c>
      <c r="N28" s="223">
        <f>'SUC1_B. duomenys'!F157</f>
        <v>0</v>
      </c>
      <c r="O28" s="223">
        <f>'SUC1_B. duomenys'!G157</f>
        <v>0</v>
      </c>
      <c r="P28" s="223">
        <f>'SUC1_Kiti duom.'!J12</f>
        <v>0</v>
      </c>
      <c r="Q28" s="223">
        <f>'SUC1_Kiti duom.'!K12</f>
        <v>0</v>
      </c>
      <c r="R28" s="223">
        <f>'SUC1_Kiti duom.'!L12</f>
        <v>0</v>
      </c>
      <c r="S28" s="223">
        <f>'SUC1_Kiti duom.'!M12</f>
        <v>0</v>
      </c>
      <c r="T28" s="223">
        <f>'SUC1_Kiti duom.'!N12</f>
        <v>0</v>
      </c>
      <c r="U28" s="223">
        <f>'SUC1_Kiti duom.'!O12</f>
        <v>0</v>
      </c>
      <c r="V28" s="223">
        <f>'SUC1_Kiti duom.'!P12</f>
        <v>0</v>
      </c>
      <c r="W28" s="223">
        <f>'SUC1_Kiti duom.'!Q12</f>
        <v>0</v>
      </c>
      <c r="X28" s="223">
        <f>'SUC1_Kiti duom.'!R12</f>
        <v>0</v>
      </c>
      <c r="Y28" s="223">
        <f>'SUC1_Kiti duom.'!S12</f>
        <v>0</v>
      </c>
      <c r="Z28" s="223">
        <f>'SUC1_Kiti duom.'!T12</f>
        <v>0</v>
      </c>
      <c r="AA28" s="223">
        <f>'SUC1_Kiti duom.'!U12</f>
        <v>0</v>
      </c>
      <c r="AB28" s="223">
        <f>'SUC1_Kiti duom.'!V12</f>
        <v>0</v>
      </c>
      <c r="AC28" s="223">
        <f>'SUC1_Kiti duom.'!W12</f>
        <v>0</v>
      </c>
      <c r="AD28" s="223">
        <f>'SUC1_Kiti duom.'!X12</f>
        <v>0</v>
      </c>
      <c r="AE28" s="223">
        <f>'SUC1_Kiti duom.'!Y12</f>
        <v>0</v>
      </c>
      <c r="AF28" s="223">
        <f>'SUC1_Kiti duom.'!Z12</f>
        <v>0</v>
      </c>
      <c r="AG28" s="223">
        <f>'SUC1_Kiti duom.'!AA12</f>
        <v>0</v>
      </c>
      <c r="AH28" s="223">
        <f>'SUC1_Kiti duom.'!AB12</f>
        <v>0</v>
      </c>
      <c r="AI28" s="223">
        <f>'SUC1_Kiti duom.'!AC12</f>
        <v>0</v>
      </c>
      <c r="AJ28" s="29"/>
      <c r="AK28" s="30"/>
      <c r="AL28" s="311" t="str">
        <f t="shared" si="2"/>
        <v/>
      </c>
      <c r="AM28" s="30"/>
      <c r="AN28" s="30"/>
      <c r="AO28" s="30"/>
      <c r="AP28" s="30"/>
    </row>
    <row r="29" spans="1:42" ht="15" customHeight="1">
      <c r="A29" s="12"/>
      <c r="B29" s="559" t="s">
        <v>554</v>
      </c>
      <c r="C29" s="560"/>
      <c r="D29" s="560"/>
      <c r="E29" s="560"/>
      <c r="F29" s="560"/>
      <c r="G29" s="560"/>
      <c r="H29" s="560"/>
      <c r="I29" s="560"/>
      <c r="J29" s="69">
        <f>SUM(J21:J28)</f>
        <v>82</v>
      </c>
      <c r="K29" s="69">
        <f t="shared" ref="K29:AH29" si="4">SUM(K21:K28)</f>
        <v>8332</v>
      </c>
      <c r="L29" s="69">
        <f t="shared" si="4"/>
        <v>1280</v>
      </c>
      <c r="M29" s="69">
        <f t="shared" si="4"/>
        <v>2001</v>
      </c>
      <c r="N29" s="69">
        <f t="shared" si="4"/>
        <v>11613</v>
      </c>
      <c r="O29" s="69">
        <f t="shared" si="4"/>
        <v>3153</v>
      </c>
      <c r="P29" s="69">
        <f t="shared" si="4"/>
        <v>811</v>
      </c>
      <c r="Q29" s="69">
        <f>SUM(Q21:Q28)</f>
        <v>22728</v>
      </c>
      <c r="R29" s="69">
        <f t="shared" si="4"/>
        <v>6213</v>
      </c>
      <c r="S29" s="69">
        <f t="shared" si="4"/>
        <v>229</v>
      </c>
      <c r="T29" s="69">
        <f t="shared" si="4"/>
        <v>17192</v>
      </c>
      <c r="U29" s="69">
        <f t="shared" si="4"/>
        <v>6663</v>
      </c>
      <c r="V29" s="69">
        <f t="shared" si="4"/>
        <v>273</v>
      </c>
      <c r="W29" s="69">
        <f t="shared" si="4"/>
        <v>3085</v>
      </c>
      <c r="X29" s="69">
        <f t="shared" si="4"/>
        <v>14603</v>
      </c>
      <c r="Y29" s="69">
        <f t="shared" si="4"/>
        <v>104</v>
      </c>
      <c r="Z29" s="69">
        <f t="shared" si="4"/>
        <v>2194</v>
      </c>
      <c r="AA29" s="69">
        <f t="shared" si="4"/>
        <v>526</v>
      </c>
      <c r="AB29" s="69">
        <f t="shared" si="4"/>
        <v>0</v>
      </c>
      <c r="AC29" s="69">
        <f t="shared" si="4"/>
        <v>32</v>
      </c>
      <c r="AD29" s="69">
        <f t="shared" si="4"/>
        <v>67</v>
      </c>
      <c r="AE29" s="69">
        <f t="shared" si="4"/>
        <v>67</v>
      </c>
      <c r="AF29" s="69">
        <f t="shared" si="4"/>
        <v>156</v>
      </c>
      <c r="AG29" s="69">
        <f t="shared" si="4"/>
        <v>139</v>
      </c>
      <c r="AH29" s="69">
        <f t="shared" si="4"/>
        <v>29</v>
      </c>
      <c r="AI29" s="69">
        <f>SUM(AI21:AI28)</f>
        <v>145</v>
      </c>
      <c r="AJ29" s="29"/>
      <c r="AK29" s="30"/>
      <c r="AL29" s="30"/>
      <c r="AM29" s="30"/>
      <c r="AN29" s="30"/>
      <c r="AO29" s="30"/>
      <c r="AP29" s="30"/>
    </row>
    <row r="30" spans="1:42" ht="3" customHeight="1">
      <c r="A30" s="111"/>
      <c r="B30" s="112"/>
      <c r="C30" s="112"/>
      <c r="D30" s="112"/>
      <c r="E30" s="112"/>
      <c r="F30" s="112"/>
      <c r="G30" s="112"/>
      <c r="H30" s="112"/>
      <c r="I30" s="112"/>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4"/>
      <c r="AK30" s="115"/>
      <c r="AL30" s="30"/>
      <c r="AM30" s="30"/>
      <c r="AN30" s="30"/>
      <c r="AO30" s="30"/>
      <c r="AP30" s="30"/>
    </row>
    <row r="31" spans="1:42" ht="14.25" customHeight="1">
      <c r="A31" s="321" t="s">
        <v>34</v>
      </c>
      <c r="B31" s="554" t="s">
        <v>436</v>
      </c>
      <c r="C31" s="555"/>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5"/>
      <c r="AF31" s="555"/>
      <c r="AG31" s="555"/>
      <c r="AH31" s="556"/>
      <c r="AI31" s="556"/>
      <c r="AJ31" s="29"/>
      <c r="AK31" s="30"/>
      <c r="AL31" s="30"/>
      <c r="AM31" s="30"/>
      <c r="AN31" s="30"/>
      <c r="AO31" s="30"/>
      <c r="AP31" s="30"/>
    </row>
    <row r="32" spans="1:42" ht="43.5" customHeight="1">
      <c r="A32" s="561" t="s">
        <v>495</v>
      </c>
      <c r="B32" s="561"/>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29"/>
      <c r="AK32" s="30"/>
      <c r="AL32" s="30"/>
      <c r="AM32" s="30"/>
      <c r="AN32" s="30"/>
      <c r="AO32" s="30"/>
      <c r="AP32" s="30"/>
    </row>
    <row r="33" spans="1:42" ht="42.75" customHeight="1">
      <c r="A33" s="561" t="s">
        <v>518</v>
      </c>
      <c r="B33" s="561"/>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29"/>
      <c r="AK33" s="30"/>
      <c r="AL33" s="30"/>
      <c r="AM33" s="30"/>
      <c r="AN33" s="30"/>
      <c r="AO33" s="30"/>
      <c r="AP33" s="30"/>
    </row>
    <row r="34" spans="1:42" s="329" customFormat="1" ht="21.75" customHeight="1">
      <c r="A34" s="326" t="s">
        <v>456</v>
      </c>
      <c r="B34" s="557" t="s">
        <v>494</v>
      </c>
      <c r="C34" s="557"/>
      <c r="D34" s="557"/>
      <c r="E34" s="557"/>
      <c r="F34" s="557"/>
      <c r="G34" s="557"/>
      <c r="H34" s="557"/>
      <c r="I34" s="557"/>
      <c r="J34" s="557"/>
      <c r="K34" s="557"/>
      <c r="L34" s="557"/>
      <c r="M34" s="557"/>
      <c r="N34" s="557"/>
      <c r="O34" s="557"/>
      <c r="P34" s="557"/>
      <c r="Q34" s="557"/>
      <c r="R34" s="557"/>
      <c r="S34" s="557"/>
      <c r="T34" s="557"/>
      <c r="U34" s="557"/>
      <c r="V34" s="557"/>
      <c r="W34" s="557"/>
      <c r="X34" s="557"/>
      <c r="Y34" s="557"/>
      <c r="Z34" s="557"/>
      <c r="AA34" s="557"/>
      <c r="AB34" s="557"/>
      <c r="AC34" s="557"/>
      <c r="AD34" s="557"/>
      <c r="AE34" s="557"/>
      <c r="AF34" s="557"/>
      <c r="AG34" s="557"/>
      <c r="AH34" s="557"/>
      <c r="AI34" s="557"/>
      <c r="AJ34" s="327"/>
      <c r="AK34" s="328"/>
      <c r="AL34" s="328"/>
      <c r="AM34" s="328"/>
      <c r="AN34" s="328"/>
      <c r="AO34" s="328"/>
      <c r="AP34" s="328"/>
    </row>
    <row r="35" spans="1:42" ht="12.75" customHeight="1">
      <c r="A35" s="322" t="s">
        <v>479</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4"/>
      <c r="AC35" s="324"/>
      <c r="AD35" s="325"/>
      <c r="AE35" s="325"/>
      <c r="AF35" s="325"/>
      <c r="AG35" s="325"/>
      <c r="AH35" s="325"/>
      <c r="AI35" s="325"/>
      <c r="AJ35" s="29"/>
      <c r="AK35" s="30"/>
      <c r="AL35" s="30"/>
      <c r="AM35" s="30"/>
      <c r="AN35" s="30"/>
      <c r="AO35" s="30"/>
      <c r="AP35" s="30"/>
    </row>
    <row r="36" spans="1:42" ht="12.75" customHeight="1">
      <c r="A36" s="322"/>
      <c r="B36" s="323" t="s">
        <v>356</v>
      </c>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4"/>
      <c r="AC36" s="324"/>
      <c r="AD36" s="325"/>
      <c r="AE36" s="325"/>
      <c r="AF36" s="325"/>
      <c r="AG36" s="325"/>
      <c r="AH36" s="325"/>
      <c r="AI36" s="325"/>
      <c r="AJ36" s="29"/>
      <c r="AK36" s="30"/>
      <c r="AL36" s="30"/>
      <c r="AM36" s="30"/>
      <c r="AN36" s="30"/>
      <c r="AO36" s="30"/>
      <c r="AP36" s="30"/>
    </row>
    <row r="37" spans="1:42" s="185" customFormat="1" ht="12.75" customHeight="1">
      <c r="A37" s="558" t="s">
        <v>478</v>
      </c>
      <c r="B37" s="558"/>
      <c r="C37" s="558"/>
      <c r="D37" s="558"/>
      <c r="E37" s="558"/>
      <c r="F37" s="558"/>
      <c r="G37" s="558"/>
      <c r="H37" s="558"/>
      <c r="I37" s="558"/>
      <c r="J37" s="558"/>
      <c r="K37" s="558"/>
      <c r="L37" s="558"/>
      <c r="M37" s="558"/>
      <c r="N37" s="558"/>
      <c r="O37" s="558"/>
      <c r="P37" s="558"/>
      <c r="Q37" s="558"/>
      <c r="R37" s="558"/>
      <c r="S37" s="558"/>
      <c r="T37" s="558"/>
      <c r="U37" s="558"/>
      <c r="V37" s="558"/>
      <c r="W37" s="558"/>
      <c r="X37" s="558"/>
      <c r="Y37" s="558"/>
      <c r="Z37" s="558"/>
      <c r="AA37" s="558"/>
      <c r="AB37" s="558"/>
      <c r="AC37" s="558"/>
      <c r="AD37" s="558"/>
      <c r="AE37" s="558"/>
      <c r="AF37" s="558"/>
      <c r="AG37" s="558"/>
      <c r="AH37" s="558"/>
      <c r="AI37" s="558"/>
    </row>
    <row r="38" spans="1:42" ht="12.75" customHeight="1">
      <c r="A38" s="321" t="s">
        <v>249</v>
      </c>
      <c r="B38" s="552" t="s">
        <v>250</v>
      </c>
      <c r="C38" s="553"/>
      <c r="D38" s="553"/>
      <c r="E38" s="553"/>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c r="AI38" s="553"/>
      <c r="AJ38" s="29"/>
      <c r="AK38" s="30"/>
      <c r="AL38" s="30"/>
      <c r="AM38" s="30"/>
      <c r="AN38" s="30"/>
      <c r="AO38" s="30"/>
      <c r="AP38" s="30"/>
    </row>
    <row r="39" spans="1:42">
      <c r="AJ39" s="29"/>
      <c r="AK39" s="30"/>
      <c r="AL39" s="30"/>
      <c r="AM39" s="30"/>
      <c r="AN39" s="30"/>
      <c r="AO39" s="30"/>
      <c r="AP39" s="30"/>
    </row>
    <row r="40" spans="1:42">
      <c r="A40" s="563" t="s">
        <v>282</v>
      </c>
      <c r="B40" s="563"/>
      <c r="C40" s="563"/>
      <c r="D40" s="563"/>
      <c r="E40" s="563"/>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3"/>
      <c r="AG40" s="563"/>
      <c r="AH40" s="563"/>
      <c r="AI40" s="563"/>
      <c r="AJ40" s="29"/>
      <c r="AK40" s="30"/>
      <c r="AL40" s="30"/>
      <c r="AM40" s="30"/>
      <c r="AN40" s="30"/>
      <c r="AO40" s="30"/>
      <c r="AP40" s="30"/>
    </row>
    <row r="41" spans="1:42" ht="25.5" customHeight="1">
      <c r="A41" s="564" t="s">
        <v>286</v>
      </c>
      <c r="B41" s="562"/>
      <c r="C41" s="562"/>
      <c r="D41" s="562"/>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29"/>
      <c r="AK41" s="30"/>
      <c r="AL41" s="30"/>
      <c r="AM41" s="30"/>
      <c r="AN41" s="30"/>
      <c r="AO41" s="30"/>
      <c r="AP41" s="30"/>
    </row>
    <row r="42" spans="1:42" ht="38.25" customHeight="1">
      <c r="A42" s="564" t="s">
        <v>496</v>
      </c>
      <c r="B42" s="562"/>
      <c r="C42" s="562"/>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562"/>
      <c r="AJ42" s="29"/>
      <c r="AK42" s="30"/>
      <c r="AL42" s="30"/>
      <c r="AM42" s="30"/>
      <c r="AN42" s="30"/>
      <c r="AO42" s="30"/>
      <c r="AP42" s="30"/>
    </row>
    <row r="43" spans="1:42" ht="40.5" customHeight="1">
      <c r="A43" s="564" t="s">
        <v>288</v>
      </c>
      <c r="B43" s="562"/>
      <c r="C43" s="562"/>
      <c r="D43" s="562"/>
      <c r="E43" s="562"/>
      <c r="F43" s="562"/>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2"/>
      <c r="AI43" s="562"/>
      <c r="AJ43" s="29"/>
      <c r="AK43" s="30"/>
      <c r="AL43" s="30"/>
      <c r="AM43" s="30"/>
      <c r="AN43" s="30"/>
      <c r="AO43" s="30"/>
      <c r="AP43" s="30"/>
    </row>
    <row r="44" spans="1:42" ht="41.25" customHeight="1">
      <c r="A44" s="562" t="s">
        <v>287</v>
      </c>
      <c r="B44" s="562"/>
      <c r="C44" s="562"/>
      <c r="D44" s="562"/>
      <c r="E44" s="562"/>
      <c r="F44" s="562"/>
      <c r="G44" s="562"/>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2"/>
      <c r="AF44" s="562"/>
      <c r="AG44" s="562"/>
      <c r="AH44" s="562"/>
      <c r="AI44" s="562"/>
      <c r="AJ44" s="29"/>
      <c r="AK44" s="30"/>
      <c r="AL44" s="30"/>
      <c r="AM44" s="30"/>
      <c r="AN44" s="30"/>
      <c r="AO44" s="30"/>
      <c r="AP44" s="30"/>
    </row>
    <row r="45" spans="1:42">
      <c r="AJ45" s="29"/>
      <c r="AK45" s="30"/>
      <c r="AL45" s="30"/>
      <c r="AM45" s="30"/>
      <c r="AN45" s="30"/>
      <c r="AO45" s="30"/>
      <c r="AP45" s="30"/>
    </row>
    <row r="46" spans="1:42">
      <c r="AJ46" s="29"/>
      <c r="AK46" s="30"/>
      <c r="AL46" s="30"/>
      <c r="AM46" s="30"/>
      <c r="AN46" s="30"/>
      <c r="AO46" s="30"/>
      <c r="AP46" s="30"/>
    </row>
    <row r="47" spans="1:42">
      <c r="AJ47" s="29"/>
      <c r="AK47" s="30"/>
      <c r="AL47" s="30"/>
      <c r="AM47" s="30"/>
      <c r="AN47" s="30"/>
      <c r="AO47" s="30"/>
      <c r="AP47" s="30"/>
    </row>
    <row r="48" spans="1:42">
      <c r="AJ48" s="29"/>
      <c r="AK48" s="30"/>
      <c r="AL48" s="30"/>
      <c r="AM48" s="30"/>
      <c r="AN48" s="30"/>
      <c r="AO48" s="30"/>
      <c r="AP48" s="30"/>
    </row>
    <row r="49" spans="36:42">
      <c r="AJ49" s="29"/>
      <c r="AK49" s="30"/>
      <c r="AL49" s="30"/>
      <c r="AM49" s="30"/>
      <c r="AN49" s="30"/>
      <c r="AO49" s="30"/>
      <c r="AP49" s="30"/>
    </row>
    <row r="50" spans="36:42">
      <c r="AJ50" s="29"/>
      <c r="AK50" s="30"/>
      <c r="AL50" s="30"/>
      <c r="AM50" s="30"/>
      <c r="AN50" s="30"/>
      <c r="AO50" s="30"/>
      <c r="AP50" s="30"/>
    </row>
  </sheetData>
  <sheetProtection algorithmName="SHA-512" hashValue="dj7vsBWC0c80vO5hUjzqoZzHZ4OU42kp15AAdoXkP8ADsIOboLTjiVfuorEbHpgEMuXXVBksM5l156KyqmqEsQ==" saltValue="oCrMHeLYCblysSZY8zYGVg==" spinCount="100000" sheet="1" objects="1" scenarios="1"/>
  <mergeCells count="62">
    <mergeCell ref="A11:AI11"/>
    <mergeCell ref="AG17:AI17"/>
    <mergeCell ref="AB17:AF17"/>
    <mergeCell ref="A16:AI16"/>
    <mergeCell ref="AF18:AF19"/>
    <mergeCell ref="AG18:AG19"/>
    <mergeCell ref="AA17:AA19"/>
    <mergeCell ref="AI18:AI19"/>
    <mergeCell ref="AB18:AB19"/>
    <mergeCell ref="AC18:AC19"/>
    <mergeCell ref="P17:Z17"/>
    <mergeCell ref="P18:R18"/>
    <mergeCell ref="A17:A19"/>
    <mergeCell ref="A13:AI13"/>
    <mergeCell ref="A12:AI12"/>
    <mergeCell ref="AE18:AE19"/>
    <mergeCell ref="S1:AI1"/>
    <mergeCell ref="A10:AI10"/>
    <mergeCell ref="A1:B1"/>
    <mergeCell ref="C1:D1"/>
    <mergeCell ref="E1:F1"/>
    <mergeCell ref="G1:H1"/>
    <mergeCell ref="S4:AI4"/>
    <mergeCell ref="S7:AI7"/>
    <mergeCell ref="S8:AI8"/>
    <mergeCell ref="S5:AI6"/>
    <mergeCell ref="J17:J19"/>
    <mergeCell ref="AD18:AD19"/>
    <mergeCell ref="A15:AI15"/>
    <mergeCell ref="A14:AI14"/>
    <mergeCell ref="V18:X18"/>
    <mergeCell ref="Y18:Z18"/>
    <mergeCell ref="B17:I19"/>
    <mergeCell ref="AH18:AH19"/>
    <mergeCell ref="S18:U18"/>
    <mergeCell ref="O18:O19"/>
    <mergeCell ref="K17:O17"/>
    <mergeCell ref="K18:K19"/>
    <mergeCell ref="L18:L19"/>
    <mergeCell ref="M18:M19"/>
    <mergeCell ref="N18:N19"/>
    <mergeCell ref="A44:AI44"/>
    <mergeCell ref="A40:AI40"/>
    <mergeCell ref="A41:AI41"/>
    <mergeCell ref="A42:AI42"/>
    <mergeCell ref="A43:AI43"/>
    <mergeCell ref="B21:I21"/>
    <mergeCell ref="B22:I22"/>
    <mergeCell ref="B20:I20"/>
    <mergeCell ref="B38:AI38"/>
    <mergeCell ref="B31:AI31"/>
    <mergeCell ref="B34:AI34"/>
    <mergeCell ref="A37:AI37"/>
    <mergeCell ref="B27:I27"/>
    <mergeCell ref="B25:I25"/>
    <mergeCell ref="B26:I26"/>
    <mergeCell ref="B28:I28"/>
    <mergeCell ref="B29:I29"/>
    <mergeCell ref="B23:I23"/>
    <mergeCell ref="B24:I24"/>
    <mergeCell ref="A32:AI32"/>
    <mergeCell ref="A33:AI33"/>
  </mergeCells>
  <phoneticPr fontId="0" type="noConversion"/>
  <conditionalFormatting sqref="K26:AI28">
    <cfRule type="cellIs" dxfId="62" priority="1" stopIfTrue="1" operator="equal">
      <formula>0</formula>
    </cfRule>
  </conditionalFormatting>
  <printOptions horizontalCentered="1"/>
  <pageMargins left="0.39370078740157483" right="0.23622047244094491" top="0.78740157480314965" bottom="0.19685039370078741" header="0.19685039370078741" footer="0.15748031496062992"/>
  <pageSetup paperSize="9" scale="8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AY53"/>
  <sheetViews>
    <sheetView showGridLines="0" zoomScaleNormal="100" workbookViewId="0">
      <selection activeCell="O12" sqref="O12"/>
    </sheetView>
  </sheetViews>
  <sheetFormatPr defaultColWidth="9" defaultRowHeight="15.75"/>
  <cols>
    <col min="1" max="1" width="2.625" style="4" customWidth="1"/>
    <col min="2" max="2" width="14.25" style="4" customWidth="1"/>
    <col min="3" max="3" width="3.75" style="4" customWidth="1"/>
    <col min="4" max="4" width="3.25" style="4" customWidth="1"/>
    <col min="5" max="5" width="2.875" style="4" customWidth="1"/>
    <col min="6" max="6" width="3.375" style="4" customWidth="1"/>
    <col min="7" max="7" width="2.75" style="4" customWidth="1"/>
    <col min="8" max="8" width="3.125" style="4" customWidth="1"/>
    <col min="9" max="12" width="3" style="4" customWidth="1"/>
    <col min="13" max="13" width="2.875" style="4" customWidth="1"/>
    <col min="14" max="15" width="3.875" style="4" customWidth="1"/>
    <col min="16" max="16" width="2.875" style="4" customWidth="1"/>
    <col min="17" max="18" width="3.375" style="4" customWidth="1"/>
    <col min="19" max="21" width="3.875" style="4" customWidth="1"/>
    <col min="22" max="22" width="2.875" style="4" customWidth="1"/>
    <col min="23" max="23" width="3.875" style="4" customWidth="1"/>
    <col min="24" max="24" width="2.875" style="4" customWidth="1"/>
    <col min="25" max="25" width="3.5" style="4" customWidth="1"/>
    <col min="26" max="27" width="2.875" style="4" customWidth="1"/>
    <col min="28" max="28" width="3.625" style="4" customWidth="1"/>
    <col min="29" max="29" width="3.125" style="4" customWidth="1"/>
    <col min="30" max="30" width="3.5" style="4" customWidth="1"/>
    <col min="31" max="35" width="2.875" style="4" customWidth="1"/>
    <col min="36" max="38" width="3" style="4" customWidth="1"/>
    <col min="39" max="39" width="2.75" style="4" customWidth="1"/>
    <col min="40" max="40" width="3.375" style="4" customWidth="1"/>
    <col min="41" max="43" width="2.75" style="4" customWidth="1"/>
    <col min="44" max="44" width="3.25" style="4" customWidth="1"/>
    <col min="45" max="16384" width="9" style="4"/>
  </cols>
  <sheetData>
    <row r="1" spans="1:51">
      <c r="A1" s="599" t="str">
        <f>'KKS1_1.Duomenys apie org.'!A10:AI10</f>
        <v>Klaipėdos miesto savivaldybės administracijos Sporto skyrius</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row>
    <row r="2" spans="1:51" ht="10.5" customHeight="1">
      <c r="A2" s="600" t="s">
        <v>445</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row>
    <row r="3" spans="1:51" ht="14.25" customHeight="1">
      <c r="A3" s="603" t="s">
        <v>26</v>
      </c>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row>
    <row r="4" spans="1:51" ht="13.5" customHeight="1">
      <c r="A4" s="588" t="s">
        <v>280</v>
      </c>
      <c r="B4" s="624"/>
      <c r="C4" s="624"/>
      <c r="D4" s="624"/>
      <c r="E4" s="624"/>
      <c r="F4" s="624"/>
      <c r="G4" s="624"/>
      <c r="H4" s="624"/>
      <c r="I4" s="624"/>
      <c r="J4" s="624"/>
      <c r="K4" s="624"/>
      <c r="L4" s="624"/>
      <c r="M4" s="624"/>
      <c r="N4" s="624"/>
      <c r="O4" s="624"/>
      <c r="P4" s="624"/>
      <c r="Q4" s="624"/>
      <c r="R4" s="624"/>
      <c r="S4" s="624"/>
      <c r="T4" s="624"/>
      <c r="U4" s="624"/>
      <c r="V4" s="624"/>
      <c r="W4" s="624"/>
      <c r="X4" s="624"/>
      <c r="Y4" s="624"/>
      <c r="Z4" s="624"/>
      <c r="AA4" s="624"/>
      <c r="AB4" s="624"/>
      <c r="AC4" s="624"/>
      <c r="AD4" s="624"/>
      <c r="AE4" s="624"/>
      <c r="AF4" s="624"/>
      <c r="AG4" s="624"/>
      <c r="AH4" s="624"/>
      <c r="AI4" s="624"/>
      <c r="AJ4" s="624"/>
      <c r="AK4" s="624"/>
      <c r="AL4" s="624"/>
      <c r="AM4" s="624"/>
      <c r="AN4" s="624"/>
      <c r="AO4" s="624"/>
      <c r="AP4" s="624"/>
      <c r="AQ4" s="624"/>
      <c r="AR4" s="29"/>
      <c r="AS4" s="29"/>
      <c r="AT4" s="29"/>
      <c r="AU4" s="29"/>
      <c r="AV4" s="29"/>
      <c r="AW4" s="29"/>
      <c r="AX4" s="29"/>
      <c r="AY4" s="29"/>
    </row>
    <row r="5" spans="1:51" ht="13.7" customHeight="1" thickBot="1">
      <c r="A5" s="596" t="s">
        <v>0</v>
      </c>
      <c r="B5" s="596" t="s">
        <v>6</v>
      </c>
      <c r="C5" s="528" t="s">
        <v>523</v>
      </c>
      <c r="D5" s="528" t="s">
        <v>524</v>
      </c>
      <c r="E5" s="466" t="s">
        <v>539</v>
      </c>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71"/>
      <c r="AI5" s="471"/>
      <c r="AJ5" s="471"/>
      <c r="AK5" s="471"/>
      <c r="AL5" s="471"/>
      <c r="AM5" s="471"/>
      <c r="AN5" s="471"/>
      <c r="AO5" s="528" t="s">
        <v>32</v>
      </c>
      <c r="AP5" s="528"/>
      <c r="AQ5" s="528" t="s">
        <v>252</v>
      </c>
      <c r="AR5" s="29"/>
      <c r="AS5" s="29"/>
      <c r="AT5" s="29"/>
      <c r="AU5" s="29"/>
      <c r="AV5" s="29"/>
      <c r="AW5" s="29"/>
      <c r="AX5" s="29"/>
      <c r="AY5" s="29"/>
    </row>
    <row r="6" spans="1:51" ht="13.7" customHeight="1" thickTop="1" thickBot="1">
      <c r="A6" s="596"/>
      <c r="B6" s="596"/>
      <c r="C6" s="528"/>
      <c r="D6" s="625"/>
      <c r="E6" s="617" t="s">
        <v>540</v>
      </c>
      <c r="F6" s="617"/>
      <c r="G6" s="617"/>
      <c r="H6" s="617"/>
      <c r="I6" s="617"/>
      <c r="J6" s="617"/>
      <c r="K6" s="617"/>
      <c r="L6" s="617"/>
      <c r="M6" s="617"/>
      <c r="N6" s="617"/>
      <c r="O6" s="617"/>
      <c r="P6" s="617"/>
      <c r="Q6" s="617"/>
      <c r="R6" s="617"/>
      <c r="S6" s="617"/>
      <c r="T6" s="617"/>
      <c r="U6" s="617"/>
      <c r="V6" s="617"/>
      <c r="W6" s="617" t="s">
        <v>541</v>
      </c>
      <c r="X6" s="617"/>
      <c r="Y6" s="617"/>
      <c r="Z6" s="617"/>
      <c r="AA6" s="617"/>
      <c r="AB6" s="617"/>
      <c r="AC6" s="617"/>
      <c r="AD6" s="617"/>
      <c r="AE6" s="617"/>
      <c r="AF6" s="617"/>
      <c r="AG6" s="617"/>
      <c r="AH6" s="608" t="s">
        <v>446</v>
      </c>
      <c r="AI6" s="609"/>
      <c r="AJ6" s="609"/>
      <c r="AK6" s="609"/>
      <c r="AL6" s="609"/>
      <c r="AM6" s="609"/>
      <c r="AN6" s="610"/>
      <c r="AO6" s="528"/>
      <c r="AP6" s="528"/>
      <c r="AQ6" s="528"/>
      <c r="AR6" s="29"/>
      <c r="AS6" s="29"/>
      <c r="AT6" s="29"/>
      <c r="AU6" s="29"/>
      <c r="AV6" s="29"/>
      <c r="AW6" s="29"/>
      <c r="AX6" s="29"/>
      <c r="AY6" s="29"/>
    </row>
    <row r="7" spans="1:51" ht="20.25" customHeight="1" thickTop="1">
      <c r="A7" s="596"/>
      <c r="B7" s="596"/>
      <c r="C7" s="528"/>
      <c r="D7" s="625"/>
      <c r="E7" s="605" t="s">
        <v>542</v>
      </c>
      <c r="F7" s="476"/>
      <c r="G7" s="476"/>
      <c r="H7" s="476"/>
      <c r="I7" s="476"/>
      <c r="J7" s="476"/>
      <c r="K7" s="476"/>
      <c r="L7" s="476"/>
      <c r="M7" s="476"/>
      <c r="N7" s="476"/>
      <c r="O7" s="476"/>
      <c r="P7" s="606"/>
      <c r="Q7" s="612" t="s">
        <v>543</v>
      </c>
      <c r="R7" s="612"/>
      <c r="S7" s="612"/>
      <c r="T7" s="612"/>
      <c r="U7" s="612"/>
      <c r="V7" s="627"/>
      <c r="W7" s="619" t="s">
        <v>544</v>
      </c>
      <c r="X7" s="620"/>
      <c r="Y7" s="620"/>
      <c r="Z7" s="620"/>
      <c r="AA7" s="620"/>
      <c r="AB7" s="477" t="s">
        <v>538</v>
      </c>
      <c r="AC7" s="478"/>
      <c r="AD7" s="478"/>
      <c r="AE7" s="478"/>
      <c r="AF7" s="478"/>
      <c r="AG7" s="618"/>
      <c r="AH7" s="611"/>
      <c r="AI7" s="612"/>
      <c r="AJ7" s="612"/>
      <c r="AK7" s="612"/>
      <c r="AL7" s="612"/>
      <c r="AM7" s="612"/>
      <c r="AN7" s="613"/>
      <c r="AO7" s="528"/>
      <c r="AP7" s="528"/>
      <c r="AQ7" s="528"/>
      <c r="AR7" s="29"/>
      <c r="AS7" s="29"/>
      <c r="AT7" s="29"/>
      <c r="AU7" s="29"/>
      <c r="AV7" s="29"/>
      <c r="AW7" s="29"/>
      <c r="AX7" s="29"/>
      <c r="AY7" s="29"/>
    </row>
    <row r="8" spans="1:51" ht="20.25" customHeight="1">
      <c r="A8" s="596"/>
      <c r="B8" s="596"/>
      <c r="C8" s="528"/>
      <c r="D8" s="625"/>
      <c r="E8" s="607" t="s">
        <v>454</v>
      </c>
      <c r="F8" s="445" t="s">
        <v>2</v>
      </c>
      <c r="G8" s="445" t="s">
        <v>30</v>
      </c>
      <c r="H8" s="471" t="s">
        <v>28</v>
      </c>
      <c r="I8" s="471"/>
      <c r="J8" s="471"/>
      <c r="K8" s="471"/>
      <c r="L8" s="471"/>
      <c r="M8" s="471"/>
      <c r="N8" s="445" t="s">
        <v>451</v>
      </c>
      <c r="O8" s="445" t="s">
        <v>537</v>
      </c>
      <c r="P8" s="446" t="s">
        <v>253</v>
      </c>
      <c r="Q8" s="628" t="s">
        <v>454</v>
      </c>
      <c r="R8" s="462" t="s">
        <v>2</v>
      </c>
      <c r="S8" s="445" t="s">
        <v>451</v>
      </c>
      <c r="T8" s="445" t="s">
        <v>537</v>
      </c>
      <c r="U8" s="445" t="s">
        <v>545</v>
      </c>
      <c r="V8" s="602" t="s">
        <v>253</v>
      </c>
      <c r="W8" s="621" t="s">
        <v>454</v>
      </c>
      <c r="X8" s="462" t="s">
        <v>2</v>
      </c>
      <c r="Y8" s="445" t="s">
        <v>451</v>
      </c>
      <c r="Z8" s="445" t="s">
        <v>537</v>
      </c>
      <c r="AA8" s="465" t="s">
        <v>253</v>
      </c>
      <c r="AB8" s="459" t="s">
        <v>454</v>
      </c>
      <c r="AC8" s="445" t="s">
        <v>2</v>
      </c>
      <c r="AD8" s="445" t="s">
        <v>451</v>
      </c>
      <c r="AE8" s="445" t="s">
        <v>537</v>
      </c>
      <c r="AF8" s="445" t="s">
        <v>545</v>
      </c>
      <c r="AG8" s="602" t="s">
        <v>253</v>
      </c>
      <c r="AH8" s="614"/>
      <c r="AI8" s="615"/>
      <c r="AJ8" s="615"/>
      <c r="AK8" s="615"/>
      <c r="AL8" s="615"/>
      <c r="AM8" s="615"/>
      <c r="AN8" s="616"/>
      <c r="AO8" s="528"/>
      <c r="AP8" s="528"/>
      <c r="AQ8" s="528"/>
      <c r="AR8" s="29"/>
      <c r="AS8" s="29"/>
      <c r="AT8" s="29"/>
      <c r="AU8" s="29"/>
      <c r="AV8" s="29"/>
      <c r="AW8" s="29"/>
      <c r="AX8" s="29"/>
      <c r="AY8" s="29"/>
    </row>
    <row r="9" spans="1:51" ht="31.7" customHeight="1">
      <c r="A9" s="596"/>
      <c r="B9" s="596"/>
      <c r="C9" s="528"/>
      <c r="D9" s="625"/>
      <c r="E9" s="607"/>
      <c r="F9" s="445"/>
      <c r="G9" s="445"/>
      <c r="H9" s="445" t="s">
        <v>413</v>
      </c>
      <c r="I9" s="445" t="s">
        <v>414</v>
      </c>
      <c r="J9" s="445" t="s">
        <v>415</v>
      </c>
      <c r="K9" s="445" t="s">
        <v>416</v>
      </c>
      <c r="L9" s="445" t="s">
        <v>417</v>
      </c>
      <c r="M9" s="445" t="s">
        <v>418</v>
      </c>
      <c r="N9" s="445"/>
      <c r="O9" s="445"/>
      <c r="P9" s="446"/>
      <c r="Q9" s="629"/>
      <c r="R9" s="463"/>
      <c r="S9" s="445"/>
      <c r="T9" s="445"/>
      <c r="U9" s="445"/>
      <c r="V9" s="602"/>
      <c r="W9" s="622"/>
      <c r="X9" s="463"/>
      <c r="Y9" s="445"/>
      <c r="Z9" s="445"/>
      <c r="AA9" s="465"/>
      <c r="AB9" s="460"/>
      <c r="AC9" s="445"/>
      <c r="AD9" s="445"/>
      <c r="AE9" s="445"/>
      <c r="AF9" s="445"/>
      <c r="AG9" s="602"/>
      <c r="AH9" s="601" t="s">
        <v>497</v>
      </c>
      <c r="AI9" s="471"/>
      <c r="AJ9" s="471"/>
      <c r="AK9" s="471"/>
      <c r="AL9" s="626" t="s">
        <v>29</v>
      </c>
      <c r="AM9" s="626"/>
      <c r="AN9" s="626"/>
      <c r="AO9" s="528"/>
      <c r="AP9" s="528"/>
      <c r="AQ9" s="528"/>
      <c r="AR9" s="29"/>
      <c r="AS9" s="638" t="str">
        <f>IF('2.3Sportuojantieji ir tr.'!AP139&gt;AQ24,"Klaida! Negali būti 43 stulpelyje savanorių mažiau nei  išdėstyta savanorių pagal sporto šakas 2.2 ir 2.3 lentelėse!","")</f>
        <v/>
      </c>
      <c r="AT9" s="638"/>
      <c r="AU9" s="638"/>
      <c r="AV9" s="638"/>
      <c r="AW9" s="29"/>
      <c r="AX9" s="29"/>
      <c r="AY9" s="29"/>
    </row>
    <row r="10" spans="1:51" ht="87" customHeight="1">
      <c r="A10" s="596"/>
      <c r="B10" s="596"/>
      <c r="C10" s="528"/>
      <c r="D10" s="625"/>
      <c r="E10" s="607"/>
      <c r="F10" s="445"/>
      <c r="G10" s="445"/>
      <c r="H10" s="445"/>
      <c r="I10" s="445"/>
      <c r="J10" s="445"/>
      <c r="K10" s="445"/>
      <c r="L10" s="445"/>
      <c r="M10" s="445"/>
      <c r="N10" s="445"/>
      <c r="O10" s="445"/>
      <c r="P10" s="446"/>
      <c r="Q10" s="630"/>
      <c r="R10" s="464"/>
      <c r="S10" s="445"/>
      <c r="T10" s="445"/>
      <c r="U10" s="445"/>
      <c r="V10" s="602"/>
      <c r="W10" s="623"/>
      <c r="X10" s="464"/>
      <c r="Y10" s="445"/>
      <c r="Z10" s="445"/>
      <c r="AA10" s="465"/>
      <c r="AB10" s="461"/>
      <c r="AC10" s="445"/>
      <c r="AD10" s="445"/>
      <c r="AE10" s="445"/>
      <c r="AF10" s="445"/>
      <c r="AG10" s="602"/>
      <c r="AH10" s="370" t="s">
        <v>31</v>
      </c>
      <c r="AI10" s="363" t="s">
        <v>2</v>
      </c>
      <c r="AJ10" s="363" t="s">
        <v>451</v>
      </c>
      <c r="AK10" s="363" t="s">
        <v>253</v>
      </c>
      <c r="AL10" s="363" t="s">
        <v>31</v>
      </c>
      <c r="AM10" s="363" t="s">
        <v>2</v>
      </c>
      <c r="AN10" s="363" t="s">
        <v>451</v>
      </c>
      <c r="AO10" s="7" t="s">
        <v>31</v>
      </c>
      <c r="AP10" s="7" t="s">
        <v>2</v>
      </c>
      <c r="AQ10" s="528"/>
      <c r="AR10" s="29"/>
      <c r="AS10" s="638"/>
      <c r="AT10" s="638"/>
      <c r="AU10" s="638"/>
      <c r="AV10" s="638"/>
      <c r="AW10" s="29"/>
      <c r="AX10" s="29"/>
      <c r="AY10" s="29"/>
    </row>
    <row r="11" spans="1:51" ht="9" customHeight="1">
      <c r="A11" s="10">
        <v>1</v>
      </c>
      <c r="B11" s="10">
        <v>2</v>
      </c>
      <c r="C11" s="10">
        <v>3</v>
      </c>
      <c r="D11" s="344">
        <v>4</v>
      </c>
      <c r="E11" s="376">
        <v>5</v>
      </c>
      <c r="F11" s="372">
        <v>6</v>
      </c>
      <c r="G11" s="372">
        <v>7</v>
      </c>
      <c r="H11" s="372">
        <v>8</v>
      </c>
      <c r="I11" s="372">
        <v>9</v>
      </c>
      <c r="J11" s="372">
        <v>10</v>
      </c>
      <c r="K11" s="372">
        <v>11</v>
      </c>
      <c r="L11" s="372">
        <v>12</v>
      </c>
      <c r="M11" s="372">
        <v>13</v>
      </c>
      <c r="N11" s="372">
        <v>14</v>
      </c>
      <c r="O11" s="372">
        <v>15</v>
      </c>
      <c r="P11" s="373">
        <v>16</v>
      </c>
      <c r="Q11" s="374">
        <v>17</v>
      </c>
      <c r="R11" s="372">
        <v>18</v>
      </c>
      <c r="S11" s="372">
        <v>19</v>
      </c>
      <c r="T11" s="372">
        <v>20</v>
      </c>
      <c r="U11" s="372">
        <v>21</v>
      </c>
      <c r="V11" s="377">
        <v>22</v>
      </c>
      <c r="W11" s="376">
        <v>23</v>
      </c>
      <c r="X11" s="372">
        <v>24</v>
      </c>
      <c r="Y11" s="372">
        <v>25</v>
      </c>
      <c r="Z11" s="372">
        <v>26</v>
      </c>
      <c r="AA11" s="375">
        <v>27</v>
      </c>
      <c r="AB11" s="371">
        <v>28</v>
      </c>
      <c r="AC11" s="372">
        <v>29</v>
      </c>
      <c r="AD11" s="372">
        <v>30</v>
      </c>
      <c r="AE11" s="372">
        <v>31</v>
      </c>
      <c r="AF11" s="372">
        <v>32</v>
      </c>
      <c r="AG11" s="377">
        <v>33</v>
      </c>
      <c r="AH11" s="374">
        <v>34</v>
      </c>
      <c r="AI11" s="372">
        <v>35</v>
      </c>
      <c r="AJ11" s="372">
        <v>36</v>
      </c>
      <c r="AK11" s="372">
        <v>37</v>
      </c>
      <c r="AL11" s="372">
        <v>38</v>
      </c>
      <c r="AM11" s="372">
        <v>39</v>
      </c>
      <c r="AN11" s="372">
        <v>40</v>
      </c>
      <c r="AO11" s="10">
        <v>41</v>
      </c>
      <c r="AP11" s="10">
        <v>42</v>
      </c>
      <c r="AQ11" s="10">
        <v>43</v>
      </c>
      <c r="AR11" s="29"/>
      <c r="AT11" s="29"/>
      <c r="AU11" s="29"/>
      <c r="AV11" s="29"/>
      <c r="AW11" s="29"/>
      <c r="AX11" s="29"/>
      <c r="AY11" s="29"/>
    </row>
    <row r="12" spans="1:51" ht="12" customHeight="1">
      <c r="A12" s="11" t="s">
        <v>39</v>
      </c>
      <c r="B12" s="225" t="s">
        <v>18</v>
      </c>
      <c r="C12" s="79">
        <f t="shared" ref="C12:D19" si="0">E12+AH12+AL12+AO12</f>
        <v>17</v>
      </c>
      <c r="D12" s="79">
        <f t="shared" si="0"/>
        <v>4</v>
      </c>
      <c r="E12" s="346">
        <v>8</v>
      </c>
      <c r="F12" s="81">
        <v>4</v>
      </c>
      <c r="G12" s="80">
        <f t="shared" ref="G12:G19" si="1">E12-SUM(H12:M12)</f>
        <v>4</v>
      </c>
      <c r="H12" s="81">
        <v>1</v>
      </c>
      <c r="I12" s="81">
        <v>2</v>
      </c>
      <c r="J12" s="81">
        <v>1</v>
      </c>
      <c r="K12" s="81"/>
      <c r="L12" s="81"/>
      <c r="M12" s="81"/>
      <c r="N12" s="81">
        <v>6</v>
      </c>
      <c r="O12" s="81">
        <v>1</v>
      </c>
      <c r="P12" s="358">
        <v>1</v>
      </c>
      <c r="Q12" s="388"/>
      <c r="R12" s="81"/>
      <c r="S12" s="81"/>
      <c r="T12" s="81"/>
      <c r="U12" s="81"/>
      <c r="V12" s="347"/>
      <c r="W12" s="355">
        <f>Y12+Z12+AA12</f>
        <v>0</v>
      </c>
      <c r="X12" s="81"/>
      <c r="Y12" s="81"/>
      <c r="Z12" s="81"/>
      <c r="AA12" s="352"/>
      <c r="AB12" s="388">
        <f>AD12+AE12+AF12+AG12</f>
        <v>0</v>
      </c>
      <c r="AC12" s="81"/>
      <c r="AD12" s="81"/>
      <c r="AE12" s="81"/>
      <c r="AF12" s="81"/>
      <c r="AG12" s="347"/>
      <c r="AH12" s="355">
        <f>AJ12+AK12</f>
        <v>0</v>
      </c>
      <c r="AI12" s="81"/>
      <c r="AJ12" s="81"/>
      <c r="AK12" s="81"/>
      <c r="AL12" s="171">
        <v>3</v>
      </c>
      <c r="AM12" s="81"/>
      <c r="AN12" s="81">
        <v>1</v>
      </c>
      <c r="AO12" s="171">
        <v>6</v>
      </c>
      <c r="AP12" s="81"/>
      <c r="AQ12" s="81">
        <v>30</v>
      </c>
      <c r="AR12" s="29"/>
      <c r="AS12" s="387" t="str">
        <f>IF(F12&gt;E12,"Klaida! Negali būti moterų daugiau nei iš viso buvo trenerių/AM specialistų!",IF(H12+I12+J12+K12+L12+M12&gt;E12,"Klaida! Negali būti daugiau kvalifikacinių kategorijų nei iš viso buvo trenerių/AM specialistų!",IF(N12+O12+P12&gt;E12,"Klaida! Negali būti išsilavinimų, veklos leidimų ir t.t. daugiau negu buvo trenerių/AM specialistų!",IF(AI12&gt;AH12,"Klaida! Negali būti daugiau moterų nei iš viso buvo fizinio ugdymo mokytojų, dėstytojų, lektorių!",IF(AM12&gt;AL12,"Klaida! Negali būti daugiau moterų nei iš viso buvo sporto vadybininkų!",IF(AP12&gt;AO12,"Klaida! Negali būti daugiau moterų nei iš viso buvo kitų darbuotojų!",IF(R12&gt;Q12,"Klaida! Negali būti moterų daugiau nei iš viso buvo AM sporto instruktorių!",IF(S12+T12+U12+V12&gt;Q12,"Klaida! Negali būti išsilavinimų, veklos leidimų ir t.t. daugiau negu AM spoto instruktorių!",IF(X12&gt;W12,"Klaida! Negali būti moterų daugiau nei iš viso buvo FA specialistų!",IF(Y12+Z12+AA12&gt;W12,"Klaida! Negali būti išsilavinimų, veklos leidimų ir t.t. daugiau negu buvo FA specialistų!",IF(AC12&gt;AB12,"Klaida! Negali būti moterų daugiau nei iš viso buvo FA instruktorių!",IF(AD12+AE12+AF12+AG12&gt;W12,"Klaida! Negali būti išsilavinimų, veklos leidimų ir t.t. daugiau negu buvo FA instruktorių!",IF(AJ12+AK12&gt;AH12,"Klaida! Negali būti išsilavinimų arba veklos leidimų daugiau nei iš viso buvo fizinio ugdymo mokytojų, dėstytojų, lektorių!",IF(AN12&gt;AL12,"Klaida! Negali būti išsilavinimų daugiau negu sporto vadybininkų!",""))))))))))))))</f>
        <v/>
      </c>
      <c r="AT12" s="29"/>
      <c r="AU12" s="29"/>
      <c r="AV12" s="29"/>
      <c r="AW12" s="29"/>
      <c r="AX12" s="29"/>
      <c r="AY12" s="29"/>
    </row>
    <row r="13" spans="1:51" ht="12" customHeight="1">
      <c r="A13" s="11" t="s">
        <v>41</v>
      </c>
      <c r="B13" s="226" t="s">
        <v>19</v>
      </c>
      <c r="C13" s="79">
        <f t="shared" si="0"/>
        <v>301</v>
      </c>
      <c r="D13" s="79">
        <f t="shared" si="0"/>
        <v>28</v>
      </c>
      <c r="E13" s="346">
        <v>147</v>
      </c>
      <c r="F13" s="81">
        <v>28</v>
      </c>
      <c r="G13" s="80">
        <f t="shared" si="1"/>
        <v>77</v>
      </c>
      <c r="H13" s="81">
        <v>20</v>
      </c>
      <c r="I13" s="81">
        <v>9</v>
      </c>
      <c r="J13" s="81">
        <v>22</v>
      </c>
      <c r="K13" s="81">
        <v>10</v>
      </c>
      <c r="L13" s="81">
        <v>3</v>
      </c>
      <c r="M13" s="81">
        <v>6</v>
      </c>
      <c r="N13" s="81">
        <v>82</v>
      </c>
      <c r="O13" s="81">
        <v>9</v>
      </c>
      <c r="P13" s="358">
        <v>33</v>
      </c>
      <c r="Q13" s="388">
        <v>21</v>
      </c>
      <c r="R13" s="81">
        <v>6</v>
      </c>
      <c r="S13" s="81">
        <v>5</v>
      </c>
      <c r="T13" s="81">
        <v>5</v>
      </c>
      <c r="U13" s="81">
        <v>3</v>
      </c>
      <c r="V13" s="347">
        <v>8</v>
      </c>
      <c r="W13" s="355">
        <v>25</v>
      </c>
      <c r="X13" s="81">
        <v>3</v>
      </c>
      <c r="Y13" s="81">
        <v>4</v>
      </c>
      <c r="Z13" s="81">
        <v>2</v>
      </c>
      <c r="AA13" s="352">
        <v>19</v>
      </c>
      <c r="AB13" s="388">
        <v>6</v>
      </c>
      <c r="AC13" s="81">
        <v>4</v>
      </c>
      <c r="AD13" s="81"/>
      <c r="AE13" s="81"/>
      <c r="AF13" s="81"/>
      <c r="AG13" s="347"/>
      <c r="AH13" s="355">
        <f>AJ13+AK13</f>
        <v>0</v>
      </c>
      <c r="AI13" s="81"/>
      <c r="AJ13" s="81"/>
      <c r="AK13" s="81"/>
      <c r="AL13" s="171">
        <v>59</v>
      </c>
      <c r="AM13" s="81"/>
      <c r="AN13" s="81">
        <v>33</v>
      </c>
      <c r="AO13" s="171">
        <v>95</v>
      </c>
      <c r="AP13" s="81"/>
      <c r="AQ13" s="81">
        <v>81</v>
      </c>
      <c r="AR13" s="29"/>
      <c r="AS13" s="387" t="str">
        <f t="shared" ref="AS13:AS23" si="2">IF(F13&gt;E13,"Klaida! Negali būti moterų daugiau nei iš viso buvo trenerių/AM specialistų!",IF(H13+I13+J13+K13+L13+M13&gt;E13,"Klaida! Negali būti daugiau kvalifikacinių kategorijų nei iš viso buvo trenerių/AM specialistų!",IF(N13+O13+P13&gt;E13,"Klaida! Negali būti išsilavinimų, veklos leidimų ir t.t. daugiau negu buvo trenerių/AM specialistų!",IF(AI13&gt;AH13,"Klaida! Negali būti daugiau moterų nei iš viso buvo fizinio ugdymo mokytojų, dėstytojų, lektorių!",IF(AM13&gt;AL13,"Klaida! Negali būti daugiau moterų nei iš viso buvo sporto vadybininkų!",IF(AP13&gt;AO13,"Klaida! Negali būti daugiau moterų nei iš viso buvo kitų darbuotojų!",IF(R13&gt;Q13,"Klaida! Negali būti moterų daugiau nei iš viso buvo AM sporto instruktorių!",IF(S13+T13+U13+V13&gt;Q13,"Klaida! Negali būti išsilavinimų, veklos leidimų ir t.t. daugiau negu AM spoto instruktorių!",IF(X13&gt;W13,"Klaida! Negali būti moterų daugiau nei iš viso buvo FA specialistų!",IF(Y13+Z13+AA13&gt;W13,"Klaida! Negali būti išsilavinimų, veklos leidimų ir t.t. daugiau negu buvo FA specialistų!",IF(AC13&gt;AB13,"Klaida! Negali būti moterų daugiau nei iš viso buvo FA instruktorių!",IF(AD13+AE13+AF13+AG13&gt;W13,"Klaida! Negali būti išsilavinimų, veklos leidimų ir t.t. daugiau negu buvo FA instruktorių!",IF(AJ13+AK13&gt;AH13,"Klaida! Negali būti išsilavinimų arba veklos leidimų daugiau nei iš viso buvo fizinio ugdymo mokytojų, dėstytojų, lektorių!",IF(AN13&gt;AL13,"Klaida! Negali būti išsilavinimų daugiau negu sporto vadybininkų!",""))))))))))))))</f>
        <v/>
      </c>
      <c r="AT13" s="29"/>
      <c r="AU13" s="29"/>
      <c r="AV13" s="29"/>
      <c r="AW13" s="29"/>
      <c r="AX13" s="29"/>
      <c r="AY13" s="29"/>
    </row>
    <row r="14" spans="1:51" ht="30.75" customHeight="1">
      <c r="A14" s="11" t="s">
        <v>43</v>
      </c>
      <c r="B14" s="225" t="s">
        <v>331</v>
      </c>
      <c r="C14" s="79">
        <f t="shared" si="0"/>
        <v>16</v>
      </c>
      <c r="D14" s="79">
        <f t="shared" si="0"/>
        <v>0</v>
      </c>
      <c r="E14" s="346"/>
      <c r="F14" s="81"/>
      <c r="G14" s="80">
        <f t="shared" si="1"/>
        <v>0</v>
      </c>
      <c r="H14" s="81"/>
      <c r="I14" s="81"/>
      <c r="J14" s="81"/>
      <c r="K14" s="81"/>
      <c r="L14" s="81"/>
      <c r="M14" s="81"/>
      <c r="N14" s="81"/>
      <c r="O14" s="81"/>
      <c r="P14" s="358"/>
      <c r="Q14" s="388">
        <f t="shared" ref="Q14:Q16" si="3">S14+T14+U14+V14</f>
        <v>0</v>
      </c>
      <c r="R14" s="81"/>
      <c r="S14" s="81"/>
      <c r="T14" s="81"/>
      <c r="U14" s="81"/>
      <c r="V14" s="347"/>
      <c r="W14" s="355">
        <f t="shared" ref="W14:W16" si="4">Y14+Z14+AA14</f>
        <v>0</v>
      </c>
      <c r="X14" s="81"/>
      <c r="Y14" s="81"/>
      <c r="Z14" s="81"/>
      <c r="AA14" s="352"/>
      <c r="AB14" s="388">
        <f t="shared" ref="AB14:AB16" si="5">AD14+AE14+AF14+AG14</f>
        <v>0</v>
      </c>
      <c r="AC14" s="81"/>
      <c r="AD14" s="81"/>
      <c r="AE14" s="81"/>
      <c r="AF14" s="81"/>
      <c r="AG14" s="347"/>
      <c r="AH14" s="355">
        <f>AJ14+AK14</f>
        <v>0</v>
      </c>
      <c r="AI14" s="81"/>
      <c r="AJ14" s="81"/>
      <c r="AK14" s="81"/>
      <c r="AL14" s="171">
        <v>9</v>
      </c>
      <c r="AM14" s="81"/>
      <c r="AN14" s="81">
        <v>5</v>
      </c>
      <c r="AO14" s="171">
        <v>7</v>
      </c>
      <c r="AP14" s="81"/>
      <c r="AQ14" s="81">
        <v>45</v>
      </c>
      <c r="AR14" s="29"/>
      <c r="AS14" s="387" t="str">
        <f t="shared" si="2"/>
        <v/>
      </c>
      <c r="AT14" s="29"/>
      <c r="AU14" s="29"/>
      <c r="AV14" s="29"/>
      <c r="AW14" s="29"/>
      <c r="AX14" s="29"/>
      <c r="AY14" s="29"/>
    </row>
    <row r="15" spans="1:51" ht="12.75" customHeight="1">
      <c r="A15" s="11" t="s">
        <v>45</v>
      </c>
      <c r="B15" s="225" t="s">
        <v>20</v>
      </c>
      <c r="C15" s="79">
        <f t="shared" si="0"/>
        <v>0</v>
      </c>
      <c r="D15" s="79">
        <f t="shared" si="0"/>
        <v>0</v>
      </c>
      <c r="E15" s="346"/>
      <c r="F15" s="81"/>
      <c r="G15" s="80">
        <f t="shared" si="1"/>
        <v>0</v>
      </c>
      <c r="H15" s="81"/>
      <c r="I15" s="81"/>
      <c r="J15" s="81"/>
      <c r="K15" s="81"/>
      <c r="L15" s="81"/>
      <c r="M15" s="81"/>
      <c r="N15" s="81"/>
      <c r="O15" s="81"/>
      <c r="P15" s="358"/>
      <c r="Q15" s="388">
        <f t="shared" si="3"/>
        <v>0</v>
      </c>
      <c r="R15" s="81"/>
      <c r="S15" s="81"/>
      <c r="T15" s="81"/>
      <c r="U15" s="81"/>
      <c r="V15" s="347"/>
      <c r="W15" s="355">
        <f t="shared" si="4"/>
        <v>0</v>
      </c>
      <c r="X15" s="81"/>
      <c r="Y15" s="81"/>
      <c r="Z15" s="81"/>
      <c r="AA15" s="352"/>
      <c r="AB15" s="388">
        <f t="shared" si="5"/>
        <v>0</v>
      </c>
      <c r="AC15" s="81"/>
      <c r="AD15" s="81"/>
      <c r="AE15" s="81"/>
      <c r="AF15" s="81"/>
      <c r="AG15" s="347"/>
      <c r="AH15" s="355">
        <f>AJ15+AK15</f>
        <v>0</v>
      </c>
      <c r="AI15" s="81"/>
      <c r="AJ15" s="81"/>
      <c r="AK15" s="81"/>
      <c r="AL15" s="171">
        <f>AN15</f>
        <v>0</v>
      </c>
      <c r="AM15" s="81"/>
      <c r="AN15" s="81"/>
      <c r="AO15" s="171">
        <f t="shared" ref="AO15" si="6">AP15</f>
        <v>0</v>
      </c>
      <c r="AP15" s="81"/>
      <c r="AQ15" s="81"/>
      <c r="AR15" s="29"/>
      <c r="AS15" s="387" t="str">
        <f t="shared" si="2"/>
        <v/>
      </c>
      <c r="AT15" s="29"/>
      <c r="AU15" s="29"/>
      <c r="AV15" s="29"/>
      <c r="AW15" s="29"/>
      <c r="AX15" s="29"/>
      <c r="AY15" s="29"/>
    </row>
    <row r="16" spans="1:51" ht="30.75" customHeight="1">
      <c r="A16" s="11" t="s">
        <v>47</v>
      </c>
      <c r="B16" s="225" t="s">
        <v>248</v>
      </c>
      <c r="C16" s="79">
        <f t="shared" si="0"/>
        <v>0</v>
      </c>
      <c r="D16" s="79">
        <f t="shared" si="0"/>
        <v>0</v>
      </c>
      <c r="E16" s="346"/>
      <c r="F16" s="81"/>
      <c r="G16" s="80">
        <f t="shared" si="1"/>
        <v>0</v>
      </c>
      <c r="H16" s="81"/>
      <c r="I16" s="81"/>
      <c r="J16" s="81"/>
      <c r="K16" s="81"/>
      <c r="L16" s="81"/>
      <c r="M16" s="81"/>
      <c r="N16" s="81"/>
      <c r="O16" s="81"/>
      <c r="P16" s="358"/>
      <c r="Q16" s="388">
        <f t="shared" si="3"/>
        <v>0</v>
      </c>
      <c r="R16" s="81"/>
      <c r="S16" s="81"/>
      <c r="T16" s="81"/>
      <c r="U16" s="81"/>
      <c r="V16" s="347"/>
      <c r="W16" s="355">
        <f t="shared" si="4"/>
        <v>0</v>
      </c>
      <c r="X16" s="81"/>
      <c r="Y16" s="81"/>
      <c r="Z16" s="81"/>
      <c r="AA16" s="352"/>
      <c r="AB16" s="388">
        <f t="shared" si="5"/>
        <v>0</v>
      </c>
      <c r="AC16" s="81"/>
      <c r="AD16" s="81"/>
      <c r="AE16" s="81"/>
      <c r="AF16" s="81"/>
      <c r="AG16" s="347"/>
      <c r="AH16" s="355">
        <f>AJ16+AK16</f>
        <v>0</v>
      </c>
      <c r="AI16" s="81"/>
      <c r="AJ16" s="81"/>
      <c r="AK16" s="81"/>
      <c r="AL16" s="171">
        <f>AN16</f>
        <v>0</v>
      </c>
      <c r="AM16" s="81"/>
      <c r="AN16" s="81"/>
      <c r="AO16" s="171"/>
      <c r="AP16" s="81"/>
      <c r="AQ16" s="81"/>
      <c r="AR16" s="29"/>
      <c r="AS16" s="387" t="str">
        <f t="shared" si="2"/>
        <v/>
      </c>
      <c r="AT16" s="29"/>
      <c r="AU16" s="29"/>
      <c r="AV16" s="29"/>
      <c r="AW16" s="29"/>
      <c r="AX16" s="29"/>
      <c r="AY16" s="29"/>
    </row>
    <row r="17" spans="1:51" ht="13.5" customHeight="1">
      <c r="A17" s="11" t="s">
        <v>49</v>
      </c>
      <c r="B17" s="225" t="s">
        <v>247</v>
      </c>
      <c r="C17" s="79">
        <f t="shared" si="0"/>
        <v>259</v>
      </c>
      <c r="D17" s="79">
        <f t="shared" si="0"/>
        <v>116</v>
      </c>
      <c r="E17" s="379">
        <f>SUC1_Treneriai!C138</f>
        <v>130</v>
      </c>
      <c r="F17" s="238">
        <f>SUC1_Treneriai!D138</f>
        <v>51</v>
      </c>
      <c r="G17" s="80">
        <f t="shared" si="1"/>
        <v>28</v>
      </c>
      <c r="H17" s="238">
        <f>SUC1_Treneriai!F138</f>
        <v>40</v>
      </c>
      <c r="I17" s="238">
        <f>SUC1_Treneriai!G138</f>
        <v>11</v>
      </c>
      <c r="J17" s="238">
        <f>SUC1_Treneriai!H138</f>
        <v>42</v>
      </c>
      <c r="K17" s="238">
        <f>SUC1_Treneriai!I138</f>
        <v>5</v>
      </c>
      <c r="L17" s="238">
        <f>SUC1_Treneriai!J138</f>
        <v>3</v>
      </c>
      <c r="M17" s="238">
        <f>SUC1_Treneriai!K138</f>
        <v>1</v>
      </c>
      <c r="N17" s="238">
        <f>SUC1_Treneriai!L138</f>
        <v>62</v>
      </c>
      <c r="O17" s="238">
        <f>SUC1_Treneriai!M138</f>
        <v>7</v>
      </c>
      <c r="P17" s="353">
        <f>SUC1_Treneriai!N138</f>
        <v>11</v>
      </c>
      <c r="Q17" s="382">
        <f>SUC1_Treneriai!O138</f>
        <v>1</v>
      </c>
      <c r="R17" s="238">
        <f>SUC1_Treneriai!P138</f>
        <v>0</v>
      </c>
      <c r="S17" s="238">
        <f>SUC1_Treneriai!Q138</f>
        <v>1</v>
      </c>
      <c r="T17" s="238">
        <f>SUC1_Treneriai!R138</f>
        <v>0</v>
      </c>
      <c r="U17" s="238">
        <f>SUC1_Treneriai!S138</f>
        <v>0</v>
      </c>
      <c r="V17" s="348">
        <f>SUC1_Treneriai!T138</f>
        <v>0</v>
      </c>
      <c r="W17" s="357">
        <f>SUC1_Treneriai!U138</f>
        <v>0</v>
      </c>
      <c r="X17" s="238">
        <f>SUC1_Treneriai!V138</f>
        <v>0</v>
      </c>
      <c r="Y17" s="238">
        <f>SUC1_Treneriai!W138</f>
        <v>0</v>
      </c>
      <c r="Z17" s="238">
        <f>SUC1_Treneriai!X138</f>
        <v>0</v>
      </c>
      <c r="AA17" s="353">
        <f>SUC1_Treneriai!Y138</f>
        <v>0</v>
      </c>
      <c r="AB17" s="382">
        <f>SUC1_Treneriai!Z138</f>
        <v>0</v>
      </c>
      <c r="AC17" s="238">
        <f>SUC1_Treneriai!AA138</f>
        <v>0</v>
      </c>
      <c r="AD17" s="238">
        <f>SUC1_Treneriai!AB138</f>
        <v>0</v>
      </c>
      <c r="AE17" s="238">
        <f>SUC1_Treneriai!AC138</f>
        <v>0</v>
      </c>
      <c r="AF17" s="238">
        <f>SUC1_Treneriai!AD138</f>
        <v>0</v>
      </c>
      <c r="AG17" s="348">
        <f>SUC1_Treneriai!AE138</f>
        <v>0</v>
      </c>
      <c r="AH17" s="356"/>
      <c r="AI17" s="83"/>
      <c r="AJ17" s="83"/>
      <c r="AK17" s="83"/>
      <c r="AL17" s="238">
        <f>'SUC1_Kiti duom.'!E10</f>
        <v>10</v>
      </c>
      <c r="AM17" s="238">
        <f>'SUC1_Kiti duom.'!F10</f>
        <v>6</v>
      </c>
      <c r="AN17" s="238">
        <f>'SUC1_Kiti duom.'!G10</f>
        <v>4</v>
      </c>
      <c r="AO17" s="238">
        <f>'SUC1_Kiti duom.'!H10</f>
        <v>119</v>
      </c>
      <c r="AP17" s="238">
        <f>'SUC1_Kiti duom.'!I10</f>
        <v>59</v>
      </c>
      <c r="AQ17" s="238">
        <f>SUC1_Treneriai!AF138</f>
        <v>0</v>
      </c>
      <c r="AR17" s="29"/>
      <c r="AS17" s="387" t="str">
        <f t="shared" si="2"/>
        <v/>
      </c>
      <c r="AT17" s="29"/>
      <c r="AU17" s="29"/>
      <c r="AV17" s="29"/>
      <c r="AW17" s="29"/>
      <c r="AX17" s="29"/>
      <c r="AY17" s="29"/>
    </row>
    <row r="18" spans="1:51" ht="13.5" customHeight="1">
      <c r="A18" s="11" t="s">
        <v>51</v>
      </c>
      <c r="B18" s="225" t="s">
        <v>246</v>
      </c>
      <c r="C18" s="79">
        <f t="shared" si="0"/>
        <v>0</v>
      </c>
      <c r="D18" s="79">
        <f t="shared" si="0"/>
        <v>0</v>
      </c>
      <c r="E18" s="379">
        <f>SUC1_Treneriai!C139</f>
        <v>0</v>
      </c>
      <c r="F18" s="238">
        <f>SUC1_Treneriai!D139</f>
        <v>0</v>
      </c>
      <c r="G18" s="80">
        <f t="shared" si="1"/>
        <v>0</v>
      </c>
      <c r="H18" s="238">
        <f>SUC1_Treneriai!F139</f>
        <v>0</v>
      </c>
      <c r="I18" s="238">
        <f>SUC1_Treneriai!G139</f>
        <v>0</v>
      </c>
      <c r="J18" s="238">
        <f>SUC1_Treneriai!H139</f>
        <v>0</v>
      </c>
      <c r="K18" s="238">
        <f>SUC1_Treneriai!I139</f>
        <v>0</v>
      </c>
      <c r="L18" s="238">
        <f>SUC1_Treneriai!J139</f>
        <v>0</v>
      </c>
      <c r="M18" s="238">
        <f>SUC1_Treneriai!K139</f>
        <v>0</v>
      </c>
      <c r="N18" s="238">
        <f>SUC1_Treneriai!L139</f>
        <v>0</v>
      </c>
      <c r="O18" s="238">
        <f>SUC1_Treneriai!M139</f>
        <v>0</v>
      </c>
      <c r="P18" s="353">
        <f>SUC1_Treneriai!N139</f>
        <v>0</v>
      </c>
      <c r="Q18" s="382">
        <f>SUC1_Treneriai!O139</f>
        <v>0</v>
      </c>
      <c r="R18" s="238">
        <f>SUC1_Treneriai!P139</f>
        <v>0</v>
      </c>
      <c r="S18" s="238">
        <f>SUC1_Treneriai!Q139</f>
        <v>0</v>
      </c>
      <c r="T18" s="238">
        <f>SUC1_Treneriai!R139</f>
        <v>0</v>
      </c>
      <c r="U18" s="238">
        <f>SUC1_Treneriai!S139</f>
        <v>0</v>
      </c>
      <c r="V18" s="348">
        <f>SUC1_Treneriai!T139</f>
        <v>0</v>
      </c>
      <c r="W18" s="357">
        <f>SUC1_Treneriai!U139</f>
        <v>0</v>
      </c>
      <c r="X18" s="238">
        <f>SUC1_Treneriai!V139</f>
        <v>0</v>
      </c>
      <c r="Y18" s="238">
        <f>SUC1_Treneriai!W139</f>
        <v>0</v>
      </c>
      <c r="Z18" s="238">
        <f>SUC1_Treneriai!X139</f>
        <v>0</v>
      </c>
      <c r="AA18" s="353">
        <f>SUC1_Treneriai!Y139</f>
        <v>0</v>
      </c>
      <c r="AB18" s="382">
        <f>SUC1_Treneriai!Z139</f>
        <v>0</v>
      </c>
      <c r="AC18" s="238">
        <f>SUC1_Treneriai!AA139</f>
        <v>0</v>
      </c>
      <c r="AD18" s="238">
        <f>SUC1_Treneriai!AB139</f>
        <v>0</v>
      </c>
      <c r="AE18" s="238">
        <f>SUC1_Treneriai!AC139</f>
        <v>0</v>
      </c>
      <c r="AF18" s="238">
        <f>SUC1_Treneriai!AD139</f>
        <v>0</v>
      </c>
      <c r="AG18" s="348">
        <f>SUC1_Treneriai!AE139</f>
        <v>0</v>
      </c>
      <c r="AH18" s="356"/>
      <c r="AI18" s="83"/>
      <c r="AJ18" s="83"/>
      <c r="AK18" s="83"/>
      <c r="AL18" s="238">
        <f>'SUC1_Kiti duom.'!E11</f>
        <v>0</v>
      </c>
      <c r="AM18" s="238">
        <f>'SUC1_Kiti duom.'!F11</f>
        <v>0</v>
      </c>
      <c r="AN18" s="238">
        <f>'SUC1_Kiti duom.'!G11</f>
        <v>0</v>
      </c>
      <c r="AO18" s="238">
        <f>'SUC1_Kiti duom.'!H11</f>
        <v>0</v>
      </c>
      <c r="AP18" s="238">
        <f>'SUC1_Kiti duom.'!I11</f>
        <v>0</v>
      </c>
      <c r="AQ18" s="238">
        <f>SUC1_Treneriai!AF139</f>
        <v>0</v>
      </c>
      <c r="AR18" s="29"/>
      <c r="AS18" s="387" t="str">
        <f t="shared" si="2"/>
        <v/>
      </c>
      <c r="AT18" s="29"/>
      <c r="AU18" s="29"/>
      <c r="AV18" s="29"/>
      <c r="AW18" s="29"/>
      <c r="AX18" s="29"/>
      <c r="AY18" s="29"/>
    </row>
    <row r="19" spans="1:51" ht="13.5" customHeight="1">
      <c r="A19" s="11" t="s">
        <v>52</v>
      </c>
      <c r="B19" s="225" t="s">
        <v>251</v>
      </c>
      <c r="C19" s="79">
        <f t="shared" si="0"/>
        <v>0</v>
      </c>
      <c r="D19" s="79">
        <f t="shared" si="0"/>
        <v>0</v>
      </c>
      <c r="E19" s="379">
        <f>SUC1_Treneriai!C140</f>
        <v>0</v>
      </c>
      <c r="F19" s="238">
        <f>SUC1_Treneriai!D140</f>
        <v>0</v>
      </c>
      <c r="G19" s="80">
        <f t="shared" si="1"/>
        <v>0</v>
      </c>
      <c r="H19" s="238">
        <f>SUC1_Treneriai!F140</f>
        <v>0</v>
      </c>
      <c r="I19" s="238">
        <f>SUC1_Treneriai!G140</f>
        <v>0</v>
      </c>
      <c r="J19" s="238">
        <f>SUC1_Treneriai!H140</f>
        <v>0</v>
      </c>
      <c r="K19" s="238">
        <f>SUC1_Treneriai!I140</f>
        <v>0</v>
      </c>
      <c r="L19" s="238">
        <f>SUC1_Treneriai!J140</f>
        <v>0</v>
      </c>
      <c r="M19" s="238">
        <f>SUC1_Treneriai!K140</f>
        <v>0</v>
      </c>
      <c r="N19" s="238">
        <f>SUC1_Treneriai!L140</f>
        <v>0</v>
      </c>
      <c r="O19" s="238">
        <f>SUC1_Treneriai!M140</f>
        <v>0</v>
      </c>
      <c r="P19" s="353">
        <f>SUC1_Treneriai!N140</f>
        <v>0</v>
      </c>
      <c r="Q19" s="382">
        <f>SUC1_Treneriai!O140</f>
        <v>0</v>
      </c>
      <c r="R19" s="238">
        <f>SUC1_Treneriai!P140</f>
        <v>0</v>
      </c>
      <c r="S19" s="238">
        <f>SUC1_Treneriai!Q140</f>
        <v>0</v>
      </c>
      <c r="T19" s="238">
        <f>SUC1_Treneriai!R140</f>
        <v>0</v>
      </c>
      <c r="U19" s="238">
        <f>SUC1_Treneriai!S140</f>
        <v>0</v>
      </c>
      <c r="V19" s="348">
        <f>SUC1_Treneriai!T140</f>
        <v>0</v>
      </c>
      <c r="W19" s="357">
        <f>SUC1_Treneriai!U140</f>
        <v>0</v>
      </c>
      <c r="X19" s="238">
        <f>SUC1_Treneriai!V140</f>
        <v>0</v>
      </c>
      <c r="Y19" s="238">
        <f>SUC1_Treneriai!W140</f>
        <v>0</v>
      </c>
      <c r="Z19" s="238">
        <f>SUC1_Treneriai!X140</f>
        <v>0</v>
      </c>
      <c r="AA19" s="353">
        <f>SUC1_Treneriai!Y140</f>
        <v>0</v>
      </c>
      <c r="AB19" s="382">
        <f>SUC1_Treneriai!Z140</f>
        <v>0</v>
      </c>
      <c r="AC19" s="238">
        <f>SUC1_Treneriai!AA140</f>
        <v>0</v>
      </c>
      <c r="AD19" s="238">
        <f>SUC1_Treneriai!AB140</f>
        <v>0</v>
      </c>
      <c r="AE19" s="238">
        <f>SUC1_Treneriai!AC140</f>
        <v>0</v>
      </c>
      <c r="AF19" s="238">
        <f>SUC1_Treneriai!AD140</f>
        <v>0</v>
      </c>
      <c r="AG19" s="348">
        <f>SUC1_Treneriai!AE140</f>
        <v>0</v>
      </c>
      <c r="AH19" s="356"/>
      <c r="AI19" s="83"/>
      <c r="AJ19" s="83"/>
      <c r="AK19" s="83"/>
      <c r="AL19" s="238">
        <f>'SUC1_Kiti duom.'!E12</f>
        <v>0</v>
      </c>
      <c r="AM19" s="238">
        <f>'SUC1_Kiti duom.'!F12</f>
        <v>0</v>
      </c>
      <c r="AN19" s="238">
        <f>'SUC1_Kiti duom.'!G12</f>
        <v>0</v>
      </c>
      <c r="AO19" s="238">
        <f>'SUC1_Kiti duom.'!H12</f>
        <v>0</v>
      </c>
      <c r="AP19" s="238">
        <f>'SUC1_Kiti duom.'!I12</f>
        <v>0</v>
      </c>
      <c r="AQ19" s="238">
        <f>SUC1_Treneriai!AF140</f>
        <v>0</v>
      </c>
      <c r="AR19" s="29"/>
      <c r="AS19" s="387" t="str">
        <f t="shared" si="2"/>
        <v/>
      </c>
      <c r="AT19" s="29"/>
      <c r="AU19" s="29"/>
      <c r="AV19" s="29"/>
      <c r="AW19" s="29"/>
      <c r="AX19" s="29"/>
      <c r="AY19" s="29"/>
    </row>
    <row r="20" spans="1:51" ht="30.75" customHeight="1">
      <c r="A20" s="11" t="s">
        <v>53</v>
      </c>
      <c r="B20" s="226" t="s">
        <v>498</v>
      </c>
      <c r="C20" s="79">
        <f>E20+AH20+AL20+AO20</f>
        <v>66</v>
      </c>
      <c r="D20" s="88">
        <f>AI20</f>
        <v>38</v>
      </c>
      <c r="E20" s="380"/>
      <c r="F20" s="83"/>
      <c r="G20" s="82"/>
      <c r="H20" s="83"/>
      <c r="I20" s="83"/>
      <c r="J20" s="83"/>
      <c r="K20" s="83"/>
      <c r="L20" s="83"/>
      <c r="M20" s="83"/>
      <c r="N20" s="83"/>
      <c r="O20" s="83"/>
      <c r="P20" s="359"/>
      <c r="Q20" s="356"/>
      <c r="R20" s="83"/>
      <c r="S20" s="83"/>
      <c r="T20" s="83"/>
      <c r="U20" s="83"/>
      <c r="V20" s="378"/>
      <c r="W20" s="356"/>
      <c r="X20" s="83"/>
      <c r="Y20" s="83"/>
      <c r="Z20" s="83"/>
      <c r="AA20" s="354"/>
      <c r="AB20" s="384"/>
      <c r="AC20" s="83"/>
      <c r="AD20" s="83"/>
      <c r="AE20" s="83"/>
      <c r="AF20" s="83"/>
      <c r="AG20" s="378"/>
      <c r="AH20" s="355">
        <v>66</v>
      </c>
      <c r="AI20" s="81">
        <v>38</v>
      </c>
      <c r="AJ20" s="81">
        <v>62</v>
      </c>
      <c r="AK20" s="81">
        <v>4</v>
      </c>
      <c r="AL20" s="83"/>
      <c r="AM20" s="83"/>
      <c r="AN20" s="83"/>
      <c r="AO20" s="83"/>
      <c r="AP20" s="83"/>
      <c r="AQ20" s="83"/>
      <c r="AR20" s="29"/>
      <c r="AS20" s="387" t="str">
        <f t="shared" si="2"/>
        <v/>
      </c>
      <c r="AT20" s="29"/>
      <c r="AU20" s="29"/>
      <c r="AV20" s="29"/>
      <c r="AW20" s="29"/>
      <c r="AX20" s="29"/>
      <c r="AY20" s="29"/>
    </row>
    <row r="21" spans="1:51" ht="22.5" customHeight="1">
      <c r="A21" s="11" t="s">
        <v>54</v>
      </c>
      <c r="B21" s="226" t="s">
        <v>27</v>
      </c>
      <c r="C21" s="79">
        <f>E21+AH21+AL21+AO21</f>
        <v>7</v>
      </c>
      <c r="D21" s="88">
        <f>AI21</f>
        <v>2</v>
      </c>
      <c r="E21" s="380"/>
      <c r="F21" s="83"/>
      <c r="G21" s="82"/>
      <c r="H21" s="83"/>
      <c r="I21" s="83"/>
      <c r="J21" s="83"/>
      <c r="K21" s="83"/>
      <c r="L21" s="83"/>
      <c r="M21" s="83"/>
      <c r="N21" s="83"/>
      <c r="O21" s="83"/>
      <c r="P21" s="359"/>
      <c r="Q21" s="356"/>
      <c r="R21" s="83"/>
      <c r="S21" s="83"/>
      <c r="T21" s="83"/>
      <c r="U21" s="83"/>
      <c r="V21" s="378"/>
      <c r="W21" s="356"/>
      <c r="X21" s="83"/>
      <c r="Y21" s="83"/>
      <c r="Z21" s="83"/>
      <c r="AA21" s="354"/>
      <c r="AB21" s="384"/>
      <c r="AC21" s="83"/>
      <c r="AD21" s="83"/>
      <c r="AE21" s="83"/>
      <c r="AF21" s="83"/>
      <c r="AG21" s="378"/>
      <c r="AH21" s="355">
        <v>7</v>
      </c>
      <c r="AI21" s="81">
        <v>2</v>
      </c>
      <c r="AJ21" s="81">
        <v>7</v>
      </c>
      <c r="AK21" s="81"/>
      <c r="AL21" s="83"/>
      <c r="AM21" s="83"/>
      <c r="AN21" s="83"/>
      <c r="AO21" s="83"/>
      <c r="AP21" s="83"/>
      <c r="AQ21" s="83"/>
      <c r="AR21" s="29"/>
      <c r="AS21" s="387" t="str">
        <f t="shared" si="2"/>
        <v/>
      </c>
      <c r="AT21" s="29"/>
      <c r="AU21" s="29"/>
      <c r="AV21" s="29"/>
      <c r="AW21" s="29"/>
      <c r="AX21" s="29"/>
      <c r="AY21" s="29"/>
    </row>
    <row r="22" spans="1:51" ht="17.25" customHeight="1">
      <c r="A22" s="11" t="s">
        <v>55</v>
      </c>
      <c r="B22" s="266" t="s">
        <v>419</v>
      </c>
      <c r="C22" s="79">
        <f>E22+AH22+AL22+AO22</f>
        <v>0</v>
      </c>
      <c r="D22" s="88">
        <f>AI22</f>
        <v>0</v>
      </c>
      <c r="E22" s="380"/>
      <c r="F22" s="83"/>
      <c r="G22" s="82"/>
      <c r="H22" s="83"/>
      <c r="I22" s="83"/>
      <c r="J22" s="83"/>
      <c r="K22" s="83"/>
      <c r="L22" s="83"/>
      <c r="M22" s="83"/>
      <c r="N22" s="83"/>
      <c r="O22" s="83"/>
      <c r="P22" s="359"/>
      <c r="Q22" s="356"/>
      <c r="R22" s="83"/>
      <c r="S22" s="83"/>
      <c r="T22" s="83"/>
      <c r="U22" s="83"/>
      <c r="V22" s="378"/>
      <c r="W22" s="356"/>
      <c r="X22" s="83"/>
      <c r="Y22" s="83"/>
      <c r="Z22" s="83"/>
      <c r="AA22" s="354"/>
      <c r="AB22" s="384"/>
      <c r="AC22" s="83"/>
      <c r="AD22" s="83"/>
      <c r="AE22" s="83"/>
      <c r="AF22" s="83"/>
      <c r="AG22" s="378"/>
      <c r="AH22" s="355">
        <f>AJ22+AK22</f>
        <v>0</v>
      </c>
      <c r="AI22" s="81"/>
      <c r="AJ22" s="81"/>
      <c r="AK22" s="81"/>
      <c r="AL22" s="83"/>
      <c r="AM22" s="83"/>
      <c r="AN22" s="83"/>
      <c r="AO22" s="83"/>
      <c r="AP22" s="83"/>
      <c r="AQ22" s="83"/>
      <c r="AR22" s="29"/>
      <c r="AS22" s="387" t="str">
        <f t="shared" si="2"/>
        <v/>
      </c>
      <c r="AT22" s="29"/>
      <c r="AU22" s="29"/>
      <c r="AV22" s="29"/>
      <c r="AW22" s="29"/>
      <c r="AX22" s="29"/>
      <c r="AY22" s="29"/>
    </row>
    <row r="23" spans="1:51" ht="16.5" customHeight="1">
      <c r="A23" s="11" t="s">
        <v>57</v>
      </c>
      <c r="B23" s="266" t="s">
        <v>420</v>
      </c>
      <c r="C23" s="79">
        <f>E23+AH23+AL23+AO23</f>
        <v>0</v>
      </c>
      <c r="D23" s="88">
        <f>AI23</f>
        <v>0</v>
      </c>
      <c r="E23" s="380"/>
      <c r="F23" s="83"/>
      <c r="G23" s="82"/>
      <c r="H23" s="83"/>
      <c r="I23" s="83"/>
      <c r="J23" s="83"/>
      <c r="K23" s="83"/>
      <c r="L23" s="83"/>
      <c r="M23" s="83"/>
      <c r="N23" s="83"/>
      <c r="O23" s="83"/>
      <c r="P23" s="359"/>
      <c r="Q23" s="356"/>
      <c r="R23" s="83"/>
      <c r="S23" s="83"/>
      <c r="T23" s="83"/>
      <c r="U23" s="83"/>
      <c r="V23" s="378"/>
      <c r="W23" s="356"/>
      <c r="X23" s="83"/>
      <c r="Y23" s="83"/>
      <c r="Z23" s="83"/>
      <c r="AA23" s="354"/>
      <c r="AB23" s="384"/>
      <c r="AC23" s="83"/>
      <c r="AD23" s="83"/>
      <c r="AE23" s="83"/>
      <c r="AF23" s="83"/>
      <c r="AG23" s="378"/>
      <c r="AH23" s="355">
        <f>AJ23+AK23</f>
        <v>0</v>
      </c>
      <c r="AI23" s="81"/>
      <c r="AJ23" s="81"/>
      <c r="AK23" s="81"/>
      <c r="AL23" s="83"/>
      <c r="AM23" s="83"/>
      <c r="AN23" s="83"/>
      <c r="AO23" s="83"/>
      <c r="AP23" s="83"/>
      <c r="AQ23" s="83"/>
      <c r="AR23" s="29"/>
      <c r="AS23" s="387" t="str">
        <f t="shared" si="2"/>
        <v/>
      </c>
      <c r="AT23" s="29"/>
      <c r="AU23" s="29"/>
      <c r="AV23" s="29"/>
      <c r="AW23" s="29"/>
      <c r="AX23" s="29"/>
      <c r="AY23" s="29"/>
    </row>
    <row r="24" spans="1:51" ht="21.75" customHeight="1" thickBot="1">
      <c r="A24" s="636" t="s">
        <v>554</v>
      </c>
      <c r="B24" s="637"/>
      <c r="C24" s="84">
        <f t="shared" ref="C24:F24" si="7">SUM(C12:C23)</f>
        <v>666</v>
      </c>
      <c r="D24" s="84">
        <f t="shared" si="7"/>
        <v>188</v>
      </c>
      <c r="E24" s="349">
        <f>SUM(E12:E23)</f>
        <v>285</v>
      </c>
      <c r="F24" s="350">
        <f t="shared" si="7"/>
        <v>83</v>
      </c>
      <c r="G24" s="350">
        <f>SUM(G12:G23)</f>
        <v>109</v>
      </c>
      <c r="H24" s="350">
        <f t="shared" ref="H24:O24" si="8">SUM(H12:H23)</f>
        <v>61</v>
      </c>
      <c r="I24" s="350">
        <f t="shared" si="8"/>
        <v>22</v>
      </c>
      <c r="J24" s="350">
        <f t="shared" si="8"/>
        <v>65</v>
      </c>
      <c r="K24" s="350">
        <f t="shared" si="8"/>
        <v>15</v>
      </c>
      <c r="L24" s="350">
        <f t="shared" si="8"/>
        <v>6</v>
      </c>
      <c r="M24" s="350">
        <f t="shared" si="8"/>
        <v>7</v>
      </c>
      <c r="N24" s="350">
        <f t="shared" si="8"/>
        <v>150</v>
      </c>
      <c r="O24" s="350">
        <f t="shared" si="8"/>
        <v>17</v>
      </c>
      <c r="P24" s="381">
        <f t="shared" ref="P24" si="9">SUM(P12:P23)</f>
        <v>45</v>
      </c>
      <c r="Q24" s="350">
        <f t="shared" ref="Q24:R24" si="10">SUM(Q12:Q23)</f>
        <v>22</v>
      </c>
      <c r="R24" s="350">
        <f t="shared" si="10"/>
        <v>6</v>
      </c>
      <c r="S24" s="350">
        <f t="shared" ref="S24" si="11">SUM(S12:S23)</f>
        <v>6</v>
      </c>
      <c r="T24" s="350">
        <f t="shared" ref="T24" si="12">SUM(T12:T23)</f>
        <v>5</v>
      </c>
      <c r="U24" s="350">
        <f t="shared" ref="U24" si="13">SUM(U12:U23)</f>
        <v>3</v>
      </c>
      <c r="V24" s="351">
        <f t="shared" ref="V24:AH24" si="14">SUM(V12:V23)</f>
        <v>8</v>
      </c>
      <c r="W24" s="350">
        <f t="shared" ref="W24:X24" si="15">SUM(W12:W23)</f>
        <v>25</v>
      </c>
      <c r="X24" s="350">
        <f t="shared" si="15"/>
        <v>3</v>
      </c>
      <c r="Y24" s="350">
        <f t="shared" ref="Y24" si="16">SUM(Y12:Y23)</f>
        <v>4</v>
      </c>
      <c r="Z24" s="350">
        <f t="shared" ref="Z24:AA24" si="17">SUM(Z12:Z23)</f>
        <v>2</v>
      </c>
      <c r="AA24" s="350">
        <f t="shared" si="17"/>
        <v>19</v>
      </c>
      <c r="AB24" s="383">
        <f t="shared" ref="AB24:AC24" si="18">SUM(AB12:AB23)</f>
        <v>6</v>
      </c>
      <c r="AC24" s="350">
        <f t="shared" si="18"/>
        <v>4</v>
      </c>
      <c r="AD24" s="350">
        <f t="shared" ref="AD24" si="19">SUM(AD12:AD23)</f>
        <v>0</v>
      </c>
      <c r="AE24" s="350">
        <f t="shared" ref="AE24" si="20">SUM(AE12:AE23)</f>
        <v>0</v>
      </c>
      <c r="AF24" s="350">
        <f t="shared" ref="AF24:AG24" si="21">SUM(AF12:AF23)</f>
        <v>0</v>
      </c>
      <c r="AG24" s="351">
        <f t="shared" si="21"/>
        <v>0</v>
      </c>
      <c r="AH24" s="345">
        <f t="shared" si="14"/>
        <v>73</v>
      </c>
      <c r="AI24" s="84">
        <f>SUM(AI12:AI23)</f>
        <v>40</v>
      </c>
      <c r="AJ24" s="84">
        <f t="shared" ref="AJ24:AO24" si="22">SUM(AJ12:AJ23)</f>
        <v>69</v>
      </c>
      <c r="AK24" s="84">
        <f t="shared" si="22"/>
        <v>4</v>
      </c>
      <c r="AL24" s="84">
        <f t="shared" si="22"/>
        <v>81</v>
      </c>
      <c r="AM24" s="84">
        <f t="shared" si="22"/>
        <v>6</v>
      </c>
      <c r="AN24" s="84">
        <f>SUM(AN12:AN23)</f>
        <v>43</v>
      </c>
      <c r="AO24" s="84">
        <f t="shared" si="22"/>
        <v>227</v>
      </c>
      <c r="AP24" s="84">
        <f>SUM(AP12:AP23)</f>
        <v>59</v>
      </c>
      <c r="AQ24" s="85">
        <f>SUM(AQ12:AQ23)</f>
        <v>156</v>
      </c>
      <c r="AR24" s="29"/>
      <c r="AS24" s="311"/>
      <c r="AT24" s="29"/>
      <c r="AU24" s="29"/>
      <c r="AV24" s="29"/>
      <c r="AW24" s="29"/>
      <c r="AX24" s="29"/>
      <c r="AY24" s="29"/>
    </row>
    <row r="25" spans="1:51" ht="4.5" customHeight="1" thickTop="1">
      <c r="A25" s="67"/>
      <c r="B25" s="101"/>
      <c r="C25" s="102"/>
      <c r="D25" s="102"/>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29"/>
      <c r="AS25" s="29"/>
      <c r="AT25" s="29"/>
      <c r="AU25" s="29"/>
      <c r="AV25" s="29"/>
      <c r="AW25" s="29"/>
      <c r="AX25" s="29"/>
      <c r="AY25" s="29"/>
    </row>
    <row r="26" spans="1:51" ht="12.75" customHeight="1">
      <c r="A26" s="104" t="s">
        <v>588</v>
      </c>
      <c r="B26" s="116"/>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29"/>
      <c r="AS26" s="29"/>
      <c r="AT26" s="29"/>
      <c r="AU26" s="29"/>
      <c r="AV26" s="29"/>
      <c r="AW26" s="29"/>
      <c r="AX26" s="29"/>
      <c r="AY26" s="29"/>
    </row>
    <row r="27" spans="1:51" ht="14.25" customHeight="1">
      <c r="A27" s="98"/>
      <c r="B27" s="98"/>
      <c r="C27" s="98"/>
      <c r="D27" s="98"/>
      <c r="E27" s="98"/>
      <c r="F27" s="98"/>
      <c r="G27" s="98"/>
      <c r="H27" s="98"/>
      <c r="I27" s="98"/>
      <c r="J27" s="98"/>
      <c r="K27" s="98"/>
      <c r="L27" s="98"/>
      <c r="M27" s="99"/>
      <c r="N27" s="13"/>
      <c r="O27" s="13"/>
      <c r="P27" s="13"/>
      <c r="Q27" s="98"/>
      <c r="R27" s="98"/>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29"/>
      <c r="AT27" s="29"/>
      <c r="AU27" s="29"/>
      <c r="AV27" s="29"/>
      <c r="AW27" s="29"/>
      <c r="AX27" s="29"/>
      <c r="AY27" s="29"/>
    </row>
    <row r="28" spans="1:51" ht="39" customHeight="1">
      <c r="A28" s="634" t="s">
        <v>529</v>
      </c>
      <c r="B28" s="634"/>
      <c r="C28" s="634"/>
      <c r="D28" s="634"/>
      <c r="E28" s="14">
        <f>'2.3Sportuojantieji ir tr.'!M139</f>
        <v>285</v>
      </c>
      <c r="F28" s="14">
        <f>'2.3Sportuojantieji ir tr.'!N139</f>
        <v>83</v>
      </c>
      <c r="G28" s="14">
        <f>'2.3Sportuojantieji ir tr.'!O139</f>
        <v>109</v>
      </c>
      <c r="H28" s="14">
        <f>'2.3Sportuojantieji ir tr.'!P139</f>
        <v>61</v>
      </c>
      <c r="I28" s="14">
        <f>'2.3Sportuojantieji ir tr.'!Q139</f>
        <v>22</v>
      </c>
      <c r="J28" s="14">
        <f>'2.3Sportuojantieji ir tr.'!R139</f>
        <v>65</v>
      </c>
      <c r="K28" s="14">
        <f>'2.3Sportuojantieji ir tr.'!S139</f>
        <v>15</v>
      </c>
      <c r="L28" s="14">
        <f>'2.3Sportuojantieji ir tr.'!T139</f>
        <v>6</v>
      </c>
      <c r="M28" s="14">
        <f>'2.3Sportuojantieji ir tr.'!U139</f>
        <v>7</v>
      </c>
      <c r="N28" s="14">
        <f>'2.3Sportuojantieji ir tr.'!V139</f>
        <v>150</v>
      </c>
      <c r="O28" s="14">
        <f>'2.3Sportuojantieji ir tr.'!W139</f>
        <v>17</v>
      </c>
      <c r="P28" s="14">
        <f>'2.3Sportuojantieji ir tr.'!X139</f>
        <v>45</v>
      </c>
      <c r="Q28" s="14">
        <f>'2.3Sportuojantieji ir tr.'!Y139</f>
        <v>22</v>
      </c>
      <c r="R28" s="14">
        <f>'2.3Sportuojantieji ir tr.'!Z139</f>
        <v>6</v>
      </c>
      <c r="S28" s="14">
        <f>'2.3Sportuojantieji ir tr.'!AA139</f>
        <v>6</v>
      </c>
      <c r="T28" s="14">
        <f>'2.3Sportuojantieji ir tr.'!AB139</f>
        <v>5</v>
      </c>
      <c r="U28" s="14">
        <f>'2.3Sportuojantieji ir tr.'!AC139</f>
        <v>3</v>
      </c>
      <c r="V28" s="14">
        <f>'2.3Sportuojantieji ir tr.'!AD139</f>
        <v>8</v>
      </c>
      <c r="W28" s="14">
        <f>'2.3Sportuojantieji ir tr.'!AE139</f>
        <v>25</v>
      </c>
      <c r="X28" s="14">
        <f>'2.3Sportuojantieji ir tr.'!AF139</f>
        <v>3</v>
      </c>
      <c r="Y28" s="14">
        <f>'2.3Sportuojantieji ir tr.'!AG139</f>
        <v>4</v>
      </c>
      <c r="Z28" s="14">
        <f>'2.3Sportuojantieji ir tr.'!AH139</f>
        <v>2</v>
      </c>
      <c r="AA28" s="14">
        <f>'2.3Sportuojantieji ir tr.'!AI139</f>
        <v>19</v>
      </c>
      <c r="AB28" s="14">
        <f>'2.3Sportuojantieji ir tr.'!AJ139</f>
        <v>6</v>
      </c>
      <c r="AC28" s="14">
        <f>'2.3Sportuojantieji ir tr.'!AK139</f>
        <v>4</v>
      </c>
      <c r="AD28" s="14">
        <f>'2.3Sportuojantieji ir tr.'!AL139</f>
        <v>0</v>
      </c>
      <c r="AE28" s="14">
        <f>'2.3Sportuojantieji ir tr.'!AM139</f>
        <v>0</v>
      </c>
      <c r="AF28" s="14">
        <f>'2.3Sportuojantieji ir tr.'!AN139</f>
        <v>0</v>
      </c>
      <c r="AG28" s="14">
        <f>'2.3Sportuojantieji ir tr.'!AO139</f>
        <v>0</v>
      </c>
      <c r="AH28" s="15"/>
      <c r="AI28" s="633" t="s">
        <v>593</v>
      </c>
      <c r="AJ28" s="633"/>
      <c r="AK28" s="633"/>
      <c r="AL28" s="633"/>
      <c r="AM28" s="633"/>
      <c r="AN28" s="633"/>
      <c r="AO28" s="633"/>
      <c r="AP28" s="633"/>
      <c r="AQ28" s="633"/>
      <c r="AR28" s="13"/>
      <c r="AS28" s="29"/>
      <c r="AT28" s="29"/>
      <c r="AU28" s="29"/>
      <c r="AV28" s="29"/>
      <c r="AW28" s="29"/>
      <c r="AX28" s="29"/>
      <c r="AY28" s="29"/>
    </row>
    <row r="29" spans="1:51" ht="27" customHeight="1">
      <c r="A29" s="635" t="s">
        <v>528</v>
      </c>
      <c r="B29" s="635"/>
      <c r="C29" s="635"/>
      <c r="D29" s="635"/>
      <c r="E29" s="78">
        <f t="shared" ref="E29" si="23">E24-E28</f>
        <v>0</v>
      </c>
      <c r="F29" s="78">
        <f t="shared" ref="F29:AF29" si="24">F24-F28</f>
        <v>0</v>
      </c>
      <c r="G29" s="78">
        <f t="shared" si="24"/>
        <v>0</v>
      </c>
      <c r="H29" s="78">
        <f t="shared" si="24"/>
        <v>0</v>
      </c>
      <c r="I29" s="78">
        <f t="shared" si="24"/>
        <v>0</v>
      </c>
      <c r="J29" s="78">
        <f t="shared" si="24"/>
        <v>0</v>
      </c>
      <c r="K29" s="78">
        <f t="shared" si="24"/>
        <v>0</v>
      </c>
      <c r="L29" s="78">
        <f t="shared" si="24"/>
        <v>0</v>
      </c>
      <c r="M29" s="78">
        <f t="shared" si="24"/>
        <v>0</v>
      </c>
      <c r="N29" s="78">
        <f t="shared" si="24"/>
        <v>0</v>
      </c>
      <c r="O29" s="78">
        <f t="shared" si="24"/>
        <v>0</v>
      </c>
      <c r="P29" s="78">
        <f t="shared" si="24"/>
        <v>0</v>
      </c>
      <c r="Q29" s="78">
        <f t="shared" si="24"/>
        <v>0</v>
      </c>
      <c r="R29" s="78">
        <f t="shared" si="24"/>
        <v>0</v>
      </c>
      <c r="S29" s="78">
        <f t="shared" si="24"/>
        <v>0</v>
      </c>
      <c r="T29" s="78">
        <f t="shared" si="24"/>
        <v>0</v>
      </c>
      <c r="U29" s="78">
        <f t="shared" si="24"/>
        <v>0</v>
      </c>
      <c r="V29" s="78">
        <f t="shared" si="24"/>
        <v>0</v>
      </c>
      <c r="W29" s="78">
        <f t="shared" si="24"/>
        <v>0</v>
      </c>
      <c r="X29" s="78">
        <f t="shared" si="24"/>
        <v>0</v>
      </c>
      <c r="Y29" s="78">
        <f t="shared" si="24"/>
        <v>0</v>
      </c>
      <c r="Z29" s="78">
        <f t="shared" si="24"/>
        <v>0</v>
      </c>
      <c r="AA29" s="78">
        <f t="shared" si="24"/>
        <v>0</v>
      </c>
      <c r="AB29" s="78">
        <f t="shared" si="24"/>
        <v>0</v>
      </c>
      <c r="AC29" s="78">
        <f t="shared" si="24"/>
        <v>0</v>
      </c>
      <c r="AD29" s="78">
        <f t="shared" si="24"/>
        <v>0</v>
      </c>
      <c r="AE29" s="78">
        <f t="shared" si="24"/>
        <v>0</v>
      </c>
      <c r="AF29" s="78">
        <f t="shared" si="24"/>
        <v>0</v>
      </c>
      <c r="AG29" s="78">
        <f>AG24-AG28</f>
        <v>0</v>
      </c>
      <c r="AH29" s="13"/>
      <c r="AI29" s="632" t="s">
        <v>530</v>
      </c>
      <c r="AJ29" s="632"/>
      <c r="AK29" s="632"/>
      <c r="AL29" s="632"/>
      <c r="AM29" s="632"/>
      <c r="AN29" s="632"/>
      <c r="AO29" s="632"/>
      <c r="AP29" s="632"/>
      <c r="AQ29" s="632"/>
      <c r="AR29" s="13"/>
      <c r="AS29" s="29"/>
      <c r="AT29" s="29"/>
      <c r="AU29" s="29"/>
      <c r="AV29" s="29"/>
      <c r="AW29" s="29"/>
      <c r="AX29" s="29"/>
      <c r="AY29" s="29"/>
    </row>
    <row r="30" spans="1:51">
      <c r="A30" s="13"/>
      <c r="B30" s="13"/>
      <c r="C30" s="13"/>
      <c r="D30" s="13"/>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3"/>
      <c r="AI30" s="13"/>
      <c r="AJ30" s="13"/>
      <c r="AK30" s="13"/>
      <c r="AL30" s="13"/>
      <c r="AM30" s="13"/>
      <c r="AN30" s="13"/>
      <c r="AO30" s="13"/>
      <c r="AP30" s="13"/>
      <c r="AQ30" s="13"/>
      <c r="AR30" s="13"/>
      <c r="AS30" s="29"/>
      <c r="AT30" s="29"/>
      <c r="AU30" s="29"/>
      <c r="AV30" s="29"/>
      <c r="AW30" s="29"/>
      <c r="AX30" s="29"/>
      <c r="AY30" s="29"/>
    </row>
    <row r="31" spans="1:51">
      <c r="A31" s="640" t="s">
        <v>283</v>
      </c>
      <c r="B31" s="640"/>
      <c r="C31" s="640"/>
      <c r="D31" s="640"/>
      <c r="E31" s="640"/>
      <c r="F31" s="640"/>
      <c r="G31" s="640"/>
      <c r="H31" s="640"/>
      <c r="I31" s="640"/>
      <c r="J31" s="640"/>
      <c r="K31" s="640"/>
      <c r="L31" s="640"/>
      <c r="M31" s="640"/>
      <c r="N31" s="640"/>
      <c r="O31" s="640"/>
      <c r="P31" s="640"/>
      <c r="Q31" s="640"/>
      <c r="R31" s="640"/>
      <c r="S31" s="640"/>
      <c r="T31" s="640"/>
      <c r="U31" s="640"/>
      <c r="V31" s="640"/>
      <c r="W31" s="640"/>
      <c r="X31" s="640"/>
      <c r="Y31" s="640"/>
      <c r="Z31" s="640"/>
      <c r="AA31" s="640"/>
      <c r="AB31" s="640"/>
      <c r="AC31" s="640"/>
      <c r="AD31" s="640"/>
      <c r="AE31" s="640"/>
      <c r="AF31" s="640"/>
      <c r="AG31" s="640"/>
      <c r="AH31" s="640"/>
      <c r="AI31" s="640"/>
      <c r="AJ31" s="640"/>
      <c r="AK31" s="640"/>
      <c r="AL31" s="640"/>
      <c r="AM31" s="640"/>
      <c r="AN31" s="640"/>
      <c r="AO31" s="640"/>
      <c r="AP31" s="640"/>
      <c r="AQ31" s="640"/>
      <c r="AR31" s="330"/>
    </row>
    <row r="32" spans="1:51" ht="41.25" customHeight="1">
      <c r="A32" s="643" t="s">
        <v>499</v>
      </c>
      <c r="B32" s="644"/>
      <c r="C32" s="644"/>
      <c r="D32" s="644"/>
      <c r="E32" s="644"/>
      <c r="F32" s="644"/>
      <c r="G32" s="644"/>
      <c r="H32" s="644"/>
      <c r="I32" s="644"/>
      <c r="J32" s="644"/>
      <c r="K32" s="644"/>
      <c r="L32" s="644"/>
      <c r="M32" s="644"/>
      <c r="N32" s="644"/>
      <c r="O32" s="644"/>
      <c r="P32" s="644"/>
      <c r="Q32" s="644"/>
      <c r="R32" s="644"/>
      <c r="S32" s="644"/>
      <c r="T32" s="644"/>
      <c r="U32" s="644"/>
      <c r="V32" s="644"/>
      <c r="W32" s="644"/>
      <c r="X32" s="644"/>
      <c r="Y32" s="644"/>
      <c r="Z32" s="644"/>
      <c r="AA32" s="644"/>
      <c r="AB32" s="644"/>
      <c r="AC32" s="644"/>
      <c r="AD32" s="644"/>
      <c r="AE32" s="644"/>
      <c r="AF32" s="644"/>
      <c r="AG32" s="644"/>
      <c r="AH32" s="644"/>
      <c r="AI32" s="644"/>
      <c r="AJ32" s="644"/>
      <c r="AK32" s="644"/>
      <c r="AL32" s="644"/>
      <c r="AM32" s="644"/>
      <c r="AN32" s="644"/>
      <c r="AO32" s="644"/>
      <c r="AP32" s="644"/>
      <c r="AQ32" s="644"/>
      <c r="AR32" s="644"/>
    </row>
    <row r="33" spans="1:44" ht="27" customHeight="1">
      <c r="A33" s="643" t="s">
        <v>589</v>
      </c>
      <c r="B33" s="644"/>
      <c r="C33" s="644"/>
      <c r="D33" s="644"/>
      <c r="E33" s="644"/>
      <c r="F33" s="644"/>
      <c r="G33" s="644"/>
      <c r="H33" s="644"/>
      <c r="I33" s="644"/>
      <c r="J33" s="644"/>
      <c r="K33" s="644"/>
      <c r="L33" s="644"/>
      <c r="M33" s="644"/>
      <c r="N33" s="644"/>
      <c r="O33" s="644"/>
      <c r="P33" s="644"/>
      <c r="Q33" s="644"/>
      <c r="R33" s="644"/>
      <c r="S33" s="644"/>
      <c r="T33" s="644"/>
      <c r="U33" s="644"/>
      <c r="V33" s="644"/>
      <c r="W33" s="644"/>
      <c r="X33" s="644"/>
      <c r="Y33" s="644"/>
      <c r="Z33" s="644"/>
      <c r="AA33" s="644"/>
      <c r="AB33" s="644"/>
      <c r="AC33" s="644"/>
      <c r="AD33" s="644"/>
      <c r="AE33" s="644"/>
      <c r="AF33" s="644"/>
      <c r="AG33" s="644"/>
      <c r="AH33" s="644"/>
      <c r="AI33" s="644"/>
      <c r="AJ33" s="644"/>
      <c r="AK33" s="644"/>
      <c r="AL33" s="644"/>
      <c r="AM33" s="644"/>
      <c r="AN33" s="644"/>
      <c r="AO33" s="644"/>
      <c r="AP33" s="644"/>
      <c r="AQ33" s="644"/>
      <c r="AR33" s="644"/>
    </row>
    <row r="34" spans="1:44" ht="51.75" customHeight="1">
      <c r="A34" s="641" t="s">
        <v>500</v>
      </c>
      <c r="B34" s="642"/>
      <c r="C34" s="642"/>
      <c r="D34" s="642"/>
      <c r="E34" s="642"/>
      <c r="F34" s="642"/>
      <c r="G34" s="642"/>
      <c r="H34" s="642"/>
      <c r="I34" s="642"/>
      <c r="J34" s="642"/>
      <c r="K34" s="642"/>
      <c r="L34" s="642"/>
      <c r="M34" s="642"/>
      <c r="N34" s="642"/>
      <c r="O34" s="642"/>
      <c r="P34" s="642"/>
      <c r="Q34" s="642"/>
      <c r="R34" s="642"/>
      <c r="S34" s="642"/>
      <c r="T34" s="642"/>
      <c r="U34" s="642"/>
      <c r="V34" s="642"/>
      <c r="W34" s="642"/>
      <c r="X34" s="642"/>
      <c r="Y34" s="642"/>
      <c r="Z34" s="642"/>
      <c r="AA34" s="642"/>
      <c r="AB34" s="642"/>
      <c r="AC34" s="642"/>
      <c r="AD34" s="642"/>
      <c r="AE34" s="642"/>
      <c r="AF34" s="642"/>
      <c r="AG34" s="642"/>
      <c r="AH34" s="642"/>
      <c r="AI34" s="642"/>
      <c r="AJ34" s="642"/>
      <c r="AK34" s="642"/>
      <c r="AL34" s="642"/>
      <c r="AM34" s="642"/>
      <c r="AN34" s="642"/>
      <c r="AO34" s="642"/>
      <c r="AP34" s="642"/>
      <c r="AQ34" s="642"/>
      <c r="AR34" s="642"/>
    </row>
    <row r="35" spans="1:44" ht="21" customHeight="1">
      <c r="A35" s="641" t="s">
        <v>582</v>
      </c>
      <c r="B35" s="642"/>
      <c r="C35" s="642"/>
      <c r="D35" s="642"/>
      <c r="E35" s="642"/>
      <c r="F35" s="642"/>
      <c r="G35" s="642"/>
      <c r="H35" s="642"/>
      <c r="I35" s="642"/>
      <c r="J35" s="642"/>
      <c r="K35" s="642"/>
      <c r="L35" s="642"/>
      <c r="M35" s="642"/>
      <c r="N35" s="642"/>
      <c r="O35" s="642"/>
      <c r="P35" s="642"/>
      <c r="Q35" s="642"/>
      <c r="R35" s="642"/>
      <c r="S35" s="642"/>
      <c r="T35" s="642"/>
      <c r="U35" s="642"/>
      <c r="V35" s="642"/>
      <c r="W35" s="642"/>
      <c r="X35" s="642"/>
      <c r="Y35" s="642"/>
      <c r="Z35" s="642"/>
      <c r="AA35" s="642"/>
      <c r="AB35" s="642"/>
      <c r="AC35" s="642"/>
      <c r="AD35" s="642"/>
      <c r="AE35" s="642"/>
      <c r="AF35" s="642"/>
      <c r="AG35" s="642"/>
      <c r="AH35" s="642"/>
      <c r="AI35" s="642"/>
      <c r="AJ35" s="642"/>
      <c r="AK35" s="642"/>
      <c r="AL35" s="642"/>
      <c r="AM35" s="642"/>
      <c r="AN35" s="642"/>
      <c r="AO35" s="642"/>
      <c r="AP35" s="642"/>
      <c r="AQ35" s="642"/>
      <c r="AR35" s="642"/>
    </row>
    <row r="36" spans="1:44" ht="21" customHeight="1">
      <c r="A36" s="641" t="s">
        <v>581</v>
      </c>
      <c r="B36" s="642"/>
      <c r="C36" s="642"/>
      <c r="D36" s="642"/>
      <c r="E36" s="642"/>
      <c r="F36" s="642"/>
      <c r="G36" s="642"/>
      <c r="H36" s="642"/>
      <c r="I36" s="642"/>
      <c r="J36" s="642"/>
      <c r="K36" s="642"/>
      <c r="L36" s="642"/>
      <c r="M36" s="642"/>
      <c r="N36" s="642"/>
      <c r="O36" s="642"/>
      <c r="P36" s="642"/>
      <c r="Q36" s="642"/>
      <c r="R36" s="642"/>
      <c r="S36" s="642"/>
      <c r="T36" s="642"/>
      <c r="U36" s="642"/>
      <c r="V36" s="642"/>
      <c r="W36" s="642"/>
      <c r="X36" s="642"/>
      <c r="Y36" s="642"/>
      <c r="Z36" s="642"/>
      <c r="AA36" s="642"/>
      <c r="AB36" s="642"/>
      <c r="AC36" s="642"/>
      <c r="AD36" s="642"/>
      <c r="AE36" s="642"/>
      <c r="AF36" s="642"/>
      <c r="AG36" s="642"/>
      <c r="AH36" s="642"/>
      <c r="AI36" s="642"/>
      <c r="AJ36" s="642"/>
      <c r="AK36" s="642"/>
      <c r="AL36" s="642"/>
      <c r="AM36" s="642"/>
      <c r="AN36" s="642"/>
      <c r="AO36" s="642"/>
      <c r="AP36" s="642"/>
      <c r="AQ36" s="642"/>
      <c r="AR36" s="642"/>
    </row>
    <row r="37" spans="1:44" ht="26.25" customHeight="1">
      <c r="A37" s="642" t="s">
        <v>592</v>
      </c>
      <c r="B37" s="642"/>
      <c r="C37" s="642"/>
      <c r="D37" s="642"/>
      <c r="E37" s="642"/>
      <c r="F37" s="642"/>
      <c r="G37" s="642"/>
      <c r="H37" s="642"/>
      <c r="I37" s="642"/>
      <c r="J37" s="642"/>
      <c r="K37" s="642"/>
      <c r="L37" s="642"/>
      <c r="M37" s="642"/>
      <c r="N37" s="642"/>
      <c r="O37" s="642"/>
      <c r="P37" s="642"/>
      <c r="Q37" s="642"/>
      <c r="R37" s="642"/>
      <c r="S37" s="642"/>
      <c r="T37" s="642"/>
      <c r="U37" s="642"/>
      <c r="V37" s="642"/>
      <c r="W37" s="642"/>
      <c r="X37" s="642"/>
      <c r="Y37" s="642"/>
      <c r="Z37" s="642"/>
      <c r="AA37" s="642"/>
      <c r="AB37" s="642"/>
      <c r="AC37" s="642"/>
      <c r="AD37" s="642"/>
      <c r="AE37" s="642"/>
      <c r="AF37" s="642"/>
      <c r="AG37" s="642"/>
      <c r="AH37" s="642"/>
      <c r="AI37" s="642"/>
      <c r="AJ37" s="642"/>
      <c r="AK37" s="642"/>
      <c r="AL37" s="642"/>
      <c r="AM37" s="642"/>
      <c r="AN37" s="642"/>
      <c r="AO37" s="642"/>
      <c r="AP37" s="642"/>
      <c r="AQ37" s="642"/>
      <c r="AR37" s="642"/>
    </row>
    <row r="38" spans="1:44" customFormat="1" ht="15.75" customHeight="1">
      <c r="A38" s="631" t="s">
        <v>577</v>
      </c>
      <c r="B38" s="631"/>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c r="AG38" s="631"/>
      <c r="AH38" s="631"/>
      <c r="AI38" s="631"/>
      <c r="AJ38" s="631"/>
      <c r="AK38" s="631"/>
      <c r="AL38" s="631"/>
      <c r="AM38" s="631"/>
    </row>
    <row r="39" spans="1:44" customFormat="1" ht="30" customHeight="1">
      <c r="A39" s="631" t="s">
        <v>578</v>
      </c>
      <c r="B39" s="631"/>
      <c r="C39" s="631"/>
      <c r="D39" s="631"/>
      <c r="E39" s="631"/>
      <c r="F39" s="631"/>
      <c r="G39" s="631"/>
      <c r="H39" s="631"/>
      <c r="I39" s="631"/>
      <c r="J39" s="631"/>
      <c r="K39" s="631"/>
      <c r="L39" s="631"/>
      <c r="M39" s="631"/>
      <c r="N39" s="631"/>
      <c r="O39" s="631"/>
      <c r="P39" s="631"/>
      <c r="Q39" s="631"/>
      <c r="R39" s="631"/>
      <c r="S39" s="631"/>
      <c r="T39" s="631"/>
      <c r="U39" s="631"/>
      <c r="V39" s="631"/>
      <c r="W39" s="631"/>
      <c r="X39" s="631"/>
      <c r="Y39" s="631"/>
      <c r="Z39" s="631"/>
      <c r="AA39" s="631"/>
      <c r="AB39" s="631"/>
      <c r="AC39" s="631"/>
      <c r="AD39" s="631"/>
      <c r="AE39" s="631"/>
      <c r="AF39" s="631"/>
      <c r="AG39" s="631"/>
      <c r="AH39" s="631"/>
      <c r="AI39" s="631"/>
      <c r="AJ39" s="631"/>
      <c r="AK39" s="631"/>
      <c r="AL39" s="631"/>
      <c r="AM39" s="631"/>
    </row>
    <row r="40" spans="1:44" customFormat="1" ht="18" customHeight="1">
      <c r="A40" s="631" t="s">
        <v>579</v>
      </c>
      <c r="B40" s="631"/>
      <c r="C40" s="631"/>
      <c r="D40" s="631"/>
      <c r="E40" s="631"/>
      <c r="F40" s="631"/>
      <c r="G40" s="631"/>
      <c r="H40" s="631"/>
      <c r="I40" s="631"/>
      <c r="J40" s="631"/>
      <c r="K40" s="631"/>
      <c r="L40" s="631"/>
      <c r="M40" s="631"/>
      <c r="N40" s="631"/>
      <c r="O40" s="631"/>
      <c r="P40" s="631"/>
      <c r="Q40" s="631"/>
      <c r="R40" s="631"/>
      <c r="S40" s="631"/>
      <c r="T40" s="631"/>
      <c r="U40" s="631"/>
      <c r="V40" s="631"/>
      <c r="W40" s="631"/>
      <c r="X40" s="631"/>
      <c r="Y40" s="631"/>
      <c r="Z40" s="631"/>
      <c r="AA40" s="631"/>
      <c r="AB40" s="631"/>
      <c r="AC40" s="631"/>
      <c r="AD40" s="631"/>
      <c r="AE40" s="631"/>
      <c r="AF40" s="631"/>
      <c r="AG40" s="631"/>
      <c r="AH40" s="631"/>
      <c r="AI40" s="631"/>
      <c r="AJ40" s="631"/>
      <c r="AK40" s="631"/>
      <c r="AL40" s="631"/>
      <c r="AM40" s="631"/>
      <c r="AN40" s="631"/>
      <c r="AO40" s="631"/>
    </row>
    <row r="41" spans="1:44" customFormat="1" ht="30.75" customHeight="1">
      <c r="A41" s="631" t="s">
        <v>580</v>
      </c>
      <c r="B41" s="631"/>
      <c r="C41" s="631"/>
      <c r="D41" s="631"/>
      <c r="E41" s="631"/>
      <c r="F41" s="631"/>
      <c r="G41" s="631"/>
      <c r="H41" s="631"/>
      <c r="I41" s="631"/>
      <c r="J41" s="631"/>
      <c r="K41" s="631"/>
      <c r="L41" s="631"/>
      <c r="M41" s="631"/>
      <c r="N41" s="631"/>
      <c r="O41" s="631"/>
      <c r="P41" s="631"/>
      <c r="Q41" s="631"/>
      <c r="R41" s="631"/>
      <c r="S41" s="631"/>
      <c r="T41" s="631"/>
      <c r="U41" s="631"/>
      <c r="V41" s="631"/>
      <c r="W41" s="631"/>
      <c r="X41" s="631"/>
      <c r="Y41" s="631"/>
      <c r="Z41" s="631"/>
      <c r="AA41" s="631"/>
      <c r="AB41" s="631"/>
      <c r="AC41" s="631"/>
      <c r="AD41" s="631"/>
      <c r="AE41" s="631"/>
      <c r="AF41" s="631"/>
      <c r="AG41" s="631"/>
      <c r="AH41" s="631"/>
      <c r="AI41" s="631"/>
      <c r="AJ41" s="631"/>
      <c r="AK41" s="631"/>
      <c r="AL41" s="631"/>
      <c r="AM41" s="631"/>
      <c r="AN41" s="631"/>
      <c r="AO41" s="631"/>
    </row>
    <row r="42" spans="1:44" customFormat="1" ht="16.5" customHeight="1">
      <c r="A42" s="631" t="s">
        <v>566</v>
      </c>
      <c r="B42" s="631"/>
      <c r="C42" s="631"/>
      <c r="D42" s="631"/>
      <c r="E42" s="631"/>
      <c r="F42" s="631"/>
      <c r="G42" s="631"/>
      <c r="H42" s="631"/>
      <c r="I42" s="631"/>
      <c r="J42" s="631"/>
      <c r="K42" s="631"/>
      <c r="L42" s="631"/>
      <c r="M42" s="631"/>
      <c r="N42" s="631"/>
      <c r="O42" s="631"/>
      <c r="P42" s="631"/>
      <c r="Q42" s="631"/>
      <c r="R42" s="631"/>
      <c r="S42" s="631"/>
      <c r="T42" s="631"/>
      <c r="U42" s="631"/>
      <c r="V42" s="631"/>
      <c r="W42" s="631"/>
      <c r="X42" s="631"/>
      <c r="Y42" s="631"/>
      <c r="Z42" s="631"/>
      <c r="AA42" s="631"/>
      <c r="AB42" s="631"/>
      <c r="AC42" s="631"/>
      <c r="AD42" s="631"/>
      <c r="AE42" s="631"/>
      <c r="AF42" s="631"/>
      <c r="AG42" s="631"/>
      <c r="AH42" s="631"/>
      <c r="AI42" s="631"/>
      <c r="AJ42" s="631"/>
      <c r="AK42" s="631"/>
      <c r="AL42" s="631"/>
      <c r="AM42" s="631"/>
      <c r="AN42" s="631"/>
      <c r="AO42" s="631"/>
    </row>
    <row r="43" spans="1:44" customFormat="1" ht="18" customHeight="1">
      <c r="A43" s="631" t="s">
        <v>567</v>
      </c>
      <c r="B43" s="631"/>
      <c r="C43" s="631"/>
      <c r="D43" s="631"/>
      <c r="E43" s="631"/>
      <c r="F43" s="631"/>
      <c r="G43" s="631"/>
      <c r="H43" s="631"/>
      <c r="I43" s="631"/>
      <c r="J43" s="631"/>
      <c r="K43" s="631"/>
      <c r="L43" s="631"/>
      <c r="M43" s="631"/>
      <c r="N43" s="631"/>
      <c r="O43" s="631"/>
      <c r="P43" s="631"/>
      <c r="Q43" s="631"/>
      <c r="R43" s="631"/>
      <c r="S43" s="631"/>
      <c r="T43" s="631"/>
      <c r="U43" s="631"/>
      <c r="V43" s="631"/>
      <c r="W43" s="631"/>
      <c r="X43" s="631"/>
      <c r="Y43" s="631"/>
      <c r="Z43" s="631"/>
      <c r="AA43" s="631"/>
      <c r="AB43" s="631"/>
      <c r="AC43" s="631"/>
      <c r="AD43" s="631"/>
      <c r="AE43" s="631"/>
      <c r="AF43" s="631"/>
      <c r="AG43" s="631"/>
      <c r="AH43" s="631"/>
      <c r="AI43" s="631"/>
      <c r="AJ43" s="631"/>
      <c r="AK43" s="631"/>
      <c r="AL43" s="631"/>
      <c r="AM43" s="631"/>
      <c r="AN43" s="631"/>
      <c r="AO43" s="631"/>
    </row>
    <row r="44" spans="1:44">
      <c r="A44" s="639"/>
      <c r="B44" s="639"/>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39"/>
      <c r="AM44" s="639"/>
      <c r="AN44" s="639"/>
      <c r="AO44" s="639"/>
      <c r="AP44" s="639"/>
      <c r="AQ44" s="639"/>
      <c r="AR44" s="639"/>
    </row>
    <row r="45" spans="1:44">
      <c r="A45" s="639"/>
      <c r="B45" s="639"/>
      <c r="C45" s="639"/>
      <c r="D45" s="639"/>
      <c r="E45" s="63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c r="AC45" s="639"/>
      <c r="AD45" s="639"/>
      <c r="AE45" s="639"/>
      <c r="AF45" s="639"/>
      <c r="AG45" s="639"/>
      <c r="AH45" s="639"/>
      <c r="AI45" s="639"/>
      <c r="AJ45" s="639"/>
      <c r="AK45" s="639"/>
      <c r="AL45" s="639"/>
      <c r="AM45" s="639"/>
      <c r="AN45" s="639"/>
      <c r="AO45" s="639"/>
      <c r="AP45" s="639"/>
      <c r="AQ45" s="639"/>
      <c r="AR45" s="639"/>
    </row>
    <row r="46" spans="1:44">
      <c r="A46" s="639"/>
      <c r="B46" s="639"/>
      <c r="C46" s="639"/>
      <c r="D46" s="639"/>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row>
    <row r="47" spans="1:44">
      <c r="A47" s="639"/>
      <c r="B47" s="639"/>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row>
    <row r="48" spans="1:44">
      <c r="A48" s="639"/>
      <c r="B48" s="639"/>
      <c r="C48" s="639"/>
      <c r="D48" s="639"/>
      <c r="E48" s="63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row>
    <row r="49" spans="1:44">
      <c r="A49" s="122"/>
      <c r="B49" s="122"/>
      <c r="C49" s="122"/>
      <c r="D49" s="122"/>
      <c r="E49" s="122"/>
      <c r="F49" s="122"/>
      <c r="G49" s="122"/>
      <c r="H49" s="122"/>
      <c r="I49" s="122"/>
      <c r="J49" s="122"/>
      <c r="K49" s="122"/>
      <c r="L49" s="122"/>
      <c r="M49" s="122"/>
      <c r="N49" s="342"/>
      <c r="O49" s="342"/>
      <c r="P49" s="342"/>
      <c r="Q49" s="342"/>
      <c r="R49" s="342"/>
      <c r="S49" s="122"/>
      <c r="T49" s="341"/>
      <c r="U49" s="341"/>
      <c r="V49" s="122"/>
      <c r="W49" s="341"/>
      <c r="X49" s="341"/>
      <c r="Y49" s="343"/>
      <c r="Z49" s="343"/>
      <c r="AA49" s="343"/>
      <c r="AB49" s="341"/>
      <c r="AC49" s="341"/>
      <c r="AD49" s="341"/>
      <c r="AE49" s="341"/>
      <c r="AF49" s="341"/>
      <c r="AG49" s="341"/>
      <c r="AH49" s="122"/>
      <c r="AI49" s="122"/>
      <c r="AJ49" s="122"/>
      <c r="AK49" s="122"/>
      <c r="AL49" s="122"/>
      <c r="AM49" s="122"/>
      <c r="AN49" s="122"/>
      <c r="AO49" s="122"/>
      <c r="AP49" s="122"/>
      <c r="AQ49" s="122"/>
      <c r="AR49" s="122"/>
    </row>
    <row r="50" spans="1:44">
      <c r="A50" s="122"/>
      <c r="B50" s="122"/>
      <c r="C50" s="122"/>
      <c r="D50" s="122"/>
      <c r="E50" s="122"/>
      <c r="F50" s="122"/>
      <c r="G50" s="122"/>
      <c r="H50" s="122"/>
      <c r="I50" s="122"/>
      <c r="J50" s="122"/>
      <c r="K50" s="122"/>
      <c r="L50" s="122"/>
      <c r="M50" s="122"/>
      <c r="N50" s="342"/>
      <c r="O50" s="342"/>
      <c r="P50" s="342"/>
      <c r="Q50" s="342"/>
      <c r="R50" s="342"/>
      <c r="S50" s="122"/>
      <c r="T50" s="341"/>
      <c r="U50" s="341"/>
      <c r="V50" s="122"/>
      <c r="W50" s="341"/>
      <c r="X50" s="341"/>
      <c r="Y50" s="343"/>
      <c r="Z50" s="343"/>
      <c r="AA50" s="343"/>
      <c r="AB50" s="341"/>
      <c r="AC50" s="341"/>
      <c r="AD50" s="341"/>
      <c r="AE50" s="341"/>
      <c r="AF50" s="341"/>
      <c r="AG50" s="341"/>
      <c r="AH50" s="122"/>
      <c r="AI50" s="122"/>
      <c r="AJ50" s="122"/>
      <c r="AK50" s="122"/>
      <c r="AL50" s="122"/>
      <c r="AM50" s="122"/>
      <c r="AN50" s="122"/>
      <c r="AO50" s="122"/>
      <c r="AP50" s="122"/>
      <c r="AQ50" s="122"/>
      <c r="AR50" s="122"/>
    </row>
    <row r="51" spans="1:44">
      <c r="A51" s="122"/>
      <c r="B51" s="122"/>
      <c r="C51" s="122"/>
      <c r="D51" s="122"/>
      <c r="E51" s="122"/>
      <c r="F51" s="122"/>
      <c r="G51" s="122"/>
      <c r="H51" s="122"/>
      <c r="I51" s="122"/>
      <c r="J51" s="122"/>
      <c r="K51" s="122"/>
      <c r="L51" s="122"/>
      <c r="M51" s="122"/>
      <c r="N51" s="342"/>
      <c r="O51" s="342"/>
      <c r="P51" s="342"/>
      <c r="Q51" s="342"/>
      <c r="R51" s="342"/>
      <c r="S51" s="122"/>
      <c r="T51" s="341"/>
      <c r="U51" s="341"/>
      <c r="V51" s="122"/>
      <c r="W51" s="341"/>
      <c r="X51" s="341"/>
      <c r="Y51" s="343"/>
      <c r="Z51" s="343"/>
      <c r="AA51" s="343"/>
      <c r="AB51" s="341"/>
      <c r="AC51" s="341"/>
      <c r="AD51" s="341"/>
      <c r="AE51" s="341"/>
      <c r="AF51" s="341"/>
      <c r="AG51" s="341"/>
      <c r="AH51" s="122"/>
      <c r="AI51" s="122"/>
      <c r="AJ51" s="122"/>
      <c r="AK51" s="122"/>
      <c r="AL51" s="122"/>
      <c r="AM51" s="122"/>
      <c r="AN51" s="122"/>
      <c r="AO51" s="122"/>
      <c r="AP51" s="122"/>
      <c r="AQ51" s="122"/>
      <c r="AR51" s="122"/>
    </row>
    <row r="52" spans="1:44">
      <c r="A52" s="122"/>
      <c r="B52" s="122"/>
      <c r="C52" s="122"/>
      <c r="D52" s="122"/>
      <c r="E52" s="122"/>
      <c r="F52" s="122"/>
      <c r="G52" s="122"/>
      <c r="H52" s="122"/>
      <c r="I52" s="122"/>
      <c r="J52" s="122"/>
      <c r="K52" s="122"/>
      <c r="L52" s="122"/>
      <c r="M52" s="122"/>
      <c r="N52" s="342"/>
      <c r="O52" s="342"/>
      <c r="P52" s="342"/>
      <c r="Q52" s="342"/>
      <c r="R52" s="342"/>
      <c r="S52" s="122"/>
      <c r="T52" s="341"/>
      <c r="U52" s="341"/>
      <c r="V52" s="122"/>
      <c r="W52" s="341"/>
      <c r="X52" s="341"/>
      <c r="Y52" s="343"/>
      <c r="Z52" s="343"/>
      <c r="AA52" s="343"/>
      <c r="AB52" s="341"/>
      <c r="AC52" s="341"/>
      <c r="AD52" s="341"/>
      <c r="AE52" s="341"/>
      <c r="AF52" s="341"/>
      <c r="AG52" s="341"/>
      <c r="AH52" s="122"/>
      <c r="AI52" s="122"/>
      <c r="AJ52" s="122"/>
      <c r="AK52" s="122"/>
      <c r="AL52" s="122"/>
      <c r="AM52" s="122"/>
      <c r="AN52" s="122"/>
      <c r="AO52" s="122"/>
      <c r="AP52" s="122"/>
      <c r="AQ52" s="122"/>
      <c r="AR52" s="122"/>
    </row>
    <row r="53" spans="1:44">
      <c r="A53" s="122"/>
      <c r="B53" s="122"/>
      <c r="C53" s="122"/>
      <c r="D53" s="122"/>
      <c r="E53" s="122"/>
      <c r="F53" s="122"/>
      <c r="G53" s="122"/>
      <c r="H53" s="122"/>
      <c r="I53" s="122"/>
      <c r="J53" s="122"/>
      <c r="K53" s="122"/>
      <c r="L53" s="122"/>
      <c r="M53" s="122"/>
      <c r="N53" s="342"/>
      <c r="O53" s="342"/>
      <c r="P53" s="342"/>
      <c r="Q53" s="342"/>
      <c r="R53" s="342"/>
      <c r="S53" s="122"/>
      <c r="T53" s="341"/>
      <c r="U53" s="341"/>
      <c r="V53" s="122"/>
      <c r="W53" s="341"/>
      <c r="X53" s="341"/>
      <c r="Y53" s="343"/>
      <c r="Z53" s="343"/>
      <c r="AA53" s="343"/>
      <c r="AB53" s="341"/>
      <c r="AC53" s="341"/>
      <c r="AD53" s="341"/>
      <c r="AE53" s="341"/>
      <c r="AF53" s="341"/>
      <c r="AG53" s="341"/>
      <c r="AH53" s="122"/>
      <c r="AI53" s="122"/>
      <c r="AJ53" s="122"/>
      <c r="AK53" s="122"/>
      <c r="AL53" s="122"/>
      <c r="AM53" s="122"/>
      <c r="AN53" s="122"/>
      <c r="AO53" s="122"/>
      <c r="AP53" s="122"/>
      <c r="AQ53" s="122"/>
      <c r="AR53" s="122"/>
    </row>
  </sheetData>
  <sheetProtection algorithmName="SHA-512" hashValue="N43XEkWOSRZpNKNAhfdg8YsYKXAcC3r+967xG7VFeB9hChBjCsh6y1Hdnd5R0n+qbeuV2cx59UvcvN5wJcVKkQ==" saltValue="OHi0fsMashsUi80qyPwrFA==" spinCount="100000" sheet="1" objects="1" scenarios="1"/>
  <mergeCells count="74">
    <mergeCell ref="AS9:AV10"/>
    <mergeCell ref="A40:AO40"/>
    <mergeCell ref="A41:AO41"/>
    <mergeCell ref="A48:AR48"/>
    <mergeCell ref="A31:AQ31"/>
    <mergeCell ref="A34:AR34"/>
    <mergeCell ref="A35:AR35"/>
    <mergeCell ref="A36:AR36"/>
    <mergeCell ref="A33:AR33"/>
    <mergeCell ref="A47:AR47"/>
    <mergeCell ref="A37:AR37"/>
    <mergeCell ref="A32:AR32"/>
    <mergeCell ref="A45:AR45"/>
    <mergeCell ref="A46:AR46"/>
    <mergeCell ref="A44:AR44"/>
    <mergeCell ref="A43:AO43"/>
    <mergeCell ref="A42:AO42"/>
    <mergeCell ref="A38:AM38"/>
    <mergeCell ref="A39:AM39"/>
    <mergeCell ref="AI29:AQ29"/>
    <mergeCell ref="W6:AG6"/>
    <mergeCell ref="AI28:AQ28"/>
    <mergeCell ref="AO5:AP9"/>
    <mergeCell ref="A28:D28"/>
    <mergeCell ref="A29:D29"/>
    <mergeCell ref="A24:B24"/>
    <mergeCell ref="A4:AQ4"/>
    <mergeCell ref="E5:AN5"/>
    <mergeCell ref="C5:C10"/>
    <mergeCell ref="D5:D10"/>
    <mergeCell ref="AL9:AN9"/>
    <mergeCell ref="M9:M10"/>
    <mergeCell ref="G8:G10"/>
    <mergeCell ref="Y8:Y10"/>
    <mergeCell ref="Q7:V7"/>
    <mergeCell ref="Q8:Q10"/>
    <mergeCell ref="R8:R10"/>
    <mergeCell ref="S8:S10"/>
    <mergeCell ref="P8:P10"/>
    <mergeCell ref="H8:M8"/>
    <mergeCell ref="L9:L10"/>
    <mergeCell ref="K9:K10"/>
    <mergeCell ref="A3:AQ3"/>
    <mergeCell ref="AQ5:AQ10"/>
    <mergeCell ref="A5:A10"/>
    <mergeCell ref="E7:P7"/>
    <mergeCell ref="E8:E10"/>
    <mergeCell ref="F8:F10"/>
    <mergeCell ref="N8:N10"/>
    <mergeCell ref="O8:O10"/>
    <mergeCell ref="AC8:AC10"/>
    <mergeCell ref="AH6:AN8"/>
    <mergeCell ref="E6:V6"/>
    <mergeCell ref="AB7:AG7"/>
    <mergeCell ref="W7:AA7"/>
    <mergeCell ref="W8:W10"/>
    <mergeCell ref="X8:X10"/>
    <mergeCell ref="T8:T10"/>
    <mergeCell ref="A1:AQ1"/>
    <mergeCell ref="A2:AQ2"/>
    <mergeCell ref="AH9:AK9"/>
    <mergeCell ref="B5:B10"/>
    <mergeCell ref="Z8:Z10"/>
    <mergeCell ref="AD8:AD10"/>
    <mergeCell ref="AE8:AE10"/>
    <mergeCell ref="AG8:AG10"/>
    <mergeCell ref="AA8:AA10"/>
    <mergeCell ref="AB8:AB10"/>
    <mergeCell ref="AF8:AF10"/>
    <mergeCell ref="U8:U10"/>
    <mergeCell ref="V8:V10"/>
    <mergeCell ref="J9:J10"/>
    <mergeCell ref="I9:I10"/>
    <mergeCell ref="H9:H10"/>
  </mergeCells>
  <phoneticPr fontId="0" type="noConversion"/>
  <conditionalFormatting sqref="F17:F19 AL17:AQ19 H17:AG19">
    <cfRule type="cellIs" dxfId="61" priority="11" stopIfTrue="1" operator="equal">
      <formula>0</formula>
    </cfRule>
  </conditionalFormatting>
  <conditionalFormatting sqref="AH12:AH16">
    <cfRule type="cellIs" dxfId="60" priority="10" stopIfTrue="1" operator="equal">
      <formula>0</formula>
    </cfRule>
  </conditionalFormatting>
  <conditionalFormatting sqref="AL12:AL16">
    <cfRule type="cellIs" dxfId="59" priority="9" stopIfTrue="1" operator="equal">
      <formula>0</formula>
    </cfRule>
  </conditionalFormatting>
  <conditionalFormatting sqref="AH20:AH23">
    <cfRule type="cellIs" dxfId="58" priority="8" stopIfTrue="1" operator="equal">
      <formula>0</formula>
    </cfRule>
  </conditionalFormatting>
  <conditionalFormatting sqref="W12:W16">
    <cfRule type="cellIs" dxfId="57" priority="4" stopIfTrue="1" operator="equal">
      <formula>0</formula>
    </cfRule>
  </conditionalFormatting>
  <conditionalFormatting sqref="AB12:AB16">
    <cfRule type="cellIs" dxfId="56" priority="3" stopIfTrue="1" operator="equal">
      <formula>0</formula>
    </cfRule>
  </conditionalFormatting>
  <conditionalFormatting sqref="Q12:Q16">
    <cfRule type="cellIs" dxfId="55" priority="2" stopIfTrue="1" operator="equal">
      <formula>0</formula>
    </cfRule>
  </conditionalFormatting>
  <conditionalFormatting sqref="AO12:AO16">
    <cfRule type="cellIs" dxfId="54" priority="1" stopIfTrue="1" operator="equal">
      <formula>0</formula>
    </cfRule>
  </conditionalFormatting>
  <printOptions horizontalCentered="1"/>
  <pageMargins left="0.19685039370078741" right="0.31496062992125984" top="1.1811023622047245" bottom="0.19685039370078741" header="0.70866141732283472" footer="0.15748031496062992"/>
  <pageSetup paperSize="9" scale="91"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AO324"/>
  <sheetViews>
    <sheetView showGridLines="0" zoomScaleNormal="100" workbookViewId="0">
      <pane ySplit="9" topLeftCell="A10" activePane="bottomLeft" state="frozen"/>
      <selection pane="bottomLeft" activeCell="R11" sqref="R11"/>
    </sheetView>
  </sheetViews>
  <sheetFormatPr defaultColWidth="9" defaultRowHeight="12.75"/>
  <cols>
    <col min="1" max="1" width="3.125" style="19" customWidth="1"/>
    <col min="2" max="2" width="23" style="18" customWidth="1"/>
    <col min="3" max="6" width="4.375" style="18" customWidth="1"/>
    <col min="7" max="7" width="3.25" style="18" customWidth="1"/>
    <col min="8" max="9" width="3.625" style="19" customWidth="1"/>
    <col min="10" max="10" width="3.375" style="19" customWidth="1"/>
    <col min="11" max="16" width="3.375" style="18" customWidth="1"/>
    <col min="17" max="19" width="3.625" style="18" customWidth="1"/>
    <col min="20" max="36" width="3.875" style="18" customWidth="1"/>
    <col min="37" max="37" width="3.625" style="18" customWidth="1"/>
    <col min="38" max="38" width="1.5" style="2" customWidth="1"/>
    <col min="39" max="39" width="3.375" style="2" customWidth="1"/>
    <col min="40" max="16384" width="9" style="2"/>
  </cols>
  <sheetData>
    <row r="1" spans="1:40" ht="15.75">
      <c r="A1" s="652" t="str">
        <f>'KKS1_1.Duomenys apie org.'!A10:AI10</f>
        <v>Klaipėdos miesto savivaldybės administracijos Sporto skyrius</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row>
    <row r="2" spans="1:40" ht="9" customHeight="1">
      <c r="A2" s="653" t="s">
        <v>445</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row>
    <row r="3" spans="1:40" ht="28.5" customHeight="1">
      <c r="A3" s="654" t="s">
        <v>422</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row>
    <row r="4" spans="1:40" ht="33" customHeight="1" thickBot="1">
      <c r="A4" s="660" t="s">
        <v>0</v>
      </c>
      <c r="B4" s="660" t="s">
        <v>411</v>
      </c>
      <c r="C4" s="655" t="s">
        <v>455</v>
      </c>
      <c r="D4" s="655"/>
      <c r="E4" s="655"/>
      <c r="F4" s="655"/>
      <c r="G4" s="656"/>
      <c r="H4" s="466" t="s">
        <v>540</v>
      </c>
      <c r="I4" s="466"/>
      <c r="J4" s="466"/>
      <c r="K4" s="466"/>
      <c r="L4" s="466"/>
      <c r="M4" s="466"/>
      <c r="N4" s="466"/>
      <c r="O4" s="466"/>
      <c r="P4" s="466"/>
      <c r="Q4" s="466"/>
      <c r="R4" s="466"/>
      <c r="S4" s="466"/>
      <c r="T4" s="466"/>
      <c r="U4" s="466"/>
      <c r="V4" s="466"/>
      <c r="W4" s="466"/>
      <c r="X4" s="466"/>
      <c r="Y4" s="466"/>
      <c r="Z4" s="467" t="s">
        <v>541</v>
      </c>
      <c r="AA4" s="468"/>
      <c r="AB4" s="468"/>
      <c r="AC4" s="468"/>
      <c r="AD4" s="468"/>
      <c r="AE4" s="468"/>
      <c r="AF4" s="468"/>
      <c r="AG4" s="468"/>
      <c r="AH4" s="468"/>
      <c r="AI4" s="468"/>
      <c r="AJ4" s="469"/>
      <c r="AK4" s="663" t="s">
        <v>252</v>
      </c>
    </row>
    <row r="5" spans="1:40" ht="19.5" customHeight="1" thickTop="1">
      <c r="A5" s="661"/>
      <c r="B5" s="661"/>
      <c r="C5" s="666" t="s">
        <v>450</v>
      </c>
      <c r="D5" s="666" t="s">
        <v>452</v>
      </c>
      <c r="E5" s="666" t="s">
        <v>453</v>
      </c>
      <c r="F5" s="669" t="s">
        <v>31</v>
      </c>
      <c r="G5" s="657" t="s">
        <v>2</v>
      </c>
      <c r="H5" s="473" t="s">
        <v>542</v>
      </c>
      <c r="I5" s="474"/>
      <c r="J5" s="474"/>
      <c r="K5" s="474"/>
      <c r="L5" s="474"/>
      <c r="M5" s="474"/>
      <c r="N5" s="474"/>
      <c r="O5" s="474"/>
      <c r="P5" s="474"/>
      <c r="Q5" s="474"/>
      <c r="R5" s="474"/>
      <c r="S5" s="475"/>
      <c r="T5" s="476" t="s">
        <v>543</v>
      </c>
      <c r="U5" s="476"/>
      <c r="V5" s="476"/>
      <c r="W5" s="476"/>
      <c r="X5" s="476"/>
      <c r="Y5" s="476"/>
      <c r="Z5" s="645" t="s">
        <v>544</v>
      </c>
      <c r="AA5" s="478"/>
      <c r="AB5" s="478"/>
      <c r="AC5" s="478"/>
      <c r="AD5" s="618"/>
      <c r="AE5" s="645" t="s">
        <v>538</v>
      </c>
      <c r="AF5" s="478"/>
      <c r="AG5" s="478"/>
      <c r="AH5" s="478"/>
      <c r="AI5" s="478"/>
      <c r="AJ5" s="618"/>
      <c r="AK5" s="664"/>
    </row>
    <row r="6" spans="1:40" ht="14.25" customHeight="1">
      <c r="A6" s="661"/>
      <c r="B6" s="661"/>
      <c r="C6" s="667"/>
      <c r="D6" s="667"/>
      <c r="E6" s="667"/>
      <c r="F6" s="670"/>
      <c r="G6" s="658"/>
      <c r="H6" s="470" t="s">
        <v>454</v>
      </c>
      <c r="I6" s="445" t="s">
        <v>2</v>
      </c>
      <c r="J6" s="445" t="s">
        <v>30</v>
      </c>
      <c r="K6" s="471" t="s">
        <v>28</v>
      </c>
      <c r="L6" s="471"/>
      <c r="M6" s="471"/>
      <c r="N6" s="471"/>
      <c r="O6" s="471"/>
      <c r="P6" s="471"/>
      <c r="Q6" s="445" t="s">
        <v>451</v>
      </c>
      <c r="R6" s="445" t="s">
        <v>537</v>
      </c>
      <c r="S6" s="446" t="s">
        <v>253</v>
      </c>
      <c r="T6" s="459" t="s">
        <v>454</v>
      </c>
      <c r="U6" s="462" t="s">
        <v>2</v>
      </c>
      <c r="V6" s="445" t="s">
        <v>451</v>
      </c>
      <c r="W6" s="445" t="s">
        <v>537</v>
      </c>
      <c r="X6" s="445" t="s">
        <v>545</v>
      </c>
      <c r="Y6" s="446" t="s">
        <v>253</v>
      </c>
      <c r="Z6" s="459" t="s">
        <v>454</v>
      </c>
      <c r="AA6" s="462" t="s">
        <v>2</v>
      </c>
      <c r="AB6" s="445" t="s">
        <v>451</v>
      </c>
      <c r="AC6" s="445" t="s">
        <v>537</v>
      </c>
      <c r="AD6" s="446" t="s">
        <v>253</v>
      </c>
      <c r="AE6" s="459" t="s">
        <v>454</v>
      </c>
      <c r="AF6" s="445" t="s">
        <v>2</v>
      </c>
      <c r="AG6" s="445" t="s">
        <v>451</v>
      </c>
      <c r="AH6" s="445" t="s">
        <v>537</v>
      </c>
      <c r="AI6" s="445" t="s">
        <v>545</v>
      </c>
      <c r="AJ6" s="446" t="s">
        <v>253</v>
      </c>
      <c r="AK6" s="664"/>
    </row>
    <row r="7" spans="1:40" ht="47.25" customHeight="1">
      <c r="A7" s="661"/>
      <c r="B7" s="661"/>
      <c r="C7" s="667"/>
      <c r="D7" s="667"/>
      <c r="E7" s="667"/>
      <c r="F7" s="670"/>
      <c r="G7" s="658"/>
      <c r="H7" s="470"/>
      <c r="I7" s="445"/>
      <c r="J7" s="445"/>
      <c r="K7" s="445" t="s">
        <v>413</v>
      </c>
      <c r="L7" s="445" t="s">
        <v>414</v>
      </c>
      <c r="M7" s="445" t="s">
        <v>415</v>
      </c>
      <c r="N7" s="445" t="s">
        <v>416</v>
      </c>
      <c r="O7" s="445" t="s">
        <v>417</v>
      </c>
      <c r="P7" s="445" t="s">
        <v>418</v>
      </c>
      <c r="Q7" s="445"/>
      <c r="R7" s="445"/>
      <c r="S7" s="446"/>
      <c r="T7" s="460"/>
      <c r="U7" s="463"/>
      <c r="V7" s="445"/>
      <c r="W7" s="445"/>
      <c r="X7" s="445"/>
      <c r="Y7" s="446"/>
      <c r="Z7" s="460"/>
      <c r="AA7" s="463"/>
      <c r="AB7" s="445"/>
      <c r="AC7" s="445"/>
      <c r="AD7" s="446"/>
      <c r="AE7" s="460"/>
      <c r="AF7" s="445"/>
      <c r="AG7" s="445"/>
      <c r="AH7" s="445"/>
      <c r="AI7" s="445"/>
      <c r="AJ7" s="446"/>
      <c r="AK7" s="664"/>
    </row>
    <row r="8" spans="1:40" ht="38.25" customHeight="1">
      <c r="A8" s="662"/>
      <c r="B8" s="662"/>
      <c r="C8" s="668"/>
      <c r="D8" s="668"/>
      <c r="E8" s="668"/>
      <c r="F8" s="671"/>
      <c r="G8" s="659"/>
      <c r="H8" s="470"/>
      <c r="I8" s="445"/>
      <c r="J8" s="445"/>
      <c r="K8" s="445"/>
      <c r="L8" s="445"/>
      <c r="M8" s="445"/>
      <c r="N8" s="445"/>
      <c r="O8" s="445"/>
      <c r="P8" s="445"/>
      <c r="Q8" s="445"/>
      <c r="R8" s="445"/>
      <c r="S8" s="446"/>
      <c r="T8" s="461"/>
      <c r="U8" s="464"/>
      <c r="V8" s="445"/>
      <c r="W8" s="445"/>
      <c r="X8" s="445"/>
      <c r="Y8" s="446"/>
      <c r="Z8" s="461"/>
      <c r="AA8" s="464"/>
      <c r="AB8" s="445"/>
      <c r="AC8" s="445"/>
      <c r="AD8" s="446"/>
      <c r="AE8" s="461"/>
      <c r="AF8" s="445"/>
      <c r="AG8" s="445"/>
      <c r="AH8" s="445"/>
      <c r="AI8" s="445"/>
      <c r="AJ8" s="446"/>
      <c r="AK8" s="665"/>
    </row>
    <row r="9" spans="1:40" ht="7.5" customHeight="1">
      <c r="A9" s="20">
        <v>1</v>
      </c>
      <c r="B9" s="21">
        <v>2</v>
      </c>
      <c r="C9" s="21">
        <v>3</v>
      </c>
      <c r="D9" s="21">
        <v>4</v>
      </c>
      <c r="E9" s="21">
        <v>5</v>
      </c>
      <c r="F9" s="21">
        <v>6</v>
      </c>
      <c r="G9" s="21">
        <v>7</v>
      </c>
      <c r="H9" s="21">
        <v>8</v>
      </c>
      <c r="I9" s="21">
        <v>9</v>
      </c>
      <c r="J9" s="21">
        <v>10</v>
      </c>
      <c r="K9" s="21">
        <v>11</v>
      </c>
      <c r="L9" s="21">
        <v>12</v>
      </c>
      <c r="M9" s="21">
        <v>13</v>
      </c>
      <c r="N9" s="21">
        <v>14</v>
      </c>
      <c r="O9" s="21">
        <v>15</v>
      </c>
      <c r="P9" s="21">
        <v>16</v>
      </c>
      <c r="Q9" s="21">
        <v>17</v>
      </c>
      <c r="R9" s="21">
        <v>18</v>
      </c>
      <c r="S9" s="21">
        <v>19</v>
      </c>
      <c r="T9" s="21">
        <v>20</v>
      </c>
      <c r="U9" s="21">
        <v>21</v>
      </c>
      <c r="V9" s="21">
        <v>22</v>
      </c>
      <c r="W9" s="21">
        <v>23</v>
      </c>
      <c r="X9" s="21">
        <v>24</v>
      </c>
      <c r="Y9" s="21">
        <v>25</v>
      </c>
      <c r="Z9" s="21">
        <v>26</v>
      </c>
      <c r="AA9" s="21">
        <v>27</v>
      </c>
      <c r="AB9" s="21">
        <v>28</v>
      </c>
      <c r="AC9" s="21">
        <v>29</v>
      </c>
      <c r="AD9" s="21">
        <v>30</v>
      </c>
      <c r="AE9" s="21">
        <v>31</v>
      </c>
      <c r="AF9" s="21">
        <v>32</v>
      </c>
      <c r="AG9" s="21">
        <v>33</v>
      </c>
      <c r="AH9" s="21">
        <v>34</v>
      </c>
      <c r="AI9" s="21">
        <v>35</v>
      </c>
      <c r="AJ9" s="21">
        <v>36</v>
      </c>
      <c r="AK9" s="21">
        <v>37</v>
      </c>
    </row>
    <row r="10" spans="1:40" ht="11.25" customHeight="1">
      <c r="A10" s="57"/>
      <c r="B10" s="651" t="s">
        <v>437</v>
      </c>
      <c r="C10" s="651"/>
      <c r="D10" s="651"/>
      <c r="E10" s="651"/>
      <c r="F10" s="651"/>
      <c r="G10" s="651"/>
      <c r="H10" s="651"/>
      <c r="I10" s="651"/>
      <c r="J10" s="651"/>
      <c r="K10" s="651"/>
      <c r="L10" s="651"/>
      <c r="M10" s="651"/>
      <c r="N10" s="651"/>
      <c r="O10" s="651"/>
      <c r="P10" s="651"/>
      <c r="Q10" s="39"/>
      <c r="R10" s="39"/>
      <c r="S10" s="39"/>
      <c r="T10" s="39"/>
      <c r="U10" s="39"/>
      <c r="V10" s="39"/>
      <c r="W10" s="39"/>
      <c r="X10" s="39"/>
      <c r="Y10" s="39"/>
      <c r="Z10" s="39"/>
      <c r="AA10" s="39"/>
      <c r="AB10" s="39"/>
      <c r="AC10" s="39"/>
      <c r="AD10" s="39"/>
      <c r="AE10" s="39"/>
      <c r="AF10" s="39"/>
      <c r="AG10" s="39"/>
      <c r="AH10" s="39"/>
      <c r="AI10" s="39"/>
      <c r="AJ10" s="39"/>
      <c r="AK10" s="40"/>
      <c r="AM10" s="215"/>
      <c r="AN10" s="222"/>
    </row>
    <row r="11" spans="1:40" ht="10.5" customHeight="1">
      <c r="A11" s="58" t="s">
        <v>155</v>
      </c>
      <c r="B11" s="263" t="s">
        <v>40</v>
      </c>
      <c r="C11" s="16">
        <v>60</v>
      </c>
      <c r="D11" s="16">
        <v>2</v>
      </c>
      <c r="E11" s="16"/>
      <c r="F11" s="141">
        <f>SUM(C11:E11)</f>
        <v>62</v>
      </c>
      <c r="G11" s="16">
        <v>28</v>
      </c>
      <c r="H11" s="17">
        <v>1</v>
      </c>
      <c r="I11" s="17">
        <v>1</v>
      </c>
      <c r="J11" s="37">
        <f>H11-(K11+L11+M11+N11+O11+P11)</f>
        <v>1</v>
      </c>
      <c r="K11" s="17"/>
      <c r="L11" s="17"/>
      <c r="M11" s="17"/>
      <c r="N11" s="17"/>
      <c r="O11" s="17"/>
      <c r="P11" s="17"/>
      <c r="Q11" s="17">
        <v>1</v>
      </c>
      <c r="R11" s="17"/>
      <c r="S11" s="17"/>
      <c r="T11" s="171">
        <f>V11+W11+X11+Y11</f>
        <v>0</v>
      </c>
      <c r="U11" s="17"/>
      <c r="V11" s="17"/>
      <c r="W11" s="17"/>
      <c r="X11" s="17"/>
      <c r="Y11" s="17"/>
      <c r="Z11" s="171">
        <f>AB11+AC11+AD11</f>
        <v>0</v>
      </c>
      <c r="AA11" s="17"/>
      <c r="AB11" s="17"/>
      <c r="AC11" s="17"/>
      <c r="AD11" s="389"/>
      <c r="AE11" s="171">
        <f>AG11+AH11+AI11+AJ11</f>
        <v>0</v>
      </c>
      <c r="AF11" s="17"/>
      <c r="AG11" s="17"/>
      <c r="AH11" s="17"/>
      <c r="AI11" s="17"/>
      <c r="AJ11" s="17"/>
      <c r="AK11" s="17"/>
      <c r="AM11" s="307" t="str">
        <f>IF(G11&gt;F11,"Klaida! Negali būti moterų daugiau nei iš viso sportuojančiųjų!",IF(I11&gt;H11,"Klaida! Negali būti moterų daugiau nei iš viso trenerių!",IF(K11+L11+M11+N11+O11+P11&gt;H11,"Klaida! Negali būti kategorijų daugiau negu trenerių!",IF(K11+L11+M11+N11+O11+P11&gt;H11,"Klaida! Negali būti kategorijų daugiau negu trenerių!",IF(Q11+S11&gt;H11,"Klaida! Negali būti išsilavinimų arba veklos leidimų daugiau negu trenerių!","")))))</f>
        <v/>
      </c>
    </row>
    <row r="12" spans="1:40" ht="10.5" customHeight="1">
      <c r="A12" s="41" t="s">
        <v>156</v>
      </c>
      <c r="B12" s="263" t="s">
        <v>42</v>
      </c>
      <c r="C12" s="16">
        <v>120</v>
      </c>
      <c r="D12" s="16">
        <v>12</v>
      </c>
      <c r="E12" s="16"/>
      <c r="F12" s="141">
        <f t="shared" ref="F12:F65" si="0">SUM(C12:E12)</f>
        <v>132</v>
      </c>
      <c r="G12" s="16">
        <v>26</v>
      </c>
      <c r="H12" s="17">
        <v>6</v>
      </c>
      <c r="I12" s="17"/>
      <c r="J12" s="37">
        <f t="shared" ref="J12:J65" si="1">H12-(K12+L12+M12+N12+O12+P12)</f>
        <v>2</v>
      </c>
      <c r="K12" s="17">
        <v>1</v>
      </c>
      <c r="L12" s="17"/>
      <c r="M12" s="17">
        <v>3</v>
      </c>
      <c r="N12" s="17"/>
      <c r="O12" s="17"/>
      <c r="P12" s="17"/>
      <c r="Q12" s="17"/>
      <c r="R12" s="17"/>
      <c r="S12" s="17"/>
      <c r="T12" s="171">
        <f t="shared" ref="T12:T65" si="2">V12+W12+X12+Y12</f>
        <v>0</v>
      </c>
      <c r="U12" s="17"/>
      <c r="V12" s="17"/>
      <c r="W12" s="17"/>
      <c r="X12" s="17"/>
      <c r="Y12" s="17"/>
      <c r="Z12" s="171">
        <f t="shared" ref="Z12:Z65" si="3">AB12+AC12+AD12</f>
        <v>0</v>
      </c>
      <c r="AA12" s="17"/>
      <c r="AB12" s="17"/>
      <c r="AC12" s="17"/>
      <c r="AD12" s="17"/>
      <c r="AE12" s="171">
        <f t="shared" ref="AE12:AE65" si="4">AG12+AH12+AI12+AJ12</f>
        <v>0</v>
      </c>
      <c r="AF12" s="17"/>
      <c r="AG12" s="17"/>
      <c r="AH12" s="17"/>
      <c r="AI12" s="17"/>
      <c r="AJ12" s="17"/>
      <c r="AK12" s="17"/>
      <c r="AM12" s="307" t="str">
        <f t="shared" ref="AM12:AM65" si="5">IF(G12&gt;F12,"Klaida! Negali būti moterų daugiau nei iš viso sportuojančiųjų!",IF(I12&gt;H12,"Klaida! Negali būti moterų daugiau nei iš viso trenerių!",IF(K12+L12+M12+N12+O12+P12&gt;H12,"Klaida! Negali būti kategorijų daugiau negu trenerių!",IF(K12+L12+M12+N12+O12+P12&gt;H12,"Klaida! Negali būti kategorijų daugiau negu trenerių!",IF(Q12+S12&gt;H12,"Klaida! Negali būti išsilavinimų arba veklos leidimų daugiau negu trenerių!","")))))</f>
        <v/>
      </c>
    </row>
    <row r="13" spans="1:40" ht="10.5" customHeight="1">
      <c r="A13" s="41" t="s">
        <v>157</v>
      </c>
      <c r="B13" s="263" t="s">
        <v>358</v>
      </c>
      <c r="C13" s="16">
        <v>50</v>
      </c>
      <c r="D13" s="16">
        <v>20</v>
      </c>
      <c r="E13" s="16">
        <v>25</v>
      </c>
      <c r="F13" s="141">
        <f t="shared" si="0"/>
        <v>95</v>
      </c>
      <c r="G13" s="16">
        <v>37</v>
      </c>
      <c r="H13" s="17">
        <v>1</v>
      </c>
      <c r="I13" s="17"/>
      <c r="J13" s="37">
        <f t="shared" si="1"/>
        <v>1</v>
      </c>
      <c r="K13" s="17"/>
      <c r="L13" s="17"/>
      <c r="M13" s="17"/>
      <c r="N13" s="17"/>
      <c r="O13" s="17"/>
      <c r="P13" s="17"/>
      <c r="Q13" s="17">
        <v>1</v>
      </c>
      <c r="R13" s="17"/>
      <c r="S13" s="17"/>
      <c r="T13" s="171">
        <v>1</v>
      </c>
      <c r="U13" s="17">
        <v>1</v>
      </c>
      <c r="V13" s="17"/>
      <c r="W13" s="17">
        <v>1</v>
      </c>
      <c r="X13" s="17"/>
      <c r="Y13" s="17"/>
      <c r="Z13" s="171">
        <f t="shared" si="3"/>
        <v>0</v>
      </c>
      <c r="AA13" s="17"/>
      <c r="AB13" s="17"/>
      <c r="AC13" s="17"/>
      <c r="AD13" s="17"/>
      <c r="AE13" s="171">
        <v>1</v>
      </c>
      <c r="AF13" s="17">
        <v>1</v>
      </c>
      <c r="AG13" s="17"/>
      <c r="AH13" s="17"/>
      <c r="AI13" s="17"/>
      <c r="AJ13" s="17"/>
      <c r="AK13" s="17">
        <v>3</v>
      </c>
      <c r="AM13" s="307" t="str">
        <f t="shared" si="5"/>
        <v/>
      </c>
    </row>
    <row r="14" spans="1:40" ht="10.5" customHeight="1">
      <c r="A14" s="41" t="s">
        <v>158</v>
      </c>
      <c r="B14" s="263" t="s">
        <v>44</v>
      </c>
      <c r="C14" s="16"/>
      <c r="D14" s="16"/>
      <c r="E14" s="16"/>
      <c r="F14" s="141">
        <f t="shared" si="0"/>
        <v>0</v>
      </c>
      <c r="G14" s="16"/>
      <c r="H14" s="17">
        <f t="shared" ref="H14:H65" si="6">Q14+R14+S14</f>
        <v>0</v>
      </c>
      <c r="I14" s="17"/>
      <c r="J14" s="37">
        <f t="shared" si="1"/>
        <v>0</v>
      </c>
      <c r="K14" s="17"/>
      <c r="L14" s="17"/>
      <c r="M14" s="17"/>
      <c r="N14" s="17"/>
      <c r="O14" s="17"/>
      <c r="P14" s="17"/>
      <c r="Q14" s="17"/>
      <c r="R14" s="17"/>
      <c r="S14" s="17"/>
      <c r="T14" s="171">
        <f t="shared" si="2"/>
        <v>0</v>
      </c>
      <c r="U14" s="17"/>
      <c r="V14" s="17"/>
      <c r="W14" s="17"/>
      <c r="X14" s="17"/>
      <c r="Y14" s="17"/>
      <c r="Z14" s="171">
        <f t="shared" si="3"/>
        <v>0</v>
      </c>
      <c r="AA14" s="17"/>
      <c r="AB14" s="17"/>
      <c r="AC14" s="17"/>
      <c r="AD14" s="17"/>
      <c r="AE14" s="171">
        <f t="shared" si="4"/>
        <v>0</v>
      </c>
      <c r="AF14" s="17"/>
      <c r="AG14" s="17"/>
      <c r="AH14" s="17"/>
      <c r="AI14" s="17"/>
      <c r="AJ14" s="17"/>
      <c r="AK14" s="17"/>
      <c r="AM14" s="307" t="str">
        <f t="shared" si="5"/>
        <v/>
      </c>
    </row>
    <row r="15" spans="1:40" ht="10.5" customHeight="1">
      <c r="A15" s="41" t="s">
        <v>159</v>
      </c>
      <c r="B15" s="263" t="s">
        <v>513</v>
      </c>
      <c r="C15" s="16"/>
      <c r="D15" s="16"/>
      <c r="E15" s="16"/>
      <c r="F15" s="141">
        <f t="shared" si="0"/>
        <v>0</v>
      </c>
      <c r="G15" s="16"/>
      <c r="H15" s="17">
        <f t="shared" si="6"/>
        <v>0</v>
      </c>
      <c r="I15" s="17"/>
      <c r="J15" s="37">
        <f t="shared" si="1"/>
        <v>0</v>
      </c>
      <c r="K15" s="17"/>
      <c r="L15" s="17"/>
      <c r="M15" s="17"/>
      <c r="N15" s="17"/>
      <c r="O15" s="17"/>
      <c r="P15" s="17"/>
      <c r="Q15" s="17"/>
      <c r="R15" s="17"/>
      <c r="S15" s="17"/>
      <c r="T15" s="171">
        <f t="shared" si="2"/>
        <v>0</v>
      </c>
      <c r="U15" s="17"/>
      <c r="V15" s="17"/>
      <c r="W15" s="17"/>
      <c r="X15" s="17"/>
      <c r="Y15" s="17"/>
      <c r="Z15" s="171">
        <f t="shared" si="3"/>
        <v>0</v>
      </c>
      <c r="AA15" s="17"/>
      <c r="AB15" s="17"/>
      <c r="AC15" s="17"/>
      <c r="AD15" s="17"/>
      <c r="AE15" s="171">
        <f t="shared" si="4"/>
        <v>0</v>
      </c>
      <c r="AF15" s="17"/>
      <c r="AG15" s="17"/>
      <c r="AH15" s="17"/>
      <c r="AI15" s="17"/>
      <c r="AJ15" s="17"/>
      <c r="AK15" s="17"/>
      <c r="AM15" s="307" t="str">
        <f t="shared" si="5"/>
        <v/>
      </c>
    </row>
    <row r="16" spans="1:40" ht="10.5" customHeight="1">
      <c r="A16" s="41" t="s">
        <v>160</v>
      </c>
      <c r="B16" s="263" t="s">
        <v>46</v>
      </c>
      <c r="C16" s="16"/>
      <c r="D16" s="16"/>
      <c r="E16" s="16"/>
      <c r="F16" s="141">
        <f t="shared" si="0"/>
        <v>0</v>
      </c>
      <c r="G16" s="16"/>
      <c r="H16" s="17">
        <f t="shared" si="6"/>
        <v>0</v>
      </c>
      <c r="I16" s="17"/>
      <c r="J16" s="37">
        <f t="shared" si="1"/>
        <v>0</v>
      </c>
      <c r="K16" s="17"/>
      <c r="L16" s="17"/>
      <c r="M16" s="17"/>
      <c r="N16" s="17"/>
      <c r="O16" s="17"/>
      <c r="P16" s="17"/>
      <c r="Q16" s="17"/>
      <c r="R16" s="17"/>
      <c r="S16" s="17"/>
      <c r="T16" s="171">
        <f t="shared" si="2"/>
        <v>0</v>
      </c>
      <c r="U16" s="17"/>
      <c r="V16" s="17"/>
      <c r="W16" s="17"/>
      <c r="X16" s="17"/>
      <c r="Y16" s="17"/>
      <c r="Z16" s="171">
        <f t="shared" si="3"/>
        <v>0</v>
      </c>
      <c r="AA16" s="17"/>
      <c r="AB16" s="17"/>
      <c r="AC16" s="17"/>
      <c r="AD16" s="17"/>
      <c r="AE16" s="171">
        <f t="shared" si="4"/>
        <v>0</v>
      </c>
      <c r="AF16" s="17"/>
      <c r="AG16" s="17"/>
      <c r="AH16" s="17"/>
      <c r="AI16" s="17"/>
      <c r="AJ16" s="17"/>
      <c r="AK16" s="17"/>
      <c r="AM16" s="307" t="str">
        <f t="shared" si="5"/>
        <v/>
      </c>
    </row>
    <row r="17" spans="1:39" ht="10.5" customHeight="1">
      <c r="A17" s="41" t="s">
        <v>161</v>
      </c>
      <c r="B17" s="263" t="s">
        <v>359</v>
      </c>
      <c r="C17" s="16"/>
      <c r="D17" s="16"/>
      <c r="E17" s="16"/>
      <c r="F17" s="141">
        <f t="shared" si="0"/>
        <v>0</v>
      </c>
      <c r="G17" s="16"/>
      <c r="H17" s="17">
        <f t="shared" si="6"/>
        <v>0</v>
      </c>
      <c r="I17" s="17"/>
      <c r="J17" s="37">
        <f t="shared" si="1"/>
        <v>0</v>
      </c>
      <c r="K17" s="17"/>
      <c r="L17" s="17"/>
      <c r="M17" s="17"/>
      <c r="N17" s="17"/>
      <c r="O17" s="17"/>
      <c r="P17" s="17"/>
      <c r="Q17" s="17"/>
      <c r="R17" s="17"/>
      <c r="S17" s="17"/>
      <c r="T17" s="171">
        <f t="shared" si="2"/>
        <v>0</v>
      </c>
      <c r="U17" s="17"/>
      <c r="V17" s="17"/>
      <c r="W17" s="17"/>
      <c r="X17" s="17"/>
      <c r="Y17" s="17"/>
      <c r="Z17" s="171">
        <f t="shared" si="3"/>
        <v>0</v>
      </c>
      <c r="AA17" s="17"/>
      <c r="AB17" s="17"/>
      <c r="AC17" s="17"/>
      <c r="AD17" s="17"/>
      <c r="AE17" s="171">
        <f t="shared" si="4"/>
        <v>0</v>
      </c>
      <c r="AF17" s="17"/>
      <c r="AG17" s="17"/>
      <c r="AH17" s="17"/>
      <c r="AI17" s="17"/>
      <c r="AJ17" s="17"/>
      <c r="AK17" s="17"/>
      <c r="AM17" s="307" t="str">
        <f t="shared" si="5"/>
        <v/>
      </c>
    </row>
    <row r="18" spans="1:39" ht="10.5" customHeight="1">
      <c r="A18" s="41" t="s">
        <v>162</v>
      </c>
      <c r="B18" s="263" t="s">
        <v>48</v>
      </c>
      <c r="C18" s="16">
        <v>50</v>
      </c>
      <c r="D18" s="16">
        <v>13</v>
      </c>
      <c r="E18" s="16">
        <v>4</v>
      </c>
      <c r="F18" s="141">
        <f t="shared" si="0"/>
        <v>67</v>
      </c>
      <c r="G18" s="16">
        <v>10</v>
      </c>
      <c r="H18" s="17">
        <v>6</v>
      </c>
      <c r="I18" s="17">
        <v>1</v>
      </c>
      <c r="J18" s="37">
        <f t="shared" si="1"/>
        <v>3</v>
      </c>
      <c r="K18" s="17">
        <v>1</v>
      </c>
      <c r="L18" s="17"/>
      <c r="M18" s="17">
        <v>2</v>
      </c>
      <c r="N18" s="17"/>
      <c r="O18" s="17"/>
      <c r="P18" s="17"/>
      <c r="Q18" s="17">
        <v>4</v>
      </c>
      <c r="R18" s="17"/>
      <c r="S18" s="17">
        <v>1</v>
      </c>
      <c r="T18" s="171">
        <f t="shared" si="2"/>
        <v>0</v>
      </c>
      <c r="U18" s="17"/>
      <c r="V18" s="17"/>
      <c r="W18" s="17"/>
      <c r="X18" s="17"/>
      <c r="Y18" s="17"/>
      <c r="Z18" s="171">
        <f t="shared" si="3"/>
        <v>0</v>
      </c>
      <c r="AA18" s="17"/>
      <c r="AB18" s="17"/>
      <c r="AC18" s="17"/>
      <c r="AD18" s="17"/>
      <c r="AE18" s="171">
        <f t="shared" si="4"/>
        <v>0</v>
      </c>
      <c r="AF18" s="17"/>
      <c r="AG18" s="17"/>
      <c r="AH18" s="17"/>
      <c r="AI18" s="17"/>
      <c r="AJ18" s="17"/>
      <c r="AK18" s="17">
        <v>1</v>
      </c>
      <c r="AM18" s="307" t="str">
        <f t="shared" si="5"/>
        <v/>
      </c>
    </row>
    <row r="19" spans="1:39" ht="10.5" customHeight="1">
      <c r="A19" s="41" t="s">
        <v>163</v>
      </c>
      <c r="B19" s="263" t="s">
        <v>50</v>
      </c>
      <c r="C19" s="16">
        <v>41</v>
      </c>
      <c r="D19" s="16"/>
      <c r="E19" s="16"/>
      <c r="F19" s="141">
        <f t="shared" si="0"/>
        <v>41</v>
      </c>
      <c r="G19" s="16"/>
      <c r="H19" s="17">
        <v>5</v>
      </c>
      <c r="I19" s="17"/>
      <c r="J19" s="37">
        <f t="shared" si="1"/>
        <v>5</v>
      </c>
      <c r="K19" s="17"/>
      <c r="L19" s="17"/>
      <c r="M19" s="17"/>
      <c r="N19" s="17"/>
      <c r="O19" s="17"/>
      <c r="P19" s="17"/>
      <c r="Q19" s="17">
        <v>2</v>
      </c>
      <c r="R19" s="17"/>
      <c r="S19" s="17">
        <v>1</v>
      </c>
      <c r="T19" s="171">
        <f t="shared" si="2"/>
        <v>0</v>
      </c>
      <c r="U19" s="17"/>
      <c r="V19" s="17"/>
      <c r="W19" s="17"/>
      <c r="X19" s="17"/>
      <c r="Y19" s="17"/>
      <c r="Z19" s="171">
        <f t="shared" si="3"/>
        <v>0</v>
      </c>
      <c r="AA19" s="17"/>
      <c r="AB19" s="17"/>
      <c r="AC19" s="17"/>
      <c r="AD19" s="17"/>
      <c r="AE19" s="171">
        <f t="shared" si="4"/>
        <v>0</v>
      </c>
      <c r="AF19" s="17"/>
      <c r="AG19" s="17"/>
      <c r="AH19" s="17"/>
      <c r="AI19" s="17"/>
      <c r="AJ19" s="17"/>
      <c r="AK19" s="17"/>
      <c r="AM19" s="307" t="str">
        <f t="shared" si="5"/>
        <v/>
      </c>
    </row>
    <row r="20" spans="1:39" ht="10.5" customHeight="1">
      <c r="A20" s="41" t="s">
        <v>164</v>
      </c>
      <c r="B20" s="263" t="s">
        <v>360</v>
      </c>
      <c r="C20" s="16">
        <v>50</v>
      </c>
      <c r="D20" s="16">
        <v>5</v>
      </c>
      <c r="E20" s="16">
        <v>5</v>
      </c>
      <c r="F20" s="141">
        <f t="shared" si="0"/>
        <v>60</v>
      </c>
      <c r="G20" s="16">
        <v>58</v>
      </c>
      <c r="H20" s="17">
        <v>3</v>
      </c>
      <c r="I20" s="17">
        <v>2</v>
      </c>
      <c r="J20" s="37">
        <f t="shared" si="1"/>
        <v>3</v>
      </c>
      <c r="K20" s="17"/>
      <c r="L20" s="17"/>
      <c r="M20" s="17"/>
      <c r="N20" s="17"/>
      <c r="O20" s="17"/>
      <c r="P20" s="17"/>
      <c r="Q20" s="17">
        <v>1</v>
      </c>
      <c r="R20" s="17"/>
      <c r="S20" s="17">
        <v>2</v>
      </c>
      <c r="T20" s="171">
        <f t="shared" si="2"/>
        <v>0</v>
      </c>
      <c r="U20" s="17"/>
      <c r="V20" s="17"/>
      <c r="W20" s="17"/>
      <c r="X20" s="17"/>
      <c r="Y20" s="17"/>
      <c r="Z20" s="171">
        <f t="shared" si="3"/>
        <v>0</v>
      </c>
      <c r="AA20" s="17"/>
      <c r="AB20" s="17"/>
      <c r="AC20" s="17"/>
      <c r="AD20" s="17"/>
      <c r="AE20" s="171">
        <f t="shared" si="4"/>
        <v>0</v>
      </c>
      <c r="AF20" s="17"/>
      <c r="AG20" s="17"/>
      <c r="AH20" s="17"/>
      <c r="AI20" s="17"/>
      <c r="AJ20" s="17"/>
      <c r="AK20" s="17">
        <v>2</v>
      </c>
      <c r="AM20" s="307" t="str">
        <f t="shared" si="5"/>
        <v/>
      </c>
    </row>
    <row r="21" spans="1:39" ht="10.5" customHeight="1">
      <c r="A21" s="41" t="s">
        <v>165</v>
      </c>
      <c r="B21" s="263" t="s">
        <v>361</v>
      </c>
      <c r="C21" s="16"/>
      <c r="D21" s="16"/>
      <c r="E21" s="16"/>
      <c r="F21" s="141">
        <f t="shared" si="0"/>
        <v>0</v>
      </c>
      <c r="G21" s="16"/>
      <c r="H21" s="17">
        <f t="shared" si="6"/>
        <v>0</v>
      </c>
      <c r="I21" s="17"/>
      <c r="J21" s="37">
        <f t="shared" si="1"/>
        <v>0</v>
      </c>
      <c r="K21" s="17"/>
      <c r="L21" s="17"/>
      <c r="M21" s="17"/>
      <c r="N21" s="17"/>
      <c r="O21" s="17"/>
      <c r="P21" s="17"/>
      <c r="Q21" s="17"/>
      <c r="R21" s="17"/>
      <c r="S21" s="17"/>
      <c r="T21" s="171">
        <f t="shared" si="2"/>
        <v>0</v>
      </c>
      <c r="U21" s="17"/>
      <c r="V21" s="17"/>
      <c r="W21" s="17"/>
      <c r="X21" s="17"/>
      <c r="Y21" s="17"/>
      <c r="Z21" s="171">
        <f t="shared" si="3"/>
        <v>0</v>
      </c>
      <c r="AA21" s="17"/>
      <c r="AB21" s="17"/>
      <c r="AC21" s="17"/>
      <c r="AD21" s="17"/>
      <c r="AE21" s="171">
        <f t="shared" si="4"/>
        <v>0</v>
      </c>
      <c r="AF21" s="17"/>
      <c r="AG21" s="17"/>
      <c r="AH21" s="17"/>
      <c r="AI21" s="17"/>
      <c r="AJ21" s="17"/>
      <c r="AK21" s="17"/>
      <c r="AM21" s="307" t="str">
        <f t="shared" si="5"/>
        <v/>
      </c>
    </row>
    <row r="22" spans="1:39" ht="10.5" customHeight="1">
      <c r="A22" s="41" t="s">
        <v>166</v>
      </c>
      <c r="B22" s="263" t="s">
        <v>362</v>
      </c>
      <c r="C22" s="16"/>
      <c r="D22" s="16">
        <v>3</v>
      </c>
      <c r="E22" s="16"/>
      <c r="F22" s="141">
        <f t="shared" si="0"/>
        <v>3</v>
      </c>
      <c r="G22" s="16"/>
      <c r="H22" s="17">
        <f t="shared" si="6"/>
        <v>0</v>
      </c>
      <c r="I22" s="17"/>
      <c r="J22" s="37">
        <f t="shared" si="1"/>
        <v>0</v>
      </c>
      <c r="K22" s="17"/>
      <c r="L22" s="17"/>
      <c r="M22" s="17"/>
      <c r="N22" s="17"/>
      <c r="O22" s="17"/>
      <c r="P22" s="17"/>
      <c r="Q22" s="17"/>
      <c r="R22" s="17"/>
      <c r="S22" s="17"/>
      <c r="T22" s="171">
        <f t="shared" si="2"/>
        <v>0</v>
      </c>
      <c r="U22" s="17"/>
      <c r="V22" s="17"/>
      <c r="W22" s="17"/>
      <c r="X22" s="17"/>
      <c r="Y22" s="17"/>
      <c r="Z22" s="171">
        <f t="shared" si="3"/>
        <v>0</v>
      </c>
      <c r="AA22" s="17"/>
      <c r="AB22" s="17"/>
      <c r="AC22" s="17"/>
      <c r="AD22" s="17"/>
      <c r="AE22" s="171">
        <f t="shared" si="4"/>
        <v>0</v>
      </c>
      <c r="AF22" s="17"/>
      <c r="AG22" s="17"/>
      <c r="AH22" s="17"/>
      <c r="AI22" s="17"/>
      <c r="AJ22" s="17"/>
      <c r="AK22" s="17"/>
      <c r="AM22" s="307" t="str">
        <f t="shared" si="5"/>
        <v/>
      </c>
    </row>
    <row r="23" spans="1:39" ht="10.5" customHeight="1">
      <c r="A23" s="41" t="s">
        <v>167</v>
      </c>
      <c r="B23" s="263" t="s">
        <v>363</v>
      </c>
      <c r="C23" s="16"/>
      <c r="D23" s="16"/>
      <c r="E23" s="16"/>
      <c r="F23" s="141">
        <f t="shared" si="0"/>
        <v>0</v>
      </c>
      <c r="G23" s="16"/>
      <c r="H23" s="17">
        <f t="shared" si="6"/>
        <v>0</v>
      </c>
      <c r="I23" s="17"/>
      <c r="J23" s="37">
        <f t="shared" si="1"/>
        <v>0</v>
      </c>
      <c r="K23" s="17"/>
      <c r="L23" s="17"/>
      <c r="M23" s="17"/>
      <c r="N23" s="17"/>
      <c r="O23" s="17"/>
      <c r="P23" s="17"/>
      <c r="Q23" s="17"/>
      <c r="R23" s="17"/>
      <c r="S23" s="17"/>
      <c r="T23" s="171">
        <f t="shared" si="2"/>
        <v>0</v>
      </c>
      <c r="U23" s="17"/>
      <c r="V23" s="17"/>
      <c r="W23" s="17"/>
      <c r="X23" s="17"/>
      <c r="Y23" s="17"/>
      <c r="Z23" s="171">
        <f t="shared" si="3"/>
        <v>0</v>
      </c>
      <c r="AA23" s="17"/>
      <c r="AB23" s="17"/>
      <c r="AC23" s="17"/>
      <c r="AD23" s="17"/>
      <c r="AE23" s="171">
        <f t="shared" si="4"/>
        <v>0</v>
      </c>
      <c r="AF23" s="17"/>
      <c r="AG23" s="17"/>
      <c r="AH23" s="17"/>
      <c r="AI23" s="17"/>
      <c r="AJ23" s="17"/>
      <c r="AK23" s="17"/>
      <c r="AM23" s="307" t="str">
        <f t="shared" si="5"/>
        <v/>
      </c>
    </row>
    <row r="24" spans="1:39" ht="10.5" customHeight="1">
      <c r="A24" s="41" t="s">
        <v>168</v>
      </c>
      <c r="B24" s="263" t="s">
        <v>364</v>
      </c>
      <c r="C24" s="16"/>
      <c r="D24" s="16"/>
      <c r="E24" s="16"/>
      <c r="F24" s="141">
        <f t="shared" si="0"/>
        <v>0</v>
      </c>
      <c r="G24" s="16"/>
      <c r="H24" s="17">
        <f t="shared" si="6"/>
        <v>0</v>
      </c>
      <c r="I24" s="17"/>
      <c r="J24" s="37">
        <f t="shared" si="1"/>
        <v>0</v>
      </c>
      <c r="K24" s="17"/>
      <c r="L24" s="17"/>
      <c r="M24" s="17"/>
      <c r="N24" s="17"/>
      <c r="O24" s="17"/>
      <c r="P24" s="17"/>
      <c r="Q24" s="17"/>
      <c r="R24" s="17"/>
      <c r="S24" s="17"/>
      <c r="T24" s="171">
        <f t="shared" si="2"/>
        <v>0</v>
      </c>
      <c r="U24" s="17"/>
      <c r="V24" s="17"/>
      <c r="W24" s="17"/>
      <c r="X24" s="17"/>
      <c r="Y24" s="17"/>
      <c r="Z24" s="171">
        <f t="shared" si="3"/>
        <v>0</v>
      </c>
      <c r="AA24" s="17"/>
      <c r="AB24" s="17"/>
      <c r="AC24" s="17"/>
      <c r="AD24" s="17"/>
      <c r="AE24" s="171">
        <f t="shared" si="4"/>
        <v>0</v>
      </c>
      <c r="AF24" s="17"/>
      <c r="AG24" s="17"/>
      <c r="AH24" s="17"/>
      <c r="AI24" s="17"/>
      <c r="AJ24" s="17"/>
      <c r="AK24" s="17"/>
      <c r="AM24" s="307" t="str">
        <f t="shared" si="5"/>
        <v/>
      </c>
    </row>
    <row r="25" spans="1:39" ht="10.5" customHeight="1">
      <c r="A25" s="41" t="s">
        <v>169</v>
      </c>
      <c r="B25" s="263" t="s">
        <v>517</v>
      </c>
      <c r="C25" s="16"/>
      <c r="D25" s="16"/>
      <c r="E25" s="16"/>
      <c r="F25" s="141">
        <f t="shared" si="0"/>
        <v>0</v>
      </c>
      <c r="G25" s="16"/>
      <c r="H25" s="17">
        <f t="shared" si="6"/>
        <v>0</v>
      </c>
      <c r="I25" s="17"/>
      <c r="J25" s="37">
        <f t="shared" si="1"/>
        <v>0</v>
      </c>
      <c r="K25" s="17"/>
      <c r="L25" s="17"/>
      <c r="M25" s="17"/>
      <c r="N25" s="17"/>
      <c r="O25" s="17"/>
      <c r="P25" s="17"/>
      <c r="Q25" s="17"/>
      <c r="R25" s="17"/>
      <c r="S25" s="17"/>
      <c r="T25" s="171">
        <f t="shared" si="2"/>
        <v>0</v>
      </c>
      <c r="U25" s="17"/>
      <c r="V25" s="17"/>
      <c r="W25" s="17"/>
      <c r="X25" s="17"/>
      <c r="Y25" s="17"/>
      <c r="Z25" s="171">
        <f t="shared" si="3"/>
        <v>0</v>
      </c>
      <c r="AA25" s="17"/>
      <c r="AB25" s="17"/>
      <c r="AC25" s="17"/>
      <c r="AD25" s="17"/>
      <c r="AE25" s="171">
        <f t="shared" si="4"/>
        <v>0</v>
      </c>
      <c r="AF25" s="17"/>
      <c r="AG25" s="17"/>
      <c r="AH25" s="17"/>
      <c r="AI25" s="17"/>
      <c r="AJ25" s="17"/>
      <c r="AK25" s="17"/>
      <c r="AM25" s="307" t="str">
        <f t="shared" si="5"/>
        <v/>
      </c>
    </row>
    <row r="26" spans="1:39" ht="10.5" customHeight="1">
      <c r="A26" s="41" t="s">
        <v>170</v>
      </c>
      <c r="B26" s="263" t="s">
        <v>365</v>
      </c>
      <c r="C26" s="16">
        <v>80</v>
      </c>
      <c r="D26" s="16">
        <v>62</v>
      </c>
      <c r="E26" s="16">
        <v>28</v>
      </c>
      <c r="F26" s="141">
        <f t="shared" si="0"/>
        <v>170</v>
      </c>
      <c r="G26" s="16">
        <v>6</v>
      </c>
      <c r="H26" s="17">
        <v>2</v>
      </c>
      <c r="I26" s="17"/>
      <c r="J26" s="37">
        <f t="shared" si="1"/>
        <v>0</v>
      </c>
      <c r="K26" s="17"/>
      <c r="L26" s="17">
        <v>1</v>
      </c>
      <c r="M26" s="17">
        <v>1</v>
      </c>
      <c r="N26" s="17"/>
      <c r="O26" s="17"/>
      <c r="P26" s="17"/>
      <c r="Q26" s="17">
        <v>2</v>
      </c>
      <c r="R26" s="17"/>
      <c r="S26" s="17"/>
      <c r="T26" s="171">
        <f t="shared" si="2"/>
        <v>0</v>
      </c>
      <c r="U26" s="17"/>
      <c r="V26" s="17"/>
      <c r="W26" s="17"/>
      <c r="X26" s="17"/>
      <c r="Y26" s="17"/>
      <c r="Z26" s="171">
        <v>1</v>
      </c>
      <c r="AA26" s="17"/>
      <c r="AB26" s="17"/>
      <c r="AC26" s="17"/>
      <c r="AD26" s="17">
        <v>1</v>
      </c>
      <c r="AE26" s="171">
        <f t="shared" si="4"/>
        <v>0</v>
      </c>
      <c r="AF26" s="17"/>
      <c r="AG26" s="17"/>
      <c r="AH26" s="17"/>
      <c r="AI26" s="17"/>
      <c r="AJ26" s="17"/>
      <c r="AK26" s="17">
        <v>1</v>
      </c>
      <c r="AM26" s="307" t="str">
        <f t="shared" si="5"/>
        <v/>
      </c>
    </row>
    <row r="27" spans="1:39" ht="10.5" customHeight="1">
      <c r="A27" s="41" t="s">
        <v>171</v>
      </c>
      <c r="B27" s="263" t="s">
        <v>56</v>
      </c>
      <c r="C27" s="16">
        <v>25</v>
      </c>
      <c r="D27" s="16">
        <v>2</v>
      </c>
      <c r="E27" s="16">
        <v>4</v>
      </c>
      <c r="F27" s="141">
        <f t="shared" si="0"/>
        <v>31</v>
      </c>
      <c r="G27" s="16">
        <v>17</v>
      </c>
      <c r="H27" s="17">
        <v>1</v>
      </c>
      <c r="I27" s="17">
        <v>1</v>
      </c>
      <c r="J27" s="37">
        <f t="shared" si="1"/>
        <v>1</v>
      </c>
      <c r="K27" s="17"/>
      <c r="L27" s="17"/>
      <c r="M27" s="17"/>
      <c r="N27" s="17"/>
      <c r="O27" s="17"/>
      <c r="P27" s="17"/>
      <c r="Q27" s="17">
        <v>1</v>
      </c>
      <c r="R27" s="17"/>
      <c r="S27" s="17"/>
      <c r="T27" s="171">
        <f t="shared" si="2"/>
        <v>0</v>
      </c>
      <c r="U27" s="17"/>
      <c r="V27" s="17"/>
      <c r="W27" s="17"/>
      <c r="X27" s="17"/>
      <c r="Y27" s="17"/>
      <c r="Z27" s="171">
        <f t="shared" si="3"/>
        <v>0</v>
      </c>
      <c r="AA27" s="17"/>
      <c r="AB27" s="17"/>
      <c r="AC27" s="17"/>
      <c r="AD27" s="17"/>
      <c r="AE27" s="171">
        <f t="shared" si="4"/>
        <v>0</v>
      </c>
      <c r="AF27" s="17"/>
      <c r="AG27" s="17"/>
      <c r="AH27" s="17"/>
      <c r="AI27" s="17"/>
      <c r="AJ27" s="17"/>
      <c r="AK27" s="17"/>
      <c r="AM27" s="307" t="str">
        <f t="shared" si="5"/>
        <v/>
      </c>
    </row>
    <row r="28" spans="1:39" ht="10.5" customHeight="1">
      <c r="A28" s="41" t="s">
        <v>173</v>
      </c>
      <c r="B28" s="263" t="s">
        <v>58</v>
      </c>
      <c r="C28" s="16">
        <v>423</v>
      </c>
      <c r="D28" s="16">
        <v>26</v>
      </c>
      <c r="E28" s="16"/>
      <c r="F28" s="141">
        <f t="shared" si="0"/>
        <v>449</v>
      </c>
      <c r="G28" s="16">
        <v>7</v>
      </c>
      <c r="H28" s="17">
        <v>5</v>
      </c>
      <c r="I28" s="17"/>
      <c r="J28" s="37">
        <f t="shared" si="1"/>
        <v>5</v>
      </c>
      <c r="K28" s="17"/>
      <c r="L28" s="17"/>
      <c r="M28" s="17"/>
      <c r="N28" s="17"/>
      <c r="O28" s="17"/>
      <c r="P28" s="17"/>
      <c r="Q28" s="17">
        <v>4</v>
      </c>
      <c r="R28" s="17">
        <v>1</v>
      </c>
      <c r="S28" s="17"/>
      <c r="T28" s="171">
        <f t="shared" si="2"/>
        <v>0</v>
      </c>
      <c r="U28" s="17"/>
      <c r="V28" s="17"/>
      <c r="W28" s="17"/>
      <c r="X28" s="17"/>
      <c r="Y28" s="17"/>
      <c r="Z28" s="171">
        <v>12</v>
      </c>
      <c r="AA28" s="17">
        <v>1</v>
      </c>
      <c r="AB28" s="17">
        <v>2</v>
      </c>
      <c r="AC28" s="17">
        <v>2</v>
      </c>
      <c r="AD28" s="17">
        <v>8</v>
      </c>
      <c r="AE28" s="171">
        <f t="shared" si="4"/>
        <v>0</v>
      </c>
      <c r="AF28" s="17"/>
      <c r="AG28" s="17"/>
      <c r="AH28" s="17"/>
      <c r="AI28" s="17"/>
      <c r="AJ28" s="17"/>
      <c r="AK28" s="17">
        <v>2</v>
      </c>
      <c r="AM28" s="307" t="str">
        <f t="shared" si="5"/>
        <v/>
      </c>
    </row>
    <row r="29" spans="1:39" ht="10.5" customHeight="1">
      <c r="A29" s="41" t="s">
        <v>174</v>
      </c>
      <c r="B29" s="263" t="s">
        <v>60</v>
      </c>
      <c r="C29" s="16"/>
      <c r="D29" s="16"/>
      <c r="E29" s="16"/>
      <c r="F29" s="141">
        <f t="shared" si="0"/>
        <v>0</v>
      </c>
      <c r="G29" s="16"/>
      <c r="H29" s="17">
        <f t="shared" si="6"/>
        <v>0</v>
      </c>
      <c r="I29" s="17"/>
      <c r="J29" s="37">
        <f t="shared" si="1"/>
        <v>0</v>
      </c>
      <c r="K29" s="17"/>
      <c r="L29" s="17"/>
      <c r="M29" s="17"/>
      <c r="N29" s="17"/>
      <c r="O29" s="17"/>
      <c r="P29" s="17"/>
      <c r="Q29" s="17"/>
      <c r="R29" s="17"/>
      <c r="S29" s="17"/>
      <c r="T29" s="171">
        <f t="shared" si="2"/>
        <v>0</v>
      </c>
      <c r="U29" s="17"/>
      <c r="V29" s="17"/>
      <c r="W29" s="17"/>
      <c r="X29" s="17"/>
      <c r="Y29" s="17"/>
      <c r="Z29" s="171">
        <f t="shared" si="3"/>
        <v>0</v>
      </c>
      <c r="AA29" s="17"/>
      <c r="AB29" s="17"/>
      <c r="AC29" s="17"/>
      <c r="AD29" s="17"/>
      <c r="AE29" s="171">
        <f t="shared" si="4"/>
        <v>0</v>
      </c>
      <c r="AF29" s="17"/>
      <c r="AG29" s="17"/>
      <c r="AH29" s="17"/>
      <c r="AI29" s="17"/>
      <c r="AJ29" s="17"/>
      <c r="AK29" s="17"/>
      <c r="AM29" s="307" t="str">
        <f t="shared" si="5"/>
        <v/>
      </c>
    </row>
    <row r="30" spans="1:39" ht="10.5" customHeight="1">
      <c r="A30" s="41" t="s">
        <v>175</v>
      </c>
      <c r="B30" s="263" t="s">
        <v>366</v>
      </c>
      <c r="C30" s="16">
        <v>43</v>
      </c>
      <c r="D30" s="16"/>
      <c r="E30" s="16"/>
      <c r="F30" s="141">
        <f t="shared" si="0"/>
        <v>43</v>
      </c>
      <c r="G30" s="16">
        <v>17</v>
      </c>
      <c r="H30" s="17">
        <v>1</v>
      </c>
      <c r="I30" s="17"/>
      <c r="J30" s="37">
        <f t="shared" si="1"/>
        <v>0</v>
      </c>
      <c r="K30" s="17">
        <v>1</v>
      </c>
      <c r="L30" s="17"/>
      <c r="M30" s="17"/>
      <c r="N30" s="17"/>
      <c r="O30" s="17"/>
      <c r="P30" s="17"/>
      <c r="Q30" s="17"/>
      <c r="R30" s="17"/>
      <c r="S30" s="17"/>
      <c r="T30" s="171">
        <f t="shared" si="2"/>
        <v>0</v>
      </c>
      <c r="U30" s="17"/>
      <c r="V30" s="17"/>
      <c r="W30" s="17"/>
      <c r="X30" s="17"/>
      <c r="Y30" s="17"/>
      <c r="Z30" s="171">
        <f t="shared" si="3"/>
        <v>0</v>
      </c>
      <c r="AA30" s="17"/>
      <c r="AB30" s="17"/>
      <c r="AC30" s="17"/>
      <c r="AD30" s="17"/>
      <c r="AE30" s="171">
        <f t="shared" si="4"/>
        <v>0</v>
      </c>
      <c r="AF30" s="17"/>
      <c r="AG30" s="17"/>
      <c r="AH30" s="17"/>
      <c r="AI30" s="17"/>
      <c r="AJ30" s="17"/>
      <c r="AK30" s="17">
        <v>3</v>
      </c>
      <c r="AM30" s="307" t="str">
        <f t="shared" si="5"/>
        <v/>
      </c>
    </row>
    <row r="31" spans="1:39" ht="10.5" customHeight="1">
      <c r="A31" s="41" t="s">
        <v>176</v>
      </c>
      <c r="B31" s="263" t="s">
        <v>367</v>
      </c>
      <c r="C31" s="16"/>
      <c r="D31" s="16"/>
      <c r="E31" s="16"/>
      <c r="F31" s="141">
        <f t="shared" si="0"/>
        <v>0</v>
      </c>
      <c r="G31" s="16"/>
      <c r="H31" s="17">
        <f t="shared" si="6"/>
        <v>0</v>
      </c>
      <c r="I31" s="17"/>
      <c r="J31" s="37">
        <f t="shared" si="1"/>
        <v>0</v>
      </c>
      <c r="K31" s="17"/>
      <c r="L31" s="17"/>
      <c r="M31" s="17"/>
      <c r="N31" s="17"/>
      <c r="O31" s="17"/>
      <c r="P31" s="17"/>
      <c r="Q31" s="17"/>
      <c r="R31" s="17"/>
      <c r="S31" s="17"/>
      <c r="T31" s="171">
        <f t="shared" si="2"/>
        <v>0</v>
      </c>
      <c r="U31" s="17"/>
      <c r="V31" s="17"/>
      <c r="W31" s="17"/>
      <c r="X31" s="17"/>
      <c r="Y31" s="17"/>
      <c r="Z31" s="171">
        <f t="shared" si="3"/>
        <v>0</v>
      </c>
      <c r="AA31" s="17"/>
      <c r="AB31" s="17"/>
      <c r="AC31" s="17"/>
      <c r="AD31" s="17"/>
      <c r="AE31" s="171">
        <f t="shared" si="4"/>
        <v>0</v>
      </c>
      <c r="AF31" s="17"/>
      <c r="AG31" s="17"/>
      <c r="AH31" s="17"/>
      <c r="AI31" s="17"/>
      <c r="AJ31" s="17"/>
      <c r="AK31" s="17"/>
      <c r="AM31" s="307" t="str">
        <f t="shared" si="5"/>
        <v/>
      </c>
    </row>
    <row r="32" spans="1:39" ht="10.5" customHeight="1">
      <c r="A32" s="41" t="s">
        <v>177</v>
      </c>
      <c r="B32" s="263" t="s">
        <v>196</v>
      </c>
      <c r="C32" s="17"/>
      <c r="D32" s="17"/>
      <c r="E32" s="17"/>
      <c r="F32" s="141">
        <f t="shared" si="0"/>
        <v>0</v>
      </c>
      <c r="G32" s="17"/>
      <c r="H32" s="17">
        <f t="shared" si="6"/>
        <v>0</v>
      </c>
      <c r="I32" s="17"/>
      <c r="J32" s="37">
        <f t="shared" si="1"/>
        <v>0</v>
      </c>
      <c r="K32" s="17"/>
      <c r="L32" s="17"/>
      <c r="M32" s="17"/>
      <c r="N32" s="17"/>
      <c r="O32" s="17"/>
      <c r="P32" s="17"/>
      <c r="Q32" s="17"/>
      <c r="R32" s="17"/>
      <c r="S32" s="17"/>
      <c r="T32" s="171">
        <f t="shared" si="2"/>
        <v>0</v>
      </c>
      <c r="U32" s="17"/>
      <c r="V32" s="17"/>
      <c r="W32" s="17"/>
      <c r="X32" s="17"/>
      <c r="Y32" s="17"/>
      <c r="Z32" s="171">
        <f t="shared" si="3"/>
        <v>0</v>
      </c>
      <c r="AA32" s="17"/>
      <c r="AB32" s="17"/>
      <c r="AC32" s="17"/>
      <c r="AD32" s="17"/>
      <c r="AE32" s="171">
        <f t="shared" si="4"/>
        <v>0</v>
      </c>
      <c r="AF32" s="17"/>
      <c r="AG32" s="17"/>
      <c r="AH32" s="17"/>
      <c r="AI32" s="17"/>
      <c r="AJ32" s="17"/>
      <c r="AK32" s="17"/>
      <c r="AM32" s="307" t="str">
        <f t="shared" si="5"/>
        <v/>
      </c>
    </row>
    <row r="33" spans="1:39" ht="10.5" customHeight="1">
      <c r="A33" s="41" t="s">
        <v>178</v>
      </c>
      <c r="B33" s="263" t="s">
        <v>368</v>
      </c>
      <c r="C33" s="16">
        <v>243</v>
      </c>
      <c r="D33" s="16">
        <v>73</v>
      </c>
      <c r="E33" s="16">
        <v>35</v>
      </c>
      <c r="F33" s="141">
        <f t="shared" si="0"/>
        <v>351</v>
      </c>
      <c r="G33" s="16">
        <v>11</v>
      </c>
      <c r="H33" s="17">
        <v>13</v>
      </c>
      <c r="I33" s="17"/>
      <c r="J33" s="37">
        <f t="shared" si="1"/>
        <v>3</v>
      </c>
      <c r="K33" s="17">
        <v>1</v>
      </c>
      <c r="L33" s="17">
        <v>3</v>
      </c>
      <c r="M33" s="17">
        <v>3</v>
      </c>
      <c r="N33" s="17">
        <v>1</v>
      </c>
      <c r="O33" s="17">
        <v>2</v>
      </c>
      <c r="P33" s="17"/>
      <c r="Q33" s="17">
        <v>12</v>
      </c>
      <c r="R33" s="17"/>
      <c r="S33" s="17"/>
      <c r="T33" s="171">
        <v>1</v>
      </c>
      <c r="U33" s="17"/>
      <c r="V33" s="17"/>
      <c r="W33" s="17"/>
      <c r="X33" s="17"/>
      <c r="Y33" s="17">
        <v>1</v>
      </c>
      <c r="Z33" s="171">
        <v>2</v>
      </c>
      <c r="AA33" s="17"/>
      <c r="AB33" s="17"/>
      <c r="AC33" s="17"/>
      <c r="AD33" s="17">
        <v>2</v>
      </c>
      <c r="AE33" s="171">
        <f t="shared" si="4"/>
        <v>0</v>
      </c>
      <c r="AF33" s="17"/>
      <c r="AG33" s="17"/>
      <c r="AH33" s="17"/>
      <c r="AI33" s="17"/>
      <c r="AJ33" s="17"/>
      <c r="AK33" s="17">
        <v>5</v>
      </c>
      <c r="AM33" s="307" t="str">
        <f t="shared" si="5"/>
        <v/>
      </c>
    </row>
    <row r="34" spans="1:39" ht="10.5" customHeight="1">
      <c r="A34" s="41" t="s">
        <v>179</v>
      </c>
      <c r="B34" s="263" t="s">
        <v>369</v>
      </c>
      <c r="C34" s="16">
        <v>100</v>
      </c>
      <c r="D34" s="16">
        <v>55</v>
      </c>
      <c r="E34" s="16">
        <v>20</v>
      </c>
      <c r="F34" s="141">
        <f t="shared" si="0"/>
        <v>175</v>
      </c>
      <c r="G34" s="16"/>
      <c r="H34" s="17">
        <v>8</v>
      </c>
      <c r="I34" s="17"/>
      <c r="J34" s="37">
        <f t="shared" si="1"/>
        <v>0</v>
      </c>
      <c r="K34" s="17"/>
      <c r="L34" s="17"/>
      <c r="M34" s="17">
        <v>5</v>
      </c>
      <c r="N34" s="17">
        <v>2</v>
      </c>
      <c r="O34" s="17">
        <v>1</v>
      </c>
      <c r="P34" s="17"/>
      <c r="Q34" s="17">
        <v>7</v>
      </c>
      <c r="R34" s="17"/>
      <c r="S34" s="17">
        <v>1</v>
      </c>
      <c r="T34" s="171">
        <v>1</v>
      </c>
      <c r="U34" s="17"/>
      <c r="V34" s="17"/>
      <c r="W34" s="17"/>
      <c r="X34" s="17"/>
      <c r="Y34" s="17">
        <v>1</v>
      </c>
      <c r="Z34" s="171">
        <v>2</v>
      </c>
      <c r="AA34" s="17"/>
      <c r="AB34" s="17"/>
      <c r="AC34" s="17"/>
      <c r="AD34" s="17">
        <v>2</v>
      </c>
      <c r="AE34" s="171">
        <f t="shared" si="4"/>
        <v>0</v>
      </c>
      <c r="AF34" s="17"/>
      <c r="AG34" s="17"/>
      <c r="AH34" s="17"/>
      <c r="AI34" s="17"/>
      <c r="AJ34" s="17"/>
      <c r="AK34" s="17">
        <v>3</v>
      </c>
      <c r="AM34" s="307" t="str">
        <f t="shared" si="5"/>
        <v/>
      </c>
    </row>
    <row r="35" spans="1:39" ht="10.5" customHeight="1">
      <c r="A35" s="41" t="s">
        <v>180</v>
      </c>
      <c r="B35" s="263" t="s">
        <v>370</v>
      </c>
      <c r="C35" s="16">
        <v>21</v>
      </c>
      <c r="D35" s="16">
        <v>12</v>
      </c>
      <c r="E35" s="16">
        <v>1</v>
      </c>
      <c r="F35" s="141">
        <f t="shared" si="0"/>
        <v>34</v>
      </c>
      <c r="G35" s="16">
        <v>34</v>
      </c>
      <c r="H35" s="17">
        <v>4</v>
      </c>
      <c r="I35" s="17"/>
      <c r="J35" s="37">
        <f t="shared" si="1"/>
        <v>0</v>
      </c>
      <c r="K35" s="17"/>
      <c r="L35" s="17"/>
      <c r="M35" s="17">
        <v>2</v>
      </c>
      <c r="N35" s="17">
        <v>2</v>
      </c>
      <c r="O35" s="17"/>
      <c r="P35" s="17"/>
      <c r="Q35" s="17">
        <v>4</v>
      </c>
      <c r="R35" s="17"/>
      <c r="S35" s="17"/>
      <c r="T35" s="171">
        <v>1</v>
      </c>
      <c r="U35" s="17"/>
      <c r="V35" s="17"/>
      <c r="W35" s="17"/>
      <c r="X35" s="17"/>
      <c r="Y35" s="17">
        <v>1</v>
      </c>
      <c r="Z35" s="171">
        <v>2</v>
      </c>
      <c r="AA35" s="17"/>
      <c r="AB35" s="17"/>
      <c r="AC35" s="17"/>
      <c r="AD35" s="17">
        <v>2</v>
      </c>
      <c r="AE35" s="171">
        <f t="shared" si="4"/>
        <v>0</v>
      </c>
      <c r="AF35" s="17"/>
      <c r="AG35" s="17"/>
      <c r="AH35" s="17"/>
      <c r="AI35" s="17"/>
      <c r="AJ35" s="17"/>
      <c r="AK35" s="17">
        <v>1</v>
      </c>
      <c r="AM35" s="307" t="str">
        <f t="shared" si="5"/>
        <v/>
      </c>
    </row>
    <row r="36" spans="1:39" ht="10.5" customHeight="1">
      <c r="A36" s="41" t="s">
        <v>181</v>
      </c>
      <c r="B36" s="263" t="s">
        <v>63</v>
      </c>
      <c r="C36" s="16">
        <v>100</v>
      </c>
      <c r="D36" s="16">
        <v>22</v>
      </c>
      <c r="E36" s="16">
        <v>55</v>
      </c>
      <c r="F36" s="141">
        <f t="shared" si="0"/>
        <v>177</v>
      </c>
      <c r="G36" s="16">
        <v>31</v>
      </c>
      <c r="H36" s="17">
        <v>6</v>
      </c>
      <c r="I36" s="17"/>
      <c r="J36" s="37">
        <f t="shared" si="1"/>
        <v>3</v>
      </c>
      <c r="K36" s="17">
        <v>1</v>
      </c>
      <c r="L36" s="17">
        <v>1</v>
      </c>
      <c r="M36" s="17">
        <v>1</v>
      </c>
      <c r="N36" s="17"/>
      <c r="O36" s="17"/>
      <c r="P36" s="17"/>
      <c r="Q36" s="17"/>
      <c r="R36" s="17"/>
      <c r="S36" s="17"/>
      <c r="T36" s="171">
        <f t="shared" si="2"/>
        <v>0</v>
      </c>
      <c r="U36" s="17"/>
      <c r="V36" s="17"/>
      <c r="W36" s="17"/>
      <c r="X36" s="17"/>
      <c r="Y36" s="17"/>
      <c r="Z36" s="171">
        <f t="shared" si="3"/>
        <v>0</v>
      </c>
      <c r="AA36" s="17"/>
      <c r="AB36" s="17"/>
      <c r="AC36" s="17"/>
      <c r="AD36" s="17"/>
      <c r="AE36" s="171">
        <f t="shared" si="4"/>
        <v>0</v>
      </c>
      <c r="AF36" s="17"/>
      <c r="AG36" s="17"/>
      <c r="AH36" s="17"/>
      <c r="AI36" s="17"/>
      <c r="AJ36" s="17"/>
      <c r="AK36" s="17"/>
      <c r="AM36" s="307" t="str">
        <f t="shared" si="5"/>
        <v/>
      </c>
    </row>
    <row r="37" spans="1:39" ht="10.5" customHeight="1">
      <c r="A37" s="41" t="s">
        <v>182</v>
      </c>
      <c r="B37" s="263" t="s">
        <v>371</v>
      </c>
      <c r="C37" s="16"/>
      <c r="D37" s="16"/>
      <c r="E37" s="16"/>
      <c r="F37" s="141">
        <f t="shared" si="0"/>
        <v>0</v>
      </c>
      <c r="G37" s="16"/>
      <c r="H37" s="17">
        <f t="shared" si="6"/>
        <v>0</v>
      </c>
      <c r="I37" s="17"/>
      <c r="J37" s="37">
        <f t="shared" si="1"/>
        <v>0</v>
      </c>
      <c r="K37" s="17"/>
      <c r="L37" s="17"/>
      <c r="M37" s="17"/>
      <c r="N37" s="17"/>
      <c r="O37" s="17"/>
      <c r="P37" s="17"/>
      <c r="Q37" s="17"/>
      <c r="R37" s="17"/>
      <c r="S37" s="17"/>
      <c r="T37" s="171">
        <f t="shared" si="2"/>
        <v>0</v>
      </c>
      <c r="U37" s="17"/>
      <c r="V37" s="17"/>
      <c r="W37" s="17"/>
      <c r="X37" s="17"/>
      <c r="Y37" s="17"/>
      <c r="Z37" s="171">
        <f t="shared" si="3"/>
        <v>0</v>
      </c>
      <c r="AA37" s="17"/>
      <c r="AB37" s="17"/>
      <c r="AC37" s="17"/>
      <c r="AD37" s="17"/>
      <c r="AE37" s="171">
        <f t="shared" si="4"/>
        <v>0</v>
      </c>
      <c r="AF37" s="17"/>
      <c r="AG37" s="17"/>
      <c r="AH37" s="17"/>
      <c r="AI37" s="17"/>
      <c r="AJ37" s="17"/>
      <c r="AK37" s="17"/>
      <c r="AM37" s="307" t="str">
        <f t="shared" si="5"/>
        <v/>
      </c>
    </row>
    <row r="38" spans="1:39" ht="10.5" customHeight="1">
      <c r="A38" s="41" t="s">
        <v>183</v>
      </c>
      <c r="B38" s="263" t="s">
        <v>172</v>
      </c>
      <c r="C38" s="16"/>
      <c r="D38" s="16"/>
      <c r="E38" s="16"/>
      <c r="F38" s="141">
        <f t="shared" si="0"/>
        <v>0</v>
      </c>
      <c r="G38" s="16"/>
      <c r="H38" s="17">
        <f t="shared" si="6"/>
        <v>0</v>
      </c>
      <c r="I38" s="17"/>
      <c r="J38" s="37">
        <f t="shared" si="1"/>
        <v>0</v>
      </c>
      <c r="K38" s="17"/>
      <c r="L38" s="17"/>
      <c r="M38" s="17"/>
      <c r="N38" s="17"/>
      <c r="O38" s="17"/>
      <c r="P38" s="17"/>
      <c r="Q38" s="17"/>
      <c r="R38" s="17"/>
      <c r="S38" s="17"/>
      <c r="T38" s="171">
        <f t="shared" si="2"/>
        <v>0</v>
      </c>
      <c r="U38" s="17"/>
      <c r="V38" s="17"/>
      <c r="W38" s="17"/>
      <c r="X38" s="17"/>
      <c r="Y38" s="17"/>
      <c r="Z38" s="171">
        <f t="shared" si="3"/>
        <v>0</v>
      </c>
      <c r="AA38" s="17"/>
      <c r="AB38" s="17"/>
      <c r="AC38" s="17"/>
      <c r="AD38" s="17"/>
      <c r="AE38" s="171">
        <f t="shared" si="4"/>
        <v>0</v>
      </c>
      <c r="AF38" s="17"/>
      <c r="AG38" s="17"/>
      <c r="AH38" s="17"/>
      <c r="AI38" s="17"/>
      <c r="AJ38" s="17"/>
      <c r="AK38" s="17"/>
      <c r="AM38" s="307" t="str">
        <f t="shared" si="5"/>
        <v/>
      </c>
    </row>
    <row r="39" spans="1:39" ht="10.5" customHeight="1">
      <c r="A39" s="41" t="s">
        <v>184</v>
      </c>
      <c r="B39" s="263" t="s">
        <v>66</v>
      </c>
      <c r="C39" s="16">
        <v>388</v>
      </c>
      <c r="D39" s="16">
        <v>52</v>
      </c>
      <c r="E39" s="16">
        <v>300</v>
      </c>
      <c r="F39" s="141">
        <f t="shared" si="0"/>
        <v>740</v>
      </c>
      <c r="G39" s="16">
        <v>32</v>
      </c>
      <c r="H39" s="17">
        <v>12</v>
      </c>
      <c r="I39" s="17">
        <v>0</v>
      </c>
      <c r="J39" s="37">
        <f t="shared" si="1"/>
        <v>9</v>
      </c>
      <c r="K39" s="17"/>
      <c r="L39" s="17"/>
      <c r="M39" s="17">
        <v>1</v>
      </c>
      <c r="N39" s="17">
        <v>2</v>
      </c>
      <c r="O39" s="17"/>
      <c r="P39" s="17"/>
      <c r="Q39" s="17">
        <v>11</v>
      </c>
      <c r="R39" s="17">
        <v>3</v>
      </c>
      <c r="S39" s="17">
        <v>1</v>
      </c>
      <c r="T39" s="171">
        <v>1</v>
      </c>
      <c r="U39" s="17"/>
      <c r="V39" s="17">
        <v>1</v>
      </c>
      <c r="W39" s="17">
        <v>1</v>
      </c>
      <c r="X39" s="17"/>
      <c r="Y39" s="17"/>
      <c r="Z39" s="171">
        <f t="shared" si="3"/>
        <v>0</v>
      </c>
      <c r="AA39" s="17"/>
      <c r="AB39" s="17"/>
      <c r="AC39" s="17"/>
      <c r="AD39" s="17"/>
      <c r="AE39" s="171">
        <f t="shared" si="4"/>
        <v>0</v>
      </c>
      <c r="AF39" s="17"/>
      <c r="AG39" s="17"/>
      <c r="AH39" s="17"/>
      <c r="AI39" s="17"/>
      <c r="AJ39" s="17"/>
      <c r="AK39" s="17">
        <v>2</v>
      </c>
      <c r="AM39" s="307" t="str">
        <f t="shared" si="5"/>
        <v/>
      </c>
    </row>
    <row r="40" spans="1:39" ht="10.5" customHeight="1">
      <c r="A40" s="41" t="s">
        <v>185</v>
      </c>
      <c r="B40" s="263" t="s">
        <v>372</v>
      </c>
      <c r="C40" s="16"/>
      <c r="D40" s="16"/>
      <c r="E40" s="16"/>
      <c r="F40" s="141">
        <f t="shared" si="0"/>
        <v>0</v>
      </c>
      <c r="G40" s="16"/>
      <c r="H40" s="17">
        <f t="shared" si="6"/>
        <v>0</v>
      </c>
      <c r="I40" s="17"/>
      <c r="J40" s="37">
        <f t="shared" si="1"/>
        <v>0</v>
      </c>
      <c r="K40" s="17"/>
      <c r="L40" s="17"/>
      <c r="M40" s="17"/>
      <c r="N40" s="17"/>
      <c r="O40" s="17"/>
      <c r="P40" s="17"/>
      <c r="Q40" s="17"/>
      <c r="R40" s="17"/>
      <c r="S40" s="17"/>
      <c r="T40" s="171">
        <f t="shared" si="2"/>
        <v>0</v>
      </c>
      <c r="U40" s="17"/>
      <c r="V40" s="17"/>
      <c r="W40" s="17"/>
      <c r="X40" s="17"/>
      <c r="Y40" s="17"/>
      <c r="Z40" s="171">
        <f t="shared" si="3"/>
        <v>0</v>
      </c>
      <c r="AA40" s="17"/>
      <c r="AB40" s="17"/>
      <c r="AC40" s="17"/>
      <c r="AD40" s="17"/>
      <c r="AE40" s="171">
        <f t="shared" si="4"/>
        <v>0</v>
      </c>
      <c r="AF40" s="17"/>
      <c r="AG40" s="17"/>
      <c r="AH40" s="17"/>
      <c r="AI40" s="17"/>
      <c r="AJ40" s="17"/>
      <c r="AK40" s="17"/>
      <c r="AM40" s="307" t="str">
        <f t="shared" si="5"/>
        <v/>
      </c>
    </row>
    <row r="41" spans="1:39" ht="10.5" customHeight="1">
      <c r="A41" s="41" t="s">
        <v>186</v>
      </c>
      <c r="B41" s="263" t="s">
        <v>69</v>
      </c>
      <c r="C41" s="16">
        <v>269</v>
      </c>
      <c r="D41" s="16">
        <v>5</v>
      </c>
      <c r="E41" s="16"/>
      <c r="F41" s="141">
        <f t="shared" si="0"/>
        <v>274</v>
      </c>
      <c r="G41" s="16">
        <v>10</v>
      </c>
      <c r="H41" s="17">
        <v>7</v>
      </c>
      <c r="I41" s="17"/>
      <c r="J41" s="37">
        <f t="shared" si="1"/>
        <v>7</v>
      </c>
      <c r="K41" s="17"/>
      <c r="L41" s="17"/>
      <c r="M41" s="17"/>
      <c r="N41" s="17"/>
      <c r="O41" s="17"/>
      <c r="P41" s="17"/>
      <c r="Q41" s="17">
        <v>4</v>
      </c>
      <c r="R41" s="17"/>
      <c r="S41" s="17">
        <v>3</v>
      </c>
      <c r="T41" s="171">
        <v>1</v>
      </c>
      <c r="U41" s="17"/>
      <c r="V41" s="17"/>
      <c r="W41" s="17"/>
      <c r="X41" s="17">
        <v>1</v>
      </c>
      <c r="Y41" s="17"/>
      <c r="Z41" s="171">
        <v>1</v>
      </c>
      <c r="AA41" s="17"/>
      <c r="AB41" s="17"/>
      <c r="AC41" s="17"/>
      <c r="AD41" s="17">
        <v>1</v>
      </c>
      <c r="AE41" s="171">
        <f t="shared" si="4"/>
        <v>0</v>
      </c>
      <c r="AF41" s="17"/>
      <c r="AG41" s="17"/>
      <c r="AH41" s="17"/>
      <c r="AI41" s="17"/>
      <c r="AJ41" s="17"/>
      <c r="AK41" s="17">
        <v>3</v>
      </c>
      <c r="AM41" s="307" t="str">
        <f t="shared" si="5"/>
        <v/>
      </c>
    </row>
    <row r="42" spans="1:39" ht="10.5" customHeight="1">
      <c r="A42" s="41" t="s">
        <v>187</v>
      </c>
      <c r="B42" s="263" t="s">
        <v>71</v>
      </c>
      <c r="C42" s="16">
        <v>189</v>
      </c>
      <c r="D42" s="16">
        <v>12</v>
      </c>
      <c r="E42" s="16">
        <v>9</v>
      </c>
      <c r="F42" s="141">
        <f t="shared" si="0"/>
        <v>210</v>
      </c>
      <c r="G42" s="16">
        <v>147</v>
      </c>
      <c r="H42" s="17">
        <v>8</v>
      </c>
      <c r="I42" s="17">
        <v>5</v>
      </c>
      <c r="J42" s="37">
        <f t="shared" si="1"/>
        <v>4</v>
      </c>
      <c r="K42" s="17">
        <v>2</v>
      </c>
      <c r="L42" s="17">
        <v>2</v>
      </c>
      <c r="M42" s="17"/>
      <c r="N42" s="17"/>
      <c r="O42" s="17"/>
      <c r="P42" s="17"/>
      <c r="Q42" s="17">
        <v>7</v>
      </c>
      <c r="R42" s="17">
        <v>1</v>
      </c>
      <c r="S42" s="17"/>
      <c r="T42" s="171">
        <v>1</v>
      </c>
      <c r="U42" s="17">
        <v>1</v>
      </c>
      <c r="V42" s="17"/>
      <c r="W42" s="17"/>
      <c r="X42" s="17">
        <v>1</v>
      </c>
      <c r="Y42" s="17"/>
      <c r="Z42" s="171">
        <f t="shared" si="3"/>
        <v>0</v>
      </c>
      <c r="AA42" s="17"/>
      <c r="AB42" s="17"/>
      <c r="AC42" s="17"/>
      <c r="AD42" s="17"/>
      <c r="AE42" s="171">
        <f t="shared" si="4"/>
        <v>0</v>
      </c>
      <c r="AF42" s="17"/>
      <c r="AG42" s="17"/>
      <c r="AH42" s="17"/>
      <c r="AI42" s="17"/>
      <c r="AJ42" s="17"/>
      <c r="AK42" s="17">
        <v>1</v>
      </c>
      <c r="AM42" s="307" t="str">
        <f t="shared" si="5"/>
        <v/>
      </c>
    </row>
    <row r="43" spans="1:39" ht="10.5" customHeight="1">
      <c r="A43" s="41" t="s">
        <v>188</v>
      </c>
      <c r="B43" s="263" t="s">
        <v>74</v>
      </c>
      <c r="C43" s="16">
        <v>20</v>
      </c>
      <c r="D43" s="16">
        <v>5</v>
      </c>
      <c r="E43" s="16">
        <v>5</v>
      </c>
      <c r="F43" s="141">
        <f t="shared" si="0"/>
        <v>30</v>
      </c>
      <c r="G43" s="16">
        <v>17</v>
      </c>
      <c r="H43" s="17">
        <v>5</v>
      </c>
      <c r="I43" s="17">
        <v>2</v>
      </c>
      <c r="J43" s="37">
        <f t="shared" si="1"/>
        <v>5</v>
      </c>
      <c r="K43" s="17"/>
      <c r="L43" s="17"/>
      <c r="M43" s="17"/>
      <c r="N43" s="17"/>
      <c r="O43" s="17"/>
      <c r="P43" s="17"/>
      <c r="Q43" s="17"/>
      <c r="R43" s="17"/>
      <c r="S43" s="17"/>
      <c r="T43" s="171">
        <f t="shared" si="2"/>
        <v>0</v>
      </c>
      <c r="U43" s="17"/>
      <c r="V43" s="17"/>
      <c r="W43" s="17"/>
      <c r="X43" s="17"/>
      <c r="Y43" s="17"/>
      <c r="Z43" s="171">
        <f t="shared" si="3"/>
        <v>0</v>
      </c>
      <c r="AA43" s="17"/>
      <c r="AB43" s="17"/>
      <c r="AC43" s="17"/>
      <c r="AD43" s="17"/>
      <c r="AE43" s="171">
        <f t="shared" si="4"/>
        <v>0</v>
      </c>
      <c r="AF43" s="17"/>
      <c r="AG43" s="17"/>
      <c r="AH43" s="17"/>
      <c r="AI43" s="17"/>
      <c r="AJ43" s="17"/>
      <c r="AK43" s="17">
        <v>10</v>
      </c>
      <c r="AM43" s="307" t="str">
        <f t="shared" si="5"/>
        <v/>
      </c>
    </row>
    <row r="44" spans="1:39" ht="10.5" customHeight="1">
      <c r="A44" s="41" t="s">
        <v>189</v>
      </c>
      <c r="B44" s="263" t="s">
        <v>373</v>
      </c>
      <c r="C44" s="16"/>
      <c r="D44" s="16"/>
      <c r="E44" s="16"/>
      <c r="F44" s="141">
        <f t="shared" si="0"/>
        <v>0</v>
      </c>
      <c r="G44" s="16"/>
      <c r="H44" s="17">
        <f t="shared" si="6"/>
        <v>0</v>
      </c>
      <c r="I44" s="17"/>
      <c r="J44" s="37">
        <f t="shared" si="1"/>
        <v>0</v>
      </c>
      <c r="K44" s="17"/>
      <c r="L44" s="17"/>
      <c r="M44" s="17"/>
      <c r="N44" s="17"/>
      <c r="O44" s="17"/>
      <c r="P44" s="17"/>
      <c r="Q44" s="17"/>
      <c r="R44" s="17"/>
      <c r="S44" s="17"/>
      <c r="T44" s="171">
        <f t="shared" si="2"/>
        <v>0</v>
      </c>
      <c r="U44" s="17"/>
      <c r="V44" s="17"/>
      <c r="W44" s="17"/>
      <c r="X44" s="17"/>
      <c r="Y44" s="17"/>
      <c r="Z44" s="171">
        <f t="shared" si="3"/>
        <v>0</v>
      </c>
      <c r="AA44" s="17"/>
      <c r="AB44" s="17"/>
      <c r="AC44" s="17"/>
      <c r="AD44" s="17"/>
      <c r="AE44" s="171">
        <f t="shared" si="4"/>
        <v>0</v>
      </c>
      <c r="AF44" s="17"/>
      <c r="AG44" s="17"/>
      <c r="AH44" s="17"/>
      <c r="AI44" s="17"/>
      <c r="AJ44" s="17"/>
      <c r="AK44" s="17"/>
      <c r="AM44" s="307" t="str">
        <f t="shared" si="5"/>
        <v/>
      </c>
    </row>
    <row r="45" spans="1:39" ht="10.5" customHeight="1">
      <c r="A45" s="41" t="s">
        <v>190</v>
      </c>
      <c r="B45" s="263" t="s">
        <v>374</v>
      </c>
      <c r="C45" s="16"/>
      <c r="D45" s="16"/>
      <c r="E45" s="16"/>
      <c r="F45" s="141">
        <f t="shared" si="0"/>
        <v>0</v>
      </c>
      <c r="G45" s="16"/>
      <c r="H45" s="17">
        <f t="shared" si="6"/>
        <v>0</v>
      </c>
      <c r="I45" s="17"/>
      <c r="J45" s="37">
        <f t="shared" si="1"/>
        <v>0</v>
      </c>
      <c r="K45" s="17"/>
      <c r="L45" s="17"/>
      <c r="M45" s="17"/>
      <c r="N45" s="17"/>
      <c r="O45" s="17"/>
      <c r="P45" s="17"/>
      <c r="Q45" s="17"/>
      <c r="R45" s="17"/>
      <c r="S45" s="17"/>
      <c r="T45" s="171">
        <f t="shared" si="2"/>
        <v>0</v>
      </c>
      <c r="U45" s="17"/>
      <c r="V45" s="17"/>
      <c r="W45" s="17"/>
      <c r="X45" s="17"/>
      <c r="Y45" s="17"/>
      <c r="Z45" s="171">
        <f t="shared" si="3"/>
        <v>0</v>
      </c>
      <c r="AA45" s="17"/>
      <c r="AB45" s="17"/>
      <c r="AC45" s="17"/>
      <c r="AD45" s="17"/>
      <c r="AE45" s="171">
        <f t="shared" si="4"/>
        <v>0</v>
      </c>
      <c r="AF45" s="17"/>
      <c r="AG45" s="17"/>
      <c r="AH45" s="17"/>
      <c r="AI45" s="17"/>
      <c r="AJ45" s="17"/>
      <c r="AK45" s="17"/>
      <c r="AM45" s="307" t="str">
        <f t="shared" si="5"/>
        <v/>
      </c>
    </row>
    <row r="46" spans="1:39" ht="10.5" customHeight="1">
      <c r="A46" s="41" t="s">
        <v>191</v>
      </c>
      <c r="B46" s="263" t="s">
        <v>76</v>
      </c>
      <c r="C46" s="16">
        <v>44</v>
      </c>
      <c r="D46" s="16">
        <v>27</v>
      </c>
      <c r="E46" s="16">
        <v>10</v>
      </c>
      <c r="F46" s="141">
        <f t="shared" si="0"/>
        <v>81</v>
      </c>
      <c r="G46" s="16">
        <v>26</v>
      </c>
      <c r="H46" s="17">
        <v>5</v>
      </c>
      <c r="I46" s="17">
        <v>2</v>
      </c>
      <c r="J46" s="37">
        <f t="shared" si="1"/>
        <v>0</v>
      </c>
      <c r="K46" s="17">
        <v>2</v>
      </c>
      <c r="L46" s="17">
        <v>1</v>
      </c>
      <c r="M46" s="17">
        <v>2</v>
      </c>
      <c r="N46" s="17"/>
      <c r="O46" s="17"/>
      <c r="P46" s="17"/>
      <c r="Q46" s="17">
        <v>2</v>
      </c>
      <c r="R46" s="17">
        <v>1</v>
      </c>
      <c r="S46" s="17">
        <v>3</v>
      </c>
      <c r="T46" s="171">
        <f t="shared" si="2"/>
        <v>0</v>
      </c>
      <c r="U46" s="17"/>
      <c r="V46" s="17"/>
      <c r="W46" s="17"/>
      <c r="X46" s="17"/>
      <c r="Y46" s="17"/>
      <c r="Z46" s="171">
        <f t="shared" si="3"/>
        <v>0</v>
      </c>
      <c r="AA46" s="17"/>
      <c r="AB46" s="17"/>
      <c r="AC46" s="17"/>
      <c r="AD46" s="17"/>
      <c r="AE46" s="171">
        <f t="shared" si="4"/>
        <v>0</v>
      </c>
      <c r="AF46" s="17"/>
      <c r="AG46" s="17"/>
      <c r="AH46" s="17"/>
      <c r="AI46" s="17"/>
      <c r="AJ46" s="17"/>
      <c r="AK46" s="17">
        <v>15</v>
      </c>
      <c r="AM46" s="307" t="str">
        <f t="shared" si="5"/>
        <v/>
      </c>
    </row>
    <row r="47" spans="1:39" ht="10.5" customHeight="1">
      <c r="A47" s="41" t="s">
        <v>192</v>
      </c>
      <c r="B47" s="263" t="s">
        <v>99</v>
      </c>
      <c r="C47" s="16">
        <v>100</v>
      </c>
      <c r="D47" s="16">
        <v>25</v>
      </c>
      <c r="E47" s="16">
        <v>20</v>
      </c>
      <c r="F47" s="141">
        <f t="shared" si="0"/>
        <v>145</v>
      </c>
      <c r="G47" s="16">
        <v>5</v>
      </c>
      <c r="H47" s="17">
        <f t="shared" si="6"/>
        <v>0</v>
      </c>
      <c r="I47" s="17"/>
      <c r="J47" s="37">
        <f t="shared" si="1"/>
        <v>0</v>
      </c>
      <c r="K47" s="17"/>
      <c r="L47" s="17"/>
      <c r="M47" s="17"/>
      <c r="N47" s="17"/>
      <c r="O47" s="17"/>
      <c r="P47" s="17"/>
      <c r="Q47" s="17"/>
      <c r="R47" s="17"/>
      <c r="S47" s="17"/>
      <c r="T47" s="171">
        <f t="shared" si="2"/>
        <v>0</v>
      </c>
      <c r="U47" s="17"/>
      <c r="V47" s="17"/>
      <c r="W47" s="17"/>
      <c r="X47" s="17"/>
      <c r="Y47" s="17"/>
      <c r="Z47" s="171">
        <f t="shared" si="3"/>
        <v>0</v>
      </c>
      <c r="AA47" s="17"/>
      <c r="AB47" s="17"/>
      <c r="AC47" s="17"/>
      <c r="AD47" s="17"/>
      <c r="AE47" s="171">
        <f t="shared" si="4"/>
        <v>0</v>
      </c>
      <c r="AF47" s="17"/>
      <c r="AG47" s="17"/>
      <c r="AH47" s="17"/>
      <c r="AI47" s="17"/>
      <c r="AJ47" s="17"/>
      <c r="AK47" s="17"/>
      <c r="AM47" s="307" t="str">
        <f t="shared" si="5"/>
        <v/>
      </c>
    </row>
    <row r="48" spans="1:39" ht="10.5" customHeight="1">
      <c r="A48" s="41" t="s">
        <v>193</v>
      </c>
      <c r="B48" s="263" t="s">
        <v>375</v>
      </c>
      <c r="C48" s="35"/>
      <c r="D48" s="35"/>
      <c r="E48" s="35"/>
      <c r="F48" s="141">
        <f t="shared" si="0"/>
        <v>0</v>
      </c>
      <c r="G48" s="35"/>
      <c r="H48" s="17">
        <f t="shared" si="6"/>
        <v>0</v>
      </c>
      <c r="I48" s="17"/>
      <c r="J48" s="37">
        <f t="shared" si="1"/>
        <v>0</v>
      </c>
      <c r="K48" s="17"/>
      <c r="L48" s="17"/>
      <c r="M48" s="17"/>
      <c r="N48" s="17"/>
      <c r="O48" s="17"/>
      <c r="P48" s="17"/>
      <c r="Q48" s="17"/>
      <c r="R48" s="17"/>
      <c r="S48" s="17"/>
      <c r="T48" s="171">
        <f t="shared" si="2"/>
        <v>0</v>
      </c>
      <c r="U48" s="17"/>
      <c r="V48" s="17"/>
      <c r="W48" s="17"/>
      <c r="X48" s="17"/>
      <c r="Y48" s="17"/>
      <c r="Z48" s="171">
        <f t="shared" si="3"/>
        <v>0</v>
      </c>
      <c r="AA48" s="17"/>
      <c r="AB48" s="17"/>
      <c r="AC48" s="17"/>
      <c r="AD48" s="17"/>
      <c r="AE48" s="171">
        <f t="shared" si="4"/>
        <v>0</v>
      </c>
      <c r="AF48" s="17"/>
      <c r="AG48" s="17"/>
      <c r="AH48" s="17"/>
      <c r="AI48" s="17"/>
      <c r="AJ48" s="17"/>
      <c r="AK48" s="17"/>
      <c r="AM48" s="307" t="str">
        <f t="shared" si="5"/>
        <v/>
      </c>
    </row>
    <row r="49" spans="1:39" ht="10.5" customHeight="1">
      <c r="A49" s="41" t="s">
        <v>194</v>
      </c>
      <c r="B49" s="263" t="s">
        <v>376</v>
      </c>
      <c r="C49" s="36"/>
      <c r="D49" s="36"/>
      <c r="E49" s="36"/>
      <c r="F49" s="141">
        <f t="shared" si="0"/>
        <v>0</v>
      </c>
      <c r="G49" s="36"/>
      <c r="H49" s="17">
        <f t="shared" si="6"/>
        <v>0</v>
      </c>
      <c r="I49" s="17"/>
      <c r="J49" s="37">
        <f t="shared" si="1"/>
        <v>0</v>
      </c>
      <c r="K49" s="17"/>
      <c r="L49" s="17"/>
      <c r="M49" s="17"/>
      <c r="N49" s="17"/>
      <c r="O49" s="17"/>
      <c r="P49" s="17"/>
      <c r="Q49" s="17"/>
      <c r="R49" s="17"/>
      <c r="S49" s="17"/>
      <c r="T49" s="171">
        <f t="shared" si="2"/>
        <v>0</v>
      </c>
      <c r="U49" s="17"/>
      <c r="V49" s="17"/>
      <c r="W49" s="17"/>
      <c r="X49" s="17"/>
      <c r="Y49" s="17"/>
      <c r="Z49" s="171">
        <f t="shared" si="3"/>
        <v>0</v>
      </c>
      <c r="AA49" s="17"/>
      <c r="AB49" s="17"/>
      <c r="AC49" s="17"/>
      <c r="AD49" s="17"/>
      <c r="AE49" s="171">
        <f t="shared" si="4"/>
        <v>0</v>
      </c>
      <c r="AF49" s="17"/>
      <c r="AG49" s="17"/>
      <c r="AH49" s="17"/>
      <c r="AI49" s="17"/>
      <c r="AJ49" s="17"/>
      <c r="AK49" s="17"/>
      <c r="AM49" s="307" t="str">
        <f t="shared" si="5"/>
        <v/>
      </c>
    </row>
    <row r="50" spans="1:39" ht="10.5" customHeight="1">
      <c r="A50" s="41" t="s">
        <v>197</v>
      </c>
      <c r="B50" s="262" t="s">
        <v>377</v>
      </c>
      <c r="C50" s="36"/>
      <c r="D50" s="36"/>
      <c r="E50" s="36"/>
      <c r="F50" s="141">
        <f t="shared" si="0"/>
        <v>0</v>
      </c>
      <c r="G50" s="36"/>
      <c r="H50" s="17">
        <f t="shared" si="6"/>
        <v>0</v>
      </c>
      <c r="I50" s="17"/>
      <c r="J50" s="37">
        <f t="shared" si="1"/>
        <v>0</v>
      </c>
      <c r="K50" s="17"/>
      <c r="L50" s="17"/>
      <c r="M50" s="17"/>
      <c r="N50" s="17"/>
      <c r="O50" s="17"/>
      <c r="P50" s="17"/>
      <c r="Q50" s="17"/>
      <c r="R50" s="17"/>
      <c r="S50" s="17"/>
      <c r="T50" s="171">
        <f t="shared" si="2"/>
        <v>0</v>
      </c>
      <c r="U50" s="17"/>
      <c r="V50" s="17"/>
      <c r="W50" s="17"/>
      <c r="X50" s="17"/>
      <c r="Y50" s="17"/>
      <c r="Z50" s="171">
        <f t="shared" si="3"/>
        <v>0</v>
      </c>
      <c r="AA50" s="17"/>
      <c r="AB50" s="17"/>
      <c r="AC50" s="17"/>
      <c r="AD50" s="17"/>
      <c r="AE50" s="171">
        <f t="shared" si="4"/>
        <v>0</v>
      </c>
      <c r="AF50" s="17"/>
      <c r="AG50" s="17"/>
      <c r="AH50" s="17"/>
      <c r="AI50" s="17"/>
      <c r="AJ50" s="17"/>
      <c r="AK50" s="17"/>
      <c r="AM50" s="307" t="str">
        <f t="shared" si="5"/>
        <v/>
      </c>
    </row>
    <row r="51" spans="1:39" ht="10.5" customHeight="1">
      <c r="A51" s="41" t="s">
        <v>198</v>
      </c>
      <c r="B51" s="262" t="s">
        <v>514</v>
      </c>
      <c r="C51" s="36"/>
      <c r="D51" s="36"/>
      <c r="E51" s="36"/>
      <c r="F51" s="141">
        <f t="shared" si="0"/>
        <v>0</v>
      </c>
      <c r="G51" s="36"/>
      <c r="H51" s="17">
        <f t="shared" si="6"/>
        <v>0</v>
      </c>
      <c r="I51" s="17"/>
      <c r="J51" s="37">
        <f t="shared" si="1"/>
        <v>0</v>
      </c>
      <c r="K51" s="17"/>
      <c r="L51" s="17"/>
      <c r="M51" s="17"/>
      <c r="N51" s="17"/>
      <c r="O51" s="17"/>
      <c r="P51" s="17"/>
      <c r="Q51" s="17"/>
      <c r="R51" s="17"/>
      <c r="S51" s="17"/>
      <c r="T51" s="171">
        <f t="shared" si="2"/>
        <v>0</v>
      </c>
      <c r="U51" s="17"/>
      <c r="V51" s="17"/>
      <c r="W51" s="17"/>
      <c r="X51" s="17"/>
      <c r="Y51" s="17"/>
      <c r="Z51" s="171">
        <f t="shared" si="3"/>
        <v>0</v>
      </c>
      <c r="AA51" s="17"/>
      <c r="AB51" s="17"/>
      <c r="AC51" s="17"/>
      <c r="AD51" s="17"/>
      <c r="AE51" s="171">
        <f t="shared" si="4"/>
        <v>0</v>
      </c>
      <c r="AF51" s="17"/>
      <c r="AG51" s="17"/>
      <c r="AH51" s="17"/>
      <c r="AI51" s="17"/>
      <c r="AJ51" s="17"/>
      <c r="AK51" s="17"/>
      <c r="AM51" s="307" t="str">
        <f t="shared" si="5"/>
        <v/>
      </c>
    </row>
    <row r="52" spans="1:39" ht="10.5" customHeight="1">
      <c r="A52" s="41" t="s">
        <v>199</v>
      </c>
      <c r="B52" s="262" t="s">
        <v>378</v>
      </c>
      <c r="C52" s="36"/>
      <c r="D52" s="36"/>
      <c r="E52" s="36"/>
      <c r="F52" s="141">
        <f t="shared" si="0"/>
        <v>0</v>
      </c>
      <c r="G52" s="36"/>
      <c r="H52" s="17">
        <f t="shared" si="6"/>
        <v>0</v>
      </c>
      <c r="I52" s="17"/>
      <c r="J52" s="37">
        <f t="shared" si="1"/>
        <v>0</v>
      </c>
      <c r="K52" s="17"/>
      <c r="L52" s="17"/>
      <c r="M52" s="17"/>
      <c r="N52" s="17"/>
      <c r="O52" s="17"/>
      <c r="P52" s="17"/>
      <c r="Q52" s="17"/>
      <c r="R52" s="17"/>
      <c r="S52" s="17"/>
      <c r="T52" s="171">
        <f t="shared" si="2"/>
        <v>0</v>
      </c>
      <c r="U52" s="17"/>
      <c r="V52" s="17"/>
      <c r="W52" s="17"/>
      <c r="X52" s="17"/>
      <c r="Y52" s="17"/>
      <c r="Z52" s="171">
        <f t="shared" si="3"/>
        <v>0</v>
      </c>
      <c r="AA52" s="17"/>
      <c r="AB52" s="17"/>
      <c r="AC52" s="17"/>
      <c r="AD52" s="17"/>
      <c r="AE52" s="171">
        <f t="shared" si="4"/>
        <v>0</v>
      </c>
      <c r="AF52" s="17"/>
      <c r="AG52" s="17"/>
      <c r="AH52" s="17"/>
      <c r="AI52" s="17"/>
      <c r="AJ52" s="17"/>
      <c r="AK52" s="17"/>
      <c r="AM52" s="307" t="str">
        <f t="shared" si="5"/>
        <v/>
      </c>
    </row>
    <row r="53" spans="1:39" ht="10.5" customHeight="1">
      <c r="A53" s="41" t="s">
        <v>200</v>
      </c>
      <c r="B53" s="262" t="s">
        <v>379</v>
      </c>
      <c r="C53" s="36"/>
      <c r="D53" s="36"/>
      <c r="E53" s="36"/>
      <c r="F53" s="141">
        <f t="shared" si="0"/>
        <v>0</v>
      </c>
      <c r="G53" s="36"/>
      <c r="H53" s="17">
        <f t="shared" si="6"/>
        <v>0</v>
      </c>
      <c r="I53" s="17"/>
      <c r="J53" s="37">
        <f t="shared" si="1"/>
        <v>0</v>
      </c>
      <c r="K53" s="17"/>
      <c r="L53" s="17"/>
      <c r="M53" s="17"/>
      <c r="N53" s="17"/>
      <c r="O53" s="17"/>
      <c r="P53" s="17"/>
      <c r="Q53" s="17"/>
      <c r="R53" s="17"/>
      <c r="S53" s="17"/>
      <c r="T53" s="171">
        <f t="shared" si="2"/>
        <v>0</v>
      </c>
      <c r="U53" s="17"/>
      <c r="V53" s="17"/>
      <c r="W53" s="17"/>
      <c r="X53" s="17"/>
      <c r="Y53" s="17"/>
      <c r="Z53" s="171">
        <f t="shared" si="3"/>
        <v>0</v>
      </c>
      <c r="AA53" s="17"/>
      <c r="AB53" s="17"/>
      <c r="AC53" s="17"/>
      <c r="AD53" s="17"/>
      <c r="AE53" s="171">
        <f t="shared" si="4"/>
        <v>0</v>
      </c>
      <c r="AF53" s="17"/>
      <c r="AG53" s="17"/>
      <c r="AH53" s="17"/>
      <c r="AI53" s="17"/>
      <c r="AJ53" s="17"/>
      <c r="AK53" s="17"/>
      <c r="AM53" s="307" t="str">
        <f t="shared" si="5"/>
        <v/>
      </c>
    </row>
    <row r="54" spans="1:39" ht="10.5" customHeight="1">
      <c r="A54" s="41" t="s">
        <v>201</v>
      </c>
      <c r="B54" s="262" t="s">
        <v>79</v>
      </c>
      <c r="C54" s="36">
        <v>109</v>
      </c>
      <c r="D54" s="36">
        <v>33</v>
      </c>
      <c r="E54" s="36">
        <v>123</v>
      </c>
      <c r="F54" s="141">
        <f t="shared" si="0"/>
        <v>265</v>
      </c>
      <c r="G54" s="36">
        <v>29</v>
      </c>
      <c r="H54" s="17">
        <v>4</v>
      </c>
      <c r="I54" s="17">
        <v>2</v>
      </c>
      <c r="J54" s="37">
        <f t="shared" si="1"/>
        <v>4</v>
      </c>
      <c r="K54" s="17"/>
      <c r="L54" s="17"/>
      <c r="M54" s="17"/>
      <c r="N54" s="17"/>
      <c r="O54" s="17"/>
      <c r="P54" s="17"/>
      <c r="Q54" s="17">
        <v>2</v>
      </c>
      <c r="R54" s="17"/>
      <c r="S54" s="17">
        <v>2</v>
      </c>
      <c r="T54" s="171">
        <f t="shared" si="2"/>
        <v>0</v>
      </c>
      <c r="U54" s="17"/>
      <c r="V54" s="17"/>
      <c r="W54" s="17"/>
      <c r="X54" s="17"/>
      <c r="Y54" s="17"/>
      <c r="Z54" s="171">
        <f t="shared" si="3"/>
        <v>0</v>
      </c>
      <c r="AA54" s="17"/>
      <c r="AB54" s="17"/>
      <c r="AC54" s="17"/>
      <c r="AD54" s="17"/>
      <c r="AE54" s="171">
        <f t="shared" si="4"/>
        <v>0</v>
      </c>
      <c r="AF54" s="17"/>
      <c r="AG54" s="17"/>
      <c r="AH54" s="17"/>
      <c r="AI54" s="17"/>
      <c r="AJ54" s="17"/>
      <c r="AK54" s="17"/>
      <c r="AM54" s="307" t="str">
        <f t="shared" si="5"/>
        <v/>
      </c>
    </row>
    <row r="55" spans="1:39" ht="10.5" customHeight="1">
      <c r="A55" s="41" t="s">
        <v>203</v>
      </c>
      <c r="B55" s="262" t="s">
        <v>78</v>
      </c>
      <c r="C55" s="36">
        <v>67</v>
      </c>
      <c r="D55" s="36">
        <v>34</v>
      </c>
      <c r="E55" s="36">
        <v>25</v>
      </c>
      <c r="F55" s="141">
        <f t="shared" si="0"/>
        <v>126</v>
      </c>
      <c r="G55" s="36">
        <v>28</v>
      </c>
      <c r="H55" s="17">
        <f t="shared" si="6"/>
        <v>0</v>
      </c>
      <c r="I55" s="17"/>
      <c r="J55" s="37">
        <f t="shared" si="1"/>
        <v>0</v>
      </c>
      <c r="K55" s="17"/>
      <c r="L55" s="17"/>
      <c r="M55" s="17"/>
      <c r="N55" s="17"/>
      <c r="O55" s="17"/>
      <c r="P55" s="17"/>
      <c r="Q55" s="17"/>
      <c r="R55" s="17"/>
      <c r="S55" s="17"/>
      <c r="T55" s="171">
        <f t="shared" si="2"/>
        <v>0</v>
      </c>
      <c r="U55" s="17"/>
      <c r="V55" s="17"/>
      <c r="W55" s="17"/>
      <c r="X55" s="17"/>
      <c r="Y55" s="17"/>
      <c r="Z55" s="171">
        <f t="shared" si="3"/>
        <v>0</v>
      </c>
      <c r="AA55" s="17"/>
      <c r="AB55" s="17"/>
      <c r="AC55" s="17"/>
      <c r="AD55" s="17"/>
      <c r="AE55" s="171">
        <f t="shared" si="4"/>
        <v>0</v>
      </c>
      <c r="AF55" s="17"/>
      <c r="AG55" s="17"/>
      <c r="AH55" s="17"/>
      <c r="AI55" s="17"/>
      <c r="AJ55" s="17"/>
      <c r="AK55" s="17">
        <v>2</v>
      </c>
      <c r="AM55" s="307" t="str">
        <f t="shared" si="5"/>
        <v/>
      </c>
    </row>
    <row r="56" spans="1:39" ht="10.5" customHeight="1">
      <c r="A56" s="41" t="s">
        <v>204</v>
      </c>
      <c r="B56" s="262" t="s">
        <v>80</v>
      </c>
      <c r="C56" s="36">
        <v>2</v>
      </c>
      <c r="D56" s="36">
        <v>4</v>
      </c>
      <c r="E56" s="36">
        <v>14</v>
      </c>
      <c r="F56" s="141">
        <f t="shared" si="0"/>
        <v>20</v>
      </c>
      <c r="G56" s="36">
        <v>4</v>
      </c>
      <c r="H56" s="17">
        <f t="shared" si="6"/>
        <v>0</v>
      </c>
      <c r="I56" s="17"/>
      <c r="J56" s="37">
        <f t="shared" si="1"/>
        <v>0</v>
      </c>
      <c r="K56" s="17"/>
      <c r="L56" s="17"/>
      <c r="M56" s="17"/>
      <c r="N56" s="17"/>
      <c r="O56" s="17"/>
      <c r="P56" s="17"/>
      <c r="Q56" s="17"/>
      <c r="R56" s="17"/>
      <c r="S56" s="17"/>
      <c r="T56" s="171">
        <f t="shared" si="2"/>
        <v>0</v>
      </c>
      <c r="U56" s="17"/>
      <c r="V56" s="17"/>
      <c r="W56" s="17"/>
      <c r="X56" s="17"/>
      <c r="Y56" s="17"/>
      <c r="Z56" s="171">
        <f t="shared" si="3"/>
        <v>0</v>
      </c>
      <c r="AA56" s="17"/>
      <c r="AB56" s="17"/>
      <c r="AC56" s="17"/>
      <c r="AD56" s="17"/>
      <c r="AE56" s="171">
        <v>3</v>
      </c>
      <c r="AF56" s="17">
        <v>1</v>
      </c>
      <c r="AG56" s="17"/>
      <c r="AH56" s="17"/>
      <c r="AI56" s="17"/>
      <c r="AJ56" s="17"/>
      <c r="AK56" s="17">
        <v>3</v>
      </c>
      <c r="AM56" s="307" t="str">
        <f t="shared" si="5"/>
        <v/>
      </c>
    </row>
    <row r="57" spans="1:39" ht="10.5" customHeight="1">
      <c r="A57" s="41" t="s">
        <v>205</v>
      </c>
      <c r="B57" s="262" t="s">
        <v>81</v>
      </c>
      <c r="C57" s="36">
        <v>76</v>
      </c>
      <c r="D57" s="36"/>
      <c r="E57" s="36">
        <v>4</v>
      </c>
      <c r="F57" s="141">
        <f t="shared" si="0"/>
        <v>80</v>
      </c>
      <c r="G57" s="36">
        <v>51</v>
      </c>
      <c r="H57" s="17">
        <v>1</v>
      </c>
      <c r="I57" s="17">
        <v>1</v>
      </c>
      <c r="J57" s="37">
        <f t="shared" si="1"/>
        <v>1</v>
      </c>
      <c r="K57" s="17"/>
      <c r="L57" s="17"/>
      <c r="M57" s="17"/>
      <c r="N57" s="17"/>
      <c r="O57" s="17"/>
      <c r="P57" s="17"/>
      <c r="Q57" s="17"/>
      <c r="R57" s="17"/>
      <c r="S57" s="17">
        <v>1</v>
      </c>
      <c r="T57" s="171">
        <v>1</v>
      </c>
      <c r="U57" s="17">
        <v>1</v>
      </c>
      <c r="V57" s="17"/>
      <c r="W57" s="17"/>
      <c r="X57" s="17"/>
      <c r="Y57" s="17"/>
      <c r="Z57" s="171">
        <f t="shared" si="3"/>
        <v>0</v>
      </c>
      <c r="AA57" s="17"/>
      <c r="AB57" s="17"/>
      <c r="AC57" s="17"/>
      <c r="AD57" s="17"/>
      <c r="AE57" s="171">
        <f t="shared" si="4"/>
        <v>0</v>
      </c>
      <c r="AF57" s="17"/>
      <c r="AG57" s="17"/>
      <c r="AH57" s="17"/>
      <c r="AI57" s="17"/>
      <c r="AJ57" s="17"/>
      <c r="AK57" s="17"/>
      <c r="AM57" s="307" t="str">
        <f t="shared" si="5"/>
        <v/>
      </c>
    </row>
    <row r="58" spans="1:39" ht="10.5" customHeight="1">
      <c r="A58" s="41" t="s">
        <v>206</v>
      </c>
      <c r="B58" s="262" t="s">
        <v>82</v>
      </c>
      <c r="C58" s="36"/>
      <c r="D58" s="36"/>
      <c r="E58" s="36"/>
      <c r="F58" s="141">
        <f t="shared" si="0"/>
        <v>0</v>
      </c>
      <c r="G58" s="36"/>
      <c r="H58" s="17">
        <f t="shared" si="6"/>
        <v>0</v>
      </c>
      <c r="I58" s="17"/>
      <c r="J58" s="37">
        <f t="shared" si="1"/>
        <v>0</v>
      </c>
      <c r="K58" s="17"/>
      <c r="L58" s="17"/>
      <c r="M58" s="17"/>
      <c r="N58" s="17"/>
      <c r="O58" s="17"/>
      <c r="P58" s="17"/>
      <c r="Q58" s="17"/>
      <c r="R58" s="17"/>
      <c r="S58" s="17"/>
      <c r="T58" s="171">
        <f t="shared" si="2"/>
        <v>0</v>
      </c>
      <c r="U58" s="17"/>
      <c r="V58" s="17"/>
      <c r="W58" s="17"/>
      <c r="X58" s="17"/>
      <c r="Y58" s="17"/>
      <c r="Z58" s="171">
        <f t="shared" si="3"/>
        <v>0</v>
      </c>
      <c r="AA58" s="17"/>
      <c r="AB58" s="17"/>
      <c r="AC58" s="17"/>
      <c r="AD58" s="17"/>
      <c r="AE58" s="171">
        <f t="shared" si="4"/>
        <v>0</v>
      </c>
      <c r="AF58" s="17"/>
      <c r="AG58" s="17"/>
      <c r="AH58" s="17"/>
      <c r="AI58" s="17"/>
      <c r="AJ58" s="17"/>
      <c r="AK58" s="17"/>
      <c r="AM58" s="307" t="str">
        <f t="shared" si="5"/>
        <v/>
      </c>
    </row>
    <row r="59" spans="1:39" ht="10.5" customHeight="1">
      <c r="A59" s="41" t="s">
        <v>207</v>
      </c>
      <c r="B59" s="262" t="s">
        <v>83</v>
      </c>
      <c r="C59" s="36">
        <v>190</v>
      </c>
      <c r="D59" s="36">
        <v>25</v>
      </c>
      <c r="E59" s="36">
        <v>15</v>
      </c>
      <c r="F59" s="141">
        <f t="shared" si="0"/>
        <v>230</v>
      </c>
      <c r="G59" s="36">
        <v>40</v>
      </c>
      <c r="H59" s="17">
        <v>1</v>
      </c>
      <c r="I59" s="17">
        <v>1</v>
      </c>
      <c r="J59" s="37">
        <f t="shared" si="1"/>
        <v>0</v>
      </c>
      <c r="K59" s="17">
        <v>1</v>
      </c>
      <c r="L59" s="17"/>
      <c r="M59" s="17"/>
      <c r="N59" s="17"/>
      <c r="O59" s="17"/>
      <c r="P59" s="17"/>
      <c r="Q59" s="17"/>
      <c r="R59" s="17">
        <v>1</v>
      </c>
      <c r="S59" s="17"/>
      <c r="T59" s="171">
        <f t="shared" si="2"/>
        <v>0</v>
      </c>
      <c r="U59" s="17"/>
      <c r="V59" s="17"/>
      <c r="W59" s="17"/>
      <c r="X59" s="17"/>
      <c r="Y59" s="17"/>
      <c r="Z59" s="171">
        <f t="shared" si="3"/>
        <v>0</v>
      </c>
      <c r="AA59" s="17"/>
      <c r="AB59" s="17"/>
      <c r="AC59" s="17"/>
      <c r="AD59" s="17"/>
      <c r="AE59" s="171">
        <f t="shared" si="4"/>
        <v>0</v>
      </c>
      <c r="AF59" s="17"/>
      <c r="AG59" s="17"/>
      <c r="AH59" s="17"/>
      <c r="AI59" s="17"/>
      <c r="AJ59" s="17"/>
      <c r="AK59" s="17">
        <v>6</v>
      </c>
      <c r="AM59" s="307" t="str">
        <f t="shared" si="5"/>
        <v/>
      </c>
    </row>
    <row r="60" spans="1:39" ht="10.5" customHeight="1">
      <c r="A60" s="41" t="s">
        <v>209</v>
      </c>
      <c r="B60" s="262" t="s">
        <v>84</v>
      </c>
      <c r="C60" s="36">
        <v>388</v>
      </c>
      <c r="D60" s="36">
        <v>330</v>
      </c>
      <c r="E60" s="36">
        <v>571</v>
      </c>
      <c r="F60" s="141">
        <f t="shared" si="0"/>
        <v>1289</v>
      </c>
      <c r="G60" s="36">
        <v>459</v>
      </c>
      <c r="H60" s="17">
        <v>9</v>
      </c>
      <c r="I60" s="17">
        <v>3</v>
      </c>
      <c r="J60" s="37">
        <f t="shared" si="1"/>
        <v>2</v>
      </c>
      <c r="K60" s="17">
        <v>4</v>
      </c>
      <c r="L60" s="17">
        <v>3</v>
      </c>
      <c r="M60" s="17"/>
      <c r="N60" s="17"/>
      <c r="O60" s="17"/>
      <c r="P60" s="17"/>
      <c r="Q60" s="17">
        <v>4</v>
      </c>
      <c r="R60" s="17"/>
      <c r="S60" s="17">
        <v>5</v>
      </c>
      <c r="T60" s="171">
        <v>2</v>
      </c>
      <c r="U60" s="17">
        <v>1</v>
      </c>
      <c r="V60" s="17"/>
      <c r="W60" s="17">
        <v>2</v>
      </c>
      <c r="X60" s="17"/>
      <c r="Y60" s="17"/>
      <c r="Z60" s="171">
        <f t="shared" si="3"/>
        <v>0</v>
      </c>
      <c r="AA60" s="17"/>
      <c r="AB60" s="17"/>
      <c r="AC60" s="17"/>
      <c r="AD60" s="17"/>
      <c r="AE60" s="171">
        <f t="shared" si="4"/>
        <v>0</v>
      </c>
      <c r="AF60" s="17"/>
      <c r="AG60" s="17"/>
      <c r="AH60" s="17"/>
      <c r="AI60" s="17"/>
      <c r="AJ60" s="17"/>
      <c r="AK60" s="17"/>
      <c r="AM60" s="307" t="str">
        <f t="shared" si="5"/>
        <v/>
      </c>
    </row>
    <row r="61" spans="1:39" ht="10.5" customHeight="1">
      <c r="A61" s="41" t="s">
        <v>211</v>
      </c>
      <c r="B61" s="262" t="s">
        <v>85</v>
      </c>
      <c r="C61" s="36"/>
      <c r="D61" s="36">
        <v>16</v>
      </c>
      <c r="E61" s="36">
        <v>10</v>
      </c>
      <c r="F61" s="141">
        <f t="shared" si="0"/>
        <v>26</v>
      </c>
      <c r="G61" s="36">
        <v>18</v>
      </c>
      <c r="H61" s="17">
        <v>1</v>
      </c>
      <c r="I61" s="17">
        <v>1</v>
      </c>
      <c r="J61" s="37">
        <f t="shared" si="1"/>
        <v>1</v>
      </c>
      <c r="K61" s="17"/>
      <c r="L61" s="17"/>
      <c r="M61" s="17"/>
      <c r="N61" s="17"/>
      <c r="O61" s="17"/>
      <c r="P61" s="17"/>
      <c r="Q61" s="17">
        <v>1</v>
      </c>
      <c r="R61" s="17"/>
      <c r="S61" s="17"/>
      <c r="T61" s="171">
        <f t="shared" si="2"/>
        <v>0</v>
      </c>
      <c r="U61" s="17"/>
      <c r="V61" s="17"/>
      <c r="W61" s="17"/>
      <c r="X61" s="17"/>
      <c r="Y61" s="17"/>
      <c r="Z61" s="171">
        <f t="shared" si="3"/>
        <v>0</v>
      </c>
      <c r="AA61" s="17"/>
      <c r="AB61" s="17"/>
      <c r="AC61" s="17"/>
      <c r="AD61" s="17"/>
      <c r="AE61" s="171">
        <f t="shared" si="4"/>
        <v>0</v>
      </c>
      <c r="AF61" s="17"/>
      <c r="AG61" s="17"/>
      <c r="AH61" s="17"/>
      <c r="AI61" s="17"/>
      <c r="AJ61" s="17"/>
      <c r="AK61" s="17"/>
      <c r="AM61" s="307" t="str">
        <f t="shared" si="5"/>
        <v/>
      </c>
    </row>
    <row r="62" spans="1:39" ht="10.5" customHeight="1">
      <c r="A62" s="41" t="s">
        <v>212</v>
      </c>
      <c r="B62" s="262" t="s">
        <v>86</v>
      </c>
      <c r="C62" s="36"/>
      <c r="D62" s="36"/>
      <c r="E62" s="36"/>
      <c r="F62" s="141">
        <f t="shared" si="0"/>
        <v>0</v>
      </c>
      <c r="G62" s="36"/>
      <c r="H62" s="17">
        <f t="shared" si="6"/>
        <v>0</v>
      </c>
      <c r="I62" s="17"/>
      <c r="J62" s="37">
        <f t="shared" si="1"/>
        <v>0</v>
      </c>
      <c r="K62" s="17"/>
      <c r="L62" s="17"/>
      <c r="M62" s="17"/>
      <c r="N62" s="17"/>
      <c r="O62" s="17"/>
      <c r="P62" s="17"/>
      <c r="Q62" s="17"/>
      <c r="R62" s="17"/>
      <c r="S62" s="17"/>
      <c r="T62" s="171">
        <f t="shared" si="2"/>
        <v>0</v>
      </c>
      <c r="U62" s="17"/>
      <c r="V62" s="17"/>
      <c r="W62" s="17"/>
      <c r="X62" s="17"/>
      <c r="Y62" s="17"/>
      <c r="Z62" s="171">
        <f t="shared" si="3"/>
        <v>0</v>
      </c>
      <c r="AA62" s="17"/>
      <c r="AB62" s="17"/>
      <c r="AC62" s="17"/>
      <c r="AD62" s="17"/>
      <c r="AE62" s="171">
        <f t="shared" si="4"/>
        <v>0</v>
      </c>
      <c r="AF62" s="17"/>
      <c r="AG62" s="17"/>
      <c r="AH62" s="17"/>
      <c r="AI62" s="17"/>
      <c r="AJ62" s="17"/>
      <c r="AK62" s="17"/>
      <c r="AM62" s="307" t="str">
        <f t="shared" si="5"/>
        <v/>
      </c>
    </row>
    <row r="63" spans="1:39" ht="10.5" customHeight="1">
      <c r="A63" s="41" t="s">
        <v>213</v>
      </c>
      <c r="B63" s="262" t="s">
        <v>87</v>
      </c>
      <c r="C63" s="36"/>
      <c r="D63" s="36"/>
      <c r="E63" s="36"/>
      <c r="F63" s="141">
        <f t="shared" si="0"/>
        <v>0</v>
      </c>
      <c r="G63" s="36"/>
      <c r="H63" s="17">
        <f t="shared" si="6"/>
        <v>0</v>
      </c>
      <c r="I63" s="17"/>
      <c r="J63" s="37">
        <f t="shared" si="1"/>
        <v>0</v>
      </c>
      <c r="K63" s="17"/>
      <c r="L63" s="17"/>
      <c r="M63" s="17"/>
      <c r="N63" s="17"/>
      <c r="O63" s="17"/>
      <c r="P63" s="17"/>
      <c r="Q63" s="17"/>
      <c r="R63" s="17"/>
      <c r="S63" s="17"/>
      <c r="T63" s="171">
        <f t="shared" si="2"/>
        <v>0</v>
      </c>
      <c r="U63" s="17"/>
      <c r="V63" s="17"/>
      <c r="W63" s="17"/>
      <c r="X63" s="17"/>
      <c r="Y63" s="17"/>
      <c r="Z63" s="171">
        <f t="shared" si="3"/>
        <v>0</v>
      </c>
      <c r="AA63" s="17"/>
      <c r="AB63" s="17"/>
      <c r="AC63" s="17"/>
      <c r="AD63" s="17"/>
      <c r="AE63" s="171">
        <f t="shared" si="4"/>
        <v>0</v>
      </c>
      <c r="AF63" s="17"/>
      <c r="AG63" s="17"/>
      <c r="AH63" s="17"/>
      <c r="AI63" s="17"/>
      <c r="AJ63" s="17"/>
      <c r="AK63" s="17"/>
      <c r="AM63" s="307" t="str">
        <f t="shared" si="5"/>
        <v/>
      </c>
    </row>
    <row r="64" spans="1:39" ht="10.5" customHeight="1">
      <c r="A64" s="41" t="s">
        <v>214</v>
      </c>
      <c r="B64" s="262" t="s">
        <v>88</v>
      </c>
      <c r="C64" s="36"/>
      <c r="D64" s="36"/>
      <c r="E64" s="36"/>
      <c r="F64" s="141">
        <f t="shared" si="0"/>
        <v>0</v>
      </c>
      <c r="G64" s="36"/>
      <c r="H64" s="17">
        <f t="shared" si="6"/>
        <v>0</v>
      </c>
      <c r="I64" s="17"/>
      <c r="J64" s="37">
        <f t="shared" si="1"/>
        <v>0</v>
      </c>
      <c r="K64" s="17"/>
      <c r="L64" s="17"/>
      <c r="M64" s="17"/>
      <c r="N64" s="17"/>
      <c r="O64" s="17"/>
      <c r="P64" s="17"/>
      <c r="Q64" s="17"/>
      <c r="R64" s="17"/>
      <c r="S64" s="17"/>
      <c r="T64" s="171">
        <f t="shared" si="2"/>
        <v>0</v>
      </c>
      <c r="U64" s="17"/>
      <c r="V64" s="17"/>
      <c r="W64" s="17"/>
      <c r="X64" s="17"/>
      <c r="Y64" s="17"/>
      <c r="Z64" s="171">
        <f t="shared" si="3"/>
        <v>0</v>
      </c>
      <c r="AA64" s="17"/>
      <c r="AB64" s="17"/>
      <c r="AC64" s="17"/>
      <c r="AD64" s="17"/>
      <c r="AE64" s="171">
        <f t="shared" si="4"/>
        <v>0</v>
      </c>
      <c r="AF64" s="17"/>
      <c r="AG64" s="17"/>
      <c r="AH64" s="17"/>
      <c r="AI64" s="17"/>
      <c r="AJ64" s="17"/>
      <c r="AK64" s="17"/>
      <c r="AM64" s="307" t="str">
        <f t="shared" si="5"/>
        <v/>
      </c>
    </row>
    <row r="65" spans="1:39" ht="10.5" customHeight="1">
      <c r="A65" s="41" t="s">
        <v>215</v>
      </c>
      <c r="B65" s="262" t="s">
        <v>89</v>
      </c>
      <c r="C65" s="36"/>
      <c r="D65" s="36"/>
      <c r="E65" s="36"/>
      <c r="F65" s="141">
        <f t="shared" si="0"/>
        <v>0</v>
      </c>
      <c r="G65" s="36"/>
      <c r="H65" s="17">
        <f t="shared" si="6"/>
        <v>0</v>
      </c>
      <c r="I65" s="17"/>
      <c r="J65" s="37">
        <f t="shared" si="1"/>
        <v>0</v>
      </c>
      <c r="K65" s="17"/>
      <c r="L65" s="17"/>
      <c r="M65" s="17"/>
      <c r="N65" s="17"/>
      <c r="O65" s="17"/>
      <c r="P65" s="17"/>
      <c r="Q65" s="17"/>
      <c r="R65" s="17"/>
      <c r="S65" s="17"/>
      <c r="T65" s="171">
        <f t="shared" si="2"/>
        <v>0</v>
      </c>
      <c r="U65" s="17"/>
      <c r="V65" s="17"/>
      <c r="W65" s="17"/>
      <c r="X65" s="17"/>
      <c r="Y65" s="17"/>
      <c r="Z65" s="171">
        <f t="shared" si="3"/>
        <v>0</v>
      </c>
      <c r="AA65" s="17"/>
      <c r="AB65" s="17"/>
      <c r="AC65" s="17"/>
      <c r="AD65" s="17"/>
      <c r="AE65" s="171">
        <f t="shared" si="4"/>
        <v>0</v>
      </c>
      <c r="AF65" s="17"/>
      <c r="AG65" s="17"/>
      <c r="AH65" s="17"/>
      <c r="AI65" s="17"/>
      <c r="AJ65" s="17"/>
      <c r="AK65" s="17"/>
      <c r="AM65" s="307" t="str">
        <f t="shared" si="5"/>
        <v/>
      </c>
    </row>
    <row r="66" spans="1:39" ht="10.5" customHeight="1">
      <c r="A66" s="41"/>
      <c r="B66" s="43" t="s">
        <v>21</v>
      </c>
      <c r="C66" s="52">
        <f t="shared" ref="C66:AK66" si="7">SUM(C11:C65)</f>
        <v>3248</v>
      </c>
      <c r="D66" s="52">
        <f t="shared" si="7"/>
        <v>875</v>
      </c>
      <c r="E66" s="52">
        <f t="shared" si="7"/>
        <v>1283</v>
      </c>
      <c r="F66" s="52">
        <f t="shared" si="7"/>
        <v>5406</v>
      </c>
      <c r="G66" s="52">
        <f t="shared" si="7"/>
        <v>1148</v>
      </c>
      <c r="H66" s="52">
        <f t="shared" si="7"/>
        <v>115</v>
      </c>
      <c r="I66" s="52">
        <f t="shared" si="7"/>
        <v>22</v>
      </c>
      <c r="J66" s="52">
        <f t="shared" si="7"/>
        <v>60</v>
      </c>
      <c r="K66" s="52">
        <f t="shared" si="7"/>
        <v>14</v>
      </c>
      <c r="L66" s="52">
        <f t="shared" si="7"/>
        <v>11</v>
      </c>
      <c r="M66" s="52">
        <f t="shared" si="7"/>
        <v>20</v>
      </c>
      <c r="N66" s="52">
        <f t="shared" si="7"/>
        <v>7</v>
      </c>
      <c r="O66" s="52">
        <f t="shared" si="7"/>
        <v>3</v>
      </c>
      <c r="P66" s="52">
        <f t="shared" si="7"/>
        <v>0</v>
      </c>
      <c r="Q66" s="52">
        <f t="shared" si="7"/>
        <v>70</v>
      </c>
      <c r="R66" s="52">
        <f t="shared" si="7"/>
        <v>7</v>
      </c>
      <c r="S66" s="52">
        <f t="shared" si="7"/>
        <v>20</v>
      </c>
      <c r="T66" s="52">
        <f t="shared" si="7"/>
        <v>10</v>
      </c>
      <c r="U66" s="52">
        <f t="shared" si="7"/>
        <v>4</v>
      </c>
      <c r="V66" s="52">
        <f t="shared" si="7"/>
        <v>1</v>
      </c>
      <c r="W66" s="52">
        <f t="shared" si="7"/>
        <v>4</v>
      </c>
      <c r="X66" s="52">
        <f t="shared" si="7"/>
        <v>2</v>
      </c>
      <c r="Y66" s="52">
        <f t="shared" si="7"/>
        <v>3</v>
      </c>
      <c r="Z66" s="52">
        <f t="shared" si="7"/>
        <v>20</v>
      </c>
      <c r="AA66" s="52">
        <f t="shared" si="7"/>
        <v>1</v>
      </c>
      <c r="AB66" s="52">
        <f t="shared" si="7"/>
        <v>2</v>
      </c>
      <c r="AC66" s="52">
        <f t="shared" si="7"/>
        <v>2</v>
      </c>
      <c r="AD66" s="52">
        <f t="shared" si="7"/>
        <v>16</v>
      </c>
      <c r="AE66" s="52">
        <f t="shared" si="7"/>
        <v>4</v>
      </c>
      <c r="AF66" s="52">
        <f t="shared" si="7"/>
        <v>2</v>
      </c>
      <c r="AG66" s="52">
        <f t="shared" si="7"/>
        <v>0</v>
      </c>
      <c r="AH66" s="52">
        <f t="shared" si="7"/>
        <v>0</v>
      </c>
      <c r="AI66" s="52">
        <f t="shared" si="7"/>
        <v>0</v>
      </c>
      <c r="AJ66" s="52">
        <f t="shared" si="7"/>
        <v>0</v>
      </c>
      <c r="AK66" s="52">
        <f t="shared" si="7"/>
        <v>63</v>
      </c>
      <c r="AM66" s="214"/>
    </row>
    <row r="67" spans="1:39" ht="10.5" customHeight="1">
      <c r="A67" s="56"/>
      <c r="B67" s="45" t="s">
        <v>115</v>
      </c>
      <c r="C67" s="53"/>
      <c r="D67" s="53"/>
      <c r="E67" s="53"/>
      <c r="F67" s="53"/>
      <c r="G67" s="53"/>
      <c r="H67" s="38"/>
      <c r="I67" s="54"/>
      <c r="J67" s="38"/>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5"/>
      <c r="AM67" s="214"/>
    </row>
    <row r="68" spans="1:39" ht="10.5" customHeight="1">
      <c r="A68" s="41" t="s">
        <v>155</v>
      </c>
      <c r="B68" s="262" t="s">
        <v>90</v>
      </c>
      <c r="C68" s="16"/>
      <c r="D68" s="16"/>
      <c r="E68" s="16"/>
      <c r="F68" s="141">
        <f t="shared" ref="F68:F113" si="8">SUM(C68:E68)</f>
        <v>0</v>
      </c>
      <c r="G68" s="16"/>
      <c r="H68" s="17">
        <f t="shared" ref="H68:H111" si="9">Q68+R68+S68</f>
        <v>0</v>
      </c>
      <c r="I68" s="17"/>
      <c r="J68" s="37">
        <f t="shared" ref="J68:J113" si="10">H68-(K68+L68+M68+N68+O68+P68)</f>
        <v>0</v>
      </c>
      <c r="K68" s="17"/>
      <c r="L68" s="17"/>
      <c r="M68" s="17"/>
      <c r="N68" s="17"/>
      <c r="O68" s="17"/>
      <c r="P68" s="17"/>
      <c r="Q68" s="17"/>
      <c r="R68" s="17"/>
      <c r="S68" s="17"/>
      <c r="T68" s="171">
        <f t="shared" ref="T68:T113" si="11">V68+W68+X68+Y68</f>
        <v>0</v>
      </c>
      <c r="U68" s="17"/>
      <c r="V68" s="17"/>
      <c r="W68" s="17"/>
      <c r="X68" s="17"/>
      <c r="Y68" s="17"/>
      <c r="Z68" s="171">
        <f t="shared" ref="Z68:Z112" si="12">AB68+AC68+AD68</f>
        <v>0</v>
      </c>
      <c r="AA68" s="17"/>
      <c r="AB68" s="17"/>
      <c r="AC68" s="17"/>
      <c r="AD68" s="17"/>
      <c r="AE68" s="171">
        <f t="shared" ref="AE68:AE112" si="13">AG68+AH68+AI68+AJ68</f>
        <v>0</v>
      </c>
      <c r="AF68" s="17"/>
      <c r="AG68" s="17"/>
      <c r="AH68" s="17"/>
      <c r="AI68" s="17"/>
      <c r="AJ68" s="17"/>
      <c r="AK68" s="17"/>
      <c r="AM68" s="307" t="str">
        <f t="shared" ref="AM68:AM131" si="14">IF(G68&gt;F68,"Klaida! Negali būti moterų daugiau nei iš viso sportuojančiųjų!",IF(I68&gt;H68,"Klaida! Negali būti moterų daugiau nei iš viso trenerių!",IF(K68+L68+M68+N68+O68+P68&gt;H68,"Klaida! Negali būti kategorijų daugiau negu trenerių!",IF(K68+L68+M68+N68+O68+P68&gt;H68,"Klaida! Negali būti kategorijų daugiau negu trenerių!",IF(Q68+S68&gt;H68,"Klaida! Negali būti išsilavinimų arba veklos leidimų daugiau negu trenerių!","")))))</f>
        <v/>
      </c>
    </row>
    <row r="69" spans="1:39" ht="10.5" customHeight="1">
      <c r="A69" s="41" t="s">
        <v>156</v>
      </c>
      <c r="B69" s="262" t="s">
        <v>195</v>
      </c>
      <c r="C69" s="16"/>
      <c r="D69" s="16"/>
      <c r="E69" s="16"/>
      <c r="F69" s="141">
        <f t="shared" si="8"/>
        <v>0</v>
      </c>
      <c r="G69" s="16"/>
      <c r="H69" s="17">
        <f t="shared" si="9"/>
        <v>0</v>
      </c>
      <c r="I69" s="17"/>
      <c r="J69" s="37">
        <f t="shared" si="10"/>
        <v>0</v>
      </c>
      <c r="K69" s="17"/>
      <c r="L69" s="17"/>
      <c r="M69" s="17"/>
      <c r="N69" s="17"/>
      <c r="O69" s="17"/>
      <c r="P69" s="17"/>
      <c r="Q69" s="17"/>
      <c r="R69" s="17"/>
      <c r="S69" s="17"/>
      <c r="T69" s="171">
        <f t="shared" si="11"/>
        <v>0</v>
      </c>
      <c r="U69" s="17"/>
      <c r="V69" s="17"/>
      <c r="W69" s="17"/>
      <c r="X69" s="17"/>
      <c r="Y69" s="17"/>
      <c r="Z69" s="171">
        <f t="shared" si="12"/>
        <v>0</v>
      </c>
      <c r="AA69" s="17"/>
      <c r="AB69" s="17"/>
      <c r="AC69" s="17"/>
      <c r="AD69" s="17"/>
      <c r="AE69" s="171">
        <f t="shared" si="13"/>
        <v>0</v>
      </c>
      <c r="AF69" s="17"/>
      <c r="AG69" s="17"/>
      <c r="AH69" s="17"/>
      <c r="AI69" s="17"/>
      <c r="AJ69" s="17"/>
      <c r="AK69" s="17"/>
      <c r="AM69" s="307" t="str">
        <f t="shared" si="14"/>
        <v/>
      </c>
    </row>
    <row r="70" spans="1:39" ht="10.5" customHeight="1">
      <c r="A70" s="41" t="s">
        <v>157</v>
      </c>
      <c r="B70" s="262" t="s">
        <v>380</v>
      </c>
      <c r="C70" s="16"/>
      <c r="D70" s="16"/>
      <c r="E70" s="16"/>
      <c r="F70" s="141">
        <f t="shared" si="8"/>
        <v>0</v>
      </c>
      <c r="G70" s="16"/>
      <c r="H70" s="17">
        <f t="shared" si="9"/>
        <v>0</v>
      </c>
      <c r="I70" s="17"/>
      <c r="J70" s="37">
        <f t="shared" si="10"/>
        <v>0</v>
      </c>
      <c r="K70" s="17"/>
      <c r="L70" s="17"/>
      <c r="M70" s="17"/>
      <c r="N70" s="17"/>
      <c r="O70" s="17"/>
      <c r="P70" s="17"/>
      <c r="Q70" s="17"/>
      <c r="R70" s="17"/>
      <c r="S70" s="17"/>
      <c r="T70" s="171">
        <f t="shared" si="11"/>
        <v>0</v>
      </c>
      <c r="U70" s="17"/>
      <c r="V70" s="17"/>
      <c r="W70" s="17"/>
      <c r="X70" s="17"/>
      <c r="Y70" s="17"/>
      <c r="Z70" s="171">
        <f t="shared" si="12"/>
        <v>0</v>
      </c>
      <c r="AA70" s="17"/>
      <c r="AB70" s="17"/>
      <c r="AC70" s="17"/>
      <c r="AD70" s="17"/>
      <c r="AE70" s="171">
        <f t="shared" si="13"/>
        <v>0</v>
      </c>
      <c r="AF70" s="17"/>
      <c r="AG70" s="17"/>
      <c r="AH70" s="17"/>
      <c r="AI70" s="17"/>
      <c r="AJ70" s="17"/>
      <c r="AK70" s="17"/>
      <c r="AM70" s="307" t="str">
        <f t="shared" si="14"/>
        <v/>
      </c>
    </row>
    <row r="71" spans="1:39" ht="10.5" customHeight="1">
      <c r="A71" s="41" t="s">
        <v>158</v>
      </c>
      <c r="B71" s="262" t="s">
        <v>381</v>
      </c>
      <c r="C71" s="16">
        <v>155</v>
      </c>
      <c r="D71" s="16"/>
      <c r="E71" s="16"/>
      <c r="F71" s="141">
        <f t="shared" si="8"/>
        <v>155</v>
      </c>
      <c r="G71" s="16">
        <v>153</v>
      </c>
      <c r="H71" s="17">
        <v>5</v>
      </c>
      <c r="I71" s="17">
        <v>5</v>
      </c>
      <c r="J71" s="37">
        <f t="shared" si="10"/>
        <v>1</v>
      </c>
      <c r="K71" s="17"/>
      <c r="L71" s="17"/>
      <c r="M71" s="17"/>
      <c r="N71" s="17"/>
      <c r="O71" s="17"/>
      <c r="P71" s="17">
        <v>4</v>
      </c>
      <c r="Q71" s="17">
        <v>4</v>
      </c>
      <c r="R71" s="17">
        <v>1</v>
      </c>
      <c r="S71" s="17">
        <v>1</v>
      </c>
      <c r="T71" s="171">
        <v>1</v>
      </c>
      <c r="U71" s="17"/>
      <c r="V71" s="17"/>
      <c r="W71" s="17">
        <v>1</v>
      </c>
      <c r="X71" s="17"/>
      <c r="Y71" s="17">
        <v>1</v>
      </c>
      <c r="Z71" s="171">
        <f t="shared" si="12"/>
        <v>0</v>
      </c>
      <c r="AA71" s="17"/>
      <c r="AB71" s="17"/>
      <c r="AC71" s="17"/>
      <c r="AD71" s="17"/>
      <c r="AE71" s="171">
        <f t="shared" si="13"/>
        <v>0</v>
      </c>
      <c r="AF71" s="17"/>
      <c r="AG71" s="17"/>
      <c r="AH71" s="17"/>
      <c r="AI71" s="17"/>
      <c r="AJ71" s="17"/>
      <c r="AK71" s="17">
        <v>1</v>
      </c>
      <c r="AM71" s="307" t="str">
        <f t="shared" si="14"/>
        <v/>
      </c>
    </row>
    <row r="72" spans="1:39" ht="10.5" customHeight="1">
      <c r="A72" s="41" t="s">
        <v>159</v>
      </c>
      <c r="B72" s="262" t="s">
        <v>382</v>
      </c>
      <c r="C72" s="16"/>
      <c r="D72" s="16"/>
      <c r="E72" s="16"/>
      <c r="F72" s="141">
        <f t="shared" si="8"/>
        <v>0</v>
      </c>
      <c r="G72" s="16"/>
      <c r="H72" s="17">
        <f t="shared" si="9"/>
        <v>0</v>
      </c>
      <c r="I72" s="17"/>
      <c r="J72" s="37">
        <f t="shared" si="10"/>
        <v>0</v>
      </c>
      <c r="K72" s="17"/>
      <c r="L72" s="17"/>
      <c r="M72" s="17"/>
      <c r="N72" s="17"/>
      <c r="O72" s="17"/>
      <c r="P72" s="17"/>
      <c r="Q72" s="17"/>
      <c r="R72" s="17"/>
      <c r="S72" s="17"/>
      <c r="T72" s="171">
        <f t="shared" si="11"/>
        <v>0</v>
      </c>
      <c r="U72" s="17"/>
      <c r="V72" s="17"/>
      <c r="W72" s="17"/>
      <c r="X72" s="17"/>
      <c r="Y72" s="17"/>
      <c r="Z72" s="171">
        <f t="shared" si="12"/>
        <v>0</v>
      </c>
      <c r="AA72" s="17"/>
      <c r="AB72" s="17"/>
      <c r="AC72" s="17"/>
      <c r="AD72" s="17"/>
      <c r="AE72" s="171">
        <f t="shared" si="13"/>
        <v>0</v>
      </c>
      <c r="AF72" s="17"/>
      <c r="AG72" s="17"/>
      <c r="AH72" s="17"/>
      <c r="AI72" s="17"/>
      <c r="AJ72" s="17"/>
      <c r="AK72" s="17"/>
      <c r="AM72" s="307" t="str">
        <f t="shared" si="14"/>
        <v/>
      </c>
    </row>
    <row r="73" spans="1:39" ht="10.5" customHeight="1">
      <c r="A73" s="41" t="s">
        <v>160</v>
      </c>
      <c r="B73" s="262" t="s">
        <v>383</v>
      </c>
      <c r="C73" s="16"/>
      <c r="D73" s="16"/>
      <c r="E73" s="16"/>
      <c r="F73" s="141">
        <f t="shared" si="8"/>
        <v>0</v>
      </c>
      <c r="G73" s="16"/>
      <c r="H73" s="17">
        <f t="shared" si="9"/>
        <v>0</v>
      </c>
      <c r="I73" s="17"/>
      <c r="J73" s="37">
        <f t="shared" si="10"/>
        <v>0</v>
      </c>
      <c r="K73" s="17"/>
      <c r="L73" s="17"/>
      <c r="M73" s="17"/>
      <c r="N73" s="17"/>
      <c r="O73" s="17"/>
      <c r="P73" s="17"/>
      <c r="Q73" s="17"/>
      <c r="R73" s="17"/>
      <c r="S73" s="17"/>
      <c r="T73" s="171">
        <f t="shared" si="11"/>
        <v>0</v>
      </c>
      <c r="U73" s="17"/>
      <c r="V73" s="17"/>
      <c r="W73" s="17"/>
      <c r="X73" s="17"/>
      <c r="Y73" s="17"/>
      <c r="Z73" s="171">
        <f t="shared" si="12"/>
        <v>0</v>
      </c>
      <c r="AA73" s="17"/>
      <c r="AB73" s="17"/>
      <c r="AC73" s="17"/>
      <c r="AD73" s="17"/>
      <c r="AE73" s="171">
        <f t="shared" si="13"/>
        <v>0</v>
      </c>
      <c r="AF73" s="17"/>
      <c r="AG73" s="17"/>
      <c r="AH73" s="17"/>
      <c r="AI73" s="17"/>
      <c r="AJ73" s="17"/>
      <c r="AK73" s="17"/>
      <c r="AM73" s="307" t="str">
        <f t="shared" si="14"/>
        <v/>
      </c>
    </row>
    <row r="74" spans="1:39" ht="10.5" customHeight="1">
      <c r="A74" s="41" t="s">
        <v>161</v>
      </c>
      <c r="B74" s="262" t="s">
        <v>384</v>
      </c>
      <c r="C74" s="16"/>
      <c r="D74" s="16"/>
      <c r="E74" s="16"/>
      <c r="F74" s="141">
        <f t="shared" si="8"/>
        <v>0</v>
      </c>
      <c r="G74" s="16"/>
      <c r="H74" s="17">
        <f t="shared" si="9"/>
        <v>0</v>
      </c>
      <c r="I74" s="17"/>
      <c r="J74" s="37">
        <f t="shared" si="10"/>
        <v>0</v>
      </c>
      <c r="K74" s="17"/>
      <c r="L74" s="17"/>
      <c r="M74" s="17"/>
      <c r="N74" s="17"/>
      <c r="O74" s="17"/>
      <c r="P74" s="17"/>
      <c r="Q74" s="17"/>
      <c r="R74" s="17"/>
      <c r="S74" s="17"/>
      <c r="T74" s="171">
        <f t="shared" si="11"/>
        <v>0</v>
      </c>
      <c r="U74" s="17"/>
      <c r="V74" s="17"/>
      <c r="W74" s="17"/>
      <c r="X74" s="17"/>
      <c r="Y74" s="17"/>
      <c r="Z74" s="171">
        <f t="shared" si="12"/>
        <v>0</v>
      </c>
      <c r="AA74" s="17"/>
      <c r="AB74" s="17"/>
      <c r="AC74" s="17"/>
      <c r="AD74" s="17"/>
      <c r="AE74" s="171">
        <f t="shared" si="13"/>
        <v>0</v>
      </c>
      <c r="AF74" s="17"/>
      <c r="AG74" s="17"/>
      <c r="AH74" s="17"/>
      <c r="AI74" s="17"/>
      <c r="AJ74" s="17"/>
      <c r="AK74" s="17"/>
      <c r="AM74" s="307" t="str">
        <f t="shared" si="14"/>
        <v/>
      </c>
    </row>
    <row r="75" spans="1:39" ht="10.5" customHeight="1">
      <c r="A75" s="41" t="s">
        <v>162</v>
      </c>
      <c r="B75" s="262" t="s">
        <v>91</v>
      </c>
      <c r="C75" s="16"/>
      <c r="D75" s="16"/>
      <c r="E75" s="16"/>
      <c r="F75" s="141">
        <f t="shared" si="8"/>
        <v>0</v>
      </c>
      <c r="G75" s="16"/>
      <c r="H75" s="17">
        <f t="shared" si="9"/>
        <v>0</v>
      </c>
      <c r="I75" s="17"/>
      <c r="J75" s="37">
        <f t="shared" si="10"/>
        <v>0</v>
      </c>
      <c r="K75" s="17"/>
      <c r="L75" s="17"/>
      <c r="M75" s="17"/>
      <c r="N75" s="17"/>
      <c r="O75" s="17"/>
      <c r="P75" s="17"/>
      <c r="Q75" s="17"/>
      <c r="R75" s="17"/>
      <c r="S75" s="17"/>
      <c r="T75" s="171">
        <f t="shared" si="11"/>
        <v>0</v>
      </c>
      <c r="U75" s="17"/>
      <c r="V75" s="17"/>
      <c r="W75" s="17"/>
      <c r="X75" s="17"/>
      <c r="Y75" s="17"/>
      <c r="Z75" s="171">
        <f t="shared" si="12"/>
        <v>0</v>
      </c>
      <c r="AA75" s="17"/>
      <c r="AB75" s="17"/>
      <c r="AC75" s="17"/>
      <c r="AD75" s="17"/>
      <c r="AE75" s="171">
        <f t="shared" si="13"/>
        <v>0</v>
      </c>
      <c r="AF75" s="17"/>
      <c r="AG75" s="17"/>
      <c r="AH75" s="17"/>
      <c r="AI75" s="17"/>
      <c r="AJ75" s="17"/>
      <c r="AK75" s="17"/>
      <c r="AM75" s="307" t="str">
        <f t="shared" si="14"/>
        <v/>
      </c>
    </row>
    <row r="76" spans="1:39" ht="10.5" customHeight="1">
      <c r="A76" s="41" t="s">
        <v>163</v>
      </c>
      <c r="B76" s="262" t="s">
        <v>385</v>
      </c>
      <c r="C76" s="16"/>
      <c r="D76" s="16"/>
      <c r="E76" s="16"/>
      <c r="F76" s="141">
        <f t="shared" si="8"/>
        <v>0</v>
      </c>
      <c r="G76" s="16"/>
      <c r="H76" s="17">
        <f t="shared" si="9"/>
        <v>0</v>
      </c>
      <c r="I76" s="17"/>
      <c r="J76" s="37">
        <f t="shared" si="10"/>
        <v>0</v>
      </c>
      <c r="K76" s="17"/>
      <c r="L76" s="17"/>
      <c r="M76" s="17"/>
      <c r="N76" s="17"/>
      <c r="O76" s="17"/>
      <c r="P76" s="17"/>
      <c r="Q76" s="17"/>
      <c r="R76" s="17"/>
      <c r="S76" s="17"/>
      <c r="T76" s="171">
        <f t="shared" si="11"/>
        <v>0</v>
      </c>
      <c r="U76" s="17"/>
      <c r="V76" s="17"/>
      <c r="W76" s="17"/>
      <c r="X76" s="17"/>
      <c r="Y76" s="17"/>
      <c r="Z76" s="171">
        <f t="shared" si="12"/>
        <v>0</v>
      </c>
      <c r="AA76" s="17"/>
      <c r="AB76" s="17"/>
      <c r="AC76" s="17"/>
      <c r="AD76" s="17"/>
      <c r="AE76" s="171">
        <f t="shared" si="13"/>
        <v>0</v>
      </c>
      <c r="AF76" s="17"/>
      <c r="AG76" s="17"/>
      <c r="AH76" s="17"/>
      <c r="AI76" s="17"/>
      <c r="AJ76" s="17"/>
      <c r="AK76" s="17"/>
      <c r="AM76" s="307" t="str">
        <f t="shared" si="14"/>
        <v/>
      </c>
    </row>
    <row r="77" spans="1:39" ht="10.5" customHeight="1">
      <c r="A77" s="41" t="s">
        <v>164</v>
      </c>
      <c r="B77" s="262" t="s">
        <v>386</v>
      </c>
      <c r="C77" s="16">
        <v>30</v>
      </c>
      <c r="D77" s="16">
        <v>26</v>
      </c>
      <c r="E77" s="16">
        <v>2</v>
      </c>
      <c r="F77" s="141">
        <f t="shared" si="8"/>
        <v>58</v>
      </c>
      <c r="G77" s="16">
        <v>2</v>
      </c>
      <c r="H77" s="17">
        <v>1</v>
      </c>
      <c r="I77" s="17"/>
      <c r="J77" s="37">
        <f t="shared" si="10"/>
        <v>0</v>
      </c>
      <c r="K77" s="17">
        <v>1</v>
      </c>
      <c r="L77" s="17"/>
      <c r="M77" s="17"/>
      <c r="N77" s="17"/>
      <c r="O77" s="17"/>
      <c r="P77" s="17"/>
      <c r="Q77" s="17">
        <v>1</v>
      </c>
      <c r="R77" s="17"/>
      <c r="S77" s="17"/>
      <c r="T77" s="171">
        <v>1</v>
      </c>
      <c r="U77" s="17"/>
      <c r="V77" s="17"/>
      <c r="W77" s="17"/>
      <c r="X77" s="17"/>
      <c r="Y77" s="17">
        <v>1</v>
      </c>
      <c r="Z77" s="171">
        <v>1</v>
      </c>
      <c r="AA77" s="17"/>
      <c r="AB77" s="17"/>
      <c r="AC77" s="17"/>
      <c r="AD77" s="17">
        <v>1</v>
      </c>
      <c r="AE77" s="171">
        <f t="shared" si="13"/>
        <v>0</v>
      </c>
      <c r="AF77" s="17"/>
      <c r="AG77" s="17"/>
      <c r="AH77" s="17"/>
      <c r="AI77" s="17"/>
      <c r="AJ77" s="17"/>
      <c r="AK77" s="17">
        <v>1</v>
      </c>
      <c r="AM77" s="307" t="str">
        <f t="shared" si="14"/>
        <v/>
      </c>
    </row>
    <row r="78" spans="1:39" ht="10.5" customHeight="1">
      <c r="A78" s="41" t="s">
        <v>165</v>
      </c>
      <c r="B78" s="262" t="s">
        <v>387</v>
      </c>
      <c r="C78" s="16"/>
      <c r="D78" s="16"/>
      <c r="E78" s="16"/>
      <c r="F78" s="141">
        <f t="shared" si="8"/>
        <v>0</v>
      </c>
      <c r="G78" s="16"/>
      <c r="H78" s="17">
        <f t="shared" si="9"/>
        <v>0</v>
      </c>
      <c r="I78" s="17"/>
      <c r="J78" s="37">
        <f t="shared" si="10"/>
        <v>0</v>
      </c>
      <c r="K78" s="17"/>
      <c r="L78" s="17"/>
      <c r="M78" s="17"/>
      <c r="N78" s="17"/>
      <c r="O78" s="17"/>
      <c r="P78" s="17"/>
      <c r="Q78" s="17"/>
      <c r="R78" s="17"/>
      <c r="S78" s="17"/>
      <c r="T78" s="171">
        <f t="shared" si="11"/>
        <v>0</v>
      </c>
      <c r="U78" s="17"/>
      <c r="V78" s="17"/>
      <c r="W78" s="17"/>
      <c r="X78" s="17"/>
      <c r="Y78" s="17"/>
      <c r="Z78" s="171">
        <f t="shared" si="12"/>
        <v>0</v>
      </c>
      <c r="AA78" s="17"/>
      <c r="AB78" s="17"/>
      <c r="AC78" s="17"/>
      <c r="AD78" s="17"/>
      <c r="AE78" s="171">
        <f t="shared" si="13"/>
        <v>0</v>
      </c>
      <c r="AF78" s="17"/>
      <c r="AG78" s="17"/>
      <c r="AH78" s="17"/>
      <c r="AI78" s="17"/>
      <c r="AJ78" s="17"/>
      <c r="AK78" s="17"/>
      <c r="AM78" s="307" t="str">
        <f t="shared" si="14"/>
        <v/>
      </c>
    </row>
    <row r="79" spans="1:39" ht="10.5" customHeight="1">
      <c r="A79" s="41" t="s">
        <v>166</v>
      </c>
      <c r="B79" s="262" t="s">
        <v>388</v>
      </c>
      <c r="C79" s="16"/>
      <c r="D79" s="16"/>
      <c r="E79" s="16"/>
      <c r="F79" s="141">
        <f t="shared" si="8"/>
        <v>0</v>
      </c>
      <c r="G79" s="16"/>
      <c r="H79" s="17">
        <f t="shared" si="9"/>
        <v>0</v>
      </c>
      <c r="I79" s="17"/>
      <c r="J79" s="37">
        <f t="shared" si="10"/>
        <v>0</v>
      </c>
      <c r="K79" s="17"/>
      <c r="L79" s="17"/>
      <c r="M79" s="17"/>
      <c r="N79" s="17"/>
      <c r="O79" s="17"/>
      <c r="P79" s="17"/>
      <c r="Q79" s="17"/>
      <c r="R79" s="17"/>
      <c r="S79" s="17"/>
      <c r="T79" s="171">
        <f t="shared" si="11"/>
        <v>0</v>
      </c>
      <c r="U79" s="17"/>
      <c r="V79" s="17"/>
      <c r="W79" s="17"/>
      <c r="X79" s="17"/>
      <c r="Y79" s="17"/>
      <c r="Z79" s="171">
        <f t="shared" si="12"/>
        <v>0</v>
      </c>
      <c r="AA79" s="17"/>
      <c r="AB79" s="17"/>
      <c r="AC79" s="17"/>
      <c r="AD79" s="17"/>
      <c r="AE79" s="171">
        <f t="shared" si="13"/>
        <v>0</v>
      </c>
      <c r="AF79" s="17"/>
      <c r="AG79" s="17"/>
      <c r="AH79" s="17"/>
      <c r="AI79" s="17"/>
      <c r="AJ79" s="17"/>
      <c r="AK79" s="17"/>
      <c r="AM79" s="307" t="str">
        <f t="shared" si="14"/>
        <v/>
      </c>
    </row>
    <row r="80" spans="1:39" ht="10.5" customHeight="1">
      <c r="A80" s="41" t="s">
        <v>167</v>
      </c>
      <c r="B80" s="262" t="s">
        <v>92</v>
      </c>
      <c r="C80" s="16"/>
      <c r="D80" s="16"/>
      <c r="E80" s="16"/>
      <c r="F80" s="141">
        <f t="shared" si="8"/>
        <v>0</v>
      </c>
      <c r="G80" s="16"/>
      <c r="H80" s="17">
        <f t="shared" si="9"/>
        <v>0</v>
      </c>
      <c r="I80" s="17"/>
      <c r="J80" s="37">
        <f t="shared" si="10"/>
        <v>0</v>
      </c>
      <c r="K80" s="17"/>
      <c r="L80" s="17"/>
      <c r="M80" s="17"/>
      <c r="N80" s="17"/>
      <c r="O80" s="17"/>
      <c r="P80" s="17"/>
      <c r="Q80" s="17"/>
      <c r="R80" s="17"/>
      <c r="S80" s="17"/>
      <c r="T80" s="171">
        <f t="shared" si="11"/>
        <v>0</v>
      </c>
      <c r="U80" s="17"/>
      <c r="V80" s="17"/>
      <c r="W80" s="17"/>
      <c r="X80" s="17"/>
      <c r="Y80" s="17"/>
      <c r="Z80" s="171">
        <f t="shared" si="12"/>
        <v>0</v>
      </c>
      <c r="AA80" s="17"/>
      <c r="AB80" s="17"/>
      <c r="AC80" s="17"/>
      <c r="AD80" s="17"/>
      <c r="AE80" s="171">
        <f t="shared" si="13"/>
        <v>0</v>
      </c>
      <c r="AF80" s="17"/>
      <c r="AG80" s="17"/>
      <c r="AH80" s="17"/>
      <c r="AI80" s="17"/>
      <c r="AJ80" s="17"/>
      <c r="AK80" s="17"/>
      <c r="AM80" s="307" t="str">
        <f t="shared" si="14"/>
        <v/>
      </c>
    </row>
    <row r="81" spans="1:39" ht="10.5" customHeight="1">
      <c r="A81" s="41" t="s">
        <v>168</v>
      </c>
      <c r="B81" s="262" t="s">
        <v>389</v>
      </c>
      <c r="C81" s="16"/>
      <c r="D81" s="16"/>
      <c r="E81" s="16"/>
      <c r="F81" s="141">
        <f t="shared" si="8"/>
        <v>0</v>
      </c>
      <c r="G81" s="16"/>
      <c r="H81" s="17">
        <f t="shared" si="9"/>
        <v>0</v>
      </c>
      <c r="I81" s="17"/>
      <c r="J81" s="37">
        <f t="shared" si="10"/>
        <v>0</v>
      </c>
      <c r="K81" s="17"/>
      <c r="L81" s="17"/>
      <c r="M81" s="17"/>
      <c r="N81" s="17"/>
      <c r="O81" s="17"/>
      <c r="P81" s="17"/>
      <c r="Q81" s="17"/>
      <c r="R81" s="17"/>
      <c r="S81" s="17"/>
      <c r="T81" s="171">
        <f t="shared" si="11"/>
        <v>0</v>
      </c>
      <c r="U81" s="17"/>
      <c r="V81" s="17"/>
      <c r="W81" s="17"/>
      <c r="X81" s="17"/>
      <c r="Y81" s="17"/>
      <c r="Z81" s="171">
        <f t="shared" si="12"/>
        <v>0</v>
      </c>
      <c r="AA81" s="17"/>
      <c r="AB81" s="17"/>
      <c r="AC81" s="17"/>
      <c r="AD81" s="17"/>
      <c r="AE81" s="171">
        <f t="shared" si="13"/>
        <v>0</v>
      </c>
      <c r="AF81" s="17"/>
      <c r="AG81" s="17"/>
      <c r="AH81" s="17"/>
      <c r="AI81" s="17"/>
      <c r="AJ81" s="17"/>
      <c r="AK81" s="17"/>
      <c r="AM81" s="307" t="str">
        <f t="shared" si="14"/>
        <v/>
      </c>
    </row>
    <row r="82" spans="1:39" ht="10.5" customHeight="1">
      <c r="A82" s="41" t="s">
        <v>169</v>
      </c>
      <c r="B82" s="262" t="s">
        <v>93</v>
      </c>
      <c r="C82" s="16">
        <v>214</v>
      </c>
      <c r="D82" s="16"/>
      <c r="E82" s="16"/>
      <c r="F82" s="141">
        <f t="shared" si="8"/>
        <v>214</v>
      </c>
      <c r="G82" s="16"/>
      <c r="H82" s="17">
        <f t="shared" si="9"/>
        <v>0</v>
      </c>
      <c r="I82" s="17"/>
      <c r="J82" s="37">
        <f t="shared" si="10"/>
        <v>0</v>
      </c>
      <c r="K82" s="17"/>
      <c r="L82" s="17"/>
      <c r="M82" s="17"/>
      <c r="N82" s="17"/>
      <c r="O82" s="17"/>
      <c r="P82" s="17"/>
      <c r="Q82" s="17"/>
      <c r="R82" s="17"/>
      <c r="S82" s="17"/>
      <c r="T82" s="171">
        <v>2</v>
      </c>
      <c r="U82" s="17"/>
      <c r="V82" s="17"/>
      <c r="W82" s="17"/>
      <c r="X82" s="17">
        <v>1</v>
      </c>
      <c r="Y82" s="17">
        <v>1</v>
      </c>
      <c r="Z82" s="171">
        <f t="shared" si="12"/>
        <v>0</v>
      </c>
      <c r="AA82" s="17"/>
      <c r="AB82" s="17"/>
      <c r="AC82" s="17"/>
      <c r="AD82" s="17"/>
      <c r="AE82" s="171">
        <f t="shared" si="13"/>
        <v>0</v>
      </c>
      <c r="AF82" s="17"/>
      <c r="AG82" s="17"/>
      <c r="AH82" s="17"/>
      <c r="AI82" s="17"/>
      <c r="AJ82" s="17"/>
      <c r="AK82" s="17">
        <v>2</v>
      </c>
      <c r="AM82" s="307" t="str">
        <f t="shared" si="14"/>
        <v/>
      </c>
    </row>
    <row r="83" spans="1:39" ht="10.5" customHeight="1">
      <c r="A83" s="41" t="s">
        <v>170</v>
      </c>
      <c r="B83" s="262" t="s">
        <v>94</v>
      </c>
      <c r="C83" s="16">
        <v>709</v>
      </c>
      <c r="D83" s="16">
        <v>21</v>
      </c>
      <c r="E83" s="16">
        <v>27</v>
      </c>
      <c r="F83" s="141">
        <f t="shared" si="8"/>
        <v>757</v>
      </c>
      <c r="G83" s="16">
        <v>204</v>
      </c>
      <c r="H83" s="17">
        <v>11</v>
      </c>
      <c r="I83" s="17"/>
      <c r="J83" s="37">
        <f t="shared" si="10"/>
        <v>11</v>
      </c>
      <c r="K83" s="17"/>
      <c r="L83" s="17"/>
      <c r="M83" s="17"/>
      <c r="N83" s="17"/>
      <c r="O83" s="17"/>
      <c r="P83" s="17"/>
      <c r="Q83" s="17">
        <v>3</v>
      </c>
      <c r="R83" s="17"/>
      <c r="S83" s="17">
        <v>8</v>
      </c>
      <c r="T83" s="171">
        <v>3</v>
      </c>
      <c r="U83" s="17"/>
      <c r="V83" s="17"/>
      <c r="W83" s="17"/>
      <c r="X83" s="17"/>
      <c r="Y83" s="17">
        <v>2</v>
      </c>
      <c r="Z83" s="171">
        <f t="shared" si="12"/>
        <v>0</v>
      </c>
      <c r="AA83" s="17"/>
      <c r="AB83" s="17"/>
      <c r="AC83" s="17"/>
      <c r="AD83" s="17"/>
      <c r="AE83" s="171">
        <f t="shared" si="13"/>
        <v>0</v>
      </c>
      <c r="AF83" s="17"/>
      <c r="AG83" s="17"/>
      <c r="AH83" s="17"/>
      <c r="AI83" s="17"/>
      <c r="AJ83" s="17"/>
      <c r="AK83" s="17">
        <v>6</v>
      </c>
      <c r="AM83" s="307" t="str">
        <f t="shared" si="14"/>
        <v/>
      </c>
    </row>
    <row r="84" spans="1:39" ht="10.5" customHeight="1">
      <c r="A84" s="41" t="s">
        <v>171</v>
      </c>
      <c r="B84" s="262" t="s">
        <v>390</v>
      </c>
      <c r="C84" s="16"/>
      <c r="D84" s="16"/>
      <c r="E84" s="16"/>
      <c r="F84" s="141">
        <f t="shared" si="8"/>
        <v>0</v>
      </c>
      <c r="G84" s="16"/>
      <c r="H84" s="17">
        <f t="shared" si="9"/>
        <v>0</v>
      </c>
      <c r="I84" s="17"/>
      <c r="J84" s="37">
        <f>H84-(K84+L84+M84+N84+O84+P84)</f>
        <v>0</v>
      </c>
      <c r="K84" s="17"/>
      <c r="L84" s="17"/>
      <c r="M84" s="17"/>
      <c r="N84" s="17"/>
      <c r="O84" s="17"/>
      <c r="P84" s="17"/>
      <c r="Q84" s="17"/>
      <c r="R84" s="17"/>
      <c r="S84" s="17"/>
      <c r="T84" s="171">
        <f t="shared" si="11"/>
        <v>0</v>
      </c>
      <c r="U84" s="17"/>
      <c r="V84" s="17"/>
      <c r="W84" s="17"/>
      <c r="X84" s="17"/>
      <c r="Y84" s="17"/>
      <c r="Z84" s="171">
        <f t="shared" si="12"/>
        <v>0</v>
      </c>
      <c r="AA84" s="17"/>
      <c r="AB84" s="17"/>
      <c r="AC84" s="17"/>
      <c r="AD84" s="17"/>
      <c r="AE84" s="171">
        <f t="shared" si="13"/>
        <v>0</v>
      </c>
      <c r="AF84" s="17"/>
      <c r="AG84" s="17"/>
      <c r="AH84" s="17"/>
      <c r="AI84" s="17"/>
      <c r="AJ84" s="17"/>
      <c r="AK84" s="17"/>
      <c r="AM84" s="307" t="str">
        <f t="shared" si="14"/>
        <v/>
      </c>
    </row>
    <row r="85" spans="1:39" ht="21.75" customHeight="1">
      <c r="A85" s="41" t="s">
        <v>173</v>
      </c>
      <c r="B85" s="262" t="s">
        <v>391</v>
      </c>
      <c r="C85" s="16">
        <v>15</v>
      </c>
      <c r="D85" s="16">
        <v>65</v>
      </c>
      <c r="E85" s="16">
        <v>20</v>
      </c>
      <c r="F85" s="141">
        <f t="shared" si="8"/>
        <v>100</v>
      </c>
      <c r="G85" s="16">
        <v>50</v>
      </c>
      <c r="H85" s="17">
        <v>3</v>
      </c>
      <c r="I85" s="17">
        <v>1</v>
      </c>
      <c r="J85" s="37">
        <f t="shared" si="10"/>
        <v>1</v>
      </c>
      <c r="K85" s="17"/>
      <c r="L85" s="17"/>
      <c r="M85" s="17">
        <v>2</v>
      </c>
      <c r="N85" s="17"/>
      <c r="O85" s="17"/>
      <c r="P85" s="17"/>
      <c r="Q85" s="17">
        <v>3</v>
      </c>
      <c r="R85" s="17"/>
      <c r="S85" s="17"/>
      <c r="T85" s="171">
        <f t="shared" si="11"/>
        <v>0</v>
      </c>
      <c r="U85" s="17"/>
      <c r="V85" s="17"/>
      <c r="W85" s="17"/>
      <c r="X85" s="17"/>
      <c r="Y85" s="17"/>
      <c r="Z85" s="171">
        <f t="shared" si="12"/>
        <v>0</v>
      </c>
      <c r="AA85" s="17"/>
      <c r="AB85" s="17"/>
      <c r="AC85" s="17"/>
      <c r="AD85" s="17"/>
      <c r="AE85" s="171">
        <f t="shared" si="13"/>
        <v>0</v>
      </c>
      <c r="AF85" s="17"/>
      <c r="AG85" s="17"/>
      <c r="AH85" s="17"/>
      <c r="AI85" s="17"/>
      <c r="AJ85" s="17"/>
      <c r="AK85" s="17">
        <v>4</v>
      </c>
      <c r="AM85" s="307" t="str">
        <f t="shared" si="14"/>
        <v/>
      </c>
    </row>
    <row r="86" spans="1:39" ht="22.5" customHeight="1">
      <c r="A86" s="41" t="s">
        <v>174</v>
      </c>
      <c r="B86" s="262" t="s">
        <v>392</v>
      </c>
      <c r="C86" s="16"/>
      <c r="D86" s="16"/>
      <c r="E86" s="16"/>
      <c r="F86" s="141">
        <f t="shared" si="8"/>
        <v>0</v>
      </c>
      <c r="G86" s="16"/>
      <c r="H86" s="17">
        <f t="shared" si="9"/>
        <v>0</v>
      </c>
      <c r="I86" s="17"/>
      <c r="J86" s="37">
        <f t="shared" si="10"/>
        <v>0</v>
      </c>
      <c r="K86" s="17"/>
      <c r="L86" s="17"/>
      <c r="M86" s="17"/>
      <c r="N86" s="17"/>
      <c r="O86" s="17"/>
      <c r="P86" s="17"/>
      <c r="Q86" s="17"/>
      <c r="R86" s="17"/>
      <c r="S86" s="17"/>
      <c r="T86" s="171">
        <f t="shared" si="11"/>
        <v>0</v>
      </c>
      <c r="U86" s="17"/>
      <c r="V86" s="17"/>
      <c r="W86" s="17"/>
      <c r="X86" s="17"/>
      <c r="Y86" s="17"/>
      <c r="Z86" s="171">
        <f t="shared" si="12"/>
        <v>0</v>
      </c>
      <c r="AA86" s="17"/>
      <c r="AB86" s="17"/>
      <c r="AC86" s="17"/>
      <c r="AD86" s="17"/>
      <c r="AE86" s="171">
        <f t="shared" si="13"/>
        <v>0</v>
      </c>
      <c r="AF86" s="17"/>
      <c r="AG86" s="17"/>
      <c r="AH86" s="17"/>
      <c r="AI86" s="17"/>
      <c r="AJ86" s="17"/>
      <c r="AK86" s="17"/>
      <c r="AM86" s="307" t="str">
        <f t="shared" si="14"/>
        <v/>
      </c>
    </row>
    <row r="87" spans="1:39" ht="10.5" customHeight="1">
      <c r="A87" s="41" t="s">
        <v>175</v>
      </c>
      <c r="B87" s="262" t="s">
        <v>393</v>
      </c>
      <c r="C87" s="16"/>
      <c r="D87" s="16"/>
      <c r="E87" s="16"/>
      <c r="F87" s="141">
        <f t="shared" si="8"/>
        <v>0</v>
      </c>
      <c r="G87" s="16"/>
      <c r="H87" s="17">
        <f t="shared" si="9"/>
        <v>0</v>
      </c>
      <c r="I87" s="17"/>
      <c r="J87" s="37">
        <f t="shared" si="10"/>
        <v>0</v>
      </c>
      <c r="K87" s="17"/>
      <c r="L87" s="17"/>
      <c r="M87" s="17"/>
      <c r="N87" s="17"/>
      <c r="O87" s="17"/>
      <c r="P87" s="17"/>
      <c r="Q87" s="17"/>
      <c r="R87" s="17"/>
      <c r="S87" s="17"/>
      <c r="T87" s="171">
        <f t="shared" si="11"/>
        <v>0</v>
      </c>
      <c r="U87" s="17"/>
      <c r="V87" s="17"/>
      <c r="W87" s="17"/>
      <c r="X87" s="17"/>
      <c r="Y87" s="17"/>
      <c r="Z87" s="171">
        <f t="shared" si="12"/>
        <v>0</v>
      </c>
      <c r="AA87" s="17"/>
      <c r="AB87" s="17"/>
      <c r="AC87" s="17"/>
      <c r="AD87" s="17"/>
      <c r="AE87" s="171">
        <f t="shared" si="13"/>
        <v>0</v>
      </c>
      <c r="AF87" s="17"/>
      <c r="AG87" s="17"/>
      <c r="AH87" s="17"/>
      <c r="AI87" s="17"/>
      <c r="AJ87" s="17"/>
      <c r="AK87" s="17"/>
      <c r="AM87" s="307" t="str">
        <f t="shared" si="14"/>
        <v/>
      </c>
    </row>
    <row r="88" spans="1:39" ht="10.5" customHeight="1">
      <c r="A88" s="41" t="s">
        <v>176</v>
      </c>
      <c r="B88" s="262" t="s">
        <v>95</v>
      </c>
      <c r="C88" s="16"/>
      <c r="D88" s="16"/>
      <c r="E88" s="16"/>
      <c r="F88" s="141">
        <f t="shared" si="8"/>
        <v>0</v>
      </c>
      <c r="G88" s="16"/>
      <c r="H88" s="17">
        <f t="shared" si="9"/>
        <v>0</v>
      </c>
      <c r="I88" s="17"/>
      <c r="J88" s="37">
        <f t="shared" si="10"/>
        <v>0</v>
      </c>
      <c r="K88" s="17"/>
      <c r="L88" s="17"/>
      <c r="M88" s="17"/>
      <c r="N88" s="17"/>
      <c r="O88" s="17"/>
      <c r="P88" s="17"/>
      <c r="Q88" s="17"/>
      <c r="R88" s="17"/>
      <c r="S88" s="17"/>
      <c r="T88" s="171">
        <f t="shared" si="11"/>
        <v>0</v>
      </c>
      <c r="U88" s="17"/>
      <c r="V88" s="17"/>
      <c r="W88" s="17"/>
      <c r="X88" s="17"/>
      <c r="Y88" s="17"/>
      <c r="Z88" s="171">
        <f t="shared" si="12"/>
        <v>0</v>
      </c>
      <c r="AA88" s="17"/>
      <c r="AB88" s="17"/>
      <c r="AC88" s="17"/>
      <c r="AD88" s="17"/>
      <c r="AE88" s="171">
        <f t="shared" si="13"/>
        <v>0</v>
      </c>
      <c r="AF88" s="17"/>
      <c r="AG88" s="17"/>
      <c r="AH88" s="17"/>
      <c r="AI88" s="17"/>
      <c r="AJ88" s="17"/>
      <c r="AK88" s="17"/>
      <c r="AM88" s="307" t="str">
        <f t="shared" si="14"/>
        <v/>
      </c>
    </row>
    <row r="89" spans="1:39" ht="10.5" customHeight="1">
      <c r="A89" s="41" t="s">
        <v>177</v>
      </c>
      <c r="B89" s="262" t="s">
        <v>96</v>
      </c>
      <c r="C89" s="16">
        <v>58</v>
      </c>
      <c r="D89" s="16">
        <v>14</v>
      </c>
      <c r="E89" s="16">
        <v>77</v>
      </c>
      <c r="F89" s="141">
        <f t="shared" si="8"/>
        <v>149</v>
      </c>
      <c r="G89" s="16">
        <v>52</v>
      </c>
      <c r="H89" s="17">
        <v>1</v>
      </c>
      <c r="I89" s="17"/>
      <c r="J89" s="37">
        <f t="shared" si="10"/>
        <v>0</v>
      </c>
      <c r="K89" s="17"/>
      <c r="L89" s="17"/>
      <c r="M89" s="17"/>
      <c r="N89" s="17">
        <v>1</v>
      </c>
      <c r="O89" s="17"/>
      <c r="P89" s="17"/>
      <c r="Q89" s="17"/>
      <c r="R89" s="17"/>
      <c r="S89" s="17">
        <v>1</v>
      </c>
      <c r="T89" s="171">
        <f t="shared" si="11"/>
        <v>0</v>
      </c>
      <c r="U89" s="17"/>
      <c r="V89" s="17"/>
      <c r="W89" s="17"/>
      <c r="X89" s="17"/>
      <c r="Y89" s="17"/>
      <c r="Z89" s="171">
        <f t="shared" si="12"/>
        <v>0</v>
      </c>
      <c r="AA89" s="17"/>
      <c r="AB89" s="17"/>
      <c r="AC89" s="17"/>
      <c r="AD89" s="17"/>
      <c r="AE89" s="171">
        <f t="shared" si="13"/>
        <v>0</v>
      </c>
      <c r="AF89" s="17"/>
      <c r="AG89" s="17"/>
      <c r="AH89" s="17"/>
      <c r="AI89" s="17"/>
      <c r="AJ89" s="17"/>
      <c r="AK89" s="17">
        <v>12</v>
      </c>
      <c r="AM89" s="307" t="str">
        <f t="shared" si="14"/>
        <v/>
      </c>
    </row>
    <row r="90" spans="1:39" ht="10.5" customHeight="1">
      <c r="A90" s="41" t="s">
        <v>178</v>
      </c>
      <c r="B90" s="262" t="s">
        <v>394</v>
      </c>
      <c r="C90" s="16"/>
      <c r="D90" s="16"/>
      <c r="E90" s="16"/>
      <c r="F90" s="141">
        <f t="shared" si="8"/>
        <v>0</v>
      </c>
      <c r="G90" s="16"/>
      <c r="H90" s="17">
        <f t="shared" si="9"/>
        <v>0</v>
      </c>
      <c r="I90" s="17"/>
      <c r="J90" s="37">
        <f t="shared" si="10"/>
        <v>0</v>
      </c>
      <c r="K90" s="17"/>
      <c r="L90" s="17"/>
      <c r="M90" s="17"/>
      <c r="N90" s="17"/>
      <c r="O90" s="17"/>
      <c r="P90" s="17"/>
      <c r="Q90" s="17"/>
      <c r="R90" s="17"/>
      <c r="S90" s="17"/>
      <c r="T90" s="171">
        <f t="shared" si="11"/>
        <v>0</v>
      </c>
      <c r="U90" s="17"/>
      <c r="V90" s="17"/>
      <c r="W90" s="17"/>
      <c r="X90" s="17"/>
      <c r="Y90" s="17"/>
      <c r="Z90" s="171">
        <f t="shared" si="12"/>
        <v>0</v>
      </c>
      <c r="AA90" s="17"/>
      <c r="AB90" s="17"/>
      <c r="AC90" s="17"/>
      <c r="AD90" s="17"/>
      <c r="AE90" s="171">
        <f t="shared" si="13"/>
        <v>0</v>
      </c>
      <c r="AF90" s="17"/>
      <c r="AG90" s="17"/>
      <c r="AH90" s="17"/>
      <c r="AI90" s="17"/>
      <c r="AJ90" s="17"/>
      <c r="AK90" s="17"/>
      <c r="AM90" s="307" t="str">
        <f t="shared" si="14"/>
        <v/>
      </c>
    </row>
    <row r="91" spans="1:39" ht="10.5" customHeight="1">
      <c r="A91" s="41" t="s">
        <v>179</v>
      </c>
      <c r="B91" s="262" t="s">
        <v>97</v>
      </c>
      <c r="C91" s="16"/>
      <c r="D91" s="16"/>
      <c r="E91" s="16"/>
      <c r="F91" s="141">
        <f t="shared" si="8"/>
        <v>0</v>
      </c>
      <c r="G91" s="16"/>
      <c r="H91" s="17">
        <f t="shared" si="9"/>
        <v>0</v>
      </c>
      <c r="I91" s="17"/>
      <c r="J91" s="37">
        <f t="shared" si="10"/>
        <v>0</v>
      </c>
      <c r="K91" s="17"/>
      <c r="L91" s="17"/>
      <c r="M91" s="17"/>
      <c r="N91" s="17"/>
      <c r="O91" s="17"/>
      <c r="P91" s="17"/>
      <c r="Q91" s="17"/>
      <c r="R91" s="17"/>
      <c r="S91" s="17"/>
      <c r="T91" s="171">
        <f t="shared" si="11"/>
        <v>0</v>
      </c>
      <c r="U91" s="17"/>
      <c r="V91" s="17"/>
      <c r="W91" s="17"/>
      <c r="X91" s="17"/>
      <c r="Y91" s="17"/>
      <c r="Z91" s="171">
        <f t="shared" si="12"/>
        <v>0</v>
      </c>
      <c r="AA91" s="17"/>
      <c r="AB91" s="17"/>
      <c r="AC91" s="17"/>
      <c r="AD91" s="17"/>
      <c r="AE91" s="171">
        <f t="shared" si="13"/>
        <v>0</v>
      </c>
      <c r="AF91" s="17"/>
      <c r="AG91" s="17"/>
      <c r="AH91" s="17"/>
      <c r="AI91" s="17"/>
      <c r="AJ91" s="17"/>
      <c r="AK91" s="17"/>
      <c r="AM91" s="307" t="str">
        <f t="shared" si="14"/>
        <v/>
      </c>
    </row>
    <row r="92" spans="1:39" ht="10.5" customHeight="1">
      <c r="A92" s="41" t="s">
        <v>180</v>
      </c>
      <c r="B92" s="262" t="s">
        <v>395</v>
      </c>
      <c r="C92" s="16"/>
      <c r="D92" s="16"/>
      <c r="E92" s="16"/>
      <c r="F92" s="141">
        <f t="shared" si="8"/>
        <v>0</v>
      </c>
      <c r="G92" s="16"/>
      <c r="H92" s="17">
        <f t="shared" si="9"/>
        <v>0</v>
      </c>
      <c r="I92" s="17"/>
      <c r="J92" s="37">
        <f t="shared" si="10"/>
        <v>0</v>
      </c>
      <c r="K92" s="17"/>
      <c r="L92" s="17"/>
      <c r="M92" s="17"/>
      <c r="N92" s="17"/>
      <c r="O92" s="17"/>
      <c r="P92" s="17"/>
      <c r="Q92" s="17"/>
      <c r="R92" s="17"/>
      <c r="S92" s="17"/>
      <c r="T92" s="171">
        <f t="shared" si="11"/>
        <v>0</v>
      </c>
      <c r="U92" s="17"/>
      <c r="V92" s="17"/>
      <c r="W92" s="17"/>
      <c r="X92" s="17"/>
      <c r="Y92" s="17"/>
      <c r="Z92" s="171">
        <f t="shared" si="12"/>
        <v>0</v>
      </c>
      <c r="AA92" s="17"/>
      <c r="AB92" s="17"/>
      <c r="AC92" s="17"/>
      <c r="AD92" s="17"/>
      <c r="AE92" s="171">
        <f t="shared" si="13"/>
        <v>0</v>
      </c>
      <c r="AF92" s="17"/>
      <c r="AG92" s="17"/>
      <c r="AH92" s="17"/>
      <c r="AI92" s="17"/>
      <c r="AJ92" s="17"/>
      <c r="AK92" s="17"/>
      <c r="AM92" s="307" t="str">
        <f t="shared" si="14"/>
        <v/>
      </c>
    </row>
    <row r="93" spans="1:39" ht="10.5" customHeight="1">
      <c r="A93" s="41" t="s">
        <v>181</v>
      </c>
      <c r="B93" s="262" t="s">
        <v>98</v>
      </c>
      <c r="C93" s="16"/>
      <c r="D93" s="16"/>
      <c r="E93" s="16"/>
      <c r="F93" s="141">
        <f t="shared" si="8"/>
        <v>0</v>
      </c>
      <c r="G93" s="16"/>
      <c r="H93" s="17">
        <f t="shared" si="9"/>
        <v>0</v>
      </c>
      <c r="I93" s="17"/>
      <c r="J93" s="37">
        <f t="shared" si="10"/>
        <v>0</v>
      </c>
      <c r="K93" s="17"/>
      <c r="L93" s="17"/>
      <c r="M93" s="17"/>
      <c r="N93" s="17"/>
      <c r="O93" s="17"/>
      <c r="P93" s="17"/>
      <c r="Q93" s="17"/>
      <c r="R93" s="17"/>
      <c r="S93" s="17"/>
      <c r="T93" s="171">
        <f t="shared" si="11"/>
        <v>0</v>
      </c>
      <c r="U93" s="17"/>
      <c r="V93" s="17"/>
      <c r="W93" s="17"/>
      <c r="X93" s="17"/>
      <c r="Y93" s="17"/>
      <c r="Z93" s="171">
        <f t="shared" si="12"/>
        <v>0</v>
      </c>
      <c r="AA93" s="17"/>
      <c r="AB93" s="17"/>
      <c r="AC93" s="17"/>
      <c r="AD93" s="17"/>
      <c r="AE93" s="171">
        <f t="shared" si="13"/>
        <v>0</v>
      </c>
      <c r="AF93" s="17"/>
      <c r="AG93" s="17"/>
      <c r="AH93" s="17"/>
      <c r="AI93" s="17"/>
      <c r="AJ93" s="17"/>
      <c r="AK93" s="17"/>
      <c r="AM93" s="307" t="str">
        <f t="shared" si="14"/>
        <v/>
      </c>
    </row>
    <row r="94" spans="1:39" ht="10.5" customHeight="1">
      <c r="A94" s="41" t="s">
        <v>182</v>
      </c>
      <c r="B94" s="262" t="s">
        <v>396</v>
      </c>
      <c r="C94" s="16"/>
      <c r="D94" s="16"/>
      <c r="E94" s="16"/>
      <c r="F94" s="141">
        <f t="shared" si="8"/>
        <v>0</v>
      </c>
      <c r="G94" s="16"/>
      <c r="H94" s="17">
        <f t="shared" si="9"/>
        <v>0</v>
      </c>
      <c r="I94" s="17"/>
      <c r="J94" s="37">
        <f t="shared" si="10"/>
        <v>0</v>
      </c>
      <c r="K94" s="17"/>
      <c r="L94" s="17"/>
      <c r="M94" s="17"/>
      <c r="N94" s="17"/>
      <c r="O94" s="17"/>
      <c r="P94" s="17"/>
      <c r="Q94" s="17"/>
      <c r="R94" s="17"/>
      <c r="S94" s="17"/>
      <c r="T94" s="171">
        <f t="shared" si="11"/>
        <v>0</v>
      </c>
      <c r="U94" s="17"/>
      <c r="V94" s="17"/>
      <c r="W94" s="17"/>
      <c r="X94" s="17"/>
      <c r="Y94" s="17"/>
      <c r="Z94" s="171">
        <f t="shared" si="12"/>
        <v>0</v>
      </c>
      <c r="AA94" s="17"/>
      <c r="AB94" s="17"/>
      <c r="AC94" s="17"/>
      <c r="AD94" s="17"/>
      <c r="AE94" s="171">
        <f t="shared" si="13"/>
        <v>0</v>
      </c>
      <c r="AF94" s="17"/>
      <c r="AG94" s="17"/>
      <c r="AH94" s="17"/>
      <c r="AI94" s="17"/>
      <c r="AJ94" s="17"/>
      <c r="AK94" s="17"/>
      <c r="AM94" s="307" t="str">
        <f t="shared" si="14"/>
        <v/>
      </c>
    </row>
    <row r="95" spans="1:39" ht="10.5" customHeight="1">
      <c r="A95" s="41" t="s">
        <v>183</v>
      </c>
      <c r="B95" s="262" t="s">
        <v>397</v>
      </c>
      <c r="C95" s="16">
        <v>20</v>
      </c>
      <c r="D95" s="16">
        <v>25</v>
      </c>
      <c r="E95" s="16">
        <v>10</v>
      </c>
      <c r="F95" s="141">
        <f t="shared" si="8"/>
        <v>55</v>
      </c>
      <c r="G95" s="16">
        <v>4</v>
      </c>
      <c r="H95" s="17">
        <v>1</v>
      </c>
      <c r="I95" s="17"/>
      <c r="J95" s="37">
        <f t="shared" si="10"/>
        <v>0</v>
      </c>
      <c r="K95" s="17"/>
      <c r="L95" s="17"/>
      <c r="M95" s="17">
        <v>1</v>
      </c>
      <c r="N95" s="17"/>
      <c r="O95" s="17"/>
      <c r="P95" s="17"/>
      <c r="Q95" s="17"/>
      <c r="R95" s="17"/>
      <c r="S95" s="17">
        <v>1</v>
      </c>
      <c r="T95" s="171">
        <f t="shared" si="11"/>
        <v>0</v>
      </c>
      <c r="U95" s="17"/>
      <c r="V95" s="17"/>
      <c r="W95" s="17"/>
      <c r="X95" s="17"/>
      <c r="Y95" s="17"/>
      <c r="Z95" s="171">
        <v>1</v>
      </c>
      <c r="AA95" s="17"/>
      <c r="AB95" s="17"/>
      <c r="AC95" s="17"/>
      <c r="AD95" s="17">
        <v>1</v>
      </c>
      <c r="AE95" s="171">
        <f t="shared" si="13"/>
        <v>0</v>
      </c>
      <c r="AF95" s="17"/>
      <c r="AG95" s="17"/>
      <c r="AH95" s="17"/>
      <c r="AI95" s="17"/>
      <c r="AJ95" s="17"/>
      <c r="AK95" s="17">
        <v>1</v>
      </c>
      <c r="AM95" s="307" t="str">
        <f t="shared" si="14"/>
        <v/>
      </c>
    </row>
    <row r="96" spans="1:39" ht="10.5" customHeight="1">
      <c r="A96" s="41" t="s">
        <v>184</v>
      </c>
      <c r="B96" s="262" t="s">
        <v>398</v>
      </c>
      <c r="C96" s="16"/>
      <c r="D96" s="16"/>
      <c r="E96" s="16"/>
      <c r="F96" s="141">
        <f t="shared" si="8"/>
        <v>0</v>
      </c>
      <c r="G96" s="16"/>
      <c r="H96" s="17">
        <f t="shared" si="9"/>
        <v>0</v>
      </c>
      <c r="I96" s="17"/>
      <c r="J96" s="37">
        <f t="shared" si="10"/>
        <v>0</v>
      </c>
      <c r="K96" s="17"/>
      <c r="L96" s="17"/>
      <c r="M96" s="17"/>
      <c r="N96" s="17"/>
      <c r="O96" s="17"/>
      <c r="P96" s="17"/>
      <c r="Q96" s="17"/>
      <c r="R96" s="17"/>
      <c r="S96" s="17"/>
      <c r="T96" s="171">
        <f t="shared" si="11"/>
        <v>0</v>
      </c>
      <c r="U96" s="17"/>
      <c r="V96" s="17"/>
      <c r="W96" s="17"/>
      <c r="X96" s="17"/>
      <c r="Y96" s="17"/>
      <c r="Z96" s="171">
        <f t="shared" si="12"/>
        <v>0</v>
      </c>
      <c r="AA96" s="17"/>
      <c r="AB96" s="17"/>
      <c r="AC96" s="17"/>
      <c r="AD96" s="17"/>
      <c r="AE96" s="171">
        <f t="shared" si="13"/>
        <v>0</v>
      </c>
      <c r="AF96" s="17"/>
      <c r="AG96" s="17"/>
      <c r="AH96" s="17"/>
      <c r="AI96" s="17"/>
      <c r="AJ96" s="17"/>
      <c r="AK96" s="17"/>
      <c r="AM96" s="307" t="str">
        <f t="shared" si="14"/>
        <v/>
      </c>
    </row>
    <row r="97" spans="1:39" ht="10.5" customHeight="1">
      <c r="A97" s="41" t="s">
        <v>185</v>
      </c>
      <c r="B97" s="262" t="s">
        <v>399</v>
      </c>
      <c r="C97" s="16"/>
      <c r="D97" s="16"/>
      <c r="E97" s="16"/>
      <c r="F97" s="141">
        <f t="shared" si="8"/>
        <v>0</v>
      </c>
      <c r="G97" s="16"/>
      <c r="H97" s="17">
        <f t="shared" si="9"/>
        <v>0</v>
      </c>
      <c r="I97" s="17"/>
      <c r="J97" s="37">
        <f t="shared" si="10"/>
        <v>0</v>
      </c>
      <c r="K97" s="17"/>
      <c r="L97" s="17"/>
      <c r="M97" s="17"/>
      <c r="N97" s="17"/>
      <c r="O97" s="17"/>
      <c r="P97" s="17"/>
      <c r="Q97" s="17"/>
      <c r="R97" s="17"/>
      <c r="S97" s="17"/>
      <c r="T97" s="171">
        <f t="shared" si="11"/>
        <v>0</v>
      </c>
      <c r="U97" s="17"/>
      <c r="V97" s="17"/>
      <c r="W97" s="17"/>
      <c r="X97" s="17"/>
      <c r="Y97" s="17"/>
      <c r="Z97" s="171">
        <f t="shared" si="12"/>
        <v>0</v>
      </c>
      <c r="AA97" s="17"/>
      <c r="AB97" s="17"/>
      <c r="AC97" s="17"/>
      <c r="AD97" s="17"/>
      <c r="AE97" s="171">
        <f t="shared" si="13"/>
        <v>0</v>
      </c>
      <c r="AF97" s="17"/>
      <c r="AG97" s="17"/>
      <c r="AH97" s="17"/>
      <c r="AI97" s="17"/>
      <c r="AJ97" s="17"/>
      <c r="AK97" s="17"/>
      <c r="AM97" s="307" t="str">
        <f t="shared" si="14"/>
        <v/>
      </c>
    </row>
    <row r="98" spans="1:39" ht="10.5" customHeight="1">
      <c r="A98" s="41" t="s">
        <v>186</v>
      </c>
      <c r="B98" s="262" t="s">
        <v>400</v>
      </c>
      <c r="C98" s="16"/>
      <c r="D98" s="16"/>
      <c r="E98" s="16"/>
      <c r="F98" s="141">
        <f t="shared" si="8"/>
        <v>0</v>
      </c>
      <c r="G98" s="16"/>
      <c r="H98" s="17">
        <f t="shared" si="9"/>
        <v>0</v>
      </c>
      <c r="I98" s="17"/>
      <c r="J98" s="37">
        <f t="shared" si="10"/>
        <v>0</v>
      </c>
      <c r="K98" s="17"/>
      <c r="L98" s="17"/>
      <c r="M98" s="17"/>
      <c r="N98" s="17"/>
      <c r="O98" s="17"/>
      <c r="P98" s="17"/>
      <c r="Q98" s="17"/>
      <c r="R98" s="17"/>
      <c r="S98" s="17"/>
      <c r="T98" s="171">
        <f t="shared" si="11"/>
        <v>0</v>
      </c>
      <c r="U98" s="17"/>
      <c r="V98" s="17"/>
      <c r="W98" s="17"/>
      <c r="X98" s="17"/>
      <c r="Y98" s="17"/>
      <c r="Z98" s="171">
        <f t="shared" si="12"/>
        <v>0</v>
      </c>
      <c r="AA98" s="17"/>
      <c r="AB98" s="17"/>
      <c r="AC98" s="17"/>
      <c r="AD98" s="17"/>
      <c r="AE98" s="171">
        <f t="shared" si="13"/>
        <v>0</v>
      </c>
      <c r="AF98" s="17"/>
      <c r="AG98" s="17"/>
      <c r="AH98" s="17"/>
      <c r="AI98" s="17"/>
      <c r="AJ98" s="17"/>
      <c r="AK98" s="17"/>
      <c r="AM98" s="307" t="str">
        <f t="shared" si="14"/>
        <v/>
      </c>
    </row>
    <row r="99" spans="1:39" ht="10.5" customHeight="1">
      <c r="A99" s="41" t="s">
        <v>187</v>
      </c>
      <c r="B99" s="262" t="s">
        <v>202</v>
      </c>
      <c r="C99" s="16"/>
      <c r="D99" s="16"/>
      <c r="E99" s="16"/>
      <c r="F99" s="141">
        <f t="shared" si="8"/>
        <v>0</v>
      </c>
      <c r="G99" s="16"/>
      <c r="H99" s="17">
        <f t="shared" si="9"/>
        <v>0</v>
      </c>
      <c r="I99" s="17"/>
      <c r="J99" s="37">
        <f t="shared" si="10"/>
        <v>0</v>
      </c>
      <c r="K99" s="17"/>
      <c r="L99" s="17"/>
      <c r="M99" s="17"/>
      <c r="N99" s="17"/>
      <c r="O99" s="17"/>
      <c r="P99" s="17"/>
      <c r="Q99" s="17"/>
      <c r="R99" s="17"/>
      <c r="S99" s="17"/>
      <c r="T99" s="171">
        <f t="shared" si="11"/>
        <v>0</v>
      </c>
      <c r="U99" s="17"/>
      <c r="V99" s="17"/>
      <c r="W99" s="17"/>
      <c r="X99" s="17"/>
      <c r="Y99" s="17"/>
      <c r="Z99" s="171">
        <f t="shared" si="12"/>
        <v>0</v>
      </c>
      <c r="AA99" s="17"/>
      <c r="AB99" s="17"/>
      <c r="AC99" s="17"/>
      <c r="AD99" s="17"/>
      <c r="AE99" s="171">
        <f t="shared" si="13"/>
        <v>0</v>
      </c>
      <c r="AF99" s="17"/>
      <c r="AG99" s="17"/>
      <c r="AH99" s="17"/>
      <c r="AI99" s="17"/>
      <c r="AJ99" s="17"/>
      <c r="AK99" s="17"/>
      <c r="AM99" s="307" t="str">
        <f t="shared" si="14"/>
        <v/>
      </c>
    </row>
    <row r="100" spans="1:39" ht="10.5" customHeight="1">
      <c r="A100" s="41" t="s">
        <v>188</v>
      </c>
      <c r="B100" s="262" t="s">
        <v>401</v>
      </c>
      <c r="C100" s="16"/>
      <c r="D100" s="16"/>
      <c r="E100" s="16"/>
      <c r="F100" s="141">
        <f t="shared" si="8"/>
        <v>0</v>
      </c>
      <c r="G100" s="16"/>
      <c r="H100" s="17">
        <f t="shared" si="9"/>
        <v>0</v>
      </c>
      <c r="I100" s="17"/>
      <c r="J100" s="37">
        <f t="shared" si="10"/>
        <v>0</v>
      </c>
      <c r="K100" s="17"/>
      <c r="L100" s="17"/>
      <c r="M100" s="17"/>
      <c r="N100" s="17"/>
      <c r="O100" s="17"/>
      <c r="P100" s="17"/>
      <c r="Q100" s="17"/>
      <c r="R100" s="17"/>
      <c r="S100" s="17"/>
      <c r="T100" s="171">
        <f t="shared" si="11"/>
        <v>0</v>
      </c>
      <c r="U100" s="17"/>
      <c r="V100" s="17"/>
      <c r="W100" s="17"/>
      <c r="X100" s="17"/>
      <c r="Y100" s="17"/>
      <c r="Z100" s="171">
        <f t="shared" si="12"/>
        <v>0</v>
      </c>
      <c r="AA100" s="17"/>
      <c r="AB100" s="17"/>
      <c r="AC100" s="17"/>
      <c r="AD100" s="17"/>
      <c r="AE100" s="171">
        <f t="shared" si="13"/>
        <v>0</v>
      </c>
      <c r="AF100" s="17"/>
      <c r="AG100" s="17"/>
      <c r="AH100" s="17"/>
      <c r="AI100" s="17"/>
      <c r="AJ100" s="17"/>
      <c r="AK100" s="17"/>
      <c r="AM100" s="307" t="str">
        <f t="shared" si="14"/>
        <v/>
      </c>
    </row>
    <row r="101" spans="1:39" ht="10.5" customHeight="1">
      <c r="A101" s="41" t="s">
        <v>189</v>
      </c>
      <c r="B101" s="262" t="s">
        <v>100</v>
      </c>
      <c r="C101" s="16">
        <v>265</v>
      </c>
      <c r="D101" s="16">
        <v>6</v>
      </c>
      <c r="E101" s="16"/>
      <c r="F101" s="141">
        <f t="shared" si="8"/>
        <v>271</v>
      </c>
      <c r="G101" s="16">
        <v>167</v>
      </c>
      <c r="H101" s="17">
        <v>8</v>
      </c>
      <c r="I101" s="17">
        <v>4</v>
      </c>
      <c r="J101" s="37">
        <f t="shared" si="10"/>
        <v>4</v>
      </c>
      <c r="K101" s="17"/>
      <c r="L101" s="17"/>
      <c r="M101" s="17"/>
      <c r="N101" s="17">
        <v>2</v>
      </c>
      <c r="O101" s="17"/>
      <c r="P101" s="17">
        <v>2</v>
      </c>
      <c r="Q101" s="17">
        <v>6</v>
      </c>
      <c r="R101" s="17">
        <v>2</v>
      </c>
      <c r="S101" s="17">
        <v>2</v>
      </c>
      <c r="T101" s="171">
        <v>4</v>
      </c>
      <c r="U101" s="17">
        <v>2</v>
      </c>
      <c r="V101" s="17">
        <v>4</v>
      </c>
      <c r="W101" s="17"/>
      <c r="X101" s="17"/>
      <c r="Y101" s="17"/>
      <c r="Z101" s="171">
        <f t="shared" si="12"/>
        <v>0</v>
      </c>
      <c r="AA101" s="17"/>
      <c r="AB101" s="17"/>
      <c r="AC101" s="17"/>
      <c r="AD101" s="17"/>
      <c r="AE101" s="171">
        <f t="shared" si="13"/>
        <v>0</v>
      </c>
      <c r="AF101" s="17"/>
      <c r="AG101" s="17"/>
      <c r="AH101" s="17"/>
      <c r="AI101" s="17"/>
      <c r="AJ101" s="17"/>
      <c r="AK101" s="17">
        <v>6</v>
      </c>
      <c r="AM101" s="307" t="str">
        <f t="shared" si="14"/>
        <v/>
      </c>
    </row>
    <row r="102" spans="1:39" ht="10.5" customHeight="1">
      <c r="A102" s="41" t="s">
        <v>190</v>
      </c>
      <c r="B102" s="262" t="s">
        <v>402</v>
      </c>
      <c r="C102" s="16"/>
      <c r="D102" s="16"/>
      <c r="E102" s="16"/>
      <c r="F102" s="141">
        <f t="shared" si="8"/>
        <v>0</v>
      </c>
      <c r="G102" s="16"/>
      <c r="H102" s="17">
        <f t="shared" si="9"/>
        <v>0</v>
      </c>
      <c r="I102" s="17"/>
      <c r="J102" s="37">
        <f t="shared" si="10"/>
        <v>0</v>
      </c>
      <c r="K102" s="17"/>
      <c r="L102" s="17"/>
      <c r="M102" s="17"/>
      <c r="N102" s="17"/>
      <c r="O102" s="17"/>
      <c r="P102" s="17"/>
      <c r="Q102" s="17"/>
      <c r="R102" s="17"/>
      <c r="S102" s="17"/>
      <c r="T102" s="171">
        <f t="shared" si="11"/>
        <v>0</v>
      </c>
      <c r="U102" s="17"/>
      <c r="V102" s="17"/>
      <c r="W102" s="17"/>
      <c r="X102" s="17"/>
      <c r="Y102" s="17"/>
      <c r="Z102" s="171">
        <f t="shared" si="12"/>
        <v>0</v>
      </c>
      <c r="AA102" s="17"/>
      <c r="AB102" s="17"/>
      <c r="AC102" s="17"/>
      <c r="AD102" s="17"/>
      <c r="AE102" s="171">
        <f t="shared" si="13"/>
        <v>0</v>
      </c>
      <c r="AF102" s="17"/>
      <c r="AG102" s="17"/>
      <c r="AH102" s="17"/>
      <c r="AI102" s="17"/>
      <c r="AJ102" s="17"/>
      <c r="AK102" s="17"/>
      <c r="AM102" s="307" t="str">
        <f t="shared" si="14"/>
        <v/>
      </c>
    </row>
    <row r="103" spans="1:39" ht="10.5" customHeight="1">
      <c r="A103" s="41" t="s">
        <v>191</v>
      </c>
      <c r="B103" s="262" t="s">
        <v>403</v>
      </c>
      <c r="C103" s="16"/>
      <c r="D103" s="16"/>
      <c r="E103" s="16"/>
      <c r="F103" s="141">
        <f t="shared" si="8"/>
        <v>0</v>
      </c>
      <c r="G103" s="16"/>
      <c r="H103" s="17">
        <f t="shared" si="9"/>
        <v>0</v>
      </c>
      <c r="I103" s="17"/>
      <c r="J103" s="37">
        <f t="shared" si="10"/>
        <v>0</v>
      </c>
      <c r="K103" s="17"/>
      <c r="L103" s="17"/>
      <c r="M103" s="17"/>
      <c r="N103" s="17"/>
      <c r="O103" s="17"/>
      <c r="P103" s="17"/>
      <c r="Q103" s="17"/>
      <c r="R103" s="17"/>
      <c r="S103" s="17"/>
      <c r="T103" s="171">
        <f t="shared" si="11"/>
        <v>0</v>
      </c>
      <c r="U103" s="17"/>
      <c r="V103" s="17"/>
      <c r="W103" s="17"/>
      <c r="X103" s="17"/>
      <c r="Y103" s="17"/>
      <c r="Z103" s="171">
        <f t="shared" si="12"/>
        <v>0</v>
      </c>
      <c r="AA103" s="17"/>
      <c r="AB103" s="17"/>
      <c r="AC103" s="17"/>
      <c r="AD103" s="17"/>
      <c r="AE103" s="171">
        <f t="shared" si="13"/>
        <v>0</v>
      </c>
      <c r="AF103" s="17"/>
      <c r="AG103" s="17"/>
      <c r="AH103" s="17"/>
      <c r="AI103" s="17"/>
      <c r="AJ103" s="17"/>
      <c r="AK103" s="17"/>
      <c r="AM103" s="307" t="str">
        <f t="shared" si="14"/>
        <v/>
      </c>
    </row>
    <row r="104" spans="1:39" ht="10.5" customHeight="1">
      <c r="A104" s="41" t="s">
        <v>192</v>
      </c>
      <c r="B104" s="262" t="s">
        <v>101</v>
      </c>
      <c r="C104" s="16"/>
      <c r="D104" s="16"/>
      <c r="E104" s="16"/>
      <c r="F104" s="141">
        <f t="shared" si="8"/>
        <v>0</v>
      </c>
      <c r="G104" s="16"/>
      <c r="H104" s="17">
        <f t="shared" si="9"/>
        <v>0</v>
      </c>
      <c r="I104" s="17"/>
      <c r="J104" s="37">
        <f t="shared" si="10"/>
        <v>0</v>
      </c>
      <c r="K104" s="17"/>
      <c r="L104" s="17"/>
      <c r="M104" s="17"/>
      <c r="N104" s="17"/>
      <c r="O104" s="17"/>
      <c r="P104" s="17"/>
      <c r="Q104" s="17"/>
      <c r="R104" s="17"/>
      <c r="S104" s="17"/>
      <c r="T104" s="171">
        <f t="shared" si="11"/>
        <v>0</v>
      </c>
      <c r="U104" s="17"/>
      <c r="V104" s="17"/>
      <c r="W104" s="17"/>
      <c r="X104" s="17"/>
      <c r="Y104" s="17"/>
      <c r="Z104" s="171">
        <f t="shared" si="12"/>
        <v>0</v>
      </c>
      <c r="AA104" s="17"/>
      <c r="AB104" s="17"/>
      <c r="AC104" s="17"/>
      <c r="AD104" s="17"/>
      <c r="AE104" s="171">
        <f t="shared" si="13"/>
        <v>0</v>
      </c>
      <c r="AF104" s="17"/>
      <c r="AG104" s="17"/>
      <c r="AH104" s="17"/>
      <c r="AI104" s="17"/>
      <c r="AJ104" s="17"/>
      <c r="AK104" s="17"/>
      <c r="AM104" s="307" t="str">
        <f t="shared" si="14"/>
        <v/>
      </c>
    </row>
    <row r="105" spans="1:39" ht="10.5" customHeight="1">
      <c r="A105" s="41" t="s">
        <v>193</v>
      </c>
      <c r="B105" s="262" t="s">
        <v>208</v>
      </c>
      <c r="C105" s="16"/>
      <c r="D105" s="16"/>
      <c r="E105" s="16"/>
      <c r="F105" s="141">
        <f t="shared" si="8"/>
        <v>0</v>
      </c>
      <c r="G105" s="16"/>
      <c r="H105" s="17">
        <f t="shared" si="9"/>
        <v>0</v>
      </c>
      <c r="I105" s="17"/>
      <c r="J105" s="37">
        <f t="shared" si="10"/>
        <v>0</v>
      </c>
      <c r="K105" s="17"/>
      <c r="L105" s="17"/>
      <c r="M105" s="17"/>
      <c r="N105" s="17"/>
      <c r="O105" s="17"/>
      <c r="P105" s="17"/>
      <c r="Q105" s="17"/>
      <c r="R105" s="17"/>
      <c r="S105" s="17"/>
      <c r="T105" s="171">
        <f t="shared" si="11"/>
        <v>0</v>
      </c>
      <c r="U105" s="17"/>
      <c r="V105" s="17"/>
      <c r="W105" s="17"/>
      <c r="X105" s="17"/>
      <c r="Y105" s="17"/>
      <c r="Z105" s="171">
        <f t="shared" si="12"/>
        <v>0</v>
      </c>
      <c r="AA105" s="17"/>
      <c r="AB105" s="17"/>
      <c r="AC105" s="17"/>
      <c r="AD105" s="17"/>
      <c r="AE105" s="171">
        <f t="shared" si="13"/>
        <v>0</v>
      </c>
      <c r="AF105" s="17"/>
      <c r="AG105" s="17"/>
      <c r="AH105" s="17"/>
      <c r="AI105" s="17"/>
      <c r="AJ105" s="17"/>
      <c r="AK105" s="17"/>
      <c r="AM105" s="307" t="str">
        <f t="shared" si="14"/>
        <v/>
      </c>
    </row>
    <row r="106" spans="1:39" ht="10.5" customHeight="1">
      <c r="A106" s="41" t="s">
        <v>194</v>
      </c>
      <c r="B106" s="262" t="s">
        <v>210</v>
      </c>
      <c r="C106" s="16"/>
      <c r="D106" s="16"/>
      <c r="E106" s="16"/>
      <c r="F106" s="141">
        <f t="shared" si="8"/>
        <v>0</v>
      </c>
      <c r="G106" s="16"/>
      <c r="H106" s="17">
        <f t="shared" si="9"/>
        <v>0</v>
      </c>
      <c r="I106" s="17"/>
      <c r="J106" s="37">
        <f t="shared" si="10"/>
        <v>0</v>
      </c>
      <c r="K106" s="17"/>
      <c r="L106" s="17"/>
      <c r="M106" s="17"/>
      <c r="N106" s="17"/>
      <c r="O106" s="17"/>
      <c r="P106" s="17"/>
      <c r="Q106" s="17"/>
      <c r="R106" s="17"/>
      <c r="S106" s="17"/>
      <c r="T106" s="171">
        <f t="shared" si="11"/>
        <v>0</v>
      </c>
      <c r="U106" s="17"/>
      <c r="V106" s="17"/>
      <c r="W106" s="17"/>
      <c r="X106" s="17"/>
      <c r="Y106" s="17"/>
      <c r="Z106" s="171">
        <f t="shared" si="12"/>
        <v>0</v>
      </c>
      <c r="AA106" s="17"/>
      <c r="AB106" s="17"/>
      <c r="AC106" s="17"/>
      <c r="AD106" s="17"/>
      <c r="AE106" s="171">
        <f t="shared" si="13"/>
        <v>0</v>
      </c>
      <c r="AF106" s="17"/>
      <c r="AG106" s="17"/>
      <c r="AH106" s="17"/>
      <c r="AI106" s="17"/>
      <c r="AJ106" s="17"/>
      <c r="AK106" s="17"/>
      <c r="AM106" s="307" t="str">
        <f t="shared" si="14"/>
        <v/>
      </c>
    </row>
    <row r="107" spans="1:39" ht="10.5" customHeight="1">
      <c r="A107" s="41" t="s">
        <v>197</v>
      </c>
      <c r="B107" s="262" t="s">
        <v>102</v>
      </c>
      <c r="C107" s="16"/>
      <c r="D107" s="16"/>
      <c r="E107" s="16"/>
      <c r="F107" s="141">
        <f t="shared" si="8"/>
        <v>0</v>
      </c>
      <c r="G107" s="16"/>
      <c r="H107" s="17">
        <f t="shared" si="9"/>
        <v>0</v>
      </c>
      <c r="I107" s="17"/>
      <c r="J107" s="37">
        <f t="shared" si="10"/>
        <v>0</v>
      </c>
      <c r="K107" s="17"/>
      <c r="L107" s="17"/>
      <c r="M107" s="17"/>
      <c r="N107" s="17"/>
      <c r="O107" s="17"/>
      <c r="P107" s="17"/>
      <c r="Q107" s="17"/>
      <c r="R107" s="17"/>
      <c r="S107" s="17"/>
      <c r="T107" s="171">
        <f t="shared" si="11"/>
        <v>0</v>
      </c>
      <c r="U107" s="17"/>
      <c r="V107" s="17"/>
      <c r="W107" s="17"/>
      <c r="X107" s="17"/>
      <c r="Y107" s="17"/>
      <c r="Z107" s="171">
        <f t="shared" si="12"/>
        <v>0</v>
      </c>
      <c r="AA107" s="17"/>
      <c r="AB107" s="17"/>
      <c r="AC107" s="17"/>
      <c r="AD107" s="17"/>
      <c r="AE107" s="171">
        <f t="shared" si="13"/>
        <v>0</v>
      </c>
      <c r="AF107" s="17"/>
      <c r="AG107" s="17"/>
      <c r="AH107" s="17"/>
      <c r="AI107" s="17"/>
      <c r="AJ107" s="17"/>
      <c r="AK107" s="17"/>
      <c r="AM107" s="307" t="str">
        <f t="shared" si="14"/>
        <v/>
      </c>
    </row>
    <row r="108" spans="1:39" ht="10.5" customHeight="1">
      <c r="A108" s="41" t="s">
        <v>198</v>
      </c>
      <c r="B108" s="262" t="s">
        <v>404</v>
      </c>
      <c r="C108" s="16"/>
      <c r="D108" s="16"/>
      <c r="E108" s="16"/>
      <c r="F108" s="141">
        <f t="shared" si="8"/>
        <v>0</v>
      </c>
      <c r="G108" s="16"/>
      <c r="H108" s="17">
        <f t="shared" si="9"/>
        <v>0</v>
      </c>
      <c r="I108" s="17"/>
      <c r="J108" s="37">
        <f t="shared" si="10"/>
        <v>0</v>
      </c>
      <c r="K108" s="17"/>
      <c r="L108" s="17"/>
      <c r="M108" s="17"/>
      <c r="N108" s="17"/>
      <c r="O108" s="17"/>
      <c r="P108" s="17"/>
      <c r="Q108" s="17"/>
      <c r="R108" s="17"/>
      <c r="S108" s="17"/>
      <c r="T108" s="171">
        <f t="shared" si="11"/>
        <v>0</v>
      </c>
      <c r="U108" s="17"/>
      <c r="V108" s="17"/>
      <c r="W108" s="17"/>
      <c r="X108" s="17"/>
      <c r="Y108" s="17"/>
      <c r="Z108" s="171">
        <f t="shared" si="12"/>
        <v>0</v>
      </c>
      <c r="AA108" s="17"/>
      <c r="AB108" s="17"/>
      <c r="AC108" s="17"/>
      <c r="AD108" s="17"/>
      <c r="AE108" s="171">
        <f t="shared" si="13"/>
        <v>0</v>
      </c>
      <c r="AF108" s="17"/>
      <c r="AG108" s="17"/>
      <c r="AH108" s="17"/>
      <c r="AI108" s="17"/>
      <c r="AJ108" s="17"/>
      <c r="AK108" s="17"/>
      <c r="AM108" s="307" t="str">
        <f t="shared" si="14"/>
        <v/>
      </c>
    </row>
    <row r="109" spans="1:39" ht="10.5" customHeight="1">
      <c r="A109" s="41" t="s">
        <v>199</v>
      </c>
      <c r="B109" s="262" t="s">
        <v>405</v>
      </c>
      <c r="C109" s="16">
        <v>40</v>
      </c>
      <c r="D109" s="16"/>
      <c r="E109" s="16"/>
      <c r="F109" s="141">
        <f t="shared" si="8"/>
        <v>40</v>
      </c>
      <c r="G109" s="16">
        <v>17</v>
      </c>
      <c r="H109" s="17">
        <v>1</v>
      </c>
      <c r="I109" s="17"/>
      <c r="J109" s="37">
        <f t="shared" si="10"/>
        <v>1</v>
      </c>
      <c r="K109" s="17"/>
      <c r="L109" s="17"/>
      <c r="M109" s="17"/>
      <c r="N109" s="17"/>
      <c r="O109" s="17"/>
      <c r="P109" s="17"/>
      <c r="Q109" s="17">
        <v>1</v>
      </c>
      <c r="R109" s="17"/>
      <c r="S109" s="17"/>
      <c r="T109" s="171">
        <f t="shared" si="11"/>
        <v>0</v>
      </c>
      <c r="U109" s="17"/>
      <c r="V109" s="17"/>
      <c r="W109" s="17"/>
      <c r="X109" s="17"/>
      <c r="Y109" s="17"/>
      <c r="Z109" s="171">
        <f t="shared" si="12"/>
        <v>0</v>
      </c>
      <c r="AA109" s="17"/>
      <c r="AB109" s="17"/>
      <c r="AC109" s="17"/>
      <c r="AD109" s="17"/>
      <c r="AE109" s="171">
        <f t="shared" si="13"/>
        <v>0</v>
      </c>
      <c r="AF109" s="17"/>
      <c r="AG109" s="17"/>
      <c r="AH109" s="17"/>
      <c r="AI109" s="17"/>
      <c r="AJ109" s="17"/>
      <c r="AK109" s="17"/>
      <c r="AM109" s="307" t="str">
        <f t="shared" si="14"/>
        <v/>
      </c>
    </row>
    <row r="110" spans="1:39" ht="10.5" customHeight="1">
      <c r="A110" s="41" t="s">
        <v>200</v>
      </c>
      <c r="B110" s="262" t="s">
        <v>216</v>
      </c>
      <c r="C110" s="16"/>
      <c r="D110" s="16"/>
      <c r="E110" s="16"/>
      <c r="F110" s="141">
        <f t="shared" si="8"/>
        <v>0</v>
      </c>
      <c r="G110" s="16"/>
      <c r="H110" s="17">
        <f t="shared" si="9"/>
        <v>0</v>
      </c>
      <c r="I110" s="17"/>
      <c r="J110" s="37">
        <f t="shared" si="10"/>
        <v>0</v>
      </c>
      <c r="K110" s="17"/>
      <c r="L110" s="17"/>
      <c r="M110" s="17"/>
      <c r="N110" s="17"/>
      <c r="O110" s="17"/>
      <c r="P110" s="17"/>
      <c r="Q110" s="17"/>
      <c r="R110" s="17"/>
      <c r="S110" s="17"/>
      <c r="T110" s="171">
        <f t="shared" si="11"/>
        <v>0</v>
      </c>
      <c r="U110" s="17"/>
      <c r="V110" s="17"/>
      <c r="W110" s="17"/>
      <c r="X110" s="17"/>
      <c r="Y110" s="17"/>
      <c r="Z110" s="171">
        <f t="shared" si="12"/>
        <v>0</v>
      </c>
      <c r="AA110" s="17"/>
      <c r="AB110" s="17"/>
      <c r="AC110" s="17"/>
      <c r="AD110" s="17"/>
      <c r="AE110" s="171">
        <f t="shared" si="13"/>
        <v>0</v>
      </c>
      <c r="AF110" s="17"/>
      <c r="AG110" s="17"/>
      <c r="AH110" s="17"/>
      <c r="AI110" s="17"/>
      <c r="AJ110" s="17"/>
      <c r="AK110" s="17"/>
      <c r="AM110" s="307" t="str">
        <f t="shared" si="14"/>
        <v/>
      </c>
    </row>
    <row r="111" spans="1:39" ht="10.5" customHeight="1">
      <c r="A111" s="41" t="s">
        <v>201</v>
      </c>
      <c r="B111" s="262" t="s">
        <v>217</v>
      </c>
      <c r="C111" s="16"/>
      <c r="D111" s="16"/>
      <c r="E111" s="16"/>
      <c r="F111" s="141">
        <f t="shared" si="8"/>
        <v>0</v>
      </c>
      <c r="G111" s="16"/>
      <c r="H111" s="17">
        <f t="shared" si="9"/>
        <v>0</v>
      </c>
      <c r="I111" s="17"/>
      <c r="J111" s="37">
        <f t="shared" si="10"/>
        <v>0</v>
      </c>
      <c r="K111" s="17"/>
      <c r="L111" s="17"/>
      <c r="M111" s="17"/>
      <c r="N111" s="17"/>
      <c r="O111" s="17"/>
      <c r="P111" s="17"/>
      <c r="Q111" s="17"/>
      <c r="R111" s="17"/>
      <c r="S111" s="17"/>
      <c r="T111" s="171">
        <f t="shared" si="11"/>
        <v>0</v>
      </c>
      <c r="U111" s="17"/>
      <c r="V111" s="17"/>
      <c r="W111" s="17"/>
      <c r="X111" s="17"/>
      <c r="Y111" s="17"/>
      <c r="Z111" s="171">
        <f t="shared" si="12"/>
        <v>0</v>
      </c>
      <c r="AA111" s="17"/>
      <c r="AB111" s="17"/>
      <c r="AC111" s="17"/>
      <c r="AD111" s="17"/>
      <c r="AE111" s="171">
        <f t="shared" si="13"/>
        <v>0</v>
      </c>
      <c r="AF111" s="17"/>
      <c r="AG111" s="17"/>
      <c r="AH111" s="17"/>
      <c r="AI111" s="17"/>
      <c r="AJ111" s="17"/>
      <c r="AK111" s="17"/>
      <c r="AM111" s="307" t="str">
        <f t="shared" si="14"/>
        <v/>
      </c>
    </row>
    <row r="112" spans="1:39" ht="45" customHeight="1">
      <c r="A112" s="41" t="s">
        <v>203</v>
      </c>
      <c r="B112" s="262" t="s">
        <v>406</v>
      </c>
      <c r="C112" s="16">
        <v>231</v>
      </c>
      <c r="D112" s="16">
        <v>12</v>
      </c>
      <c r="E112" s="16">
        <v>8</v>
      </c>
      <c r="F112" s="141">
        <f t="shared" si="8"/>
        <v>251</v>
      </c>
      <c r="G112" s="16">
        <v>37</v>
      </c>
      <c r="H112" s="17">
        <v>7</v>
      </c>
      <c r="I112" s="17"/>
      <c r="J112" s="37">
        <f t="shared" si="10"/>
        <v>1</v>
      </c>
      <c r="K112" s="17">
        <v>6</v>
      </c>
      <c r="L112" s="17"/>
      <c r="M112" s="17"/>
      <c r="N112" s="17"/>
      <c r="O112" s="17"/>
      <c r="P112" s="17"/>
      <c r="Q112" s="17"/>
      <c r="R112" s="17"/>
      <c r="S112" s="17">
        <v>1</v>
      </c>
      <c r="T112" s="171">
        <f t="shared" si="11"/>
        <v>0</v>
      </c>
      <c r="U112" s="17"/>
      <c r="V112" s="17"/>
      <c r="W112" s="17"/>
      <c r="X112" s="17"/>
      <c r="Y112" s="17"/>
      <c r="Z112" s="171">
        <f t="shared" si="12"/>
        <v>0</v>
      </c>
      <c r="AA112" s="17"/>
      <c r="AB112" s="17"/>
      <c r="AC112" s="17"/>
      <c r="AD112" s="17"/>
      <c r="AE112" s="171">
        <f t="shared" si="13"/>
        <v>0</v>
      </c>
      <c r="AF112" s="17"/>
      <c r="AG112" s="17"/>
      <c r="AH112" s="17"/>
      <c r="AI112" s="17"/>
      <c r="AJ112" s="17"/>
      <c r="AK112" s="17">
        <v>10</v>
      </c>
      <c r="AM112" s="307" t="str">
        <f t="shared" si="14"/>
        <v/>
      </c>
    </row>
    <row r="113" spans="1:39" ht="34.5" customHeight="1">
      <c r="A113" s="41" t="s">
        <v>204</v>
      </c>
      <c r="B113" s="262" t="s">
        <v>515</v>
      </c>
      <c r="C113" s="16">
        <v>102</v>
      </c>
      <c r="D113" s="16">
        <v>146</v>
      </c>
      <c r="E113" s="16">
        <v>569</v>
      </c>
      <c r="F113" s="141">
        <f t="shared" si="8"/>
        <v>817</v>
      </c>
      <c r="G113" s="16">
        <v>309</v>
      </c>
      <c r="H113" s="17">
        <v>2</v>
      </c>
      <c r="I113" s="17"/>
      <c r="J113" s="37">
        <f t="shared" si="10"/>
        <v>2</v>
      </c>
      <c r="K113" s="17"/>
      <c r="L113" s="17"/>
      <c r="M113" s="17"/>
      <c r="N113" s="17"/>
      <c r="O113" s="17"/>
      <c r="P113" s="17"/>
      <c r="Q113" s="17"/>
      <c r="R113" s="17"/>
      <c r="S113" s="17"/>
      <c r="T113" s="171">
        <f t="shared" si="11"/>
        <v>0</v>
      </c>
      <c r="U113" s="17"/>
      <c r="V113" s="17"/>
      <c r="W113" s="17"/>
      <c r="X113" s="17"/>
      <c r="Y113" s="17"/>
      <c r="Z113" s="171">
        <v>3</v>
      </c>
      <c r="AA113" s="17">
        <v>2</v>
      </c>
      <c r="AB113" s="17">
        <v>2</v>
      </c>
      <c r="AC113" s="17"/>
      <c r="AD113" s="17">
        <v>1</v>
      </c>
      <c r="AE113" s="171">
        <v>2</v>
      </c>
      <c r="AF113" s="17">
        <v>2</v>
      </c>
      <c r="AG113" s="17"/>
      <c r="AH113" s="17"/>
      <c r="AI113" s="17"/>
      <c r="AJ113" s="17"/>
      <c r="AK113" s="17">
        <v>5</v>
      </c>
      <c r="AM113" s="307" t="str">
        <f t="shared" si="14"/>
        <v/>
      </c>
    </row>
    <row r="114" spans="1:39" ht="10.5" customHeight="1">
      <c r="A114" s="41"/>
      <c r="B114" s="43" t="s">
        <v>116</v>
      </c>
      <c r="C114" s="52">
        <f t="shared" ref="C114:AK114" si="15">SUM(C68:C113)</f>
        <v>1839</v>
      </c>
      <c r="D114" s="52">
        <f t="shared" si="15"/>
        <v>315</v>
      </c>
      <c r="E114" s="52">
        <f t="shared" si="15"/>
        <v>713</v>
      </c>
      <c r="F114" s="52">
        <f t="shared" si="15"/>
        <v>2867</v>
      </c>
      <c r="G114" s="52">
        <f t="shared" si="15"/>
        <v>995</v>
      </c>
      <c r="H114" s="52">
        <f>SUM(H68:H113)</f>
        <v>40</v>
      </c>
      <c r="I114" s="52">
        <f t="shared" si="15"/>
        <v>10</v>
      </c>
      <c r="J114" s="52">
        <f t="shared" si="15"/>
        <v>21</v>
      </c>
      <c r="K114" s="52">
        <f t="shared" si="15"/>
        <v>7</v>
      </c>
      <c r="L114" s="52">
        <f t="shared" si="15"/>
        <v>0</v>
      </c>
      <c r="M114" s="52">
        <f t="shared" si="15"/>
        <v>3</v>
      </c>
      <c r="N114" s="52">
        <f t="shared" si="15"/>
        <v>3</v>
      </c>
      <c r="O114" s="52">
        <f t="shared" si="15"/>
        <v>0</v>
      </c>
      <c r="P114" s="52">
        <f t="shared" si="15"/>
        <v>6</v>
      </c>
      <c r="Q114" s="52">
        <f t="shared" si="15"/>
        <v>18</v>
      </c>
      <c r="R114" s="52">
        <f t="shared" si="15"/>
        <v>3</v>
      </c>
      <c r="S114" s="52">
        <f t="shared" si="15"/>
        <v>14</v>
      </c>
      <c r="T114" s="52">
        <f t="shared" si="15"/>
        <v>11</v>
      </c>
      <c r="U114" s="52">
        <f t="shared" si="15"/>
        <v>2</v>
      </c>
      <c r="V114" s="52">
        <f t="shared" si="15"/>
        <v>4</v>
      </c>
      <c r="W114" s="52">
        <f t="shared" si="15"/>
        <v>1</v>
      </c>
      <c r="X114" s="52">
        <f t="shared" si="15"/>
        <v>1</v>
      </c>
      <c r="Y114" s="52">
        <f t="shared" si="15"/>
        <v>5</v>
      </c>
      <c r="Z114" s="52">
        <f t="shared" si="15"/>
        <v>5</v>
      </c>
      <c r="AA114" s="52">
        <f t="shared" si="15"/>
        <v>2</v>
      </c>
      <c r="AB114" s="52">
        <f t="shared" si="15"/>
        <v>2</v>
      </c>
      <c r="AC114" s="52">
        <f t="shared" si="15"/>
        <v>0</v>
      </c>
      <c r="AD114" s="52">
        <f t="shared" si="15"/>
        <v>3</v>
      </c>
      <c r="AE114" s="52">
        <f t="shared" si="15"/>
        <v>2</v>
      </c>
      <c r="AF114" s="52">
        <f t="shared" si="15"/>
        <v>2</v>
      </c>
      <c r="AG114" s="52">
        <f t="shared" si="15"/>
        <v>0</v>
      </c>
      <c r="AH114" s="52">
        <f t="shared" si="15"/>
        <v>0</v>
      </c>
      <c r="AI114" s="52">
        <f t="shared" si="15"/>
        <v>0</v>
      </c>
      <c r="AJ114" s="52">
        <f t="shared" si="15"/>
        <v>0</v>
      </c>
      <c r="AK114" s="52">
        <f t="shared" si="15"/>
        <v>48</v>
      </c>
      <c r="AM114" s="307"/>
    </row>
    <row r="115" spans="1:39" ht="10.5" customHeight="1">
      <c r="A115" s="44"/>
      <c r="B115" s="45" t="s">
        <v>103</v>
      </c>
      <c r="C115" s="53"/>
      <c r="D115" s="53"/>
      <c r="E115" s="53"/>
      <c r="F115" s="53"/>
      <c r="G115" s="53"/>
      <c r="H115" s="38"/>
      <c r="I115" s="54"/>
      <c r="J115" s="38"/>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5"/>
      <c r="AM115" s="307"/>
    </row>
    <row r="116" spans="1:39" ht="10.5" customHeight="1">
      <c r="A116" s="41" t="s">
        <v>39</v>
      </c>
      <c r="B116" s="42" t="s">
        <v>104</v>
      </c>
      <c r="C116" s="16"/>
      <c r="D116" s="16"/>
      <c r="E116" s="16"/>
      <c r="F116" s="141">
        <f t="shared" ref="F116:F124" si="16">SUM(C116:E116)</f>
        <v>0</v>
      </c>
      <c r="G116" s="16"/>
      <c r="H116" s="17">
        <f t="shared" ref="H116:H124" si="17">Q116+R116+S116</f>
        <v>0</v>
      </c>
      <c r="I116" s="17"/>
      <c r="J116" s="37">
        <f t="shared" ref="J116:J124" si="18">H116-(K116+L116+M116+N116+O116+P116)</f>
        <v>0</v>
      </c>
      <c r="K116" s="17"/>
      <c r="L116" s="17"/>
      <c r="M116" s="17"/>
      <c r="N116" s="17"/>
      <c r="O116" s="17"/>
      <c r="P116" s="17"/>
      <c r="Q116" s="17"/>
      <c r="R116" s="17"/>
      <c r="S116" s="17"/>
      <c r="T116" s="171">
        <f t="shared" ref="T116:T124" si="19">V116+W116+X116+Y116</f>
        <v>0</v>
      </c>
      <c r="U116" s="17"/>
      <c r="V116" s="17"/>
      <c r="W116" s="17"/>
      <c r="X116" s="17"/>
      <c r="Y116" s="17"/>
      <c r="Z116" s="171">
        <f t="shared" ref="Z116:Z124" si="20">AB116+AC116+AD116</f>
        <v>0</v>
      </c>
      <c r="AA116" s="17"/>
      <c r="AB116" s="17"/>
      <c r="AC116" s="17"/>
      <c r="AD116" s="17"/>
      <c r="AE116" s="171">
        <f t="shared" ref="AE116:AE124" si="21">AG116+AH116+AI116+AJ116</f>
        <v>0</v>
      </c>
      <c r="AF116" s="17"/>
      <c r="AG116" s="17"/>
      <c r="AH116" s="17"/>
      <c r="AI116" s="17"/>
      <c r="AJ116" s="17"/>
      <c r="AK116" s="16"/>
      <c r="AM116" s="307" t="str">
        <f t="shared" si="14"/>
        <v/>
      </c>
    </row>
    <row r="117" spans="1:39" ht="10.5" customHeight="1">
      <c r="A117" s="41" t="s">
        <v>41</v>
      </c>
      <c r="B117" s="42" t="s">
        <v>218</v>
      </c>
      <c r="C117" s="16"/>
      <c r="D117" s="16"/>
      <c r="E117" s="16"/>
      <c r="F117" s="141">
        <f t="shared" si="16"/>
        <v>0</v>
      </c>
      <c r="G117" s="16"/>
      <c r="H117" s="17">
        <f t="shared" si="17"/>
        <v>0</v>
      </c>
      <c r="I117" s="17"/>
      <c r="J117" s="37">
        <f t="shared" si="18"/>
        <v>0</v>
      </c>
      <c r="K117" s="17"/>
      <c r="L117" s="17"/>
      <c r="M117" s="17"/>
      <c r="N117" s="17"/>
      <c r="O117" s="17"/>
      <c r="P117" s="17"/>
      <c r="Q117" s="17"/>
      <c r="R117" s="17"/>
      <c r="S117" s="17"/>
      <c r="T117" s="171">
        <f t="shared" si="19"/>
        <v>0</v>
      </c>
      <c r="U117" s="17"/>
      <c r="V117" s="17"/>
      <c r="W117" s="17"/>
      <c r="X117" s="17"/>
      <c r="Y117" s="17"/>
      <c r="Z117" s="171">
        <f t="shared" si="20"/>
        <v>0</v>
      </c>
      <c r="AA117" s="17"/>
      <c r="AB117" s="17"/>
      <c r="AC117" s="17"/>
      <c r="AD117" s="17"/>
      <c r="AE117" s="171">
        <f t="shared" si="21"/>
        <v>0</v>
      </c>
      <c r="AF117" s="17"/>
      <c r="AG117" s="17"/>
      <c r="AH117" s="17"/>
      <c r="AI117" s="17"/>
      <c r="AJ117" s="17"/>
      <c r="AK117" s="16"/>
      <c r="AM117" s="307" t="str">
        <f t="shared" si="14"/>
        <v/>
      </c>
    </row>
    <row r="118" spans="1:39" ht="10.5" customHeight="1">
      <c r="A118" s="41" t="s">
        <v>43</v>
      </c>
      <c r="B118" s="42" t="s">
        <v>105</v>
      </c>
      <c r="C118" s="16"/>
      <c r="D118" s="16"/>
      <c r="E118" s="16"/>
      <c r="F118" s="141">
        <f t="shared" si="16"/>
        <v>0</v>
      </c>
      <c r="G118" s="16"/>
      <c r="H118" s="17">
        <f t="shared" si="17"/>
        <v>0</v>
      </c>
      <c r="I118" s="17"/>
      <c r="J118" s="37">
        <f t="shared" si="18"/>
        <v>0</v>
      </c>
      <c r="K118" s="17"/>
      <c r="L118" s="17"/>
      <c r="M118" s="17"/>
      <c r="N118" s="17"/>
      <c r="O118" s="17"/>
      <c r="P118" s="17"/>
      <c r="Q118" s="17"/>
      <c r="R118" s="17"/>
      <c r="S118" s="17"/>
      <c r="T118" s="171">
        <f t="shared" si="19"/>
        <v>0</v>
      </c>
      <c r="U118" s="17"/>
      <c r="V118" s="17"/>
      <c r="W118" s="17"/>
      <c r="X118" s="17"/>
      <c r="Y118" s="17"/>
      <c r="Z118" s="171">
        <f t="shared" si="20"/>
        <v>0</v>
      </c>
      <c r="AA118" s="17"/>
      <c r="AB118" s="17"/>
      <c r="AC118" s="17"/>
      <c r="AD118" s="17"/>
      <c r="AE118" s="171">
        <f t="shared" si="21"/>
        <v>0</v>
      </c>
      <c r="AF118" s="17"/>
      <c r="AG118" s="17"/>
      <c r="AH118" s="17"/>
      <c r="AI118" s="17"/>
      <c r="AJ118" s="17"/>
      <c r="AK118" s="16"/>
      <c r="AM118" s="307" t="str">
        <f t="shared" si="14"/>
        <v/>
      </c>
    </row>
    <row r="119" spans="1:39" ht="10.5" customHeight="1">
      <c r="A119" s="41" t="s">
        <v>45</v>
      </c>
      <c r="B119" s="42" t="s">
        <v>106</v>
      </c>
      <c r="C119" s="16"/>
      <c r="D119" s="16"/>
      <c r="E119" s="16"/>
      <c r="F119" s="141">
        <f t="shared" si="16"/>
        <v>0</v>
      </c>
      <c r="G119" s="16"/>
      <c r="H119" s="17">
        <f t="shared" si="17"/>
        <v>0</v>
      </c>
      <c r="I119" s="17"/>
      <c r="J119" s="37">
        <f t="shared" si="18"/>
        <v>0</v>
      </c>
      <c r="K119" s="17"/>
      <c r="L119" s="17"/>
      <c r="M119" s="17"/>
      <c r="N119" s="17"/>
      <c r="O119" s="17"/>
      <c r="P119" s="17"/>
      <c r="Q119" s="17"/>
      <c r="R119" s="17"/>
      <c r="S119" s="17"/>
      <c r="T119" s="171">
        <f t="shared" si="19"/>
        <v>0</v>
      </c>
      <c r="U119" s="17"/>
      <c r="V119" s="17"/>
      <c r="W119" s="17"/>
      <c r="X119" s="17"/>
      <c r="Y119" s="17"/>
      <c r="Z119" s="171">
        <f t="shared" si="20"/>
        <v>0</v>
      </c>
      <c r="AA119" s="17"/>
      <c r="AB119" s="17"/>
      <c r="AC119" s="17"/>
      <c r="AD119" s="17"/>
      <c r="AE119" s="171">
        <f t="shared" si="21"/>
        <v>0</v>
      </c>
      <c r="AF119" s="17"/>
      <c r="AG119" s="17"/>
      <c r="AH119" s="17"/>
      <c r="AI119" s="17"/>
      <c r="AJ119" s="17"/>
      <c r="AK119" s="16"/>
      <c r="AM119" s="307" t="str">
        <f t="shared" si="14"/>
        <v/>
      </c>
    </row>
    <row r="120" spans="1:39" ht="10.5" customHeight="1">
      <c r="A120" s="41" t="s">
        <v>47</v>
      </c>
      <c r="B120" s="42" t="s">
        <v>107</v>
      </c>
      <c r="C120" s="16"/>
      <c r="D120" s="16"/>
      <c r="E120" s="16"/>
      <c r="F120" s="141">
        <f t="shared" si="16"/>
        <v>0</v>
      </c>
      <c r="G120" s="16"/>
      <c r="H120" s="17">
        <f t="shared" si="17"/>
        <v>0</v>
      </c>
      <c r="I120" s="17"/>
      <c r="J120" s="37">
        <f t="shared" si="18"/>
        <v>0</v>
      </c>
      <c r="K120" s="17"/>
      <c r="L120" s="17"/>
      <c r="M120" s="17"/>
      <c r="N120" s="17"/>
      <c r="O120" s="17"/>
      <c r="P120" s="17"/>
      <c r="Q120" s="17"/>
      <c r="R120" s="17"/>
      <c r="S120" s="17"/>
      <c r="T120" s="171">
        <f t="shared" si="19"/>
        <v>0</v>
      </c>
      <c r="U120" s="17"/>
      <c r="V120" s="17"/>
      <c r="W120" s="17"/>
      <c r="X120" s="17"/>
      <c r="Y120" s="17"/>
      <c r="Z120" s="171">
        <f t="shared" si="20"/>
        <v>0</v>
      </c>
      <c r="AA120" s="17"/>
      <c r="AB120" s="17"/>
      <c r="AC120" s="17"/>
      <c r="AD120" s="17"/>
      <c r="AE120" s="171">
        <f t="shared" si="21"/>
        <v>0</v>
      </c>
      <c r="AF120" s="17"/>
      <c r="AG120" s="17"/>
      <c r="AH120" s="17"/>
      <c r="AI120" s="17"/>
      <c r="AJ120" s="17"/>
      <c r="AK120" s="16"/>
      <c r="AM120" s="307" t="str">
        <f t="shared" si="14"/>
        <v/>
      </c>
    </row>
    <row r="121" spans="1:39" ht="10.5" customHeight="1">
      <c r="A121" s="41" t="s">
        <v>49</v>
      </c>
      <c r="B121" s="42" t="s">
        <v>108</v>
      </c>
      <c r="C121" s="16"/>
      <c r="D121" s="16"/>
      <c r="E121" s="16"/>
      <c r="F121" s="141">
        <f t="shared" si="16"/>
        <v>0</v>
      </c>
      <c r="G121" s="16"/>
      <c r="H121" s="17">
        <f t="shared" si="17"/>
        <v>0</v>
      </c>
      <c r="I121" s="17"/>
      <c r="J121" s="37">
        <f t="shared" si="18"/>
        <v>0</v>
      </c>
      <c r="K121" s="17"/>
      <c r="L121" s="17"/>
      <c r="M121" s="17"/>
      <c r="N121" s="17"/>
      <c r="O121" s="17"/>
      <c r="P121" s="17"/>
      <c r="Q121" s="17"/>
      <c r="R121" s="17"/>
      <c r="S121" s="17"/>
      <c r="T121" s="171">
        <f t="shared" si="19"/>
        <v>0</v>
      </c>
      <c r="U121" s="17"/>
      <c r="V121" s="17"/>
      <c r="W121" s="17"/>
      <c r="X121" s="17"/>
      <c r="Y121" s="17"/>
      <c r="Z121" s="171">
        <f t="shared" si="20"/>
        <v>0</v>
      </c>
      <c r="AA121" s="17"/>
      <c r="AB121" s="17"/>
      <c r="AC121" s="17"/>
      <c r="AD121" s="17"/>
      <c r="AE121" s="171">
        <f t="shared" si="21"/>
        <v>0</v>
      </c>
      <c r="AF121" s="17"/>
      <c r="AG121" s="17"/>
      <c r="AH121" s="17"/>
      <c r="AI121" s="17"/>
      <c r="AJ121" s="17"/>
      <c r="AK121" s="16"/>
      <c r="AM121" s="307" t="str">
        <f t="shared" si="14"/>
        <v/>
      </c>
    </row>
    <row r="122" spans="1:39" ht="10.5" customHeight="1">
      <c r="A122" s="41" t="s">
        <v>51</v>
      </c>
      <c r="B122" s="42" t="s">
        <v>219</v>
      </c>
      <c r="C122" s="16"/>
      <c r="D122" s="16"/>
      <c r="E122" s="16"/>
      <c r="F122" s="141">
        <f t="shared" si="16"/>
        <v>0</v>
      </c>
      <c r="G122" s="16"/>
      <c r="H122" s="17">
        <f t="shared" si="17"/>
        <v>0</v>
      </c>
      <c r="I122" s="17"/>
      <c r="J122" s="37">
        <f t="shared" si="18"/>
        <v>0</v>
      </c>
      <c r="K122" s="17"/>
      <c r="L122" s="17"/>
      <c r="M122" s="17"/>
      <c r="N122" s="17"/>
      <c r="O122" s="17"/>
      <c r="P122" s="17"/>
      <c r="Q122" s="17"/>
      <c r="R122" s="17"/>
      <c r="S122" s="17"/>
      <c r="T122" s="171">
        <f t="shared" si="19"/>
        <v>0</v>
      </c>
      <c r="U122" s="17"/>
      <c r="V122" s="17"/>
      <c r="W122" s="17"/>
      <c r="X122" s="17"/>
      <c r="Y122" s="17"/>
      <c r="Z122" s="171">
        <f t="shared" si="20"/>
        <v>0</v>
      </c>
      <c r="AA122" s="17"/>
      <c r="AB122" s="17"/>
      <c r="AC122" s="17"/>
      <c r="AD122" s="17"/>
      <c r="AE122" s="171">
        <f t="shared" si="21"/>
        <v>0</v>
      </c>
      <c r="AF122" s="17"/>
      <c r="AG122" s="17"/>
      <c r="AH122" s="17"/>
      <c r="AI122" s="17"/>
      <c r="AJ122" s="17"/>
      <c r="AK122" s="16"/>
      <c r="AM122" s="307" t="str">
        <f t="shared" si="14"/>
        <v/>
      </c>
    </row>
    <row r="123" spans="1:39" ht="10.5" customHeight="1">
      <c r="A123" s="41" t="s">
        <v>52</v>
      </c>
      <c r="B123" s="42" t="s">
        <v>109</v>
      </c>
      <c r="C123" s="16"/>
      <c r="D123" s="16"/>
      <c r="E123" s="16"/>
      <c r="F123" s="141">
        <f t="shared" si="16"/>
        <v>0</v>
      </c>
      <c r="G123" s="16"/>
      <c r="H123" s="17">
        <f t="shared" si="17"/>
        <v>0</v>
      </c>
      <c r="I123" s="17"/>
      <c r="J123" s="37">
        <f t="shared" si="18"/>
        <v>0</v>
      </c>
      <c r="K123" s="17"/>
      <c r="L123" s="17"/>
      <c r="M123" s="17"/>
      <c r="N123" s="17"/>
      <c r="O123" s="17"/>
      <c r="P123" s="17"/>
      <c r="Q123" s="17"/>
      <c r="R123" s="17"/>
      <c r="S123" s="17"/>
      <c r="T123" s="171">
        <f t="shared" si="19"/>
        <v>0</v>
      </c>
      <c r="U123" s="17"/>
      <c r="V123" s="17"/>
      <c r="W123" s="17"/>
      <c r="X123" s="17"/>
      <c r="Y123" s="17"/>
      <c r="Z123" s="171">
        <f t="shared" si="20"/>
        <v>0</v>
      </c>
      <c r="AA123" s="17"/>
      <c r="AB123" s="17"/>
      <c r="AC123" s="17"/>
      <c r="AD123" s="17"/>
      <c r="AE123" s="171">
        <f t="shared" si="21"/>
        <v>0</v>
      </c>
      <c r="AF123" s="17"/>
      <c r="AG123" s="17"/>
      <c r="AH123" s="17"/>
      <c r="AI123" s="17"/>
      <c r="AJ123" s="17"/>
      <c r="AK123" s="16"/>
      <c r="AM123" s="307" t="str">
        <f t="shared" si="14"/>
        <v/>
      </c>
    </row>
    <row r="124" spans="1:39" ht="10.5" customHeight="1">
      <c r="A124" s="41" t="s">
        <v>53</v>
      </c>
      <c r="B124" s="42" t="s">
        <v>220</v>
      </c>
      <c r="C124" s="16"/>
      <c r="D124" s="16"/>
      <c r="E124" s="16"/>
      <c r="F124" s="141">
        <f t="shared" si="16"/>
        <v>0</v>
      </c>
      <c r="G124" s="16"/>
      <c r="H124" s="17">
        <f t="shared" si="17"/>
        <v>0</v>
      </c>
      <c r="I124" s="17"/>
      <c r="J124" s="37">
        <f t="shared" si="18"/>
        <v>0</v>
      </c>
      <c r="K124" s="17"/>
      <c r="L124" s="17"/>
      <c r="M124" s="17"/>
      <c r="N124" s="17"/>
      <c r="O124" s="17"/>
      <c r="P124" s="17"/>
      <c r="Q124" s="17"/>
      <c r="R124" s="17"/>
      <c r="S124" s="17"/>
      <c r="T124" s="171">
        <f t="shared" si="19"/>
        <v>0</v>
      </c>
      <c r="U124" s="17"/>
      <c r="V124" s="17"/>
      <c r="W124" s="17"/>
      <c r="X124" s="17"/>
      <c r="Y124" s="17"/>
      <c r="Z124" s="171">
        <f t="shared" si="20"/>
        <v>0</v>
      </c>
      <c r="AA124" s="17"/>
      <c r="AB124" s="17"/>
      <c r="AC124" s="17"/>
      <c r="AD124" s="17"/>
      <c r="AE124" s="171">
        <f t="shared" si="21"/>
        <v>0</v>
      </c>
      <c r="AF124" s="17"/>
      <c r="AG124" s="17"/>
      <c r="AH124" s="17"/>
      <c r="AI124" s="17"/>
      <c r="AJ124" s="17"/>
      <c r="AK124" s="16"/>
      <c r="AM124" s="307" t="str">
        <f t="shared" si="14"/>
        <v/>
      </c>
    </row>
    <row r="125" spans="1:39" ht="10.5" customHeight="1">
      <c r="A125" s="41"/>
      <c r="B125" s="43" t="s">
        <v>221</v>
      </c>
      <c r="C125" s="52">
        <f t="shared" ref="C125:AK125" si="22">SUM(C116:C124)</f>
        <v>0</v>
      </c>
      <c r="D125" s="52">
        <f t="shared" si="22"/>
        <v>0</v>
      </c>
      <c r="E125" s="52">
        <f t="shared" si="22"/>
        <v>0</v>
      </c>
      <c r="F125" s="52">
        <f t="shared" si="22"/>
        <v>0</v>
      </c>
      <c r="G125" s="52">
        <f t="shared" si="22"/>
        <v>0</v>
      </c>
      <c r="H125" s="52">
        <f t="shared" si="22"/>
        <v>0</v>
      </c>
      <c r="I125" s="52">
        <f t="shared" si="22"/>
        <v>0</v>
      </c>
      <c r="J125" s="52">
        <f t="shared" si="22"/>
        <v>0</v>
      </c>
      <c r="K125" s="52">
        <f t="shared" si="22"/>
        <v>0</v>
      </c>
      <c r="L125" s="52">
        <f t="shared" si="22"/>
        <v>0</v>
      </c>
      <c r="M125" s="52">
        <f t="shared" si="22"/>
        <v>0</v>
      </c>
      <c r="N125" s="52">
        <f t="shared" si="22"/>
        <v>0</v>
      </c>
      <c r="O125" s="52">
        <f t="shared" si="22"/>
        <v>0</v>
      </c>
      <c r="P125" s="52">
        <f t="shared" si="22"/>
        <v>0</v>
      </c>
      <c r="Q125" s="52">
        <f>SUM(Q116:Q124)</f>
        <v>0</v>
      </c>
      <c r="R125" s="52">
        <f t="shared" ref="R125:AJ125" si="23">SUM(R116:R124)</f>
        <v>0</v>
      </c>
      <c r="S125" s="52">
        <f t="shared" si="23"/>
        <v>0</v>
      </c>
      <c r="T125" s="52">
        <f t="shared" si="23"/>
        <v>0</v>
      </c>
      <c r="U125" s="52">
        <f t="shared" si="23"/>
        <v>0</v>
      </c>
      <c r="V125" s="52">
        <f t="shared" si="23"/>
        <v>0</v>
      </c>
      <c r="W125" s="52">
        <f t="shared" si="23"/>
        <v>0</v>
      </c>
      <c r="X125" s="52">
        <f t="shared" si="23"/>
        <v>0</v>
      </c>
      <c r="Y125" s="52">
        <f t="shared" si="23"/>
        <v>0</v>
      </c>
      <c r="Z125" s="52">
        <f t="shared" si="23"/>
        <v>0</v>
      </c>
      <c r="AA125" s="52">
        <f t="shared" si="23"/>
        <v>0</v>
      </c>
      <c r="AB125" s="52">
        <f t="shared" si="23"/>
        <v>0</v>
      </c>
      <c r="AC125" s="52">
        <f t="shared" si="23"/>
        <v>0</v>
      </c>
      <c r="AD125" s="52">
        <f t="shared" si="23"/>
        <v>0</v>
      </c>
      <c r="AE125" s="52">
        <f t="shared" si="23"/>
        <v>0</v>
      </c>
      <c r="AF125" s="52">
        <f t="shared" si="23"/>
        <v>0</v>
      </c>
      <c r="AG125" s="52">
        <f t="shared" si="23"/>
        <v>0</v>
      </c>
      <c r="AH125" s="52">
        <f t="shared" si="23"/>
        <v>0</v>
      </c>
      <c r="AI125" s="52">
        <f t="shared" si="23"/>
        <v>0</v>
      </c>
      <c r="AJ125" s="52">
        <f t="shared" si="23"/>
        <v>0</v>
      </c>
      <c r="AK125" s="52">
        <f t="shared" si="22"/>
        <v>0</v>
      </c>
      <c r="AM125" s="307"/>
    </row>
    <row r="126" spans="1:39" ht="10.5" customHeight="1">
      <c r="A126" s="44"/>
      <c r="B126" s="45" t="s">
        <v>110</v>
      </c>
      <c r="C126" s="53"/>
      <c r="D126" s="53"/>
      <c r="E126" s="53"/>
      <c r="F126" s="53"/>
      <c r="G126" s="53"/>
      <c r="H126" s="38"/>
      <c r="I126" s="54"/>
      <c r="J126" s="38"/>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5"/>
      <c r="AM126" s="307"/>
    </row>
    <row r="127" spans="1:39" ht="10.5" customHeight="1">
      <c r="A127" s="41" t="s">
        <v>39</v>
      </c>
      <c r="B127" s="262" t="s">
        <v>407</v>
      </c>
      <c r="C127" s="16"/>
      <c r="D127" s="16">
        <v>1</v>
      </c>
      <c r="E127" s="16"/>
      <c r="F127" s="141">
        <f t="shared" ref="F127:F131" si="24">SUM(C127:E127)</f>
        <v>1</v>
      </c>
      <c r="G127" s="16"/>
      <c r="H127" s="17">
        <f t="shared" ref="H127:H131" si="25">Q127+R127+S127</f>
        <v>0</v>
      </c>
      <c r="I127" s="17"/>
      <c r="J127" s="37">
        <f t="shared" ref="J127:J131" si="26">H127-(K127+L127+M127+N127+O127+P127)</f>
        <v>0</v>
      </c>
      <c r="K127" s="17"/>
      <c r="L127" s="17"/>
      <c r="M127" s="17"/>
      <c r="N127" s="17"/>
      <c r="O127" s="17"/>
      <c r="P127" s="17"/>
      <c r="Q127" s="17"/>
      <c r="R127" s="17"/>
      <c r="S127" s="17"/>
      <c r="T127" s="171">
        <f t="shared" ref="T127:T131" si="27">V127+W127+X127+Y127</f>
        <v>0</v>
      </c>
      <c r="U127" s="17"/>
      <c r="V127" s="17"/>
      <c r="W127" s="17"/>
      <c r="X127" s="17"/>
      <c r="Y127" s="17"/>
      <c r="Z127" s="171">
        <f t="shared" ref="Z127:Z131" si="28">AB127+AC127+AD127</f>
        <v>0</v>
      </c>
      <c r="AA127" s="17"/>
      <c r="AB127" s="17"/>
      <c r="AC127" s="17"/>
      <c r="AD127" s="17"/>
      <c r="AE127" s="171">
        <f t="shared" ref="AE127:AE131" si="29">AG127+AH127+AI127+AJ127</f>
        <v>0</v>
      </c>
      <c r="AF127" s="17"/>
      <c r="AG127" s="17"/>
      <c r="AH127" s="17"/>
      <c r="AI127" s="17"/>
      <c r="AJ127" s="17"/>
      <c r="AK127" s="16"/>
      <c r="AM127" s="307" t="str">
        <f t="shared" si="14"/>
        <v/>
      </c>
    </row>
    <row r="128" spans="1:39" ht="10.5" customHeight="1">
      <c r="A128" s="41" t="s">
        <v>41</v>
      </c>
      <c r="B128" s="262" t="s">
        <v>408</v>
      </c>
      <c r="C128" s="16">
        <v>4</v>
      </c>
      <c r="D128" s="16">
        <v>10</v>
      </c>
      <c r="E128" s="16">
        <v>5</v>
      </c>
      <c r="F128" s="141">
        <f t="shared" si="24"/>
        <v>19</v>
      </c>
      <c r="G128" s="16">
        <v>1</v>
      </c>
      <c r="H128" s="17">
        <f t="shared" si="25"/>
        <v>0</v>
      </c>
      <c r="I128" s="17"/>
      <c r="J128" s="37">
        <f t="shared" si="26"/>
        <v>0</v>
      </c>
      <c r="K128" s="17"/>
      <c r="L128" s="17"/>
      <c r="M128" s="17"/>
      <c r="N128" s="17"/>
      <c r="O128" s="17"/>
      <c r="P128" s="17"/>
      <c r="Q128" s="17"/>
      <c r="R128" s="17"/>
      <c r="S128" s="17"/>
      <c r="T128" s="171">
        <f t="shared" si="27"/>
        <v>0</v>
      </c>
      <c r="U128" s="17"/>
      <c r="V128" s="17"/>
      <c r="W128" s="17"/>
      <c r="X128" s="17"/>
      <c r="Y128" s="17"/>
      <c r="Z128" s="171">
        <f t="shared" si="28"/>
        <v>0</v>
      </c>
      <c r="AA128" s="17"/>
      <c r="AB128" s="17"/>
      <c r="AC128" s="17"/>
      <c r="AD128" s="17"/>
      <c r="AE128" s="171">
        <f t="shared" si="29"/>
        <v>0</v>
      </c>
      <c r="AF128" s="17"/>
      <c r="AG128" s="17"/>
      <c r="AH128" s="17"/>
      <c r="AI128" s="17"/>
      <c r="AJ128" s="17"/>
      <c r="AK128" s="16"/>
      <c r="AM128" s="307" t="str">
        <f t="shared" si="14"/>
        <v/>
      </c>
    </row>
    <row r="129" spans="1:40" ht="10.5" customHeight="1">
      <c r="A129" s="41" t="s">
        <v>43</v>
      </c>
      <c r="B129" s="262" t="s">
        <v>111</v>
      </c>
      <c r="C129" s="16"/>
      <c r="D129" s="16"/>
      <c r="E129" s="16"/>
      <c r="F129" s="141">
        <f t="shared" si="24"/>
        <v>0</v>
      </c>
      <c r="G129" s="16"/>
      <c r="H129" s="17">
        <f t="shared" si="25"/>
        <v>0</v>
      </c>
      <c r="I129" s="17"/>
      <c r="J129" s="37">
        <f t="shared" si="26"/>
        <v>0</v>
      </c>
      <c r="K129" s="17"/>
      <c r="L129" s="17"/>
      <c r="M129" s="17"/>
      <c r="N129" s="17"/>
      <c r="O129" s="17"/>
      <c r="P129" s="17"/>
      <c r="Q129" s="17"/>
      <c r="R129" s="17"/>
      <c r="S129" s="17"/>
      <c r="T129" s="171">
        <f t="shared" si="27"/>
        <v>0</v>
      </c>
      <c r="U129" s="17"/>
      <c r="V129" s="17"/>
      <c r="W129" s="17"/>
      <c r="X129" s="17"/>
      <c r="Y129" s="17"/>
      <c r="Z129" s="171">
        <f t="shared" si="28"/>
        <v>0</v>
      </c>
      <c r="AA129" s="17"/>
      <c r="AB129" s="17"/>
      <c r="AC129" s="17"/>
      <c r="AD129" s="17"/>
      <c r="AE129" s="171">
        <f t="shared" si="29"/>
        <v>0</v>
      </c>
      <c r="AF129" s="17"/>
      <c r="AG129" s="17"/>
      <c r="AH129" s="17"/>
      <c r="AI129" s="17"/>
      <c r="AJ129" s="17"/>
      <c r="AK129" s="16"/>
      <c r="AM129" s="307" t="str">
        <f t="shared" si="14"/>
        <v/>
      </c>
    </row>
    <row r="130" spans="1:40" ht="10.5" customHeight="1">
      <c r="A130" s="41" t="s">
        <v>45</v>
      </c>
      <c r="B130" s="262" t="s">
        <v>409</v>
      </c>
      <c r="C130" s="16"/>
      <c r="D130" s="16"/>
      <c r="E130" s="16"/>
      <c r="F130" s="141">
        <f t="shared" si="24"/>
        <v>0</v>
      </c>
      <c r="G130" s="16"/>
      <c r="H130" s="17">
        <f t="shared" si="25"/>
        <v>0</v>
      </c>
      <c r="I130" s="17"/>
      <c r="J130" s="37">
        <f t="shared" si="26"/>
        <v>0</v>
      </c>
      <c r="K130" s="17"/>
      <c r="L130" s="17"/>
      <c r="M130" s="17"/>
      <c r="N130" s="17"/>
      <c r="O130" s="17"/>
      <c r="P130" s="17"/>
      <c r="Q130" s="17"/>
      <c r="R130" s="17"/>
      <c r="S130" s="17"/>
      <c r="T130" s="171">
        <f t="shared" si="27"/>
        <v>0</v>
      </c>
      <c r="U130" s="17"/>
      <c r="V130" s="17"/>
      <c r="W130" s="17"/>
      <c r="X130" s="17"/>
      <c r="Y130" s="17"/>
      <c r="Z130" s="171">
        <f t="shared" si="28"/>
        <v>0</v>
      </c>
      <c r="AA130" s="17"/>
      <c r="AB130" s="17"/>
      <c r="AC130" s="17"/>
      <c r="AD130" s="17"/>
      <c r="AE130" s="171">
        <f t="shared" si="29"/>
        <v>0</v>
      </c>
      <c r="AF130" s="17"/>
      <c r="AG130" s="17"/>
      <c r="AH130" s="17"/>
      <c r="AI130" s="17"/>
      <c r="AJ130" s="17"/>
      <c r="AK130" s="16"/>
      <c r="AM130" s="307" t="str">
        <f t="shared" si="14"/>
        <v/>
      </c>
    </row>
    <row r="131" spans="1:40" ht="33.75" customHeight="1">
      <c r="A131" s="41" t="s">
        <v>47</v>
      </c>
      <c r="B131" s="262" t="s">
        <v>410</v>
      </c>
      <c r="C131" s="16"/>
      <c r="D131" s="16"/>
      <c r="E131" s="16"/>
      <c r="F131" s="141">
        <f t="shared" si="24"/>
        <v>0</v>
      </c>
      <c r="G131" s="16"/>
      <c r="H131" s="17">
        <f t="shared" si="25"/>
        <v>0</v>
      </c>
      <c r="I131" s="17"/>
      <c r="J131" s="37">
        <f t="shared" si="26"/>
        <v>0</v>
      </c>
      <c r="K131" s="17"/>
      <c r="L131" s="17"/>
      <c r="M131" s="17"/>
      <c r="N131" s="17"/>
      <c r="O131" s="17"/>
      <c r="P131" s="17"/>
      <c r="Q131" s="17"/>
      <c r="R131" s="17"/>
      <c r="S131" s="17"/>
      <c r="T131" s="171">
        <f t="shared" si="27"/>
        <v>0</v>
      </c>
      <c r="U131" s="17"/>
      <c r="V131" s="17"/>
      <c r="W131" s="17"/>
      <c r="X131" s="17"/>
      <c r="Y131" s="17"/>
      <c r="Z131" s="171">
        <f t="shared" si="28"/>
        <v>0</v>
      </c>
      <c r="AA131" s="17"/>
      <c r="AB131" s="17"/>
      <c r="AC131" s="17"/>
      <c r="AD131" s="17"/>
      <c r="AE131" s="171">
        <f t="shared" si="29"/>
        <v>0</v>
      </c>
      <c r="AF131" s="17"/>
      <c r="AG131" s="17"/>
      <c r="AH131" s="17"/>
      <c r="AI131" s="17"/>
      <c r="AJ131" s="17"/>
      <c r="AK131" s="16"/>
      <c r="AM131" s="307" t="str">
        <f t="shared" si="14"/>
        <v/>
      </c>
    </row>
    <row r="132" spans="1:40" ht="10.5" customHeight="1">
      <c r="A132" s="41"/>
      <c r="B132" s="43" t="s">
        <v>112</v>
      </c>
      <c r="C132" s="52">
        <f t="shared" ref="C132:AK132" si="30">SUM(C127:C131)</f>
        <v>4</v>
      </c>
      <c r="D132" s="52">
        <f t="shared" si="30"/>
        <v>11</v>
      </c>
      <c r="E132" s="52">
        <f t="shared" si="30"/>
        <v>5</v>
      </c>
      <c r="F132" s="52">
        <f t="shared" si="30"/>
        <v>20</v>
      </c>
      <c r="G132" s="52">
        <f t="shared" si="30"/>
        <v>1</v>
      </c>
      <c r="H132" s="52">
        <f t="shared" si="30"/>
        <v>0</v>
      </c>
      <c r="I132" s="52">
        <f t="shared" si="30"/>
        <v>0</v>
      </c>
      <c r="J132" s="52">
        <f t="shared" si="30"/>
        <v>0</v>
      </c>
      <c r="K132" s="52">
        <f t="shared" si="30"/>
        <v>0</v>
      </c>
      <c r="L132" s="52">
        <f t="shared" si="30"/>
        <v>0</v>
      </c>
      <c r="M132" s="52">
        <f t="shared" si="30"/>
        <v>0</v>
      </c>
      <c r="N132" s="52">
        <f t="shared" si="30"/>
        <v>0</v>
      </c>
      <c r="O132" s="52">
        <f t="shared" si="30"/>
        <v>0</v>
      </c>
      <c r="P132" s="52">
        <f t="shared" si="30"/>
        <v>0</v>
      </c>
      <c r="Q132" s="52">
        <f t="shared" si="30"/>
        <v>0</v>
      </c>
      <c r="R132" s="52">
        <f t="shared" si="30"/>
        <v>0</v>
      </c>
      <c r="S132" s="52">
        <f t="shared" si="30"/>
        <v>0</v>
      </c>
      <c r="T132" s="52">
        <f t="shared" si="30"/>
        <v>0</v>
      </c>
      <c r="U132" s="52">
        <f t="shared" si="30"/>
        <v>0</v>
      </c>
      <c r="V132" s="52">
        <f t="shared" si="30"/>
        <v>0</v>
      </c>
      <c r="W132" s="52">
        <f t="shared" si="30"/>
        <v>0</v>
      </c>
      <c r="X132" s="52">
        <f t="shared" si="30"/>
        <v>0</v>
      </c>
      <c r="Y132" s="52">
        <f t="shared" si="30"/>
        <v>0</v>
      </c>
      <c r="Z132" s="52">
        <f t="shared" si="30"/>
        <v>0</v>
      </c>
      <c r="AA132" s="52">
        <f t="shared" si="30"/>
        <v>0</v>
      </c>
      <c r="AB132" s="52">
        <f t="shared" si="30"/>
        <v>0</v>
      </c>
      <c r="AC132" s="52">
        <f t="shared" si="30"/>
        <v>0</v>
      </c>
      <c r="AD132" s="52">
        <f t="shared" si="30"/>
        <v>0</v>
      </c>
      <c r="AE132" s="52">
        <f t="shared" si="30"/>
        <v>0</v>
      </c>
      <c r="AF132" s="52">
        <f t="shared" si="30"/>
        <v>0</v>
      </c>
      <c r="AG132" s="52">
        <f t="shared" si="30"/>
        <v>0</v>
      </c>
      <c r="AH132" s="52">
        <f t="shared" si="30"/>
        <v>0</v>
      </c>
      <c r="AI132" s="52">
        <f t="shared" si="30"/>
        <v>0</v>
      </c>
      <c r="AJ132" s="52">
        <f t="shared" si="30"/>
        <v>0</v>
      </c>
      <c r="AK132" s="52">
        <f t="shared" si="30"/>
        <v>0</v>
      </c>
      <c r="AM132" s="307"/>
    </row>
    <row r="133" spans="1:40" ht="10.5" customHeight="1">
      <c r="A133" s="44"/>
      <c r="B133" s="45" t="s">
        <v>113</v>
      </c>
      <c r="C133" s="53"/>
      <c r="D133" s="53"/>
      <c r="E133" s="53"/>
      <c r="F133" s="53"/>
      <c r="G133" s="53"/>
      <c r="H133" s="38"/>
      <c r="I133" s="54"/>
      <c r="J133" s="38"/>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5"/>
      <c r="AM133" s="307"/>
    </row>
    <row r="134" spans="1:40" ht="10.5" customHeight="1">
      <c r="A134" s="41" t="s">
        <v>39</v>
      </c>
      <c r="B134" s="42" t="s">
        <v>222</v>
      </c>
      <c r="C134" s="16"/>
      <c r="D134" s="16"/>
      <c r="E134" s="16"/>
      <c r="F134" s="141">
        <f t="shared" ref="F134:F137" si="31">SUM(C134:E134)</f>
        <v>0</v>
      </c>
      <c r="G134" s="16"/>
      <c r="H134" s="17">
        <f t="shared" ref="H134:H137" si="32">Q134+R134+S134</f>
        <v>0</v>
      </c>
      <c r="I134" s="17"/>
      <c r="J134" s="37">
        <f t="shared" ref="J134:J136" si="33">H134-(K134+L134+M134+N134+O134+P134)</f>
        <v>0</v>
      </c>
      <c r="K134" s="17"/>
      <c r="L134" s="17"/>
      <c r="M134" s="17"/>
      <c r="N134" s="17"/>
      <c r="O134" s="17"/>
      <c r="P134" s="17"/>
      <c r="Q134" s="17"/>
      <c r="R134" s="17"/>
      <c r="S134" s="17"/>
      <c r="T134" s="171">
        <f t="shared" ref="T134:T137" si="34">V134+W134+X134+Y134</f>
        <v>0</v>
      </c>
      <c r="U134" s="17"/>
      <c r="V134" s="17"/>
      <c r="W134" s="17"/>
      <c r="X134" s="17"/>
      <c r="Y134" s="17"/>
      <c r="Z134" s="171">
        <f t="shared" ref="Z134:Z137" si="35">AB134+AC134+AD134</f>
        <v>0</v>
      </c>
      <c r="AA134" s="17"/>
      <c r="AB134" s="17"/>
      <c r="AC134" s="17"/>
      <c r="AD134" s="17"/>
      <c r="AE134" s="171">
        <f t="shared" ref="AE134:AE137" si="36">AG134+AH134+AI134+AJ134</f>
        <v>0</v>
      </c>
      <c r="AF134" s="17"/>
      <c r="AG134" s="17"/>
      <c r="AH134" s="17"/>
      <c r="AI134" s="17"/>
      <c r="AJ134" s="17"/>
      <c r="AK134" s="17"/>
      <c r="AM134" s="307" t="str">
        <f t="shared" ref="AM134:AM137" si="37">IF(G134&gt;F134,"Klaida! Negali būti moterų daugiau nei iš viso sportuojančiųjų!",IF(I134&gt;H134,"Klaida! Negali būti moterų daugiau nei iš viso trenerių!",IF(K134+L134+M134+N134+O134+P134&gt;H134,"Klaida! Negali būti kategorijų daugiau negu trenerių!",IF(K134+L134+M134+N134+O134+P134&gt;H134,"Klaida! Negali būti kategorijų daugiau negu trenerių!",IF(Q134+S134&gt;H134,"Klaida! Negali būti išsilavinimų arba veklos leidimų daugiau negu trenerių!","")))))</f>
        <v/>
      </c>
    </row>
    <row r="135" spans="1:40" ht="10.5" customHeight="1">
      <c r="A135" s="41" t="s">
        <v>41</v>
      </c>
      <c r="B135" s="42" t="s">
        <v>223</v>
      </c>
      <c r="C135" s="16"/>
      <c r="D135" s="16"/>
      <c r="E135" s="16"/>
      <c r="F135" s="141">
        <f t="shared" si="31"/>
        <v>0</v>
      </c>
      <c r="G135" s="16"/>
      <c r="H135" s="17">
        <f t="shared" si="32"/>
        <v>0</v>
      </c>
      <c r="I135" s="17"/>
      <c r="J135" s="37">
        <f t="shared" si="33"/>
        <v>0</v>
      </c>
      <c r="K135" s="17"/>
      <c r="L135" s="17"/>
      <c r="M135" s="17"/>
      <c r="N135" s="17"/>
      <c r="O135" s="17"/>
      <c r="P135" s="17"/>
      <c r="Q135" s="17"/>
      <c r="R135" s="17"/>
      <c r="S135" s="17"/>
      <c r="T135" s="171">
        <f t="shared" si="34"/>
        <v>0</v>
      </c>
      <c r="U135" s="17"/>
      <c r="V135" s="17"/>
      <c r="W135" s="17"/>
      <c r="X135" s="17"/>
      <c r="Y135" s="17"/>
      <c r="Z135" s="171">
        <f t="shared" si="35"/>
        <v>0</v>
      </c>
      <c r="AA135" s="17"/>
      <c r="AB135" s="17"/>
      <c r="AC135" s="17"/>
      <c r="AD135" s="17"/>
      <c r="AE135" s="171">
        <f t="shared" si="36"/>
        <v>0</v>
      </c>
      <c r="AF135" s="17"/>
      <c r="AG135" s="17"/>
      <c r="AH135" s="17"/>
      <c r="AI135" s="17"/>
      <c r="AJ135" s="17"/>
      <c r="AK135" s="17"/>
      <c r="AM135" s="307" t="str">
        <f t="shared" si="37"/>
        <v/>
      </c>
    </row>
    <row r="136" spans="1:40" ht="10.5" customHeight="1">
      <c r="A136" s="41" t="s">
        <v>43</v>
      </c>
      <c r="B136" s="42" t="s">
        <v>224</v>
      </c>
      <c r="C136" s="16"/>
      <c r="D136" s="16"/>
      <c r="E136" s="16"/>
      <c r="F136" s="141">
        <f t="shared" si="31"/>
        <v>0</v>
      </c>
      <c r="G136" s="16"/>
      <c r="H136" s="17">
        <f t="shared" si="32"/>
        <v>0</v>
      </c>
      <c r="I136" s="17"/>
      <c r="J136" s="37">
        <f t="shared" si="33"/>
        <v>0</v>
      </c>
      <c r="K136" s="17"/>
      <c r="L136" s="17"/>
      <c r="M136" s="17"/>
      <c r="N136" s="17"/>
      <c r="O136" s="17"/>
      <c r="P136" s="17"/>
      <c r="Q136" s="17"/>
      <c r="R136" s="17"/>
      <c r="S136" s="17"/>
      <c r="T136" s="171">
        <f t="shared" si="34"/>
        <v>0</v>
      </c>
      <c r="U136" s="17"/>
      <c r="V136" s="17"/>
      <c r="W136" s="17"/>
      <c r="X136" s="17"/>
      <c r="Y136" s="17"/>
      <c r="Z136" s="171">
        <f t="shared" si="35"/>
        <v>0</v>
      </c>
      <c r="AA136" s="17"/>
      <c r="AB136" s="17"/>
      <c r="AC136" s="17"/>
      <c r="AD136" s="17"/>
      <c r="AE136" s="171">
        <f t="shared" si="36"/>
        <v>0</v>
      </c>
      <c r="AF136" s="17"/>
      <c r="AG136" s="17"/>
      <c r="AH136" s="17"/>
      <c r="AI136" s="17"/>
      <c r="AJ136" s="17"/>
      <c r="AK136" s="17"/>
      <c r="AM136" s="307" t="str">
        <f t="shared" si="37"/>
        <v/>
      </c>
    </row>
    <row r="137" spans="1:40" ht="10.5" customHeight="1">
      <c r="A137" s="41" t="s">
        <v>45</v>
      </c>
      <c r="B137" s="42" t="s">
        <v>225</v>
      </c>
      <c r="C137" s="16"/>
      <c r="D137" s="16"/>
      <c r="E137" s="16"/>
      <c r="F137" s="141">
        <f t="shared" si="31"/>
        <v>0</v>
      </c>
      <c r="G137" s="16"/>
      <c r="H137" s="17">
        <f t="shared" si="32"/>
        <v>0</v>
      </c>
      <c r="I137" s="17"/>
      <c r="J137" s="37">
        <f>H137-(K137+L137+M137+N137+O137+P137)</f>
        <v>0</v>
      </c>
      <c r="K137" s="17"/>
      <c r="L137" s="17"/>
      <c r="M137" s="17"/>
      <c r="N137" s="17"/>
      <c r="O137" s="17"/>
      <c r="P137" s="17"/>
      <c r="Q137" s="17"/>
      <c r="R137" s="17"/>
      <c r="S137" s="17"/>
      <c r="T137" s="171">
        <f t="shared" si="34"/>
        <v>0</v>
      </c>
      <c r="U137" s="17"/>
      <c r="V137" s="17"/>
      <c r="W137" s="17"/>
      <c r="X137" s="17"/>
      <c r="Y137" s="17"/>
      <c r="Z137" s="171">
        <f t="shared" si="35"/>
        <v>0</v>
      </c>
      <c r="AA137" s="17"/>
      <c r="AB137" s="17"/>
      <c r="AC137" s="17"/>
      <c r="AD137" s="17"/>
      <c r="AE137" s="171">
        <f t="shared" si="36"/>
        <v>0</v>
      </c>
      <c r="AF137" s="17"/>
      <c r="AG137" s="17"/>
      <c r="AH137" s="17"/>
      <c r="AI137" s="17"/>
      <c r="AJ137" s="17"/>
      <c r="AK137" s="17"/>
      <c r="AM137" s="307" t="str">
        <f t="shared" si="37"/>
        <v/>
      </c>
    </row>
    <row r="138" spans="1:40" ht="10.5" customHeight="1">
      <c r="A138" s="41"/>
      <c r="B138" s="43" t="s">
        <v>114</v>
      </c>
      <c r="C138" s="52">
        <f>SUM(C134:C137)</f>
        <v>0</v>
      </c>
      <c r="D138" s="52">
        <f t="shared" ref="D138:F138" si="38">SUM(D134:D137)</f>
        <v>0</v>
      </c>
      <c r="E138" s="52">
        <f t="shared" si="38"/>
        <v>0</v>
      </c>
      <c r="F138" s="52">
        <f t="shared" si="38"/>
        <v>0</v>
      </c>
      <c r="G138" s="52">
        <f t="shared" ref="G138:P138" si="39">SUM(G134:G137)</f>
        <v>0</v>
      </c>
      <c r="H138" s="52">
        <f t="shared" si="39"/>
        <v>0</v>
      </c>
      <c r="I138" s="52">
        <f t="shared" si="39"/>
        <v>0</v>
      </c>
      <c r="J138" s="52">
        <f t="shared" si="39"/>
        <v>0</v>
      </c>
      <c r="K138" s="52">
        <f>SUM(K134:K137)</f>
        <v>0</v>
      </c>
      <c r="L138" s="52">
        <f t="shared" si="39"/>
        <v>0</v>
      </c>
      <c r="M138" s="52">
        <f t="shared" si="39"/>
        <v>0</v>
      </c>
      <c r="N138" s="52">
        <f t="shared" si="39"/>
        <v>0</v>
      </c>
      <c r="O138" s="52">
        <f t="shared" si="39"/>
        <v>0</v>
      </c>
      <c r="P138" s="52">
        <f t="shared" si="39"/>
        <v>0</v>
      </c>
      <c r="Q138" s="52">
        <f t="shared" ref="Q138" si="40">SUM(Q134:Q137)</f>
        <v>0</v>
      </c>
      <c r="R138" s="52">
        <f t="shared" ref="R138:AJ138" si="41">SUM(R134:R137)</f>
        <v>0</v>
      </c>
      <c r="S138" s="52">
        <f t="shared" si="41"/>
        <v>0</v>
      </c>
      <c r="T138" s="52">
        <f t="shared" si="41"/>
        <v>0</v>
      </c>
      <c r="U138" s="52">
        <f t="shared" si="41"/>
        <v>0</v>
      </c>
      <c r="V138" s="52">
        <f t="shared" si="41"/>
        <v>0</v>
      </c>
      <c r="W138" s="52">
        <f t="shared" si="41"/>
        <v>0</v>
      </c>
      <c r="X138" s="52">
        <f t="shared" si="41"/>
        <v>0</v>
      </c>
      <c r="Y138" s="52">
        <f t="shared" si="41"/>
        <v>0</v>
      </c>
      <c r="Z138" s="52">
        <f t="shared" si="41"/>
        <v>0</v>
      </c>
      <c r="AA138" s="52">
        <f t="shared" si="41"/>
        <v>0</v>
      </c>
      <c r="AB138" s="52">
        <f t="shared" si="41"/>
        <v>0</v>
      </c>
      <c r="AC138" s="52">
        <f t="shared" si="41"/>
        <v>0</v>
      </c>
      <c r="AD138" s="52">
        <f t="shared" si="41"/>
        <v>0</v>
      </c>
      <c r="AE138" s="52">
        <f t="shared" si="41"/>
        <v>0</v>
      </c>
      <c r="AF138" s="52">
        <f t="shared" si="41"/>
        <v>0</v>
      </c>
      <c r="AG138" s="52">
        <f t="shared" si="41"/>
        <v>0</v>
      </c>
      <c r="AH138" s="52">
        <f t="shared" si="41"/>
        <v>0</v>
      </c>
      <c r="AI138" s="52">
        <f t="shared" si="41"/>
        <v>0</v>
      </c>
      <c r="AJ138" s="52">
        <f t="shared" si="41"/>
        <v>0</v>
      </c>
      <c r="AK138" s="52">
        <f>SUM(AK134:AK137)</f>
        <v>0</v>
      </c>
      <c r="AM138" s="307"/>
    </row>
    <row r="139" spans="1:40" ht="10.5" customHeight="1">
      <c r="A139" s="41"/>
      <c r="B139" s="43" t="s">
        <v>555</v>
      </c>
      <c r="C139" s="52">
        <f>SUM(C138,C132,C125,C114,C66)</f>
        <v>5091</v>
      </c>
      <c r="D139" s="52">
        <f t="shared" ref="D139:F139" si="42">SUM(D138,D132,D125,D114,D66)</f>
        <v>1201</v>
      </c>
      <c r="E139" s="52">
        <f t="shared" si="42"/>
        <v>2001</v>
      </c>
      <c r="F139" s="52">
        <f t="shared" si="42"/>
        <v>8293</v>
      </c>
      <c r="G139" s="52">
        <f t="shared" ref="G139:AK139" si="43">SUM(G138,G132,G125,G114,G66)</f>
        <v>2144</v>
      </c>
      <c r="H139" s="52">
        <f t="shared" si="43"/>
        <v>155</v>
      </c>
      <c r="I139" s="52">
        <f t="shared" si="43"/>
        <v>32</v>
      </c>
      <c r="J139" s="52">
        <f>SUM(J138,J132,J125,J114,J66)</f>
        <v>81</v>
      </c>
      <c r="K139" s="52">
        <f t="shared" si="43"/>
        <v>21</v>
      </c>
      <c r="L139" s="52">
        <f t="shared" si="43"/>
        <v>11</v>
      </c>
      <c r="M139" s="52">
        <f>SUM(M138,M132,M125,M114,M66)</f>
        <v>23</v>
      </c>
      <c r="N139" s="52">
        <f t="shared" si="43"/>
        <v>10</v>
      </c>
      <c r="O139" s="52">
        <f t="shared" si="43"/>
        <v>3</v>
      </c>
      <c r="P139" s="52">
        <f t="shared" si="43"/>
        <v>6</v>
      </c>
      <c r="Q139" s="52">
        <f t="shared" si="43"/>
        <v>88</v>
      </c>
      <c r="R139" s="52">
        <f t="shared" ref="R139:AJ139" si="44">SUM(R138,R132,R125,R114,R66)</f>
        <v>10</v>
      </c>
      <c r="S139" s="52">
        <f t="shared" si="44"/>
        <v>34</v>
      </c>
      <c r="T139" s="52">
        <f t="shared" si="44"/>
        <v>21</v>
      </c>
      <c r="U139" s="52">
        <f t="shared" si="44"/>
        <v>6</v>
      </c>
      <c r="V139" s="52">
        <f t="shared" si="44"/>
        <v>5</v>
      </c>
      <c r="W139" s="52">
        <f t="shared" si="44"/>
        <v>5</v>
      </c>
      <c r="X139" s="52">
        <f t="shared" si="44"/>
        <v>3</v>
      </c>
      <c r="Y139" s="52">
        <f t="shared" si="44"/>
        <v>8</v>
      </c>
      <c r="Z139" s="52">
        <f t="shared" si="44"/>
        <v>25</v>
      </c>
      <c r="AA139" s="52">
        <f t="shared" si="44"/>
        <v>3</v>
      </c>
      <c r="AB139" s="52">
        <f t="shared" si="44"/>
        <v>4</v>
      </c>
      <c r="AC139" s="52">
        <f t="shared" si="44"/>
        <v>2</v>
      </c>
      <c r="AD139" s="52">
        <f t="shared" si="44"/>
        <v>19</v>
      </c>
      <c r="AE139" s="52">
        <f t="shared" si="44"/>
        <v>6</v>
      </c>
      <c r="AF139" s="52">
        <f t="shared" si="44"/>
        <v>4</v>
      </c>
      <c r="AG139" s="52">
        <f t="shared" si="44"/>
        <v>0</v>
      </c>
      <c r="AH139" s="52">
        <f t="shared" si="44"/>
        <v>0</v>
      </c>
      <c r="AI139" s="52">
        <f t="shared" si="44"/>
        <v>0</v>
      </c>
      <c r="AJ139" s="52">
        <f t="shared" si="44"/>
        <v>0</v>
      </c>
      <c r="AK139" s="52">
        <f t="shared" si="43"/>
        <v>111</v>
      </c>
      <c r="AM139" s="307"/>
    </row>
    <row r="140" spans="1:40" ht="6" customHeight="1">
      <c r="A140" s="46"/>
      <c r="B140" s="47"/>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49"/>
      <c r="AM140" s="49"/>
      <c r="AN140" s="49"/>
    </row>
    <row r="141" spans="1:40" ht="3.75" customHeight="1">
      <c r="A141" s="48"/>
      <c r="B141" s="49"/>
      <c r="C141" s="71"/>
      <c r="D141" s="71"/>
      <c r="E141" s="71"/>
      <c r="F141" s="71"/>
      <c r="G141" s="71"/>
      <c r="H141" s="72"/>
      <c r="I141" s="72"/>
      <c r="J141" s="72"/>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49"/>
      <c r="AM141" s="49"/>
      <c r="AN141" s="49"/>
    </row>
    <row r="142" spans="1:40" ht="3" customHeight="1">
      <c r="A142" s="48"/>
      <c r="B142" s="49"/>
      <c r="C142" s="71"/>
      <c r="D142" s="71"/>
      <c r="E142" s="71"/>
      <c r="F142" s="71"/>
      <c r="G142" s="71"/>
      <c r="H142" s="72"/>
      <c r="I142" s="72"/>
      <c r="J142" s="72"/>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49"/>
      <c r="AM142" s="49"/>
      <c r="AN142" s="49"/>
    </row>
    <row r="143" spans="1:40" ht="42.75" customHeight="1">
      <c r="A143" s="48"/>
      <c r="B143" s="335" t="s">
        <v>532</v>
      </c>
      <c r="C143" s="73">
        <f>'KKS1_1.Duomenys apie org.'!K21+'KKS1_1.Duomenys apie org.'!K22+'KKS1_1.Duomenys apie org.'!K23+'KKS1_1.Duomenys apie org.'!K24+'KKS1_1.Duomenys apie org.'!K25</f>
        <v>5091</v>
      </c>
      <c r="D143" s="73">
        <f>'KKS1_1.Duomenys apie org.'!L21+'KKS1_1.Duomenys apie org.'!L22+'KKS1_1.Duomenys apie org.'!L23+'KKS1_1.Duomenys apie org.'!L24+'KKS1_1.Duomenys apie org.'!L25</f>
        <v>1201</v>
      </c>
      <c r="E143" s="73">
        <f>'KKS1_1.Duomenys apie org.'!M21+'KKS1_1.Duomenys apie org.'!M22+'KKS1_1.Duomenys apie org.'!M23+'KKS1_1.Duomenys apie org.'!M24+'KKS1_1.Duomenys apie org.'!M25</f>
        <v>2001</v>
      </c>
      <c r="F143" s="73">
        <f>'KKS1_1.Duomenys apie org.'!N21+'KKS1_1.Duomenys apie org.'!N22+'KKS1_1.Duomenys apie org.'!N23+'KKS1_1.Duomenys apie org.'!N24+'KKS1_1.Duomenys apie org.'!N25</f>
        <v>8293</v>
      </c>
      <c r="G143" s="73">
        <f>'KKS1_1.Duomenys apie org.'!O21+'KKS1_1.Duomenys apie org.'!O22+'KKS1_1.Duomenys apie org.'!O23+'KKS1_1.Duomenys apie org.'!O24+'KKS1_1.Duomenys apie org.'!O25</f>
        <v>2144</v>
      </c>
      <c r="H143" s="334"/>
      <c r="I143" s="649" t="str">
        <f>IF(OR(C144&gt;0,D144&gt;0,E144&gt;0,F144&gt;0,G144&gt;0),"Sportuojančiųjų skirtumo tarp lentelių duomenų neturi būti, todėl patikrinimo raudonoje eilutėje turi būti matomi „0“",IF(OR(C144&lt;0,D144&lt;0,E144&lt;0,F144&lt;0,G144&lt;0),"Sportuojančiųjų skirtumo tarp lentelių duomenų neturi būti, todėl patikrinimo raudonoje eilutėje turi būti matomi „0“",""))</f>
        <v/>
      </c>
      <c r="J143" s="649"/>
      <c r="K143" s="649"/>
      <c r="L143" s="649"/>
      <c r="M143" s="649"/>
      <c r="N143" s="649"/>
      <c r="O143" s="649"/>
      <c r="P143" s="649"/>
      <c r="Q143" s="649"/>
      <c r="R143" s="649"/>
      <c r="S143" s="649"/>
      <c r="T143" s="649"/>
      <c r="U143" s="649"/>
      <c r="V143" s="649"/>
      <c r="W143" s="649"/>
      <c r="X143" s="649"/>
      <c r="Y143" s="649"/>
      <c r="Z143" s="649"/>
      <c r="AA143" s="649"/>
      <c r="AB143" s="649"/>
      <c r="AC143" s="649"/>
      <c r="AD143" s="649"/>
      <c r="AE143" s="649"/>
      <c r="AF143" s="649"/>
      <c r="AG143" s="649"/>
      <c r="AH143" s="649"/>
      <c r="AI143" s="649"/>
      <c r="AJ143" s="649"/>
      <c r="AK143" s="649"/>
      <c r="AL143" s="49"/>
      <c r="AM143" s="49"/>
      <c r="AN143" s="49"/>
    </row>
    <row r="144" spans="1:40">
      <c r="A144" s="48"/>
      <c r="B144" s="50" t="s">
        <v>227</v>
      </c>
      <c r="C144" s="74">
        <f>C139-C143</f>
        <v>0</v>
      </c>
      <c r="D144" s="74">
        <f t="shared" ref="D144:F144" si="45">D139-D143</f>
        <v>0</v>
      </c>
      <c r="E144" s="74">
        <f t="shared" si="45"/>
        <v>0</v>
      </c>
      <c r="F144" s="74">
        <f t="shared" si="45"/>
        <v>0</v>
      </c>
      <c r="G144" s="74">
        <f>G139-G143</f>
        <v>0</v>
      </c>
      <c r="H144" s="334"/>
      <c r="I144" s="649"/>
      <c r="J144" s="649"/>
      <c r="K144" s="649"/>
      <c r="L144" s="649"/>
      <c r="M144" s="649"/>
      <c r="N144" s="649"/>
      <c r="O144" s="649"/>
      <c r="P144" s="649"/>
      <c r="Q144" s="649"/>
      <c r="R144" s="649"/>
      <c r="S144" s="649"/>
      <c r="T144" s="649"/>
      <c r="U144" s="649"/>
      <c r="V144" s="649"/>
      <c r="W144" s="649"/>
      <c r="X144" s="649"/>
      <c r="Y144" s="649"/>
      <c r="Z144" s="649"/>
      <c r="AA144" s="649"/>
      <c r="AB144" s="649"/>
      <c r="AC144" s="649"/>
      <c r="AD144" s="649"/>
      <c r="AE144" s="649"/>
      <c r="AF144" s="649"/>
      <c r="AG144" s="649"/>
      <c r="AH144" s="649"/>
      <c r="AI144" s="649"/>
      <c r="AJ144" s="649"/>
      <c r="AK144" s="649"/>
      <c r="AL144" s="49"/>
      <c r="AM144" s="333"/>
      <c r="AN144" s="49"/>
    </row>
    <row r="145" spans="1:41">
      <c r="A145" s="48"/>
      <c r="B145" s="51"/>
      <c r="C145" s="71"/>
      <c r="D145" s="71"/>
      <c r="E145" s="71"/>
      <c r="F145" s="71"/>
      <c r="G145" s="71"/>
      <c r="H145" s="72"/>
      <c r="I145" s="72"/>
      <c r="J145" s="72"/>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49"/>
      <c r="AM145" s="49"/>
      <c r="AN145" s="49"/>
    </row>
    <row r="146" spans="1:41" ht="36">
      <c r="A146" s="48"/>
      <c r="B146" s="335" t="s">
        <v>533</v>
      </c>
      <c r="C146" s="650" t="str">
        <f>IF(OR(H147&gt;0,I147&gt;0,J147&gt;0,K147&gt;0,L147&gt;0,M147&gt;0,N147&gt;0,O147&gt;0,P147&gt;0,Q147&gt;0,S147&gt;0),"Trenerių skirtumo tarp lentelių duomenų neturi būti, todėl patikrinimo raudonoje eilutėje turi būti matomi „0“",IF(OR(H147&lt;0,I147&lt;0,J147&lt;0,K147&lt;0,L147&lt;0,M147&lt;0,N147&lt;0,O147&lt;0,P147&lt;0,Q147&lt;0,S147&lt;0),"Trenerių skirtumo tarp lentelių duomenų neturi būti, todėl patikrinimo raudonoje eilutėje turi būti matomi „0“",""))</f>
        <v/>
      </c>
      <c r="D146" s="650"/>
      <c r="E146" s="650"/>
      <c r="F146" s="650"/>
      <c r="G146" s="650"/>
      <c r="H146" s="76">
        <f>SUM('2.1.Darbuotojai'!E12:E16)</f>
        <v>155</v>
      </c>
      <c r="I146" s="76">
        <f>SUM('2.1.Darbuotojai'!F12:F16)</f>
        <v>32</v>
      </c>
      <c r="J146" s="76">
        <f>SUM('2.1.Darbuotojai'!G12:G16)</f>
        <v>81</v>
      </c>
      <c r="K146" s="76">
        <f>SUM('2.1.Darbuotojai'!H12:H16)</f>
        <v>21</v>
      </c>
      <c r="L146" s="76">
        <f>SUM('2.1.Darbuotojai'!I12:I16)</f>
        <v>11</v>
      </c>
      <c r="M146" s="76">
        <f>SUM('2.1.Darbuotojai'!J12:J16)</f>
        <v>23</v>
      </c>
      <c r="N146" s="76">
        <f>SUM('2.1.Darbuotojai'!K12:K16)</f>
        <v>10</v>
      </c>
      <c r="O146" s="76">
        <f>SUM('2.1.Darbuotojai'!L12:L16)</f>
        <v>3</v>
      </c>
      <c r="P146" s="76">
        <f>SUM('2.1.Darbuotojai'!M12:M16)</f>
        <v>6</v>
      </c>
      <c r="Q146" s="76">
        <f>SUM('2.1.Darbuotojai'!N12:N16)</f>
        <v>88</v>
      </c>
      <c r="R146" s="76">
        <f>SUM('2.1.Darbuotojai'!O12:O16)</f>
        <v>10</v>
      </c>
      <c r="S146" s="76">
        <f>SUM('2.1.Darbuotojai'!P12:P16)</f>
        <v>34</v>
      </c>
      <c r="T146" s="76">
        <f>SUM('2.1.Darbuotojai'!Q12:Q16)</f>
        <v>21</v>
      </c>
      <c r="U146" s="76">
        <f>SUM('2.1.Darbuotojai'!R12:R16)</f>
        <v>6</v>
      </c>
      <c r="V146" s="76">
        <f>SUM('2.1.Darbuotojai'!S12:S16)</f>
        <v>5</v>
      </c>
      <c r="W146" s="76">
        <f>SUM('2.1.Darbuotojai'!T12:T16)</f>
        <v>5</v>
      </c>
      <c r="X146" s="76">
        <f>SUM('2.1.Darbuotojai'!U12:U16)</f>
        <v>3</v>
      </c>
      <c r="Y146" s="76">
        <f>SUM('2.1.Darbuotojai'!V12:V16)</f>
        <v>8</v>
      </c>
      <c r="Z146" s="76">
        <f>SUM('2.1.Darbuotojai'!W12:W16)</f>
        <v>25</v>
      </c>
      <c r="AA146" s="76">
        <f>SUM('2.1.Darbuotojai'!X12:X16)</f>
        <v>3</v>
      </c>
      <c r="AB146" s="76">
        <f>SUM('2.1.Darbuotojai'!Y12:Y16)</f>
        <v>4</v>
      </c>
      <c r="AC146" s="76">
        <f>SUM('2.1.Darbuotojai'!Z12:Z16)</f>
        <v>2</v>
      </c>
      <c r="AD146" s="76">
        <f>SUM('2.1.Darbuotojai'!AA12:AA16)</f>
        <v>19</v>
      </c>
      <c r="AE146" s="76">
        <f>SUM('2.1.Darbuotojai'!AB12:AB16)</f>
        <v>6</v>
      </c>
      <c r="AF146" s="76">
        <f>SUM('2.1.Darbuotojai'!AC12:AC16)</f>
        <v>4</v>
      </c>
      <c r="AG146" s="76">
        <f>SUM('2.1.Darbuotojai'!AD12:AD16)</f>
        <v>0</v>
      </c>
      <c r="AH146" s="76">
        <f>SUM('2.1.Darbuotojai'!AJ12:AJ16)</f>
        <v>0</v>
      </c>
      <c r="AI146" s="76">
        <f>SUM('2.1.Darbuotojai'!AK12:AK16)</f>
        <v>0</v>
      </c>
      <c r="AJ146" s="76">
        <f>SUM('2.1.Darbuotojai'!AM12:AM16)</f>
        <v>0</v>
      </c>
      <c r="AK146" s="76"/>
      <c r="AL146" s="49"/>
      <c r="AM146" s="49"/>
      <c r="AN146" s="49"/>
    </row>
    <row r="147" spans="1:41">
      <c r="A147" s="48"/>
      <c r="B147" s="50" t="s">
        <v>227</v>
      </c>
      <c r="C147" s="650"/>
      <c r="D147" s="650"/>
      <c r="E147" s="650"/>
      <c r="F147" s="650"/>
      <c r="G147" s="650"/>
      <c r="H147" s="77">
        <f t="shared" ref="H147:O147" si="46">H139-H146</f>
        <v>0</v>
      </c>
      <c r="I147" s="77">
        <f t="shared" si="46"/>
        <v>0</v>
      </c>
      <c r="J147" s="77">
        <f t="shared" si="46"/>
        <v>0</v>
      </c>
      <c r="K147" s="77">
        <f t="shared" si="46"/>
        <v>0</v>
      </c>
      <c r="L147" s="77">
        <f t="shared" si="46"/>
        <v>0</v>
      </c>
      <c r="M147" s="77">
        <f t="shared" si="46"/>
        <v>0</v>
      </c>
      <c r="N147" s="77">
        <f t="shared" si="46"/>
        <v>0</v>
      </c>
      <c r="O147" s="77">
        <f t="shared" si="46"/>
        <v>0</v>
      </c>
      <c r="P147" s="77">
        <f t="shared" ref="P147:AF147" si="47">P139-P146</f>
        <v>0</v>
      </c>
      <c r="Q147" s="77">
        <f t="shared" si="47"/>
        <v>0</v>
      </c>
      <c r="R147" s="77">
        <f t="shared" si="47"/>
        <v>0</v>
      </c>
      <c r="S147" s="77">
        <f t="shared" si="47"/>
        <v>0</v>
      </c>
      <c r="T147" s="77">
        <f t="shared" si="47"/>
        <v>0</v>
      </c>
      <c r="U147" s="77">
        <f t="shared" si="47"/>
        <v>0</v>
      </c>
      <c r="V147" s="77">
        <f t="shared" si="47"/>
        <v>0</v>
      </c>
      <c r="W147" s="77">
        <f t="shared" si="47"/>
        <v>0</v>
      </c>
      <c r="X147" s="77">
        <f t="shared" si="47"/>
        <v>0</v>
      </c>
      <c r="Y147" s="77">
        <f t="shared" si="47"/>
        <v>0</v>
      </c>
      <c r="Z147" s="77">
        <f t="shared" si="47"/>
        <v>0</v>
      </c>
      <c r="AA147" s="77">
        <f t="shared" si="47"/>
        <v>0</v>
      </c>
      <c r="AB147" s="77">
        <f t="shared" si="47"/>
        <v>0</v>
      </c>
      <c r="AC147" s="77">
        <f t="shared" si="47"/>
        <v>0</v>
      </c>
      <c r="AD147" s="77">
        <f t="shared" si="47"/>
        <v>0</v>
      </c>
      <c r="AE147" s="77">
        <f t="shared" si="47"/>
        <v>0</v>
      </c>
      <c r="AF147" s="77">
        <f t="shared" si="47"/>
        <v>0</v>
      </c>
      <c r="AG147" s="77">
        <f t="shared" ref="AG147:AH147" si="48">AG139-AG146</f>
        <v>0</v>
      </c>
      <c r="AH147" s="77">
        <f t="shared" si="48"/>
        <v>0</v>
      </c>
      <c r="AI147" s="77">
        <f t="shared" ref="AI147" si="49">AI139-AI146</f>
        <v>0</v>
      </c>
      <c r="AJ147" s="77">
        <f t="shared" ref="AJ147" si="50">AJ139-AJ146</f>
        <v>0</v>
      </c>
      <c r="AK147" s="77"/>
      <c r="AL147" s="49"/>
      <c r="AM147" s="49"/>
      <c r="AN147" s="49"/>
    </row>
    <row r="148" spans="1:41">
      <c r="A148" s="48"/>
      <c r="B148" s="51"/>
      <c r="C148" s="51"/>
      <c r="D148" s="51"/>
      <c r="E148" s="51"/>
      <c r="F148" s="51"/>
      <c r="G148" s="51"/>
      <c r="H148" s="48"/>
      <c r="I148" s="48"/>
      <c r="J148" s="48"/>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49"/>
      <c r="AM148" s="49"/>
      <c r="AN148" s="49"/>
    </row>
    <row r="149" spans="1:41">
      <c r="A149" s="48"/>
      <c r="B149" s="51"/>
      <c r="C149" s="51"/>
      <c r="D149" s="51"/>
      <c r="E149" s="51"/>
      <c r="F149" s="51"/>
      <c r="G149" s="51"/>
      <c r="H149" s="48"/>
      <c r="I149" s="48"/>
      <c r="J149" s="48"/>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49"/>
      <c r="AM149" s="49"/>
      <c r="AN149" s="49"/>
    </row>
    <row r="150" spans="1:41" ht="7.5" customHeight="1">
      <c r="A150" s="48"/>
      <c r="B150" s="51"/>
      <c r="C150" s="51"/>
      <c r="D150" s="51"/>
      <c r="E150" s="51"/>
      <c r="F150" s="51"/>
      <c r="G150" s="51"/>
      <c r="H150" s="48"/>
      <c r="I150" s="48"/>
      <c r="J150" s="48"/>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49"/>
      <c r="AM150" s="49"/>
      <c r="AN150" s="49"/>
    </row>
    <row r="151" spans="1:41">
      <c r="A151" s="434" t="s">
        <v>284</v>
      </c>
      <c r="B151" s="434"/>
      <c r="C151" s="434"/>
      <c r="D151" s="434"/>
      <c r="E151" s="434"/>
      <c r="F151" s="434"/>
      <c r="G151" s="434"/>
      <c r="H151" s="434"/>
      <c r="I151" s="434"/>
      <c r="J151" s="434"/>
      <c r="K151" s="434"/>
      <c r="L151" s="434"/>
      <c r="M151" s="434"/>
      <c r="N151" s="434"/>
      <c r="O151" s="434"/>
      <c r="P151" s="434"/>
      <c r="Q151" s="434"/>
      <c r="R151" s="434"/>
      <c r="S151" s="434"/>
      <c r="T151" s="434"/>
      <c r="U151" s="434"/>
      <c r="V151" s="434"/>
      <c r="W151" s="434"/>
      <c r="X151" s="434"/>
      <c r="Y151" s="434"/>
      <c r="Z151" s="434"/>
      <c r="AA151" s="434"/>
      <c r="AB151" s="434"/>
      <c r="AC151" s="434"/>
      <c r="AD151" s="434"/>
      <c r="AE151" s="434"/>
      <c r="AF151" s="434"/>
      <c r="AG151" s="434"/>
      <c r="AH151" s="434"/>
      <c r="AI151" s="434"/>
      <c r="AJ151" s="434"/>
      <c r="AK151" s="434"/>
      <c r="AL151" s="49"/>
      <c r="AM151" s="49"/>
      <c r="AN151" s="49"/>
    </row>
    <row r="152" spans="1:41" ht="25.5" customHeight="1">
      <c r="A152" s="646" t="s">
        <v>502</v>
      </c>
      <c r="B152" s="647"/>
      <c r="C152" s="647"/>
      <c r="D152" s="647"/>
      <c r="E152" s="647"/>
      <c r="F152" s="647"/>
      <c r="G152" s="647"/>
      <c r="H152" s="647"/>
      <c r="I152" s="647"/>
      <c r="J152" s="647"/>
      <c r="K152" s="647"/>
      <c r="L152" s="647"/>
      <c r="M152" s="647"/>
      <c r="N152" s="647"/>
      <c r="O152" s="647"/>
      <c r="P152" s="647"/>
      <c r="Q152" s="647"/>
      <c r="R152" s="647"/>
      <c r="S152" s="647"/>
      <c r="T152" s="647"/>
      <c r="U152" s="647"/>
      <c r="V152" s="647"/>
      <c r="W152" s="647"/>
      <c r="X152" s="647"/>
      <c r="Y152" s="647"/>
      <c r="Z152" s="647"/>
      <c r="AA152" s="647"/>
      <c r="AB152" s="647"/>
      <c r="AC152" s="647"/>
      <c r="AD152" s="647"/>
      <c r="AE152" s="647"/>
      <c r="AF152" s="647"/>
      <c r="AG152" s="647"/>
      <c r="AH152" s="647"/>
      <c r="AI152" s="647"/>
      <c r="AJ152" s="647"/>
      <c r="AK152" s="647"/>
      <c r="AL152" s="49"/>
      <c r="AM152" s="49"/>
      <c r="AN152" s="49"/>
    </row>
    <row r="153" spans="1:41" ht="17.25" customHeight="1">
      <c r="A153" s="646" t="s">
        <v>503</v>
      </c>
      <c r="B153" s="647"/>
      <c r="C153" s="647"/>
      <c r="D153" s="647"/>
      <c r="E153" s="647"/>
      <c r="F153" s="647"/>
      <c r="G153" s="647"/>
      <c r="H153" s="647"/>
      <c r="I153" s="647"/>
      <c r="J153" s="647"/>
      <c r="K153" s="647"/>
      <c r="L153" s="647"/>
      <c r="M153" s="647"/>
      <c r="N153" s="647"/>
      <c r="O153" s="647"/>
      <c r="P153" s="647"/>
      <c r="Q153" s="647"/>
      <c r="R153" s="647"/>
      <c r="S153" s="647"/>
      <c r="T153" s="647"/>
      <c r="U153" s="647"/>
      <c r="V153" s="647"/>
      <c r="W153" s="647"/>
      <c r="X153" s="647"/>
      <c r="Y153" s="647"/>
      <c r="Z153" s="647"/>
      <c r="AA153" s="647"/>
      <c r="AB153" s="647"/>
      <c r="AC153" s="647"/>
      <c r="AD153" s="647"/>
      <c r="AE153" s="647"/>
      <c r="AF153" s="647"/>
      <c r="AG153" s="647"/>
      <c r="AH153" s="647"/>
      <c r="AI153" s="647"/>
      <c r="AJ153" s="647"/>
      <c r="AK153" s="647"/>
      <c r="AL153" s="49"/>
      <c r="AM153" s="49"/>
      <c r="AN153" s="49"/>
    </row>
    <row r="154" spans="1:41">
      <c r="A154" s="648" t="s">
        <v>504</v>
      </c>
      <c r="B154" s="648"/>
      <c r="C154" s="648"/>
      <c r="D154" s="648"/>
      <c r="E154" s="648"/>
      <c r="F154" s="648"/>
      <c r="G154" s="648"/>
      <c r="H154" s="648"/>
      <c r="I154" s="648"/>
      <c r="J154" s="648"/>
      <c r="K154" s="648"/>
      <c r="L154" s="648"/>
      <c r="M154" s="648"/>
      <c r="N154" s="648"/>
      <c r="O154" s="648"/>
      <c r="P154" s="648"/>
      <c r="Q154" s="648"/>
      <c r="R154" s="648"/>
      <c r="S154" s="648"/>
      <c r="T154" s="648"/>
      <c r="U154" s="648"/>
      <c r="V154" s="648"/>
      <c r="W154" s="648"/>
      <c r="X154" s="648"/>
      <c r="Y154" s="648"/>
      <c r="Z154" s="648"/>
      <c r="AA154" s="648"/>
      <c r="AB154" s="648"/>
      <c r="AC154" s="648"/>
      <c r="AD154" s="648"/>
      <c r="AE154" s="648"/>
      <c r="AF154" s="648"/>
      <c r="AG154" s="648"/>
      <c r="AH154" s="648"/>
      <c r="AI154" s="648"/>
      <c r="AJ154" s="648"/>
      <c r="AK154" s="648"/>
      <c r="AL154" s="49"/>
      <c r="AM154" s="49"/>
      <c r="AN154" s="49"/>
    </row>
    <row r="155" spans="1:41" ht="34.5" customHeight="1">
      <c r="A155" s="646" t="s">
        <v>424</v>
      </c>
      <c r="B155" s="647"/>
      <c r="C155" s="647"/>
      <c r="D155" s="647"/>
      <c r="E155" s="647"/>
      <c r="F155" s="647"/>
      <c r="G155" s="647"/>
      <c r="H155" s="647"/>
      <c r="I155" s="647"/>
      <c r="J155" s="647"/>
      <c r="K155" s="647"/>
      <c r="L155" s="647"/>
      <c r="M155" s="647"/>
      <c r="N155" s="647"/>
      <c r="O155" s="647"/>
      <c r="P155" s="647"/>
      <c r="Q155" s="647"/>
      <c r="R155" s="647"/>
      <c r="S155" s="647"/>
      <c r="T155" s="647"/>
      <c r="U155" s="647"/>
      <c r="V155" s="647"/>
      <c r="W155" s="647"/>
      <c r="X155" s="647"/>
      <c r="Y155" s="647"/>
      <c r="Z155" s="647"/>
      <c r="AA155" s="647"/>
      <c r="AB155" s="647"/>
      <c r="AC155" s="647"/>
      <c r="AD155" s="647"/>
      <c r="AE155" s="647"/>
      <c r="AF155" s="647"/>
      <c r="AG155" s="647"/>
      <c r="AH155" s="647"/>
      <c r="AI155" s="647"/>
      <c r="AJ155" s="647"/>
      <c r="AK155" s="647"/>
      <c r="AL155" s="49"/>
      <c r="AM155" s="49"/>
      <c r="AN155" s="49"/>
    </row>
    <row r="156" spans="1:41" ht="24.75" customHeight="1">
      <c r="A156" s="646" t="s">
        <v>505</v>
      </c>
      <c r="B156" s="647"/>
      <c r="C156" s="647"/>
      <c r="D156" s="647"/>
      <c r="E156" s="647"/>
      <c r="F156" s="647"/>
      <c r="G156" s="647"/>
      <c r="H156" s="647"/>
      <c r="I156" s="647"/>
      <c r="J156" s="647"/>
      <c r="K156" s="647"/>
      <c r="L156" s="647"/>
      <c r="M156" s="647"/>
      <c r="N156" s="647"/>
      <c r="O156" s="647"/>
      <c r="P156" s="647"/>
      <c r="Q156" s="647"/>
      <c r="R156" s="647"/>
      <c r="S156" s="647"/>
      <c r="T156" s="647"/>
      <c r="U156" s="647"/>
      <c r="V156" s="647"/>
      <c r="W156" s="647"/>
      <c r="X156" s="647"/>
      <c r="Y156" s="647"/>
      <c r="Z156" s="647"/>
      <c r="AA156" s="647"/>
      <c r="AB156" s="647"/>
      <c r="AC156" s="647"/>
      <c r="AD156" s="647"/>
      <c r="AE156" s="647"/>
      <c r="AF156" s="647"/>
      <c r="AG156" s="647"/>
      <c r="AH156" s="647"/>
      <c r="AI156" s="647"/>
      <c r="AJ156" s="647"/>
      <c r="AK156" s="647"/>
    </row>
    <row r="157" spans="1:41" ht="24.75" customHeight="1">
      <c r="A157" s="646" t="s">
        <v>572</v>
      </c>
      <c r="B157" s="647"/>
      <c r="C157" s="647"/>
      <c r="D157" s="647"/>
      <c r="E157" s="647"/>
      <c r="F157" s="647"/>
      <c r="G157" s="647"/>
      <c r="H157" s="647"/>
      <c r="I157" s="647"/>
      <c r="J157" s="647"/>
      <c r="K157" s="647"/>
      <c r="L157" s="647"/>
      <c r="M157" s="647"/>
      <c r="N157" s="647"/>
      <c r="O157" s="647"/>
      <c r="P157" s="647"/>
      <c r="Q157" s="647"/>
      <c r="R157" s="647"/>
      <c r="S157" s="647"/>
      <c r="T157" s="647"/>
      <c r="U157" s="647"/>
      <c r="V157" s="647"/>
      <c r="W157" s="647"/>
      <c r="X157" s="647"/>
      <c r="Y157" s="647"/>
      <c r="Z157" s="647"/>
      <c r="AA157" s="647"/>
      <c r="AB157" s="647"/>
      <c r="AC157" s="647"/>
      <c r="AD157" s="647"/>
      <c r="AE157" s="647"/>
      <c r="AF157" s="647"/>
      <c r="AG157" s="647"/>
      <c r="AH157" s="647"/>
      <c r="AI157" s="647"/>
      <c r="AJ157" s="647"/>
      <c r="AK157" s="647"/>
    </row>
    <row r="158" spans="1:41" customFormat="1" ht="15.75" customHeight="1">
      <c r="A158" s="631" t="s">
        <v>573</v>
      </c>
      <c r="B158" s="631"/>
      <c r="C158" s="631"/>
      <c r="D158" s="631"/>
      <c r="E158" s="631"/>
      <c r="F158" s="631"/>
      <c r="G158" s="631"/>
      <c r="H158" s="631"/>
      <c r="I158" s="631"/>
      <c r="J158" s="631"/>
      <c r="K158" s="631"/>
      <c r="L158" s="631"/>
      <c r="M158" s="631"/>
      <c r="N158" s="631"/>
      <c r="O158" s="631"/>
      <c r="P158" s="631"/>
      <c r="Q158" s="631"/>
      <c r="R158" s="631"/>
      <c r="S158" s="631"/>
      <c r="T158" s="631"/>
      <c r="U158" s="631"/>
      <c r="V158" s="631"/>
      <c r="W158" s="631"/>
      <c r="X158" s="631"/>
      <c r="Y158" s="631"/>
      <c r="Z158" s="631"/>
      <c r="AA158" s="631"/>
      <c r="AB158" s="631"/>
      <c r="AC158" s="631"/>
      <c r="AD158" s="631"/>
      <c r="AE158" s="631"/>
      <c r="AF158" s="631"/>
      <c r="AG158" s="631"/>
      <c r="AH158" s="631"/>
      <c r="AI158" s="631"/>
      <c r="AJ158" s="631"/>
      <c r="AK158" s="631"/>
      <c r="AL158" s="631"/>
      <c r="AM158" s="631"/>
    </row>
    <row r="159" spans="1:41" customFormat="1" ht="18.75" customHeight="1">
      <c r="A159" s="631" t="s">
        <v>574</v>
      </c>
      <c r="B159" s="631"/>
      <c r="C159" s="631"/>
      <c r="D159" s="631"/>
      <c r="E159" s="631"/>
      <c r="F159" s="631"/>
      <c r="G159" s="631"/>
      <c r="H159" s="631"/>
      <c r="I159" s="631"/>
      <c r="J159" s="631"/>
      <c r="K159" s="631"/>
      <c r="L159" s="631"/>
      <c r="M159" s="631"/>
      <c r="N159" s="631"/>
      <c r="O159" s="631"/>
      <c r="P159" s="631"/>
      <c r="Q159" s="631"/>
      <c r="R159" s="631"/>
      <c r="S159" s="631"/>
      <c r="T159" s="631"/>
      <c r="U159" s="631"/>
      <c r="V159" s="631"/>
      <c r="W159" s="631"/>
      <c r="X159" s="631"/>
      <c r="Y159" s="631"/>
      <c r="Z159" s="631"/>
      <c r="AA159" s="631"/>
      <c r="AB159" s="631"/>
      <c r="AC159" s="631"/>
      <c r="AD159" s="631"/>
      <c r="AE159" s="631"/>
      <c r="AF159" s="631"/>
      <c r="AG159" s="631"/>
      <c r="AH159" s="631"/>
      <c r="AI159" s="631"/>
      <c r="AJ159" s="631"/>
      <c r="AK159" s="631"/>
      <c r="AL159" s="631"/>
      <c r="AM159" s="631"/>
    </row>
    <row r="160" spans="1:41" customFormat="1" ht="18" customHeight="1">
      <c r="A160" s="631" t="s">
        <v>575</v>
      </c>
      <c r="B160" s="631"/>
      <c r="C160" s="631"/>
      <c r="D160" s="631"/>
      <c r="E160" s="631"/>
      <c r="F160" s="631"/>
      <c r="G160" s="631"/>
      <c r="H160" s="631"/>
      <c r="I160" s="631"/>
      <c r="J160" s="631"/>
      <c r="K160" s="631"/>
      <c r="L160" s="631"/>
      <c r="M160" s="631"/>
      <c r="N160" s="631"/>
      <c r="O160" s="631"/>
      <c r="P160" s="631"/>
      <c r="Q160" s="631"/>
      <c r="R160" s="631"/>
      <c r="S160" s="631"/>
      <c r="T160" s="631"/>
      <c r="U160" s="631"/>
      <c r="V160" s="631"/>
      <c r="W160" s="631"/>
      <c r="X160" s="631"/>
      <c r="Y160" s="631"/>
      <c r="Z160" s="631"/>
      <c r="AA160" s="631"/>
      <c r="AB160" s="631"/>
      <c r="AC160" s="631"/>
      <c r="AD160" s="631"/>
      <c r="AE160" s="631"/>
      <c r="AF160" s="631"/>
      <c r="AG160" s="631"/>
      <c r="AH160" s="631"/>
      <c r="AI160" s="631"/>
      <c r="AJ160" s="631"/>
      <c r="AK160" s="631"/>
      <c r="AL160" s="631"/>
      <c r="AM160" s="631"/>
      <c r="AN160" s="631"/>
      <c r="AO160" s="631"/>
    </row>
    <row r="161" spans="1:41" customFormat="1" ht="13.5" customHeight="1">
      <c r="A161" s="631" t="s">
        <v>576</v>
      </c>
      <c r="B161" s="631"/>
      <c r="C161" s="631"/>
      <c r="D161" s="631"/>
      <c r="E161" s="631"/>
      <c r="F161" s="631"/>
      <c r="G161" s="631"/>
      <c r="H161" s="631"/>
      <c r="I161" s="631"/>
      <c r="J161" s="631"/>
      <c r="K161" s="631"/>
      <c r="L161" s="631"/>
      <c r="M161" s="631"/>
      <c r="N161" s="631"/>
      <c r="O161" s="631"/>
      <c r="P161" s="631"/>
      <c r="Q161" s="631"/>
      <c r="R161" s="631"/>
      <c r="S161" s="631"/>
      <c r="T161" s="631"/>
      <c r="U161" s="631"/>
      <c r="V161" s="631"/>
      <c r="W161" s="631"/>
      <c r="X161" s="631"/>
      <c r="Y161" s="631"/>
      <c r="Z161" s="631"/>
      <c r="AA161" s="631"/>
      <c r="AB161" s="631"/>
      <c r="AC161" s="631"/>
      <c r="AD161" s="631"/>
      <c r="AE161" s="631"/>
      <c r="AF161" s="631"/>
      <c r="AG161" s="631"/>
      <c r="AH161" s="631"/>
      <c r="AI161" s="631"/>
      <c r="AJ161" s="631"/>
      <c r="AK161" s="631"/>
      <c r="AL161" s="631"/>
      <c r="AM161" s="631"/>
      <c r="AN161" s="631"/>
      <c r="AO161" s="631"/>
    </row>
    <row r="162" spans="1:41" customFormat="1" ht="18" customHeight="1">
      <c r="A162" s="631" t="s">
        <v>566</v>
      </c>
      <c r="B162" s="631"/>
      <c r="C162" s="631"/>
      <c r="D162" s="631"/>
      <c r="E162" s="631"/>
      <c r="F162" s="631"/>
      <c r="G162" s="631"/>
      <c r="H162" s="631"/>
      <c r="I162" s="631"/>
      <c r="J162" s="631"/>
      <c r="K162" s="631"/>
      <c r="L162" s="631"/>
      <c r="M162" s="631"/>
      <c r="N162" s="631"/>
      <c r="O162" s="631"/>
      <c r="P162" s="631"/>
      <c r="Q162" s="631"/>
      <c r="R162" s="631"/>
      <c r="S162" s="631"/>
      <c r="T162" s="631"/>
      <c r="U162" s="631"/>
      <c r="V162" s="631"/>
      <c r="W162" s="631"/>
      <c r="X162" s="631"/>
      <c r="Y162" s="631"/>
      <c r="Z162" s="631"/>
      <c r="AA162" s="631"/>
      <c r="AB162" s="631"/>
      <c r="AC162" s="631"/>
      <c r="AD162" s="631"/>
      <c r="AE162" s="631"/>
      <c r="AF162" s="631"/>
      <c r="AG162" s="631"/>
      <c r="AH162" s="631"/>
      <c r="AI162" s="631"/>
    </row>
    <row r="163" spans="1:41" customFormat="1" ht="18" customHeight="1">
      <c r="A163" s="631" t="s">
        <v>567</v>
      </c>
      <c r="B163" s="631"/>
      <c r="C163" s="631"/>
      <c r="D163" s="631"/>
      <c r="E163" s="631"/>
      <c r="F163" s="631"/>
      <c r="G163" s="631"/>
      <c r="H163" s="631"/>
      <c r="I163" s="631"/>
      <c r="J163" s="631"/>
      <c r="K163" s="631"/>
      <c r="L163" s="631"/>
      <c r="M163" s="631"/>
      <c r="N163" s="631"/>
      <c r="O163" s="631"/>
      <c r="P163" s="631"/>
      <c r="Q163" s="631"/>
      <c r="R163" s="631"/>
      <c r="S163" s="631"/>
      <c r="T163" s="631"/>
      <c r="U163" s="631"/>
      <c r="V163" s="631"/>
      <c r="W163" s="631"/>
      <c r="X163" s="631"/>
      <c r="Y163" s="631"/>
      <c r="Z163" s="631"/>
      <c r="AA163" s="631"/>
      <c r="AB163" s="631"/>
      <c r="AC163" s="631"/>
      <c r="AD163" s="631"/>
      <c r="AE163" s="631"/>
      <c r="AF163" s="631"/>
      <c r="AG163" s="631"/>
      <c r="AH163" s="631"/>
      <c r="AI163" s="631"/>
      <c r="AJ163" s="631"/>
      <c r="AK163" s="631"/>
      <c r="AL163" s="631"/>
      <c r="AM163" s="631"/>
      <c r="AN163" s="631"/>
      <c r="AO163" s="631"/>
    </row>
    <row r="164" spans="1:41">
      <c r="A164" s="646" t="s">
        <v>590</v>
      </c>
      <c r="B164" s="647"/>
      <c r="C164" s="647"/>
      <c r="D164" s="647"/>
      <c r="E164" s="647"/>
      <c r="F164" s="647"/>
      <c r="G164" s="647"/>
      <c r="H164" s="647"/>
      <c r="I164" s="647"/>
      <c r="J164" s="647"/>
      <c r="K164" s="647"/>
      <c r="L164" s="647"/>
      <c r="M164" s="647"/>
      <c r="N164" s="647"/>
      <c r="O164" s="647"/>
      <c r="P164" s="647"/>
      <c r="Q164" s="647"/>
      <c r="R164" s="647"/>
      <c r="S164" s="647"/>
      <c r="T164" s="647"/>
      <c r="U164" s="647"/>
      <c r="V164" s="647"/>
      <c r="W164" s="647"/>
      <c r="X164" s="647"/>
      <c r="Y164" s="647"/>
      <c r="Z164" s="647"/>
      <c r="AA164" s="647"/>
      <c r="AB164" s="647"/>
      <c r="AC164" s="647"/>
      <c r="AD164" s="647"/>
      <c r="AE164" s="647"/>
      <c r="AF164" s="647"/>
      <c r="AG164" s="647"/>
      <c r="AH164" s="647"/>
      <c r="AI164" s="647"/>
      <c r="AJ164" s="647"/>
      <c r="AK164" s="647"/>
      <c r="AL164" s="49"/>
      <c r="AM164" s="49"/>
      <c r="AN164" s="49"/>
    </row>
    <row r="324" ht="11.25" customHeight="1"/>
  </sheetData>
  <sheetProtection algorithmName="SHA-512" hashValue="MnXTC4Q79gAAArRcV/PKc8Go+T0VkKzs9ajg1JwP/yNJuZJ/gbPFmT6cCC767L10Ll41gA/F+0lxeU7Be2lgKw==" saltValue="mRlGSABwOczKj7w9muLBFw==" spinCount="100000" sheet="1" objects="1" scenarios="1"/>
  <mergeCells count="65">
    <mergeCell ref="A163:AO163"/>
    <mergeCell ref="A158:AM158"/>
    <mergeCell ref="A159:AM159"/>
    <mergeCell ref="A160:AO160"/>
    <mergeCell ref="A161:AO161"/>
    <mergeCell ref="A162:AI162"/>
    <mergeCell ref="AB6:AB8"/>
    <mergeCell ref="G5:G8"/>
    <mergeCell ref="A4:A8"/>
    <mergeCell ref="AK4:AK8"/>
    <mergeCell ref="B4:B8"/>
    <mergeCell ref="C5:C8"/>
    <mergeCell ref="D5:D8"/>
    <mergeCell ref="E5:E8"/>
    <mergeCell ref="F5:F8"/>
    <mergeCell ref="AH6:AH8"/>
    <mergeCell ref="AI6:AI8"/>
    <mergeCell ref="AJ6:AJ8"/>
    <mergeCell ref="K7:K8"/>
    <mergeCell ref="L7:L8"/>
    <mergeCell ref="M7:M8"/>
    <mergeCell ref="N7:N8"/>
    <mergeCell ref="S6:S8"/>
    <mergeCell ref="T6:T8"/>
    <mergeCell ref="U6:U8"/>
    <mergeCell ref="V6:V8"/>
    <mergeCell ref="W6:W8"/>
    <mergeCell ref="AC6:AC8"/>
    <mergeCell ref="AD6:AD8"/>
    <mergeCell ref="AE6:AE8"/>
    <mergeCell ref="A1:AK1"/>
    <mergeCell ref="A2:AK2"/>
    <mergeCell ref="A3:AK3"/>
    <mergeCell ref="C4:G4"/>
    <mergeCell ref="Q6:Q8"/>
    <mergeCell ref="R6:R8"/>
    <mergeCell ref="H4:Y4"/>
    <mergeCell ref="AE5:AJ5"/>
    <mergeCell ref="AG6:AG8"/>
    <mergeCell ref="X6:X8"/>
    <mergeCell ref="Y6:Y8"/>
    <mergeCell ref="Z4:AJ4"/>
    <mergeCell ref="AF6:AF8"/>
    <mergeCell ref="H6:H8"/>
    <mergeCell ref="I6:I8"/>
    <mergeCell ref="J6:J8"/>
    <mergeCell ref="K6:P6"/>
    <mergeCell ref="P7:P8"/>
    <mergeCell ref="O7:O8"/>
    <mergeCell ref="H5:S5"/>
    <mergeCell ref="T5:Y5"/>
    <mergeCell ref="Z5:AD5"/>
    <mergeCell ref="A164:AK164"/>
    <mergeCell ref="A154:AK154"/>
    <mergeCell ref="A151:AK151"/>
    <mergeCell ref="A155:AK155"/>
    <mergeCell ref="I143:AK144"/>
    <mergeCell ref="C146:G147"/>
    <mergeCell ref="A156:AK156"/>
    <mergeCell ref="A157:AK157"/>
    <mergeCell ref="A152:AK152"/>
    <mergeCell ref="A153:AK153"/>
    <mergeCell ref="Z6:Z8"/>
    <mergeCell ref="AA6:AA8"/>
    <mergeCell ref="B10:P10"/>
  </mergeCells>
  <conditionalFormatting sqref="I134:I137 I68:I113 K68:P113 K134:P137 AK134:AK137 AK68:AK113 AF11:AK65 K11:S65 U11:Y65 AA11:AD65 H11:I65">
    <cfRule type="cellIs" dxfId="53" priority="54" stopIfTrue="1" operator="equal">
      <formula>0</formula>
    </cfRule>
  </conditionalFormatting>
  <conditionalFormatting sqref="Q117:S124 AF117:AJ124 U117:Y124 AA117:AD124">
    <cfRule type="cellIs" dxfId="52" priority="44" stopIfTrue="1" operator="equal">
      <formula>0</formula>
    </cfRule>
  </conditionalFormatting>
  <conditionalFormatting sqref="AF127:AJ131 Q127:S131 U127:Y131 AA127:AD131">
    <cfRule type="cellIs" dxfId="51" priority="41" stopIfTrue="1" operator="equal">
      <formula>0</formula>
    </cfRule>
  </conditionalFormatting>
  <conditionalFormatting sqref="AF134:AJ137 Q134:S137 U134:Y137 AA134:AD137">
    <cfRule type="cellIs" dxfId="50" priority="38" stopIfTrue="1" operator="equal">
      <formula>0</formula>
    </cfRule>
  </conditionalFormatting>
  <conditionalFormatting sqref="AF68:AJ113 Q68:S113 U68:Y113 AA68:AD113">
    <cfRule type="cellIs" dxfId="49" priority="35" stopIfTrue="1" operator="equal">
      <formula>0</formula>
    </cfRule>
  </conditionalFormatting>
  <conditionalFormatting sqref="Q116:S116 AF116:AJ116 U116:Y116 AA116:AD116">
    <cfRule type="cellIs" dxfId="48" priority="32" stopIfTrue="1" operator="equal">
      <formula>0</formula>
    </cfRule>
  </conditionalFormatting>
  <conditionalFormatting sqref="AE11:AE65">
    <cfRule type="cellIs" dxfId="47" priority="21" stopIfTrue="1" operator="equal">
      <formula>0</formula>
    </cfRule>
  </conditionalFormatting>
  <conditionalFormatting sqref="AE68:AE113">
    <cfRule type="cellIs" dxfId="46" priority="20" stopIfTrue="1" operator="equal">
      <formula>0</formula>
    </cfRule>
  </conditionalFormatting>
  <conditionalFormatting sqref="AE116:AE124">
    <cfRule type="cellIs" dxfId="45" priority="19" stopIfTrue="1" operator="equal">
      <formula>0</formula>
    </cfRule>
  </conditionalFormatting>
  <conditionalFormatting sqref="AE127:AE131">
    <cfRule type="cellIs" dxfId="44" priority="18" stopIfTrue="1" operator="equal">
      <formula>0</formula>
    </cfRule>
  </conditionalFormatting>
  <conditionalFormatting sqref="AE134:AE137">
    <cfRule type="cellIs" dxfId="43" priority="17" stopIfTrue="1" operator="equal">
      <formula>0</formula>
    </cfRule>
  </conditionalFormatting>
  <conditionalFormatting sqref="T11:T65">
    <cfRule type="cellIs" dxfId="42" priority="16" stopIfTrue="1" operator="equal">
      <formula>0</formula>
    </cfRule>
  </conditionalFormatting>
  <conditionalFormatting sqref="T68:T113">
    <cfRule type="cellIs" dxfId="41" priority="15" stopIfTrue="1" operator="equal">
      <formula>0</formula>
    </cfRule>
  </conditionalFormatting>
  <conditionalFormatting sqref="T116:T124">
    <cfRule type="cellIs" dxfId="40" priority="14" stopIfTrue="1" operator="equal">
      <formula>0</formula>
    </cfRule>
  </conditionalFormatting>
  <conditionalFormatting sqref="T127:T131">
    <cfRule type="cellIs" dxfId="39" priority="13" stopIfTrue="1" operator="equal">
      <formula>0</formula>
    </cfRule>
  </conditionalFormatting>
  <conditionalFormatting sqref="T134:T137">
    <cfRule type="cellIs" dxfId="38" priority="12" stopIfTrue="1" operator="equal">
      <formula>0</formula>
    </cfRule>
  </conditionalFormatting>
  <conditionalFormatting sqref="Z11:Z65">
    <cfRule type="cellIs" dxfId="37" priority="11" stopIfTrue="1" operator="equal">
      <formula>0</formula>
    </cfRule>
  </conditionalFormatting>
  <conditionalFormatting sqref="Z68:Z113">
    <cfRule type="cellIs" dxfId="36" priority="10" stopIfTrue="1" operator="equal">
      <formula>0</formula>
    </cfRule>
  </conditionalFormatting>
  <conditionalFormatting sqref="Z116:Z124">
    <cfRule type="cellIs" dxfId="35" priority="9" stopIfTrue="1" operator="equal">
      <formula>0</formula>
    </cfRule>
  </conditionalFormatting>
  <conditionalFormatting sqref="Z127:Z131">
    <cfRule type="cellIs" dxfId="34" priority="8" stopIfTrue="1" operator="equal">
      <formula>0</formula>
    </cfRule>
  </conditionalFormatting>
  <conditionalFormatting sqref="Z134:Z137">
    <cfRule type="cellIs" dxfId="33" priority="7" stopIfTrue="1" operator="equal">
      <formula>0</formula>
    </cfRule>
  </conditionalFormatting>
  <conditionalFormatting sqref="H68:H113">
    <cfRule type="cellIs" dxfId="32" priority="4" stopIfTrue="1" operator="equal">
      <formula>0</formula>
    </cfRule>
  </conditionalFormatting>
  <conditionalFormatting sqref="H116:H124">
    <cfRule type="cellIs" dxfId="31" priority="3" stopIfTrue="1" operator="equal">
      <formula>0</formula>
    </cfRule>
  </conditionalFormatting>
  <conditionalFormatting sqref="H127:H131">
    <cfRule type="cellIs" dxfId="30" priority="2" stopIfTrue="1" operator="equal">
      <formula>0</formula>
    </cfRule>
  </conditionalFormatting>
  <conditionalFormatting sqref="H134:H137">
    <cfRule type="cellIs" dxfId="29" priority="1" stopIfTrue="1" operator="equal">
      <formula>0</formula>
    </cfRule>
  </conditionalFormatting>
  <pageMargins left="0.70866141732283472" right="0.70866141732283472" top="0.78740157480314965" bottom="0.59055118110236227" header="0.31496062992125984" footer="0.31496062992125984"/>
  <pageSetup paperSize="9" scale="77" fitToHeight="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S326"/>
  <sheetViews>
    <sheetView showGridLines="0" zoomScaleNormal="100" workbookViewId="0">
      <pane ySplit="9" topLeftCell="A147" activePane="bottomLeft" state="frozen"/>
      <selection pane="bottomLeft" activeCell="AV112" sqref="AV112"/>
    </sheetView>
  </sheetViews>
  <sheetFormatPr defaultColWidth="9" defaultRowHeight="12.75"/>
  <cols>
    <col min="1" max="1" width="3.125" style="19" customWidth="1"/>
    <col min="2" max="2" width="23" style="18" customWidth="1"/>
    <col min="3" max="6" width="4.375" style="18" customWidth="1"/>
    <col min="7" max="7" width="3.75" style="18" customWidth="1"/>
    <col min="8" max="11" width="4.375" style="18" customWidth="1"/>
    <col min="12" max="12" width="3.25" style="18" customWidth="1"/>
    <col min="13" max="14" width="3.625" style="19" customWidth="1"/>
    <col min="15" max="15" width="3.375" style="19" customWidth="1"/>
    <col min="16" max="21" width="3.375" style="18" customWidth="1"/>
    <col min="22" max="42" width="3.625" style="18" customWidth="1"/>
    <col min="43" max="43" width="2.125" style="2" customWidth="1"/>
    <col min="44" max="44" width="3.375" style="2" customWidth="1"/>
    <col min="45" max="16384" width="9" style="2"/>
  </cols>
  <sheetData>
    <row r="1" spans="1:45" ht="15.75">
      <c r="A1" s="652" t="str">
        <f>'KKS1_1.Duomenys apie org.'!A10:AI10</f>
        <v>Klaipėdos miesto savivaldybės administracijos Sporto skyrius</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row>
    <row r="2" spans="1:45" ht="9" customHeight="1">
      <c r="A2" s="653" t="s">
        <v>445</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row>
    <row r="3" spans="1:45" ht="15" customHeight="1">
      <c r="A3" s="674" t="s">
        <v>421</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4"/>
    </row>
    <row r="4" spans="1:45" ht="12.75" customHeight="1" thickBot="1">
      <c r="A4" s="660" t="s">
        <v>0</v>
      </c>
      <c r="B4" s="660" t="s">
        <v>411</v>
      </c>
      <c r="C4" s="675" t="s">
        <v>38</v>
      </c>
      <c r="D4" s="655"/>
      <c r="E4" s="655"/>
      <c r="F4" s="655"/>
      <c r="G4" s="655"/>
      <c r="H4" s="655"/>
      <c r="I4" s="655"/>
      <c r="J4" s="655"/>
      <c r="K4" s="655"/>
      <c r="L4" s="656"/>
      <c r="M4" s="466" t="s">
        <v>540</v>
      </c>
      <c r="N4" s="466"/>
      <c r="O4" s="466"/>
      <c r="P4" s="466"/>
      <c r="Q4" s="466"/>
      <c r="R4" s="466"/>
      <c r="S4" s="466"/>
      <c r="T4" s="466"/>
      <c r="U4" s="466"/>
      <c r="V4" s="466"/>
      <c r="W4" s="466"/>
      <c r="X4" s="466"/>
      <c r="Y4" s="466"/>
      <c r="Z4" s="466"/>
      <c r="AA4" s="466"/>
      <c r="AB4" s="466"/>
      <c r="AC4" s="466"/>
      <c r="AD4" s="466"/>
      <c r="AE4" s="467" t="s">
        <v>541</v>
      </c>
      <c r="AF4" s="468"/>
      <c r="AG4" s="468"/>
      <c r="AH4" s="468"/>
      <c r="AI4" s="468"/>
      <c r="AJ4" s="468"/>
      <c r="AK4" s="468"/>
      <c r="AL4" s="468"/>
      <c r="AM4" s="468"/>
      <c r="AN4" s="468"/>
      <c r="AO4" s="469"/>
      <c r="AP4" s="663" t="s">
        <v>252</v>
      </c>
    </row>
    <row r="5" spans="1:45" ht="20.25" customHeight="1" thickTop="1">
      <c r="A5" s="661"/>
      <c r="B5" s="661"/>
      <c r="C5" s="672" t="s">
        <v>254</v>
      </c>
      <c r="D5" s="672"/>
      <c r="E5" s="672"/>
      <c r="F5" s="672"/>
      <c r="G5" s="672"/>
      <c r="H5" s="673" t="s">
        <v>226</v>
      </c>
      <c r="I5" s="673"/>
      <c r="J5" s="673"/>
      <c r="K5" s="673"/>
      <c r="L5" s="673"/>
      <c r="M5" s="473" t="s">
        <v>542</v>
      </c>
      <c r="N5" s="474"/>
      <c r="O5" s="474"/>
      <c r="P5" s="474"/>
      <c r="Q5" s="474"/>
      <c r="R5" s="474"/>
      <c r="S5" s="474"/>
      <c r="T5" s="474"/>
      <c r="U5" s="474"/>
      <c r="V5" s="474"/>
      <c r="W5" s="474"/>
      <c r="X5" s="475"/>
      <c r="Y5" s="476" t="s">
        <v>543</v>
      </c>
      <c r="Z5" s="476"/>
      <c r="AA5" s="476"/>
      <c r="AB5" s="476"/>
      <c r="AC5" s="476"/>
      <c r="AD5" s="476"/>
      <c r="AE5" s="645" t="s">
        <v>544</v>
      </c>
      <c r="AF5" s="478"/>
      <c r="AG5" s="478"/>
      <c r="AH5" s="478"/>
      <c r="AI5" s="618"/>
      <c r="AJ5" s="645" t="s">
        <v>538</v>
      </c>
      <c r="AK5" s="478"/>
      <c r="AL5" s="478"/>
      <c r="AM5" s="478"/>
      <c r="AN5" s="478"/>
      <c r="AO5" s="618"/>
      <c r="AP5" s="664"/>
    </row>
    <row r="6" spans="1:45" ht="14.25" customHeight="1">
      <c r="A6" s="661"/>
      <c r="B6" s="661"/>
      <c r="C6" s="398" t="s">
        <v>450</v>
      </c>
      <c r="D6" s="398" t="s">
        <v>452</v>
      </c>
      <c r="E6" s="398" t="s">
        <v>453</v>
      </c>
      <c r="F6" s="678" t="s">
        <v>501</v>
      </c>
      <c r="G6" s="666" t="s">
        <v>2</v>
      </c>
      <c r="H6" s="398" t="s">
        <v>450</v>
      </c>
      <c r="I6" s="398" t="s">
        <v>452</v>
      </c>
      <c r="J6" s="398" t="s">
        <v>453</v>
      </c>
      <c r="K6" s="678" t="s">
        <v>501</v>
      </c>
      <c r="L6" s="657" t="s">
        <v>2</v>
      </c>
      <c r="M6" s="470" t="s">
        <v>454</v>
      </c>
      <c r="N6" s="445" t="s">
        <v>2</v>
      </c>
      <c r="O6" s="445" t="s">
        <v>30</v>
      </c>
      <c r="P6" s="471" t="s">
        <v>28</v>
      </c>
      <c r="Q6" s="471"/>
      <c r="R6" s="471"/>
      <c r="S6" s="471"/>
      <c r="T6" s="471"/>
      <c r="U6" s="471"/>
      <c r="V6" s="445" t="s">
        <v>451</v>
      </c>
      <c r="W6" s="445" t="s">
        <v>537</v>
      </c>
      <c r="X6" s="446" t="s">
        <v>253</v>
      </c>
      <c r="Y6" s="459" t="s">
        <v>454</v>
      </c>
      <c r="Z6" s="462" t="s">
        <v>2</v>
      </c>
      <c r="AA6" s="445" t="s">
        <v>451</v>
      </c>
      <c r="AB6" s="445" t="s">
        <v>537</v>
      </c>
      <c r="AC6" s="445" t="s">
        <v>545</v>
      </c>
      <c r="AD6" s="446" t="s">
        <v>253</v>
      </c>
      <c r="AE6" s="459" t="s">
        <v>454</v>
      </c>
      <c r="AF6" s="462" t="s">
        <v>2</v>
      </c>
      <c r="AG6" s="445" t="s">
        <v>451</v>
      </c>
      <c r="AH6" s="445" t="s">
        <v>537</v>
      </c>
      <c r="AI6" s="446" t="s">
        <v>253</v>
      </c>
      <c r="AJ6" s="459" t="s">
        <v>454</v>
      </c>
      <c r="AK6" s="445" t="s">
        <v>2</v>
      </c>
      <c r="AL6" s="445" t="s">
        <v>451</v>
      </c>
      <c r="AM6" s="445" t="s">
        <v>537</v>
      </c>
      <c r="AN6" s="445" t="s">
        <v>545</v>
      </c>
      <c r="AO6" s="446" t="s">
        <v>253</v>
      </c>
      <c r="AP6" s="664"/>
    </row>
    <row r="7" spans="1:45" ht="47.25" customHeight="1">
      <c r="A7" s="661"/>
      <c r="B7" s="661"/>
      <c r="C7" s="677"/>
      <c r="D7" s="677"/>
      <c r="E7" s="677"/>
      <c r="F7" s="679"/>
      <c r="G7" s="667"/>
      <c r="H7" s="677"/>
      <c r="I7" s="677"/>
      <c r="J7" s="677"/>
      <c r="K7" s="679"/>
      <c r="L7" s="658"/>
      <c r="M7" s="470"/>
      <c r="N7" s="445"/>
      <c r="O7" s="445"/>
      <c r="P7" s="445" t="s">
        <v>413</v>
      </c>
      <c r="Q7" s="445" t="s">
        <v>414</v>
      </c>
      <c r="R7" s="445" t="s">
        <v>415</v>
      </c>
      <c r="S7" s="445" t="s">
        <v>416</v>
      </c>
      <c r="T7" s="445" t="s">
        <v>417</v>
      </c>
      <c r="U7" s="445" t="s">
        <v>418</v>
      </c>
      <c r="V7" s="445"/>
      <c r="W7" s="445"/>
      <c r="X7" s="446"/>
      <c r="Y7" s="460"/>
      <c r="Z7" s="463"/>
      <c r="AA7" s="445"/>
      <c r="AB7" s="445"/>
      <c r="AC7" s="445"/>
      <c r="AD7" s="446"/>
      <c r="AE7" s="460"/>
      <c r="AF7" s="463"/>
      <c r="AG7" s="445"/>
      <c r="AH7" s="445"/>
      <c r="AI7" s="446"/>
      <c r="AJ7" s="460"/>
      <c r="AK7" s="445"/>
      <c r="AL7" s="445"/>
      <c r="AM7" s="445"/>
      <c r="AN7" s="445"/>
      <c r="AO7" s="446"/>
      <c r="AP7" s="664"/>
    </row>
    <row r="8" spans="1:45" ht="36.75" customHeight="1">
      <c r="A8" s="662"/>
      <c r="B8" s="662"/>
      <c r="C8" s="399"/>
      <c r="D8" s="399"/>
      <c r="E8" s="399"/>
      <c r="F8" s="680"/>
      <c r="G8" s="668"/>
      <c r="H8" s="399"/>
      <c r="I8" s="399"/>
      <c r="J8" s="399"/>
      <c r="K8" s="680"/>
      <c r="L8" s="659"/>
      <c r="M8" s="470"/>
      <c r="N8" s="445"/>
      <c r="O8" s="445"/>
      <c r="P8" s="445"/>
      <c r="Q8" s="445"/>
      <c r="R8" s="445"/>
      <c r="S8" s="445"/>
      <c r="T8" s="445"/>
      <c r="U8" s="445"/>
      <c r="V8" s="445"/>
      <c r="W8" s="445"/>
      <c r="X8" s="446"/>
      <c r="Y8" s="461"/>
      <c r="Z8" s="464"/>
      <c r="AA8" s="445"/>
      <c r="AB8" s="445"/>
      <c r="AC8" s="445"/>
      <c r="AD8" s="446"/>
      <c r="AE8" s="461"/>
      <c r="AF8" s="464"/>
      <c r="AG8" s="445"/>
      <c r="AH8" s="445"/>
      <c r="AI8" s="446"/>
      <c r="AJ8" s="461"/>
      <c r="AK8" s="445"/>
      <c r="AL8" s="445"/>
      <c r="AM8" s="445"/>
      <c r="AN8" s="445"/>
      <c r="AO8" s="446"/>
      <c r="AP8" s="665"/>
    </row>
    <row r="9" spans="1:45" ht="7.5" customHeight="1">
      <c r="A9" s="20">
        <v>1</v>
      </c>
      <c r="B9" s="21">
        <v>2</v>
      </c>
      <c r="C9" s="21">
        <v>3</v>
      </c>
      <c r="D9" s="21">
        <v>4</v>
      </c>
      <c r="E9" s="21">
        <v>5</v>
      </c>
      <c r="F9" s="21">
        <v>6</v>
      </c>
      <c r="G9" s="21">
        <v>7</v>
      </c>
      <c r="H9" s="21">
        <v>8</v>
      </c>
      <c r="I9" s="21">
        <v>9</v>
      </c>
      <c r="J9" s="21">
        <v>10</v>
      </c>
      <c r="K9" s="21">
        <v>11</v>
      </c>
      <c r="L9" s="21">
        <v>12</v>
      </c>
      <c r="M9" s="385">
        <v>13</v>
      </c>
      <c r="N9" s="385">
        <v>14</v>
      </c>
      <c r="O9" s="385">
        <v>15</v>
      </c>
      <c r="P9" s="385">
        <v>16</v>
      </c>
      <c r="Q9" s="385">
        <v>17</v>
      </c>
      <c r="R9" s="385">
        <v>18</v>
      </c>
      <c r="S9" s="385">
        <v>19</v>
      </c>
      <c r="T9" s="385">
        <v>20</v>
      </c>
      <c r="U9" s="385">
        <v>21</v>
      </c>
      <c r="V9" s="385">
        <v>22</v>
      </c>
      <c r="W9" s="385">
        <v>23</v>
      </c>
      <c r="X9" s="385">
        <v>24</v>
      </c>
      <c r="Y9" s="385">
        <v>25</v>
      </c>
      <c r="Z9" s="385">
        <v>26</v>
      </c>
      <c r="AA9" s="385">
        <v>27</v>
      </c>
      <c r="AB9" s="385">
        <v>28</v>
      </c>
      <c r="AC9" s="385">
        <v>29</v>
      </c>
      <c r="AD9" s="385">
        <v>30</v>
      </c>
      <c r="AE9" s="385">
        <v>31</v>
      </c>
      <c r="AF9" s="385">
        <v>32</v>
      </c>
      <c r="AG9" s="385">
        <v>33</v>
      </c>
      <c r="AH9" s="385">
        <v>34</v>
      </c>
      <c r="AI9" s="385">
        <v>35</v>
      </c>
      <c r="AJ9" s="385">
        <v>36</v>
      </c>
      <c r="AK9" s="385">
        <v>37</v>
      </c>
      <c r="AL9" s="385">
        <v>38</v>
      </c>
      <c r="AM9" s="385">
        <v>39</v>
      </c>
      <c r="AN9" s="385">
        <v>40</v>
      </c>
      <c r="AO9" s="385">
        <v>41</v>
      </c>
      <c r="AP9" s="21">
        <v>42</v>
      </c>
    </row>
    <row r="10" spans="1:45" ht="15" customHeight="1">
      <c r="A10" s="57"/>
      <c r="B10" s="651" t="s">
        <v>437</v>
      </c>
      <c r="C10" s="651"/>
      <c r="D10" s="651"/>
      <c r="E10" s="651"/>
      <c r="F10" s="651"/>
      <c r="G10" s="651"/>
      <c r="H10" s="651"/>
      <c r="I10" s="651"/>
      <c r="J10" s="651"/>
      <c r="K10" s="651"/>
      <c r="L10" s="651"/>
      <c r="M10" s="651"/>
      <c r="N10" s="651"/>
      <c r="O10" s="651"/>
      <c r="P10" s="651"/>
      <c r="Q10" s="651"/>
      <c r="R10" s="651"/>
      <c r="S10" s="651"/>
      <c r="T10" s="39"/>
      <c r="U10" s="39"/>
      <c r="V10" s="39"/>
      <c r="W10" s="39"/>
      <c r="X10" s="39"/>
      <c r="Y10" s="39"/>
      <c r="Z10" s="39"/>
      <c r="AA10" s="39"/>
      <c r="AB10" s="39"/>
      <c r="AC10" s="39"/>
      <c r="AD10" s="39"/>
      <c r="AE10" s="39"/>
      <c r="AF10" s="39"/>
      <c r="AG10" s="39"/>
      <c r="AH10" s="39"/>
      <c r="AI10" s="39"/>
      <c r="AJ10" s="39"/>
      <c r="AK10" s="39"/>
      <c r="AL10" s="39"/>
      <c r="AM10" s="39"/>
      <c r="AN10" s="39"/>
      <c r="AO10" s="39"/>
      <c r="AP10" s="40"/>
      <c r="AR10" s="215"/>
      <c r="AS10" s="222"/>
    </row>
    <row r="11" spans="1:45" ht="10.5" customHeight="1">
      <c r="A11" s="58" t="s">
        <v>155</v>
      </c>
      <c r="B11" s="263" t="s">
        <v>40</v>
      </c>
      <c r="C11" s="239">
        <f>'SUC1_B. duomenys'!C28</f>
        <v>0</v>
      </c>
      <c r="D11" s="239">
        <f>'SUC1_B. duomenys'!D28</f>
        <v>8</v>
      </c>
      <c r="E11" s="239">
        <f>'SUC1_B. duomenys'!E28</f>
        <v>0</v>
      </c>
      <c r="F11" s="386">
        <f>SUM(C11:E11)</f>
        <v>8</v>
      </c>
      <c r="G11" s="239">
        <f>'SUC1_B. duomenys'!G28</f>
        <v>2</v>
      </c>
      <c r="H11" s="239">
        <f>'2.2 SK Sportuojantieji ir tr.'!C11</f>
        <v>60</v>
      </c>
      <c r="I11" s="239">
        <f>'2.2 SK Sportuojantieji ir tr.'!D11</f>
        <v>2</v>
      </c>
      <c r="J11" s="239">
        <f>'2.2 SK Sportuojantieji ir tr.'!E11</f>
        <v>0</v>
      </c>
      <c r="K11" s="386">
        <f>SUM(H11:J11)</f>
        <v>62</v>
      </c>
      <c r="L11" s="239">
        <f>'2.2 SK Sportuojantieji ir tr.'!G11</f>
        <v>28</v>
      </c>
      <c r="M11" s="52">
        <f>'2.2 SK Sportuojantieji ir tr.'!H11+SUC1_Treneriai!C11</f>
        <v>2</v>
      </c>
      <c r="N11" s="239">
        <f>'2.2 SK Sportuojantieji ir tr.'!I11+SUC1_Treneriai!D11</f>
        <v>1</v>
      </c>
      <c r="O11" s="37">
        <f>M11-(P11+Q11+R11+S11+T11+U11)</f>
        <v>1</v>
      </c>
      <c r="P11" s="239">
        <f>'2.2 SK Sportuojantieji ir tr.'!K11+SUC1_Treneriai!F11</f>
        <v>0</v>
      </c>
      <c r="Q11" s="239">
        <f>'2.2 SK Sportuojantieji ir tr.'!L11+SUC1_Treneriai!G11</f>
        <v>0</v>
      </c>
      <c r="R11" s="239">
        <f>'2.2 SK Sportuojantieji ir tr.'!M11+SUC1_Treneriai!H11</f>
        <v>1</v>
      </c>
      <c r="S11" s="239">
        <f>'2.2 SK Sportuojantieji ir tr.'!N11+SUC1_Treneriai!I11</f>
        <v>0</v>
      </c>
      <c r="T11" s="239">
        <f>'2.2 SK Sportuojantieji ir tr.'!O11+SUC1_Treneriai!J11</f>
        <v>0</v>
      </c>
      <c r="U11" s="239">
        <f>'2.2 SK Sportuojantieji ir tr.'!P11+SUC1_Treneriai!K11</f>
        <v>0</v>
      </c>
      <c r="V11" s="239">
        <f>'2.2 SK Sportuojantieji ir tr.'!Q11+SUC1_Treneriai!L11</f>
        <v>1</v>
      </c>
      <c r="W11" s="239">
        <f>'2.2 SK Sportuojantieji ir tr.'!R11+SUC1_Treneriai!M11</f>
        <v>0</v>
      </c>
      <c r="X11" s="239">
        <f>'2.2 SK Sportuojantieji ir tr.'!S11+SUC1_Treneriai!N11</f>
        <v>0</v>
      </c>
      <c r="Y11" s="239">
        <f>'2.2 SK Sportuojantieji ir tr.'!T11+SUC1_Treneriai!O11</f>
        <v>0</v>
      </c>
      <c r="Z11" s="239">
        <f>'2.2 SK Sportuojantieji ir tr.'!U11+SUC1_Treneriai!P11</f>
        <v>0</v>
      </c>
      <c r="AA11" s="239">
        <f>'2.2 SK Sportuojantieji ir tr.'!V11+SUC1_Treneriai!Q11</f>
        <v>0</v>
      </c>
      <c r="AB11" s="239">
        <f>'2.2 SK Sportuojantieji ir tr.'!W11+SUC1_Treneriai!R11</f>
        <v>0</v>
      </c>
      <c r="AC11" s="239">
        <f>'2.2 SK Sportuojantieji ir tr.'!X11+SUC1_Treneriai!S11</f>
        <v>0</v>
      </c>
      <c r="AD11" s="239">
        <f>'2.2 SK Sportuojantieji ir tr.'!Y11+SUC1_Treneriai!T11</f>
        <v>0</v>
      </c>
      <c r="AE11" s="239">
        <f>'2.2 SK Sportuojantieji ir tr.'!Z11+SUC1_Treneriai!U11</f>
        <v>0</v>
      </c>
      <c r="AF11" s="239">
        <f>'2.2 SK Sportuojantieji ir tr.'!AA11+SUC1_Treneriai!V11</f>
        <v>0</v>
      </c>
      <c r="AG11" s="239">
        <f>'2.2 SK Sportuojantieji ir tr.'!AB11+SUC1_Treneriai!W11</f>
        <v>0</v>
      </c>
      <c r="AH11" s="239">
        <f>'2.2 SK Sportuojantieji ir tr.'!AC11+SUC1_Treneriai!X11</f>
        <v>0</v>
      </c>
      <c r="AI11" s="239">
        <f>'2.2 SK Sportuojantieji ir tr.'!AD11+SUC1_Treneriai!Y11</f>
        <v>0</v>
      </c>
      <c r="AJ11" s="239">
        <f>'2.2 SK Sportuojantieji ir tr.'!AE11+SUC1_Treneriai!Z11</f>
        <v>0</v>
      </c>
      <c r="AK11" s="239">
        <f>'2.2 SK Sportuojantieji ir tr.'!AF11+SUC1_Treneriai!AA11</f>
        <v>0</v>
      </c>
      <c r="AL11" s="239">
        <f>'2.2 SK Sportuojantieji ir tr.'!AG11+SUC1_Treneriai!AB11</f>
        <v>0</v>
      </c>
      <c r="AM11" s="239">
        <f>'2.2 SK Sportuojantieji ir tr.'!AH11+SUC1_Treneriai!AC11</f>
        <v>0</v>
      </c>
      <c r="AN11" s="239">
        <f>'2.2 SK Sportuojantieji ir tr.'!AI11+SUC1_Treneriai!AD11</f>
        <v>0</v>
      </c>
      <c r="AO11" s="239">
        <f>'2.2 SK Sportuojantieji ir tr.'!AJ11+SUC1_Treneriai!AE11</f>
        <v>0</v>
      </c>
      <c r="AP11" s="239">
        <f>'2.2 SK Sportuojantieji ir tr.'!AK11+SUC1_Treneriai!AF11</f>
        <v>0</v>
      </c>
      <c r="AR11" s="214" t="str">
        <f>IF(SUC1_Treneriai!C11&gt;M11,"Klaida! Negali būti mažiau trenerių negu SUC1 formoje","")</f>
        <v/>
      </c>
    </row>
    <row r="12" spans="1:45" ht="10.5" customHeight="1">
      <c r="A12" s="41" t="s">
        <v>156</v>
      </c>
      <c r="B12" s="263" t="s">
        <v>42</v>
      </c>
      <c r="C12" s="239">
        <f>'SUC1_B. duomenys'!C29</f>
        <v>0</v>
      </c>
      <c r="D12" s="239">
        <f>'SUC1_B. duomenys'!D29</f>
        <v>0</v>
      </c>
      <c r="E12" s="239">
        <f>'SUC1_B. duomenys'!E29</f>
        <v>0</v>
      </c>
      <c r="F12" s="386">
        <f t="shared" ref="F12:F65" si="0">SUM(C12:E12)</f>
        <v>0</v>
      </c>
      <c r="G12" s="239">
        <f>'SUC1_B. duomenys'!G29</f>
        <v>0</v>
      </c>
      <c r="H12" s="239">
        <f>'2.2 SK Sportuojantieji ir tr.'!C12</f>
        <v>120</v>
      </c>
      <c r="I12" s="239">
        <f>'2.2 SK Sportuojantieji ir tr.'!D12</f>
        <v>12</v>
      </c>
      <c r="J12" s="239">
        <f>'2.2 SK Sportuojantieji ir tr.'!E12</f>
        <v>0</v>
      </c>
      <c r="K12" s="386">
        <f t="shared" ref="K12:K65" si="1">SUM(H12:J12)</f>
        <v>132</v>
      </c>
      <c r="L12" s="239">
        <f>'2.2 SK Sportuojantieji ir tr.'!G12</f>
        <v>26</v>
      </c>
      <c r="M12" s="52">
        <f>'2.2 SK Sportuojantieji ir tr.'!H12+SUC1_Treneriai!C12</f>
        <v>6</v>
      </c>
      <c r="N12" s="239">
        <f>'2.2 SK Sportuojantieji ir tr.'!I12+SUC1_Treneriai!D12</f>
        <v>0</v>
      </c>
      <c r="O12" s="37">
        <f t="shared" ref="O12:O65" si="2">M12-(P12+Q12+R12+S12+T12+U12)</f>
        <v>2</v>
      </c>
      <c r="P12" s="239">
        <f>'2.2 SK Sportuojantieji ir tr.'!K12+SUC1_Treneriai!F12</f>
        <v>1</v>
      </c>
      <c r="Q12" s="239">
        <f>'2.2 SK Sportuojantieji ir tr.'!L12+SUC1_Treneriai!G12</f>
        <v>0</v>
      </c>
      <c r="R12" s="239">
        <f>'2.2 SK Sportuojantieji ir tr.'!M12+SUC1_Treneriai!H12</f>
        <v>3</v>
      </c>
      <c r="S12" s="239">
        <f>'2.2 SK Sportuojantieji ir tr.'!N12+SUC1_Treneriai!I12</f>
        <v>0</v>
      </c>
      <c r="T12" s="239">
        <f>'2.2 SK Sportuojantieji ir tr.'!O12+SUC1_Treneriai!J12</f>
        <v>0</v>
      </c>
      <c r="U12" s="239">
        <f>'2.2 SK Sportuojantieji ir tr.'!P12+SUC1_Treneriai!K12</f>
        <v>0</v>
      </c>
      <c r="V12" s="239">
        <f>'2.2 SK Sportuojantieji ir tr.'!Q12+SUC1_Treneriai!L12</f>
        <v>0</v>
      </c>
      <c r="W12" s="239">
        <f>'2.2 SK Sportuojantieji ir tr.'!R12+SUC1_Treneriai!M12</f>
        <v>0</v>
      </c>
      <c r="X12" s="239">
        <f>'2.2 SK Sportuojantieji ir tr.'!S12+SUC1_Treneriai!N12</f>
        <v>0</v>
      </c>
      <c r="Y12" s="239">
        <f>'2.2 SK Sportuojantieji ir tr.'!T12+SUC1_Treneriai!O12</f>
        <v>0</v>
      </c>
      <c r="Z12" s="239">
        <f>'2.2 SK Sportuojantieji ir tr.'!U12+SUC1_Treneriai!P12</f>
        <v>0</v>
      </c>
      <c r="AA12" s="239">
        <f>'2.2 SK Sportuojantieji ir tr.'!V12+SUC1_Treneriai!Q12</f>
        <v>0</v>
      </c>
      <c r="AB12" s="239">
        <f>'2.2 SK Sportuojantieji ir tr.'!W12+SUC1_Treneriai!R12</f>
        <v>0</v>
      </c>
      <c r="AC12" s="239">
        <f>'2.2 SK Sportuojantieji ir tr.'!X12+SUC1_Treneriai!S12</f>
        <v>0</v>
      </c>
      <c r="AD12" s="239">
        <f>'2.2 SK Sportuojantieji ir tr.'!Y12+SUC1_Treneriai!T12</f>
        <v>0</v>
      </c>
      <c r="AE12" s="239">
        <f>'2.2 SK Sportuojantieji ir tr.'!Z12+SUC1_Treneriai!U12</f>
        <v>0</v>
      </c>
      <c r="AF12" s="239">
        <f>'2.2 SK Sportuojantieji ir tr.'!AA12+SUC1_Treneriai!V12</f>
        <v>0</v>
      </c>
      <c r="AG12" s="239">
        <f>'2.2 SK Sportuojantieji ir tr.'!AB12+SUC1_Treneriai!W12</f>
        <v>0</v>
      </c>
      <c r="AH12" s="239">
        <f>'2.2 SK Sportuojantieji ir tr.'!AC12+SUC1_Treneriai!X12</f>
        <v>0</v>
      </c>
      <c r="AI12" s="239">
        <f>'2.2 SK Sportuojantieji ir tr.'!AD12+SUC1_Treneriai!Y12</f>
        <v>0</v>
      </c>
      <c r="AJ12" s="239">
        <f>'2.2 SK Sportuojantieji ir tr.'!AE12+SUC1_Treneriai!Z12</f>
        <v>0</v>
      </c>
      <c r="AK12" s="239">
        <f>'2.2 SK Sportuojantieji ir tr.'!AF12+SUC1_Treneriai!AA12</f>
        <v>0</v>
      </c>
      <c r="AL12" s="239">
        <f>'2.2 SK Sportuojantieji ir tr.'!AG12+SUC1_Treneriai!AB12</f>
        <v>0</v>
      </c>
      <c r="AM12" s="239">
        <f>'2.2 SK Sportuojantieji ir tr.'!AH12+SUC1_Treneriai!AC12</f>
        <v>0</v>
      </c>
      <c r="AN12" s="239">
        <f>'2.2 SK Sportuojantieji ir tr.'!AI12+SUC1_Treneriai!AD12</f>
        <v>0</v>
      </c>
      <c r="AO12" s="239">
        <f>'2.2 SK Sportuojantieji ir tr.'!AJ12+SUC1_Treneriai!AE12</f>
        <v>0</v>
      </c>
      <c r="AP12" s="239">
        <f>'2.2 SK Sportuojantieji ir tr.'!AK12+SUC1_Treneriai!AF12</f>
        <v>0</v>
      </c>
      <c r="AR12" s="214" t="str">
        <f>IF(SUC1_Treneriai!C12&gt;M12,"Klaida! Negali būti mažiau trenerių negu SUC1 formoje","")</f>
        <v/>
      </c>
    </row>
    <row r="13" spans="1:45" ht="10.5" customHeight="1">
      <c r="A13" s="41" t="s">
        <v>157</v>
      </c>
      <c r="B13" s="263" t="s">
        <v>358</v>
      </c>
      <c r="C13" s="239">
        <f>'SUC1_B. duomenys'!C30</f>
        <v>0</v>
      </c>
      <c r="D13" s="239">
        <f>'SUC1_B. duomenys'!D30</f>
        <v>0</v>
      </c>
      <c r="E13" s="239">
        <f>'SUC1_B. duomenys'!E30</f>
        <v>0</v>
      </c>
      <c r="F13" s="386">
        <f t="shared" si="0"/>
        <v>0</v>
      </c>
      <c r="G13" s="239">
        <f>'SUC1_B. duomenys'!G30</f>
        <v>0</v>
      </c>
      <c r="H13" s="239">
        <f>'2.2 SK Sportuojantieji ir tr.'!C13</f>
        <v>50</v>
      </c>
      <c r="I13" s="239">
        <f>'2.2 SK Sportuojantieji ir tr.'!D13</f>
        <v>20</v>
      </c>
      <c r="J13" s="239">
        <f>'2.2 SK Sportuojantieji ir tr.'!E13</f>
        <v>25</v>
      </c>
      <c r="K13" s="386">
        <f t="shared" si="1"/>
        <v>95</v>
      </c>
      <c r="L13" s="239">
        <f>'2.2 SK Sportuojantieji ir tr.'!G13</f>
        <v>37</v>
      </c>
      <c r="M13" s="52">
        <f>'2.2 SK Sportuojantieji ir tr.'!H13+SUC1_Treneriai!C13</f>
        <v>1</v>
      </c>
      <c r="N13" s="239">
        <f>'2.2 SK Sportuojantieji ir tr.'!I13+SUC1_Treneriai!D13</f>
        <v>0</v>
      </c>
      <c r="O13" s="37">
        <f t="shared" si="2"/>
        <v>1</v>
      </c>
      <c r="P13" s="239">
        <f>'2.2 SK Sportuojantieji ir tr.'!K13+SUC1_Treneriai!F13</f>
        <v>0</v>
      </c>
      <c r="Q13" s="239">
        <f>'2.2 SK Sportuojantieji ir tr.'!L13+SUC1_Treneriai!G13</f>
        <v>0</v>
      </c>
      <c r="R13" s="239">
        <f>'2.2 SK Sportuojantieji ir tr.'!M13+SUC1_Treneriai!H13</f>
        <v>0</v>
      </c>
      <c r="S13" s="239">
        <f>'2.2 SK Sportuojantieji ir tr.'!N13+SUC1_Treneriai!I13</f>
        <v>0</v>
      </c>
      <c r="T13" s="239">
        <f>'2.2 SK Sportuojantieji ir tr.'!O13+SUC1_Treneriai!J13</f>
        <v>0</v>
      </c>
      <c r="U13" s="239">
        <f>'2.2 SK Sportuojantieji ir tr.'!P13+SUC1_Treneriai!K13</f>
        <v>0</v>
      </c>
      <c r="V13" s="239">
        <f>'2.2 SK Sportuojantieji ir tr.'!Q13+SUC1_Treneriai!L13</f>
        <v>1</v>
      </c>
      <c r="W13" s="239">
        <f>'2.2 SK Sportuojantieji ir tr.'!R13+SUC1_Treneriai!M13</f>
        <v>0</v>
      </c>
      <c r="X13" s="239">
        <f>'2.2 SK Sportuojantieji ir tr.'!S13+SUC1_Treneriai!N13</f>
        <v>0</v>
      </c>
      <c r="Y13" s="239">
        <f>'2.2 SK Sportuojantieji ir tr.'!T13+SUC1_Treneriai!O13</f>
        <v>1</v>
      </c>
      <c r="Z13" s="239">
        <f>'2.2 SK Sportuojantieji ir tr.'!U13+SUC1_Treneriai!P13</f>
        <v>1</v>
      </c>
      <c r="AA13" s="239">
        <f>'2.2 SK Sportuojantieji ir tr.'!V13+SUC1_Treneriai!Q13</f>
        <v>0</v>
      </c>
      <c r="AB13" s="239">
        <f>'2.2 SK Sportuojantieji ir tr.'!W13+SUC1_Treneriai!R13</f>
        <v>1</v>
      </c>
      <c r="AC13" s="239">
        <f>'2.2 SK Sportuojantieji ir tr.'!X13+SUC1_Treneriai!S13</f>
        <v>0</v>
      </c>
      <c r="AD13" s="239">
        <f>'2.2 SK Sportuojantieji ir tr.'!Y13+SUC1_Treneriai!T13</f>
        <v>0</v>
      </c>
      <c r="AE13" s="239">
        <f>'2.2 SK Sportuojantieji ir tr.'!Z13+SUC1_Treneriai!U13</f>
        <v>0</v>
      </c>
      <c r="AF13" s="239">
        <f>'2.2 SK Sportuojantieji ir tr.'!AA13+SUC1_Treneriai!V13</f>
        <v>0</v>
      </c>
      <c r="AG13" s="239">
        <f>'2.2 SK Sportuojantieji ir tr.'!AB13+SUC1_Treneriai!W13</f>
        <v>0</v>
      </c>
      <c r="AH13" s="239">
        <f>'2.2 SK Sportuojantieji ir tr.'!AC13+SUC1_Treneriai!X13</f>
        <v>0</v>
      </c>
      <c r="AI13" s="239">
        <f>'2.2 SK Sportuojantieji ir tr.'!AD13+SUC1_Treneriai!Y13</f>
        <v>0</v>
      </c>
      <c r="AJ13" s="239">
        <f>'2.2 SK Sportuojantieji ir tr.'!AE13+SUC1_Treneriai!Z13</f>
        <v>1</v>
      </c>
      <c r="AK13" s="239">
        <f>'2.2 SK Sportuojantieji ir tr.'!AF13+SUC1_Treneriai!AA13</f>
        <v>1</v>
      </c>
      <c r="AL13" s="239">
        <f>'2.2 SK Sportuojantieji ir tr.'!AG13+SUC1_Treneriai!AB13</f>
        <v>0</v>
      </c>
      <c r="AM13" s="239">
        <f>'2.2 SK Sportuojantieji ir tr.'!AH13+SUC1_Treneriai!AC13</f>
        <v>0</v>
      </c>
      <c r="AN13" s="239">
        <f>'2.2 SK Sportuojantieji ir tr.'!AI13+SUC1_Treneriai!AD13</f>
        <v>0</v>
      </c>
      <c r="AO13" s="239">
        <f>'2.2 SK Sportuojantieji ir tr.'!AJ13+SUC1_Treneriai!AE13</f>
        <v>0</v>
      </c>
      <c r="AP13" s="239">
        <f>'2.2 SK Sportuojantieji ir tr.'!AK13+SUC1_Treneriai!AF13</f>
        <v>3</v>
      </c>
      <c r="AR13" s="214" t="str">
        <f>IF(SUC1_Treneriai!C13&gt;M13,"Klaida! Negali būti mažiau trenerių negu SUC1 formoje","")</f>
        <v/>
      </c>
    </row>
    <row r="14" spans="1:45" ht="10.5" customHeight="1">
      <c r="A14" s="41" t="s">
        <v>158</v>
      </c>
      <c r="B14" s="263" t="s">
        <v>44</v>
      </c>
      <c r="C14" s="239">
        <f>'SUC1_B. duomenys'!C31</f>
        <v>0</v>
      </c>
      <c r="D14" s="239">
        <f>'SUC1_B. duomenys'!D31</f>
        <v>0</v>
      </c>
      <c r="E14" s="239">
        <f>'SUC1_B. duomenys'!E31</f>
        <v>0</v>
      </c>
      <c r="F14" s="386">
        <f t="shared" si="0"/>
        <v>0</v>
      </c>
      <c r="G14" s="239">
        <f>'SUC1_B. duomenys'!G31</f>
        <v>0</v>
      </c>
      <c r="H14" s="239">
        <f>'2.2 SK Sportuojantieji ir tr.'!C14</f>
        <v>0</v>
      </c>
      <c r="I14" s="239">
        <f>'2.2 SK Sportuojantieji ir tr.'!D14</f>
        <v>0</v>
      </c>
      <c r="J14" s="239">
        <f>'2.2 SK Sportuojantieji ir tr.'!E14</f>
        <v>0</v>
      </c>
      <c r="K14" s="386">
        <f t="shared" si="1"/>
        <v>0</v>
      </c>
      <c r="L14" s="239">
        <f>'2.2 SK Sportuojantieji ir tr.'!G14</f>
        <v>0</v>
      </c>
      <c r="M14" s="52">
        <f>'2.2 SK Sportuojantieji ir tr.'!H14+SUC1_Treneriai!C14</f>
        <v>0</v>
      </c>
      <c r="N14" s="239">
        <f>'2.2 SK Sportuojantieji ir tr.'!I14+SUC1_Treneriai!D14</f>
        <v>0</v>
      </c>
      <c r="O14" s="37">
        <f t="shared" si="2"/>
        <v>0</v>
      </c>
      <c r="P14" s="239">
        <f>'2.2 SK Sportuojantieji ir tr.'!K14+SUC1_Treneriai!F14</f>
        <v>0</v>
      </c>
      <c r="Q14" s="239">
        <f>'2.2 SK Sportuojantieji ir tr.'!L14+SUC1_Treneriai!G14</f>
        <v>0</v>
      </c>
      <c r="R14" s="239">
        <f>'2.2 SK Sportuojantieji ir tr.'!M14+SUC1_Treneriai!H14</f>
        <v>0</v>
      </c>
      <c r="S14" s="239">
        <f>'2.2 SK Sportuojantieji ir tr.'!N14+SUC1_Treneriai!I14</f>
        <v>0</v>
      </c>
      <c r="T14" s="239">
        <f>'2.2 SK Sportuojantieji ir tr.'!O14+SUC1_Treneriai!J14</f>
        <v>0</v>
      </c>
      <c r="U14" s="239">
        <f>'2.2 SK Sportuojantieji ir tr.'!P14+SUC1_Treneriai!K14</f>
        <v>0</v>
      </c>
      <c r="V14" s="239">
        <f>'2.2 SK Sportuojantieji ir tr.'!Q14+SUC1_Treneriai!L14</f>
        <v>0</v>
      </c>
      <c r="W14" s="239">
        <f>'2.2 SK Sportuojantieji ir tr.'!R14+SUC1_Treneriai!M14</f>
        <v>0</v>
      </c>
      <c r="X14" s="239">
        <f>'2.2 SK Sportuojantieji ir tr.'!S14+SUC1_Treneriai!N14</f>
        <v>0</v>
      </c>
      <c r="Y14" s="239">
        <f>'2.2 SK Sportuojantieji ir tr.'!T14+SUC1_Treneriai!O14</f>
        <v>0</v>
      </c>
      <c r="Z14" s="239">
        <f>'2.2 SK Sportuojantieji ir tr.'!U14+SUC1_Treneriai!P14</f>
        <v>0</v>
      </c>
      <c r="AA14" s="239">
        <f>'2.2 SK Sportuojantieji ir tr.'!V14+SUC1_Treneriai!Q14</f>
        <v>0</v>
      </c>
      <c r="AB14" s="239">
        <f>'2.2 SK Sportuojantieji ir tr.'!W14+SUC1_Treneriai!R14</f>
        <v>0</v>
      </c>
      <c r="AC14" s="239">
        <f>'2.2 SK Sportuojantieji ir tr.'!X14+SUC1_Treneriai!S14</f>
        <v>0</v>
      </c>
      <c r="AD14" s="239">
        <f>'2.2 SK Sportuojantieji ir tr.'!Y14+SUC1_Treneriai!T14</f>
        <v>0</v>
      </c>
      <c r="AE14" s="239">
        <f>'2.2 SK Sportuojantieji ir tr.'!Z14+SUC1_Treneriai!U14</f>
        <v>0</v>
      </c>
      <c r="AF14" s="239">
        <f>'2.2 SK Sportuojantieji ir tr.'!AA14+SUC1_Treneriai!V14</f>
        <v>0</v>
      </c>
      <c r="AG14" s="239">
        <f>'2.2 SK Sportuojantieji ir tr.'!AB14+SUC1_Treneriai!W14</f>
        <v>0</v>
      </c>
      <c r="AH14" s="239">
        <f>'2.2 SK Sportuojantieji ir tr.'!AC14+SUC1_Treneriai!X14</f>
        <v>0</v>
      </c>
      <c r="AI14" s="239">
        <f>'2.2 SK Sportuojantieji ir tr.'!AD14+SUC1_Treneriai!Y14</f>
        <v>0</v>
      </c>
      <c r="AJ14" s="239">
        <f>'2.2 SK Sportuojantieji ir tr.'!AE14+SUC1_Treneriai!Z14</f>
        <v>0</v>
      </c>
      <c r="AK14" s="239">
        <f>'2.2 SK Sportuojantieji ir tr.'!AF14+SUC1_Treneriai!AA14</f>
        <v>0</v>
      </c>
      <c r="AL14" s="239">
        <f>'2.2 SK Sportuojantieji ir tr.'!AG14+SUC1_Treneriai!AB14</f>
        <v>0</v>
      </c>
      <c r="AM14" s="239">
        <f>'2.2 SK Sportuojantieji ir tr.'!AH14+SUC1_Treneriai!AC14</f>
        <v>0</v>
      </c>
      <c r="AN14" s="239">
        <f>'2.2 SK Sportuojantieji ir tr.'!AI14+SUC1_Treneriai!AD14</f>
        <v>0</v>
      </c>
      <c r="AO14" s="239">
        <f>'2.2 SK Sportuojantieji ir tr.'!AJ14+SUC1_Treneriai!AE14</f>
        <v>0</v>
      </c>
      <c r="AP14" s="239">
        <f>'2.2 SK Sportuojantieji ir tr.'!AK14+SUC1_Treneriai!AF14</f>
        <v>0</v>
      </c>
      <c r="AR14" s="214" t="str">
        <f>IF(SUC1_Treneriai!C14&gt;M14,"Klaida! Negali būti mažiau trenerių negu SUC1 formoje","")</f>
        <v/>
      </c>
    </row>
    <row r="15" spans="1:45" ht="10.5" customHeight="1">
      <c r="A15" s="41" t="s">
        <v>159</v>
      </c>
      <c r="B15" s="263" t="s">
        <v>513</v>
      </c>
      <c r="C15" s="239">
        <f>'SUC1_B. duomenys'!C32</f>
        <v>0</v>
      </c>
      <c r="D15" s="239">
        <f>'SUC1_B. duomenys'!D32</f>
        <v>0</v>
      </c>
      <c r="E15" s="239">
        <f>'SUC1_B. duomenys'!E32</f>
        <v>0</v>
      </c>
      <c r="F15" s="386">
        <f t="shared" si="0"/>
        <v>0</v>
      </c>
      <c r="G15" s="239">
        <f>'SUC1_B. duomenys'!G32</f>
        <v>0</v>
      </c>
      <c r="H15" s="239">
        <f>'2.2 SK Sportuojantieji ir tr.'!C15</f>
        <v>0</v>
      </c>
      <c r="I15" s="239">
        <f>'2.2 SK Sportuojantieji ir tr.'!D15</f>
        <v>0</v>
      </c>
      <c r="J15" s="239">
        <f>'2.2 SK Sportuojantieji ir tr.'!E15</f>
        <v>0</v>
      </c>
      <c r="K15" s="386">
        <f t="shared" si="1"/>
        <v>0</v>
      </c>
      <c r="L15" s="239">
        <f>'2.2 SK Sportuojantieji ir tr.'!G15</f>
        <v>0</v>
      </c>
      <c r="M15" s="52">
        <f>'2.2 SK Sportuojantieji ir tr.'!H15+SUC1_Treneriai!C15</f>
        <v>0</v>
      </c>
      <c r="N15" s="239">
        <f>'2.2 SK Sportuojantieji ir tr.'!I15+SUC1_Treneriai!D15</f>
        <v>0</v>
      </c>
      <c r="O15" s="37">
        <f t="shared" si="2"/>
        <v>0</v>
      </c>
      <c r="P15" s="239">
        <f>'2.2 SK Sportuojantieji ir tr.'!K15+SUC1_Treneriai!F15</f>
        <v>0</v>
      </c>
      <c r="Q15" s="239">
        <f>'2.2 SK Sportuojantieji ir tr.'!L15+SUC1_Treneriai!G15</f>
        <v>0</v>
      </c>
      <c r="R15" s="239">
        <f>'2.2 SK Sportuojantieji ir tr.'!M15+SUC1_Treneriai!H15</f>
        <v>0</v>
      </c>
      <c r="S15" s="239">
        <f>'2.2 SK Sportuojantieji ir tr.'!N15+SUC1_Treneriai!I15</f>
        <v>0</v>
      </c>
      <c r="T15" s="239">
        <f>'2.2 SK Sportuojantieji ir tr.'!O15+SUC1_Treneriai!J15</f>
        <v>0</v>
      </c>
      <c r="U15" s="239">
        <f>'2.2 SK Sportuojantieji ir tr.'!P15+SUC1_Treneriai!K15</f>
        <v>0</v>
      </c>
      <c r="V15" s="239">
        <f>'2.2 SK Sportuojantieji ir tr.'!Q15+SUC1_Treneriai!L15</f>
        <v>0</v>
      </c>
      <c r="W15" s="239">
        <f>'2.2 SK Sportuojantieji ir tr.'!R15+SUC1_Treneriai!M15</f>
        <v>0</v>
      </c>
      <c r="X15" s="239">
        <f>'2.2 SK Sportuojantieji ir tr.'!S15+SUC1_Treneriai!N15</f>
        <v>0</v>
      </c>
      <c r="Y15" s="239">
        <f>'2.2 SK Sportuojantieji ir tr.'!T15+SUC1_Treneriai!O15</f>
        <v>0</v>
      </c>
      <c r="Z15" s="239">
        <f>'2.2 SK Sportuojantieji ir tr.'!U15+SUC1_Treneriai!P15</f>
        <v>0</v>
      </c>
      <c r="AA15" s="239">
        <f>'2.2 SK Sportuojantieji ir tr.'!V15+SUC1_Treneriai!Q15</f>
        <v>0</v>
      </c>
      <c r="AB15" s="239">
        <f>'2.2 SK Sportuojantieji ir tr.'!W15+SUC1_Treneriai!R15</f>
        <v>0</v>
      </c>
      <c r="AC15" s="239">
        <f>'2.2 SK Sportuojantieji ir tr.'!X15+SUC1_Treneriai!S15</f>
        <v>0</v>
      </c>
      <c r="AD15" s="239">
        <f>'2.2 SK Sportuojantieji ir tr.'!Y15+SUC1_Treneriai!T15</f>
        <v>0</v>
      </c>
      <c r="AE15" s="239">
        <f>'2.2 SK Sportuojantieji ir tr.'!Z15+SUC1_Treneriai!U15</f>
        <v>0</v>
      </c>
      <c r="AF15" s="239">
        <f>'2.2 SK Sportuojantieji ir tr.'!AA15+SUC1_Treneriai!V15</f>
        <v>0</v>
      </c>
      <c r="AG15" s="239">
        <f>'2.2 SK Sportuojantieji ir tr.'!AB15+SUC1_Treneriai!W15</f>
        <v>0</v>
      </c>
      <c r="AH15" s="239">
        <f>'2.2 SK Sportuojantieji ir tr.'!AC15+SUC1_Treneriai!X15</f>
        <v>0</v>
      </c>
      <c r="AI15" s="239">
        <f>'2.2 SK Sportuojantieji ir tr.'!AD15+SUC1_Treneriai!Y15</f>
        <v>0</v>
      </c>
      <c r="AJ15" s="239">
        <f>'2.2 SK Sportuojantieji ir tr.'!AE15+SUC1_Treneriai!Z15</f>
        <v>0</v>
      </c>
      <c r="AK15" s="239">
        <f>'2.2 SK Sportuojantieji ir tr.'!AF15+SUC1_Treneriai!AA15</f>
        <v>0</v>
      </c>
      <c r="AL15" s="239">
        <f>'2.2 SK Sportuojantieji ir tr.'!AG15+SUC1_Treneriai!AB15</f>
        <v>0</v>
      </c>
      <c r="AM15" s="239">
        <f>'2.2 SK Sportuojantieji ir tr.'!AH15+SUC1_Treneriai!AC15</f>
        <v>0</v>
      </c>
      <c r="AN15" s="239">
        <f>'2.2 SK Sportuojantieji ir tr.'!AI15+SUC1_Treneriai!AD15</f>
        <v>0</v>
      </c>
      <c r="AO15" s="239">
        <f>'2.2 SK Sportuojantieji ir tr.'!AJ15+SUC1_Treneriai!AE15</f>
        <v>0</v>
      </c>
      <c r="AP15" s="239">
        <f>'2.2 SK Sportuojantieji ir tr.'!AK15+SUC1_Treneriai!AF15</f>
        <v>0</v>
      </c>
      <c r="AR15" s="214" t="str">
        <f>IF(SUC1_Treneriai!C15&gt;M15,"Klaida! Negali būti mažiau trenerių negu SUC1 formoje","")</f>
        <v/>
      </c>
    </row>
    <row r="16" spans="1:45" ht="10.5" customHeight="1">
      <c r="A16" s="41" t="s">
        <v>160</v>
      </c>
      <c r="B16" s="263" t="s">
        <v>46</v>
      </c>
      <c r="C16" s="239">
        <f>'SUC1_B. duomenys'!C33</f>
        <v>0</v>
      </c>
      <c r="D16" s="239">
        <f>'SUC1_B. duomenys'!D33</f>
        <v>0</v>
      </c>
      <c r="E16" s="239">
        <f>'SUC1_B. duomenys'!E33</f>
        <v>0</v>
      </c>
      <c r="F16" s="386">
        <f t="shared" si="0"/>
        <v>0</v>
      </c>
      <c r="G16" s="239">
        <f>'SUC1_B. duomenys'!G33</f>
        <v>0</v>
      </c>
      <c r="H16" s="239">
        <f>'2.2 SK Sportuojantieji ir tr.'!C16</f>
        <v>0</v>
      </c>
      <c r="I16" s="239">
        <f>'2.2 SK Sportuojantieji ir tr.'!D16</f>
        <v>0</v>
      </c>
      <c r="J16" s="239">
        <f>'2.2 SK Sportuojantieji ir tr.'!E16</f>
        <v>0</v>
      </c>
      <c r="K16" s="386">
        <f t="shared" si="1"/>
        <v>0</v>
      </c>
      <c r="L16" s="239">
        <f>'2.2 SK Sportuojantieji ir tr.'!G16</f>
        <v>0</v>
      </c>
      <c r="M16" s="52">
        <f>'2.2 SK Sportuojantieji ir tr.'!H16+SUC1_Treneriai!C16</f>
        <v>0</v>
      </c>
      <c r="N16" s="239">
        <f>'2.2 SK Sportuojantieji ir tr.'!I16+SUC1_Treneriai!D16</f>
        <v>0</v>
      </c>
      <c r="O16" s="37">
        <f t="shared" si="2"/>
        <v>0</v>
      </c>
      <c r="P16" s="239">
        <f>'2.2 SK Sportuojantieji ir tr.'!K16+SUC1_Treneriai!F16</f>
        <v>0</v>
      </c>
      <c r="Q16" s="239">
        <f>'2.2 SK Sportuojantieji ir tr.'!L16+SUC1_Treneriai!G16</f>
        <v>0</v>
      </c>
      <c r="R16" s="239">
        <f>'2.2 SK Sportuojantieji ir tr.'!M16+SUC1_Treneriai!H16</f>
        <v>0</v>
      </c>
      <c r="S16" s="239">
        <f>'2.2 SK Sportuojantieji ir tr.'!N16+SUC1_Treneriai!I16</f>
        <v>0</v>
      </c>
      <c r="T16" s="239">
        <f>'2.2 SK Sportuojantieji ir tr.'!O16+SUC1_Treneriai!J16</f>
        <v>0</v>
      </c>
      <c r="U16" s="239">
        <f>'2.2 SK Sportuojantieji ir tr.'!P16+SUC1_Treneriai!K16</f>
        <v>0</v>
      </c>
      <c r="V16" s="239">
        <f>'2.2 SK Sportuojantieji ir tr.'!Q16+SUC1_Treneriai!L16</f>
        <v>0</v>
      </c>
      <c r="W16" s="239">
        <f>'2.2 SK Sportuojantieji ir tr.'!R16+SUC1_Treneriai!M16</f>
        <v>0</v>
      </c>
      <c r="X16" s="239">
        <f>'2.2 SK Sportuojantieji ir tr.'!S16+SUC1_Treneriai!N16</f>
        <v>0</v>
      </c>
      <c r="Y16" s="239">
        <f>'2.2 SK Sportuojantieji ir tr.'!T16+SUC1_Treneriai!O16</f>
        <v>0</v>
      </c>
      <c r="Z16" s="239">
        <f>'2.2 SK Sportuojantieji ir tr.'!U16+SUC1_Treneriai!P16</f>
        <v>0</v>
      </c>
      <c r="AA16" s="239">
        <f>'2.2 SK Sportuojantieji ir tr.'!V16+SUC1_Treneriai!Q16</f>
        <v>0</v>
      </c>
      <c r="AB16" s="239">
        <f>'2.2 SK Sportuojantieji ir tr.'!W16+SUC1_Treneriai!R16</f>
        <v>0</v>
      </c>
      <c r="AC16" s="239">
        <f>'2.2 SK Sportuojantieji ir tr.'!X16+SUC1_Treneriai!S16</f>
        <v>0</v>
      </c>
      <c r="AD16" s="239">
        <f>'2.2 SK Sportuojantieji ir tr.'!Y16+SUC1_Treneriai!T16</f>
        <v>0</v>
      </c>
      <c r="AE16" s="239">
        <f>'2.2 SK Sportuojantieji ir tr.'!Z16+SUC1_Treneriai!U16</f>
        <v>0</v>
      </c>
      <c r="AF16" s="239">
        <f>'2.2 SK Sportuojantieji ir tr.'!AA16+SUC1_Treneriai!V16</f>
        <v>0</v>
      </c>
      <c r="AG16" s="239">
        <f>'2.2 SK Sportuojantieji ir tr.'!AB16+SUC1_Treneriai!W16</f>
        <v>0</v>
      </c>
      <c r="AH16" s="239">
        <f>'2.2 SK Sportuojantieji ir tr.'!AC16+SUC1_Treneriai!X16</f>
        <v>0</v>
      </c>
      <c r="AI16" s="239">
        <f>'2.2 SK Sportuojantieji ir tr.'!AD16+SUC1_Treneriai!Y16</f>
        <v>0</v>
      </c>
      <c r="AJ16" s="239">
        <f>'2.2 SK Sportuojantieji ir tr.'!AE16+SUC1_Treneriai!Z16</f>
        <v>0</v>
      </c>
      <c r="AK16" s="239">
        <f>'2.2 SK Sportuojantieji ir tr.'!AF16+SUC1_Treneriai!AA16</f>
        <v>0</v>
      </c>
      <c r="AL16" s="239">
        <f>'2.2 SK Sportuojantieji ir tr.'!AG16+SUC1_Treneriai!AB16</f>
        <v>0</v>
      </c>
      <c r="AM16" s="239">
        <f>'2.2 SK Sportuojantieji ir tr.'!AH16+SUC1_Treneriai!AC16</f>
        <v>0</v>
      </c>
      <c r="AN16" s="239">
        <f>'2.2 SK Sportuojantieji ir tr.'!AI16+SUC1_Treneriai!AD16</f>
        <v>0</v>
      </c>
      <c r="AO16" s="239">
        <f>'2.2 SK Sportuojantieji ir tr.'!AJ16+SUC1_Treneriai!AE16</f>
        <v>0</v>
      </c>
      <c r="AP16" s="239">
        <f>'2.2 SK Sportuojantieji ir tr.'!AK16+SUC1_Treneriai!AF16</f>
        <v>0</v>
      </c>
      <c r="AR16" s="214" t="str">
        <f>IF(SUC1_Treneriai!C16&gt;M16,"Klaida! Negali būti mažiau trenerių negu SUC1 formoje","")</f>
        <v/>
      </c>
    </row>
    <row r="17" spans="1:44" ht="10.5" customHeight="1">
      <c r="A17" s="41" t="s">
        <v>161</v>
      </c>
      <c r="B17" s="263" t="s">
        <v>359</v>
      </c>
      <c r="C17" s="239">
        <f>'SUC1_B. duomenys'!C34</f>
        <v>0</v>
      </c>
      <c r="D17" s="239">
        <f>'SUC1_B. duomenys'!D34</f>
        <v>0</v>
      </c>
      <c r="E17" s="239">
        <f>'SUC1_B. duomenys'!E34</f>
        <v>0</v>
      </c>
      <c r="F17" s="386">
        <f t="shared" si="0"/>
        <v>0</v>
      </c>
      <c r="G17" s="239">
        <f>'SUC1_B. duomenys'!G34</f>
        <v>0</v>
      </c>
      <c r="H17" s="239">
        <f>'2.2 SK Sportuojantieji ir tr.'!C17</f>
        <v>0</v>
      </c>
      <c r="I17" s="239">
        <f>'2.2 SK Sportuojantieji ir tr.'!D17</f>
        <v>0</v>
      </c>
      <c r="J17" s="239">
        <f>'2.2 SK Sportuojantieji ir tr.'!E17</f>
        <v>0</v>
      </c>
      <c r="K17" s="386">
        <f t="shared" si="1"/>
        <v>0</v>
      </c>
      <c r="L17" s="239">
        <f>'2.2 SK Sportuojantieji ir tr.'!G17</f>
        <v>0</v>
      </c>
      <c r="M17" s="52">
        <f>'2.2 SK Sportuojantieji ir tr.'!H17+SUC1_Treneriai!C17</f>
        <v>0</v>
      </c>
      <c r="N17" s="239">
        <f>'2.2 SK Sportuojantieji ir tr.'!I17+SUC1_Treneriai!D17</f>
        <v>0</v>
      </c>
      <c r="O17" s="37">
        <f t="shared" si="2"/>
        <v>0</v>
      </c>
      <c r="P17" s="239">
        <f>'2.2 SK Sportuojantieji ir tr.'!K17+SUC1_Treneriai!F17</f>
        <v>0</v>
      </c>
      <c r="Q17" s="239">
        <f>'2.2 SK Sportuojantieji ir tr.'!L17+SUC1_Treneriai!G17</f>
        <v>0</v>
      </c>
      <c r="R17" s="239">
        <f>'2.2 SK Sportuojantieji ir tr.'!M17+SUC1_Treneriai!H17</f>
        <v>0</v>
      </c>
      <c r="S17" s="239">
        <f>'2.2 SK Sportuojantieji ir tr.'!N17+SUC1_Treneriai!I17</f>
        <v>0</v>
      </c>
      <c r="T17" s="239">
        <f>'2.2 SK Sportuojantieji ir tr.'!O17+SUC1_Treneriai!J17</f>
        <v>0</v>
      </c>
      <c r="U17" s="239">
        <f>'2.2 SK Sportuojantieji ir tr.'!P17+SUC1_Treneriai!K17</f>
        <v>0</v>
      </c>
      <c r="V17" s="239">
        <f>'2.2 SK Sportuojantieji ir tr.'!Q17+SUC1_Treneriai!L17</f>
        <v>0</v>
      </c>
      <c r="W17" s="239">
        <f>'2.2 SK Sportuojantieji ir tr.'!R17+SUC1_Treneriai!M17</f>
        <v>0</v>
      </c>
      <c r="X17" s="239">
        <f>'2.2 SK Sportuojantieji ir tr.'!S17+SUC1_Treneriai!N17</f>
        <v>0</v>
      </c>
      <c r="Y17" s="239">
        <f>'2.2 SK Sportuojantieji ir tr.'!T17+SUC1_Treneriai!O17</f>
        <v>0</v>
      </c>
      <c r="Z17" s="239">
        <f>'2.2 SK Sportuojantieji ir tr.'!U17+SUC1_Treneriai!P17</f>
        <v>0</v>
      </c>
      <c r="AA17" s="239">
        <f>'2.2 SK Sportuojantieji ir tr.'!V17+SUC1_Treneriai!Q17</f>
        <v>0</v>
      </c>
      <c r="AB17" s="239">
        <f>'2.2 SK Sportuojantieji ir tr.'!W17+SUC1_Treneriai!R17</f>
        <v>0</v>
      </c>
      <c r="AC17" s="239">
        <f>'2.2 SK Sportuojantieji ir tr.'!X17+SUC1_Treneriai!S17</f>
        <v>0</v>
      </c>
      <c r="AD17" s="239">
        <f>'2.2 SK Sportuojantieji ir tr.'!Y17+SUC1_Treneriai!T17</f>
        <v>0</v>
      </c>
      <c r="AE17" s="239">
        <f>'2.2 SK Sportuojantieji ir tr.'!Z17+SUC1_Treneriai!U17</f>
        <v>0</v>
      </c>
      <c r="AF17" s="239">
        <f>'2.2 SK Sportuojantieji ir tr.'!AA17+SUC1_Treneriai!V17</f>
        <v>0</v>
      </c>
      <c r="AG17" s="239">
        <f>'2.2 SK Sportuojantieji ir tr.'!AB17+SUC1_Treneriai!W17</f>
        <v>0</v>
      </c>
      <c r="AH17" s="239">
        <f>'2.2 SK Sportuojantieji ir tr.'!AC17+SUC1_Treneriai!X17</f>
        <v>0</v>
      </c>
      <c r="AI17" s="239">
        <f>'2.2 SK Sportuojantieji ir tr.'!AD17+SUC1_Treneriai!Y17</f>
        <v>0</v>
      </c>
      <c r="AJ17" s="239">
        <f>'2.2 SK Sportuojantieji ir tr.'!AE17+SUC1_Treneriai!Z17</f>
        <v>0</v>
      </c>
      <c r="AK17" s="239">
        <f>'2.2 SK Sportuojantieji ir tr.'!AF17+SUC1_Treneriai!AA17</f>
        <v>0</v>
      </c>
      <c r="AL17" s="239">
        <f>'2.2 SK Sportuojantieji ir tr.'!AG17+SUC1_Treneriai!AB17</f>
        <v>0</v>
      </c>
      <c r="AM17" s="239">
        <f>'2.2 SK Sportuojantieji ir tr.'!AH17+SUC1_Treneriai!AC17</f>
        <v>0</v>
      </c>
      <c r="AN17" s="239">
        <f>'2.2 SK Sportuojantieji ir tr.'!AI17+SUC1_Treneriai!AD17</f>
        <v>0</v>
      </c>
      <c r="AO17" s="239">
        <f>'2.2 SK Sportuojantieji ir tr.'!AJ17+SUC1_Treneriai!AE17</f>
        <v>0</v>
      </c>
      <c r="AP17" s="239">
        <f>'2.2 SK Sportuojantieji ir tr.'!AK17+SUC1_Treneriai!AF17</f>
        <v>0</v>
      </c>
      <c r="AR17" s="214" t="str">
        <f>IF(SUC1_Treneriai!C17&gt;M17,"Klaida! Negali būti mažiau trenerių negu SUC1 formoje","")</f>
        <v/>
      </c>
    </row>
    <row r="18" spans="1:44" ht="10.5" customHeight="1">
      <c r="A18" s="41" t="s">
        <v>162</v>
      </c>
      <c r="B18" s="263" t="s">
        <v>48</v>
      </c>
      <c r="C18" s="239">
        <f>'SUC1_B. duomenys'!C35</f>
        <v>67</v>
      </c>
      <c r="D18" s="239">
        <f>'SUC1_B. duomenys'!D35</f>
        <v>3</v>
      </c>
      <c r="E18" s="239">
        <f>'SUC1_B. duomenys'!E35</f>
        <v>0</v>
      </c>
      <c r="F18" s="386">
        <f t="shared" si="0"/>
        <v>70</v>
      </c>
      <c r="G18" s="239">
        <f>'SUC1_B. duomenys'!G35</f>
        <v>7</v>
      </c>
      <c r="H18" s="239">
        <f>'2.2 SK Sportuojantieji ir tr.'!C18</f>
        <v>50</v>
      </c>
      <c r="I18" s="239">
        <f>'2.2 SK Sportuojantieji ir tr.'!D18</f>
        <v>13</v>
      </c>
      <c r="J18" s="239">
        <f>'2.2 SK Sportuojantieji ir tr.'!E18</f>
        <v>4</v>
      </c>
      <c r="K18" s="386">
        <f t="shared" si="1"/>
        <v>67</v>
      </c>
      <c r="L18" s="239">
        <f>'2.2 SK Sportuojantieji ir tr.'!G18</f>
        <v>10</v>
      </c>
      <c r="M18" s="52">
        <f>'2.2 SK Sportuojantieji ir tr.'!H18+SUC1_Treneriai!C18</f>
        <v>10</v>
      </c>
      <c r="N18" s="239">
        <f>'2.2 SK Sportuojantieji ir tr.'!I18+SUC1_Treneriai!D18</f>
        <v>2</v>
      </c>
      <c r="O18" s="37">
        <f t="shared" si="2"/>
        <v>3</v>
      </c>
      <c r="P18" s="239">
        <f>'2.2 SK Sportuojantieji ir tr.'!K18+SUC1_Treneriai!F18</f>
        <v>3</v>
      </c>
      <c r="Q18" s="239">
        <f>'2.2 SK Sportuojantieji ir tr.'!L18+SUC1_Treneriai!G18</f>
        <v>0</v>
      </c>
      <c r="R18" s="239">
        <f>'2.2 SK Sportuojantieji ir tr.'!M18+SUC1_Treneriai!H18</f>
        <v>4</v>
      </c>
      <c r="S18" s="239">
        <f>'2.2 SK Sportuojantieji ir tr.'!N18+SUC1_Treneriai!I18</f>
        <v>0</v>
      </c>
      <c r="T18" s="239">
        <f>'2.2 SK Sportuojantieji ir tr.'!O18+SUC1_Treneriai!J18</f>
        <v>0</v>
      </c>
      <c r="U18" s="239">
        <f>'2.2 SK Sportuojantieji ir tr.'!P18+SUC1_Treneriai!K18</f>
        <v>0</v>
      </c>
      <c r="V18" s="239">
        <f>'2.2 SK Sportuojantieji ir tr.'!Q18+SUC1_Treneriai!L18</f>
        <v>4</v>
      </c>
      <c r="W18" s="239">
        <f>'2.2 SK Sportuojantieji ir tr.'!R18+SUC1_Treneriai!M18</f>
        <v>0</v>
      </c>
      <c r="X18" s="239">
        <f>'2.2 SK Sportuojantieji ir tr.'!S18+SUC1_Treneriai!N18</f>
        <v>1</v>
      </c>
      <c r="Y18" s="239">
        <f>'2.2 SK Sportuojantieji ir tr.'!T18+SUC1_Treneriai!O18</f>
        <v>0</v>
      </c>
      <c r="Z18" s="239">
        <f>'2.2 SK Sportuojantieji ir tr.'!U18+SUC1_Treneriai!P18</f>
        <v>0</v>
      </c>
      <c r="AA18" s="239">
        <f>'2.2 SK Sportuojantieji ir tr.'!V18+SUC1_Treneriai!Q18</f>
        <v>0</v>
      </c>
      <c r="AB18" s="239">
        <f>'2.2 SK Sportuojantieji ir tr.'!W18+SUC1_Treneriai!R18</f>
        <v>0</v>
      </c>
      <c r="AC18" s="239">
        <f>'2.2 SK Sportuojantieji ir tr.'!X18+SUC1_Treneriai!S18</f>
        <v>0</v>
      </c>
      <c r="AD18" s="239">
        <f>'2.2 SK Sportuojantieji ir tr.'!Y18+SUC1_Treneriai!T18</f>
        <v>0</v>
      </c>
      <c r="AE18" s="239">
        <f>'2.2 SK Sportuojantieji ir tr.'!Z18+SUC1_Treneriai!U18</f>
        <v>0</v>
      </c>
      <c r="AF18" s="239">
        <f>'2.2 SK Sportuojantieji ir tr.'!AA18+SUC1_Treneriai!V18</f>
        <v>0</v>
      </c>
      <c r="AG18" s="239">
        <f>'2.2 SK Sportuojantieji ir tr.'!AB18+SUC1_Treneriai!W18</f>
        <v>0</v>
      </c>
      <c r="AH18" s="239">
        <f>'2.2 SK Sportuojantieji ir tr.'!AC18+SUC1_Treneriai!X18</f>
        <v>0</v>
      </c>
      <c r="AI18" s="239">
        <f>'2.2 SK Sportuojantieji ir tr.'!AD18+SUC1_Treneriai!Y18</f>
        <v>0</v>
      </c>
      <c r="AJ18" s="239">
        <f>'2.2 SK Sportuojantieji ir tr.'!AE18+SUC1_Treneriai!Z18</f>
        <v>0</v>
      </c>
      <c r="AK18" s="239">
        <f>'2.2 SK Sportuojantieji ir tr.'!AF18+SUC1_Treneriai!AA18</f>
        <v>0</v>
      </c>
      <c r="AL18" s="239">
        <f>'2.2 SK Sportuojantieji ir tr.'!AG18+SUC1_Treneriai!AB18</f>
        <v>0</v>
      </c>
      <c r="AM18" s="239">
        <f>'2.2 SK Sportuojantieji ir tr.'!AH18+SUC1_Treneriai!AC18</f>
        <v>0</v>
      </c>
      <c r="AN18" s="239">
        <f>'2.2 SK Sportuojantieji ir tr.'!AI18+SUC1_Treneriai!AD18</f>
        <v>0</v>
      </c>
      <c r="AO18" s="239">
        <f>'2.2 SK Sportuojantieji ir tr.'!AJ18+SUC1_Treneriai!AE18</f>
        <v>0</v>
      </c>
      <c r="AP18" s="239">
        <f>'2.2 SK Sportuojantieji ir tr.'!AK18+SUC1_Treneriai!AF18</f>
        <v>1</v>
      </c>
      <c r="AR18" s="214" t="str">
        <f>IF(SUC1_Treneriai!C18&gt;M18,"Klaida! Negali būti mažiau trenerių negu SUC1 formoje","")</f>
        <v/>
      </c>
    </row>
    <row r="19" spans="1:44" ht="10.5" customHeight="1">
      <c r="A19" s="41" t="s">
        <v>163</v>
      </c>
      <c r="B19" s="263" t="s">
        <v>50</v>
      </c>
      <c r="C19" s="239">
        <f>'SUC1_B. duomenys'!C36</f>
        <v>0</v>
      </c>
      <c r="D19" s="239">
        <f>'SUC1_B. duomenys'!D36</f>
        <v>0</v>
      </c>
      <c r="E19" s="239">
        <f>'SUC1_B. duomenys'!E36</f>
        <v>0</v>
      </c>
      <c r="F19" s="386">
        <f t="shared" si="0"/>
        <v>0</v>
      </c>
      <c r="G19" s="239">
        <f>'SUC1_B. duomenys'!G36</f>
        <v>0</v>
      </c>
      <c r="H19" s="239">
        <f>'2.2 SK Sportuojantieji ir tr.'!C19</f>
        <v>41</v>
      </c>
      <c r="I19" s="239">
        <f>'2.2 SK Sportuojantieji ir tr.'!D19</f>
        <v>0</v>
      </c>
      <c r="J19" s="239">
        <f>'2.2 SK Sportuojantieji ir tr.'!E19</f>
        <v>0</v>
      </c>
      <c r="K19" s="386">
        <f t="shared" si="1"/>
        <v>41</v>
      </c>
      <c r="L19" s="239">
        <f>'2.2 SK Sportuojantieji ir tr.'!G19</f>
        <v>0</v>
      </c>
      <c r="M19" s="52">
        <f>'2.2 SK Sportuojantieji ir tr.'!H19+SUC1_Treneriai!C19</f>
        <v>5</v>
      </c>
      <c r="N19" s="239">
        <f>'2.2 SK Sportuojantieji ir tr.'!I19+SUC1_Treneriai!D19</f>
        <v>0</v>
      </c>
      <c r="O19" s="37">
        <f t="shared" si="2"/>
        <v>5</v>
      </c>
      <c r="P19" s="239">
        <f>'2.2 SK Sportuojantieji ir tr.'!K19+SUC1_Treneriai!F19</f>
        <v>0</v>
      </c>
      <c r="Q19" s="239">
        <f>'2.2 SK Sportuojantieji ir tr.'!L19+SUC1_Treneriai!G19</f>
        <v>0</v>
      </c>
      <c r="R19" s="239">
        <f>'2.2 SK Sportuojantieji ir tr.'!M19+SUC1_Treneriai!H19</f>
        <v>0</v>
      </c>
      <c r="S19" s="239">
        <f>'2.2 SK Sportuojantieji ir tr.'!N19+SUC1_Treneriai!I19</f>
        <v>0</v>
      </c>
      <c r="T19" s="239">
        <f>'2.2 SK Sportuojantieji ir tr.'!O19+SUC1_Treneriai!J19</f>
        <v>0</v>
      </c>
      <c r="U19" s="239">
        <f>'2.2 SK Sportuojantieji ir tr.'!P19+SUC1_Treneriai!K19</f>
        <v>0</v>
      </c>
      <c r="V19" s="239">
        <f>'2.2 SK Sportuojantieji ir tr.'!Q19+SUC1_Treneriai!L19</f>
        <v>2</v>
      </c>
      <c r="W19" s="239">
        <f>'2.2 SK Sportuojantieji ir tr.'!R19+SUC1_Treneriai!M19</f>
        <v>0</v>
      </c>
      <c r="X19" s="239">
        <f>'2.2 SK Sportuojantieji ir tr.'!S19+SUC1_Treneriai!N19</f>
        <v>1</v>
      </c>
      <c r="Y19" s="239">
        <f>'2.2 SK Sportuojantieji ir tr.'!T19+SUC1_Treneriai!O19</f>
        <v>0</v>
      </c>
      <c r="Z19" s="239">
        <f>'2.2 SK Sportuojantieji ir tr.'!U19+SUC1_Treneriai!P19</f>
        <v>0</v>
      </c>
      <c r="AA19" s="239">
        <f>'2.2 SK Sportuojantieji ir tr.'!V19+SUC1_Treneriai!Q19</f>
        <v>0</v>
      </c>
      <c r="AB19" s="239">
        <f>'2.2 SK Sportuojantieji ir tr.'!W19+SUC1_Treneriai!R19</f>
        <v>0</v>
      </c>
      <c r="AC19" s="239">
        <f>'2.2 SK Sportuojantieji ir tr.'!X19+SUC1_Treneriai!S19</f>
        <v>0</v>
      </c>
      <c r="AD19" s="239">
        <f>'2.2 SK Sportuojantieji ir tr.'!Y19+SUC1_Treneriai!T19</f>
        <v>0</v>
      </c>
      <c r="AE19" s="239">
        <f>'2.2 SK Sportuojantieji ir tr.'!Z19+SUC1_Treneriai!U19</f>
        <v>0</v>
      </c>
      <c r="AF19" s="239">
        <f>'2.2 SK Sportuojantieji ir tr.'!AA19+SUC1_Treneriai!V19</f>
        <v>0</v>
      </c>
      <c r="AG19" s="239">
        <f>'2.2 SK Sportuojantieji ir tr.'!AB19+SUC1_Treneriai!W19</f>
        <v>0</v>
      </c>
      <c r="AH19" s="239">
        <f>'2.2 SK Sportuojantieji ir tr.'!AC19+SUC1_Treneriai!X19</f>
        <v>0</v>
      </c>
      <c r="AI19" s="239">
        <f>'2.2 SK Sportuojantieji ir tr.'!AD19+SUC1_Treneriai!Y19</f>
        <v>0</v>
      </c>
      <c r="AJ19" s="239">
        <f>'2.2 SK Sportuojantieji ir tr.'!AE19+SUC1_Treneriai!Z19</f>
        <v>0</v>
      </c>
      <c r="AK19" s="239">
        <f>'2.2 SK Sportuojantieji ir tr.'!AF19+SUC1_Treneriai!AA19</f>
        <v>0</v>
      </c>
      <c r="AL19" s="239">
        <f>'2.2 SK Sportuojantieji ir tr.'!AG19+SUC1_Treneriai!AB19</f>
        <v>0</v>
      </c>
      <c r="AM19" s="239">
        <f>'2.2 SK Sportuojantieji ir tr.'!AH19+SUC1_Treneriai!AC19</f>
        <v>0</v>
      </c>
      <c r="AN19" s="239">
        <f>'2.2 SK Sportuojantieji ir tr.'!AI19+SUC1_Treneriai!AD19</f>
        <v>0</v>
      </c>
      <c r="AO19" s="239">
        <f>'2.2 SK Sportuojantieji ir tr.'!AJ19+SUC1_Treneriai!AE19</f>
        <v>0</v>
      </c>
      <c r="AP19" s="239">
        <f>'2.2 SK Sportuojantieji ir tr.'!AK19+SUC1_Treneriai!AF19</f>
        <v>0</v>
      </c>
      <c r="AR19" s="214" t="str">
        <f>IF(SUC1_Treneriai!C19&gt;M19,"Klaida! Negali būti mažiau trenerių negu SUC1 formoje","")</f>
        <v/>
      </c>
    </row>
    <row r="20" spans="1:44" ht="10.5" customHeight="1">
      <c r="A20" s="41" t="s">
        <v>164</v>
      </c>
      <c r="B20" s="263" t="s">
        <v>360</v>
      </c>
      <c r="C20" s="239">
        <f>'SUC1_B. duomenys'!C37</f>
        <v>0</v>
      </c>
      <c r="D20" s="239">
        <f>'SUC1_B. duomenys'!D37</f>
        <v>0</v>
      </c>
      <c r="E20" s="239">
        <f>'SUC1_B. duomenys'!E37</f>
        <v>0</v>
      </c>
      <c r="F20" s="386">
        <f t="shared" si="0"/>
        <v>0</v>
      </c>
      <c r="G20" s="239">
        <f>'SUC1_B. duomenys'!G37</f>
        <v>0</v>
      </c>
      <c r="H20" s="239">
        <f>'2.2 SK Sportuojantieji ir tr.'!C20</f>
        <v>50</v>
      </c>
      <c r="I20" s="239">
        <f>'2.2 SK Sportuojantieji ir tr.'!D20</f>
        <v>5</v>
      </c>
      <c r="J20" s="239">
        <f>'2.2 SK Sportuojantieji ir tr.'!E20</f>
        <v>5</v>
      </c>
      <c r="K20" s="386">
        <f t="shared" si="1"/>
        <v>60</v>
      </c>
      <c r="L20" s="239">
        <f>'2.2 SK Sportuojantieji ir tr.'!G20</f>
        <v>58</v>
      </c>
      <c r="M20" s="52">
        <f>'2.2 SK Sportuojantieji ir tr.'!H20+SUC1_Treneriai!C20</f>
        <v>3</v>
      </c>
      <c r="N20" s="239">
        <f>'2.2 SK Sportuojantieji ir tr.'!I20+SUC1_Treneriai!D20</f>
        <v>2</v>
      </c>
      <c r="O20" s="37">
        <f t="shared" si="2"/>
        <v>3</v>
      </c>
      <c r="P20" s="239">
        <f>'2.2 SK Sportuojantieji ir tr.'!K20+SUC1_Treneriai!F20</f>
        <v>0</v>
      </c>
      <c r="Q20" s="239">
        <f>'2.2 SK Sportuojantieji ir tr.'!L20+SUC1_Treneriai!G20</f>
        <v>0</v>
      </c>
      <c r="R20" s="239">
        <f>'2.2 SK Sportuojantieji ir tr.'!M20+SUC1_Treneriai!H20</f>
        <v>0</v>
      </c>
      <c r="S20" s="239">
        <f>'2.2 SK Sportuojantieji ir tr.'!N20+SUC1_Treneriai!I20</f>
        <v>0</v>
      </c>
      <c r="T20" s="239">
        <f>'2.2 SK Sportuojantieji ir tr.'!O20+SUC1_Treneriai!J20</f>
        <v>0</v>
      </c>
      <c r="U20" s="239">
        <f>'2.2 SK Sportuojantieji ir tr.'!P20+SUC1_Treneriai!K20</f>
        <v>0</v>
      </c>
      <c r="V20" s="239">
        <f>'2.2 SK Sportuojantieji ir tr.'!Q20+SUC1_Treneriai!L20</f>
        <v>1</v>
      </c>
      <c r="W20" s="239">
        <f>'2.2 SK Sportuojantieji ir tr.'!R20+SUC1_Treneriai!M20</f>
        <v>0</v>
      </c>
      <c r="X20" s="239">
        <f>'2.2 SK Sportuojantieji ir tr.'!S20+SUC1_Treneriai!N20</f>
        <v>2</v>
      </c>
      <c r="Y20" s="239">
        <f>'2.2 SK Sportuojantieji ir tr.'!T20+SUC1_Treneriai!O20</f>
        <v>0</v>
      </c>
      <c r="Z20" s="239">
        <f>'2.2 SK Sportuojantieji ir tr.'!U20+SUC1_Treneriai!P20</f>
        <v>0</v>
      </c>
      <c r="AA20" s="239">
        <f>'2.2 SK Sportuojantieji ir tr.'!V20+SUC1_Treneriai!Q20</f>
        <v>0</v>
      </c>
      <c r="AB20" s="239">
        <f>'2.2 SK Sportuojantieji ir tr.'!W20+SUC1_Treneriai!R20</f>
        <v>0</v>
      </c>
      <c r="AC20" s="239">
        <f>'2.2 SK Sportuojantieji ir tr.'!X20+SUC1_Treneriai!S20</f>
        <v>0</v>
      </c>
      <c r="AD20" s="239">
        <f>'2.2 SK Sportuojantieji ir tr.'!Y20+SUC1_Treneriai!T20</f>
        <v>0</v>
      </c>
      <c r="AE20" s="239">
        <f>'2.2 SK Sportuojantieji ir tr.'!Z20+SUC1_Treneriai!U20</f>
        <v>0</v>
      </c>
      <c r="AF20" s="239">
        <f>'2.2 SK Sportuojantieji ir tr.'!AA20+SUC1_Treneriai!V20</f>
        <v>0</v>
      </c>
      <c r="AG20" s="239">
        <f>'2.2 SK Sportuojantieji ir tr.'!AB20+SUC1_Treneriai!W20</f>
        <v>0</v>
      </c>
      <c r="AH20" s="239">
        <f>'2.2 SK Sportuojantieji ir tr.'!AC20+SUC1_Treneriai!X20</f>
        <v>0</v>
      </c>
      <c r="AI20" s="239">
        <f>'2.2 SK Sportuojantieji ir tr.'!AD20+SUC1_Treneriai!Y20</f>
        <v>0</v>
      </c>
      <c r="AJ20" s="239">
        <f>'2.2 SK Sportuojantieji ir tr.'!AE20+SUC1_Treneriai!Z20</f>
        <v>0</v>
      </c>
      <c r="AK20" s="239">
        <f>'2.2 SK Sportuojantieji ir tr.'!AF20+SUC1_Treneriai!AA20</f>
        <v>0</v>
      </c>
      <c r="AL20" s="239">
        <f>'2.2 SK Sportuojantieji ir tr.'!AG20+SUC1_Treneriai!AB20</f>
        <v>0</v>
      </c>
      <c r="AM20" s="239">
        <f>'2.2 SK Sportuojantieji ir tr.'!AH20+SUC1_Treneriai!AC20</f>
        <v>0</v>
      </c>
      <c r="AN20" s="239">
        <f>'2.2 SK Sportuojantieji ir tr.'!AI20+SUC1_Treneriai!AD20</f>
        <v>0</v>
      </c>
      <c r="AO20" s="239">
        <f>'2.2 SK Sportuojantieji ir tr.'!AJ20+SUC1_Treneriai!AE20</f>
        <v>0</v>
      </c>
      <c r="AP20" s="239">
        <f>'2.2 SK Sportuojantieji ir tr.'!AK20+SUC1_Treneriai!AF20</f>
        <v>2</v>
      </c>
      <c r="AR20" s="214" t="str">
        <f>IF(SUC1_Treneriai!C20&gt;M20,"Klaida! Negali būti mažiau trenerių negu SUC1 formoje","")</f>
        <v/>
      </c>
    </row>
    <row r="21" spans="1:44" ht="10.5" customHeight="1">
      <c r="A21" s="41" t="s">
        <v>165</v>
      </c>
      <c r="B21" s="263" t="s">
        <v>361</v>
      </c>
      <c r="C21" s="239">
        <f>'SUC1_B. duomenys'!C38</f>
        <v>0</v>
      </c>
      <c r="D21" s="239">
        <f>'SUC1_B. duomenys'!D38</f>
        <v>0</v>
      </c>
      <c r="E21" s="239">
        <f>'SUC1_B. duomenys'!E38</f>
        <v>0</v>
      </c>
      <c r="F21" s="386">
        <f t="shared" si="0"/>
        <v>0</v>
      </c>
      <c r="G21" s="239">
        <f>'SUC1_B. duomenys'!G38</f>
        <v>0</v>
      </c>
      <c r="H21" s="239">
        <f>'2.2 SK Sportuojantieji ir tr.'!C21</f>
        <v>0</v>
      </c>
      <c r="I21" s="239">
        <f>'2.2 SK Sportuojantieji ir tr.'!D21</f>
        <v>0</v>
      </c>
      <c r="J21" s="239">
        <f>'2.2 SK Sportuojantieji ir tr.'!E21</f>
        <v>0</v>
      </c>
      <c r="K21" s="386">
        <f t="shared" si="1"/>
        <v>0</v>
      </c>
      <c r="L21" s="239">
        <f>'2.2 SK Sportuojantieji ir tr.'!G21</f>
        <v>0</v>
      </c>
      <c r="M21" s="52">
        <f>'2.2 SK Sportuojantieji ir tr.'!H21+SUC1_Treneriai!C21</f>
        <v>0</v>
      </c>
      <c r="N21" s="239">
        <f>'2.2 SK Sportuojantieji ir tr.'!I21+SUC1_Treneriai!D21</f>
        <v>0</v>
      </c>
      <c r="O21" s="37">
        <f t="shared" si="2"/>
        <v>0</v>
      </c>
      <c r="P21" s="239">
        <f>'2.2 SK Sportuojantieji ir tr.'!K21+SUC1_Treneriai!F21</f>
        <v>0</v>
      </c>
      <c r="Q21" s="239">
        <f>'2.2 SK Sportuojantieji ir tr.'!L21+SUC1_Treneriai!G21</f>
        <v>0</v>
      </c>
      <c r="R21" s="239">
        <f>'2.2 SK Sportuojantieji ir tr.'!M21+SUC1_Treneriai!H21</f>
        <v>0</v>
      </c>
      <c r="S21" s="239">
        <f>'2.2 SK Sportuojantieji ir tr.'!N21+SUC1_Treneriai!I21</f>
        <v>0</v>
      </c>
      <c r="T21" s="239">
        <f>'2.2 SK Sportuojantieji ir tr.'!O21+SUC1_Treneriai!J21</f>
        <v>0</v>
      </c>
      <c r="U21" s="239">
        <f>'2.2 SK Sportuojantieji ir tr.'!P21+SUC1_Treneriai!K21</f>
        <v>0</v>
      </c>
      <c r="V21" s="239">
        <f>'2.2 SK Sportuojantieji ir tr.'!Q21+SUC1_Treneriai!L21</f>
        <v>0</v>
      </c>
      <c r="W21" s="239">
        <f>'2.2 SK Sportuojantieji ir tr.'!R21+SUC1_Treneriai!M21</f>
        <v>0</v>
      </c>
      <c r="X21" s="239">
        <f>'2.2 SK Sportuojantieji ir tr.'!S21+SUC1_Treneriai!N21</f>
        <v>0</v>
      </c>
      <c r="Y21" s="239">
        <f>'2.2 SK Sportuojantieji ir tr.'!T21+SUC1_Treneriai!O21</f>
        <v>0</v>
      </c>
      <c r="Z21" s="239">
        <f>'2.2 SK Sportuojantieji ir tr.'!U21+SUC1_Treneriai!P21</f>
        <v>0</v>
      </c>
      <c r="AA21" s="239">
        <f>'2.2 SK Sportuojantieji ir tr.'!V21+SUC1_Treneriai!Q21</f>
        <v>0</v>
      </c>
      <c r="AB21" s="239">
        <f>'2.2 SK Sportuojantieji ir tr.'!W21+SUC1_Treneriai!R21</f>
        <v>0</v>
      </c>
      <c r="AC21" s="239">
        <f>'2.2 SK Sportuojantieji ir tr.'!X21+SUC1_Treneriai!S21</f>
        <v>0</v>
      </c>
      <c r="AD21" s="239">
        <f>'2.2 SK Sportuojantieji ir tr.'!Y21+SUC1_Treneriai!T21</f>
        <v>0</v>
      </c>
      <c r="AE21" s="239">
        <f>'2.2 SK Sportuojantieji ir tr.'!Z21+SUC1_Treneriai!U21</f>
        <v>0</v>
      </c>
      <c r="AF21" s="239">
        <f>'2.2 SK Sportuojantieji ir tr.'!AA21+SUC1_Treneriai!V21</f>
        <v>0</v>
      </c>
      <c r="AG21" s="239">
        <f>'2.2 SK Sportuojantieji ir tr.'!AB21+SUC1_Treneriai!W21</f>
        <v>0</v>
      </c>
      <c r="AH21" s="239">
        <f>'2.2 SK Sportuojantieji ir tr.'!AC21+SUC1_Treneriai!X21</f>
        <v>0</v>
      </c>
      <c r="AI21" s="239">
        <f>'2.2 SK Sportuojantieji ir tr.'!AD21+SUC1_Treneriai!Y21</f>
        <v>0</v>
      </c>
      <c r="AJ21" s="239">
        <f>'2.2 SK Sportuojantieji ir tr.'!AE21+SUC1_Treneriai!Z21</f>
        <v>0</v>
      </c>
      <c r="AK21" s="239">
        <f>'2.2 SK Sportuojantieji ir tr.'!AF21+SUC1_Treneriai!AA21</f>
        <v>0</v>
      </c>
      <c r="AL21" s="239">
        <f>'2.2 SK Sportuojantieji ir tr.'!AG21+SUC1_Treneriai!AB21</f>
        <v>0</v>
      </c>
      <c r="AM21" s="239">
        <f>'2.2 SK Sportuojantieji ir tr.'!AH21+SUC1_Treneriai!AC21</f>
        <v>0</v>
      </c>
      <c r="AN21" s="239">
        <f>'2.2 SK Sportuojantieji ir tr.'!AI21+SUC1_Treneriai!AD21</f>
        <v>0</v>
      </c>
      <c r="AO21" s="239">
        <f>'2.2 SK Sportuojantieji ir tr.'!AJ21+SUC1_Treneriai!AE21</f>
        <v>0</v>
      </c>
      <c r="AP21" s="239">
        <f>'2.2 SK Sportuojantieji ir tr.'!AK21+SUC1_Treneriai!AF21</f>
        <v>0</v>
      </c>
      <c r="AR21" s="214" t="str">
        <f>IF(SUC1_Treneriai!C21&gt;M21,"Klaida! Negali būti mažiau trenerių negu SUC1 formoje","")</f>
        <v/>
      </c>
    </row>
    <row r="22" spans="1:44" ht="10.5" customHeight="1">
      <c r="A22" s="41" t="s">
        <v>166</v>
      </c>
      <c r="B22" s="263" t="s">
        <v>362</v>
      </c>
      <c r="C22" s="239">
        <f>'SUC1_B. duomenys'!C39</f>
        <v>27</v>
      </c>
      <c r="D22" s="239">
        <f>'SUC1_B. duomenys'!D39</f>
        <v>9</v>
      </c>
      <c r="E22" s="239">
        <f>'SUC1_B. duomenys'!E39</f>
        <v>0</v>
      </c>
      <c r="F22" s="386">
        <f t="shared" si="0"/>
        <v>36</v>
      </c>
      <c r="G22" s="239">
        <f>'SUC1_B. duomenys'!G39</f>
        <v>9</v>
      </c>
      <c r="H22" s="239">
        <f>'2.2 SK Sportuojantieji ir tr.'!C22</f>
        <v>0</v>
      </c>
      <c r="I22" s="239">
        <f>'2.2 SK Sportuojantieji ir tr.'!D22</f>
        <v>3</v>
      </c>
      <c r="J22" s="239">
        <f>'2.2 SK Sportuojantieji ir tr.'!E22</f>
        <v>0</v>
      </c>
      <c r="K22" s="386">
        <f t="shared" si="1"/>
        <v>3</v>
      </c>
      <c r="L22" s="239">
        <f>'2.2 SK Sportuojantieji ir tr.'!G22</f>
        <v>0</v>
      </c>
      <c r="M22" s="52">
        <f>'2.2 SK Sportuojantieji ir tr.'!H22+SUC1_Treneriai!C22</f>
        <v>4</v>
      </c>
      <c r="N22" s="239">
        <f>'2.2 SK Sportuojantieji ir tr.'!I22+SUC1_Treneriai!D22</f>
        <v>1</v>
      </c>
      <c r="O22" s="37">
        <f t="shared" si="2"/>
        <v>1</v>
      </c>
      <c r="P22" s="239">
        <f>'2.2 SK Sportuojantieji ir tr.'!K22+SUC1_Treneriai!F22</f>
        <v>1</v>
      </c>
      <c r="Q22" s="239">
        <f>'2.2 SK Sportuojantieji ir tr.'!L22+SUC1_Treneriai!G22</f>
        <v>0</v>
      </c>
      <c r="R22" s="239">
        <f>'2.2 SK Sportuojantieji ir tr.'!M22+SUC1_Treneriai!H22</f>
        <v>1</v>
      </c>
      <c r="S22" s="239">
        <f>'2.2 SK Sportuojantieji ir tr.'!N22+SUC1_Treneriai!I22</f>
        <v>0</v>
      </c>
      <c r="T22" s="239">
        <f>'2.2 SK Sportuojantieji ir tr.'!O22+SUC1_Treneriai!J22</f>
        <v>1</v>
      </c>
      <c r="U22" s="239">
        <f>'2.2 SK Sportuojantieji ir tr.'!P22+SUC1_Treneriai!K22</f>
        <v>0</v>
      </c>
      <c r="V22" s="239">
        <f>'2.2 SK Sportuojantieji ir tr.'!Q22+SUC1_Treneriai!L22</f>
        <v>0</v>
      </c>
      <c r="W22" s="239">
        <f>'2.2 SK Sportuojantieji ir tr.'!R22+SUC1_Treneriai!M22</f>
        <v>0</v>
      </c>
      <c r="X22" s="239">
        <f>'2.2 SK Sportuojantieji ir tr.'!S22+SUC1_Treneriai!N22</f>
        <v>0</v>
      </c>
      <c r="Y22" s="239">
        <f>'2.2 SK Sportuojantieji ir tr.'!T22+SUC1_Treneriai!O22</f>
        <v>0</v>
      </c>
      <c r="Z22" s="239">
        <f>'2.2 SK Sportuojantieji ir tr.'!U22+SUC1_Treneriai!P22</f>
        <v>0</v>
      </c>
      <c r="AA22" s="239">
        <f>'2.2 SK Sportuojantieji ir tr.'!V22+SUC1_Treneriai!Q22</f>
        <v>0</v>
      </c>
      <c r="AB22" s="239">
        <f>'2.2 SK Sportuojantieji ir tr.'!W22+SUC1_Treneriai!R22</f>
        <v>0</v>
      </c>
      <c r="AC22" s="239">
        <f>'2.2 SK Sportuojantieji ir tr.'!X22+SUC1_Treneriai!S22</f>
        <v>0</v>
      </c>
      <c r="AD22" s="239">
        <f>'2.2 SK Sportuojantieji ir tr.'!Y22+SUC1_Treneriai!T22</f>
        <v>0</v>
      </c>
      <c r="AE22" s="239">
        <f>'2.2 SK Sportuojantieji ir tr.'!Z22+SUC1_Treneriai!U22</f>
        <v>0</v>
      </c>
      <c r="AF22" s="239">
        <f>'2.2 SK Sportuojantieji ir tr.'!AA22+SUC1_Treneriai!V22</f>
        <v>0</v>
      </c>
      <c r="AG22" s="239">
        <f>'2.2 SK Sportuojantieji ir tr.'!AB22+SUC1_Treneriai!W22</f>
        <v>0</v>
      </c>
      <c r="AH22" s="239">
        <f>'2.2 SK Sportuojantieji ir tr.'!AC22+SUC1_Treneriai!X22</f>
        <v>0</v>
      </c>
      <c r="AI22" s="239">
        <f>'2.2 SK Sportuojantieji ir tr.'!AD22+SUC1_Treneriai!Y22</f>
        <v>0</v>
      </c>
      <c r="AJ22" s="239">
        <f>'2.2 SK Sportuojantieji ir tr.'!AE22+SUC1_Treneriai!Z22</f>
        <v>0</v>
      </c>
      <c r="AK22" s="239">
        <f>'2.2 SK Sportuojantieji ir tr.'!AF22+SUC1_Treneriai!AA22</f>
        <v>0</v>
      </c>
      <c r="AL22" s="239">
        <f>'2.2 SK Sportuojantieji ir tr.'!AG22+SUC1_Treneriai!AB22</f>
        <v>0</v>
      </c>
      <c r="AM22" s="239">
        <f>'2.2 SK Sportuojantieji ir tr.'!AH22+SUC1_Treneriai!AC22</f>
        <v>0</v>
      </c>
      <c r="AN22" s="239">
        <f>'2.2 SK Sportuojantieji ir tr.'!AI22+SUC1_Treneriai!AD22</f>
        <v>0</v>
      </c>
      <c r="AO22" s="239">
        <f>'2.2 SK Sportuojantieji ir tr.'!AJ22+SUC1_Treneriai!AE22</f>
        <v>0</v>
      </c>
      <c r="AP22" s="239">
        <f>'2.2 SK Sportuojantieji ir tr.'!AK22+SUC1_Treneriai!AF22</f>
        <v>0</v>
      </c>
      <c r="AR22" s="214" t="str">
        <f>IF(SUC1_Treneriai!C22&gt;M22,"Klaida! Negali būti mažiau trenerių negu SUC1 formoje","")</f>
        <v/>
      </c>
    </row>
    <row r="23" spans="1:44" ht="10.5" customHeight="1">
      <c r="A23" s="41" t="s">
        <v>167</v>
      </c>
      <c r="B23" s="263" t="s">
        <v>363</v>
      </c>
      <c r="C23" s="239">
        <f>'SUC1_B. duomenys'!C40</f>
        <v>0</v>
      </c>
      <c r="D23" s="239">
        <f>'SUC1_B. duomenys'!D40</f>
        <v>0</v>
      </c>
      <c r="E23" s="239">
        <f>'SUC1_B. duomenys'!E40</f>
        <v>0</v>
      </c>
      <c r="F23" s="386">
        <f t="shared" si="0"/>
        <v>0</v>
      </c>
      <c r="G23" s="239">
        <f>'SUC1_B. duomenys'!G40</f>
        <v>0</v>
      </c>
      <c r="H23" s="239">
        <f>'2.2 SK Sportuojantieji ir tr.'!C23</f>
        <v>0</v>
      </c>
      <c r="I23" s="239">
        <f>'2.2 SK Sportuojantieji ir tr.'!D23</f>
        <v>0</v>
      </c>
      <c r="J23" s="239">
        <f>'2.2 SK Sportuojantieji ir tr.'!E23</f>
        <v>0</v>
      </c>
      <c r="K23" s="386">
        <f t="shared" si="1"/>
        <v>0</v>
      </c>
      <c r="L23" s="239">
        <f>'2.2 SK Sportuojantieji ir tr.'!G23</f>
        <v>0</v>
      </c>
      <c r="M23" s="52">
        <f>'2.2 SK Sportuojantieji ir tr.'!H23+SUC1_Treneriai!C23</f>
        <v>0</v>
      </c>
      <c r="N23" s="239">
        <f>'2.2 SK Sportuojantieji ir tr.'!I23+SUC1_Treneriai!D23</f>
        <v>0</v>
      </c>
      <c r="O23" s="37">
        <f t="shared" si="2"/>
        <v>0</v>
      </c>
      <c r="P23" s="239">
        <f>'2.2 SK Sportuojantieji ir tr.'!K23+SUC1_Treneriai!F23</f>
        <v>0</v>
      </c>
      <c r="Q23" s="239">
        <f>'2.2 SK Sportuojantieji ir tr.'!L23+SUC1_Treneriai!G23</f>
        <v>0</v>
      </c>
      <c r="R23" s="239">
        <f>'2.2 SK Sportuojantieji ir tr.'!M23+SUC1_Treneriai!H23</f>
        <v>0</v>
      </c>
      <c r="S23" s="239">
        <f>'2.2 SK Sportuojantieji ir tr.'!N23+SUC1_Treneriai!I23</f>
        <v>0</v>
      </c>
      <c r="T23" s="239">
        <f>'2.2 SK Sportuojantieji ir tr.'!O23+SUC1_Treneriai!J23</f>
        <v>0</v>
      </c>
      <c r="U23" s="239">
        <f>'2.2 SK Sportuojantieji ir tr.'!P23+SUC1_Treneriai!K23</f>
        <v>0</v>
      </c>
      <c r="V23" s="239">
        <f>'2.2 SK Sportuojantieji ir tr.'!Q23+SUC1_Treneriai!L23</f>
        <v>0</v>
      </c>
      <c r="W23" s="239">
        <f>'2.2 SK Sportuojantieji ir tr.'!R23+SUC1_Treneriai!M23</f>
        <v>0</v>
      </c>
      <c r="X23" s="239">
        <f>'2.2 SK Sportuojantieji ir tr.'!S23+SUC1_Treneriai!N23</f>
        <v>0</v>
      </c>
      <c r="Y23" s="239">
        <f>'2.2 SK Sportuojantieji ir tr.'!T23+SUC1_Treneriai!O23</f>
        <v>0</v>
      </c>
      <c r="Z23" s="239">
        <f>'2.2 SK Sportuojantieji ir tr.'!U23+SUC1_Treneriai!P23</f>
        <v>0</v>
      </c>
      <c r="AA23" s="239">
        <f>'2.2 SK Sportuojantieji ir tr.'!V23+SUC1_Treneriai!Q23</f>
        <v>0</v>
      </c>
      <c r="AB23" s="239">
        <f>'2.2 SK Sportuojantieji ir tr.'!W23+SUC1_Treneriai!R23</f>
        <v>0</v>
      </c>
      <c r="AC23" s="239">
        <f>'2.2 SK Sportuojantieji ir tr.'!X23+SUC1_Treneriai!S23</f>
        <v>0</v>
      </c>
      <c r="AD23" s="239">
        <f>'2.2 SK Sportuojantieji ir tr.'!Y23+SUC1_Treneriai!T23</f>
        <v>0</v>
      </c>
      <c r="AE23" s="239">
        <f>'2.2 SK Sportuojantieji ir tr.'!Z23+SUC1_Treneriai!U23</f>
        <v>0</v>
      </c>
      <c r="AF23" s="239">
        <f>'2.2 SK Sportuojantieji ir tr.'!AA23+SUC1_Treneriai!V23</f>
        <v>0</v>
      </c>
      <c r="AG23" s="239">
        <f>'2.2 SK Sportuojantieji ir tr.'!AB23+SUC1_Treneriai!W23</f>
        <v>0</v>
      </c>
      <c r="AH23" s="239">
        <f>'2.2 SK Sportuojantieji ir tr.'!AC23+SUC1_Treneriai!X23</f>
        <v>0</v>
      </c>
      <c r="AI23" s="239">
        <f>'2.2 SK Sportuojantieji ir tr.'!AD23+SUC1_Treneriai!Y23</f>
        <v>0</v>
      </c>
      <c r="AJ23" s="239">
        <f>'2.2 SK Sportuojantieji ir tr.'!AE23+SUC1_Treneriai!Z23</f>
        <v>0</v>
      </c>
      <c r="AK23" s="239">
        <f>'2.2 SK Sportuojantieji ir tr.'!AF23+SUC1_Treneriai!AA23</f>
        <v>0</v>
      </c>
      <c r="AL23" s="239">
        <f>'2.2 SK Sportuojantieji ir tr.'!AG23+SUC1_Treneriai!AB23</f>
        <v>0</v>
      </c>
      <c r="AM23" s="239">
        <f>'2.2 SK Sportuojantieji ir tr.'!AH23+SUC1_Treneriai!AC23</f>
        <v>0</v>
      </c>
      <c r="AN23" s="239">
        <f>'2.2 SK Sportuojantieji ir tr.'!AI23+SUC1_Treneriai!AD23</f>
        <v>0</v>
      </c>
      <c r="AO23" s="239">
        <f>'2.2 SK Sportuojantieji ir tr.'!AJ23+SUC1_Treneriai!AE23</f>
        <v>0</v>
      </c>
      <c r="AP23" s="239">
        <f>'2.2 SK Sportuojantieji ir tr.'!AK23+SUC1_Treneriai!AF23</f>
        <v>0</v>
      </c>
      <c r="AR23" s="214" t="str">
        <f>IF(SUC1_Treneriai!C23&gt;M23,"Klaida! Negali būti mažiau trenerių negu SUC1 formoje","")</f>
        <v/>
      </c>
    </row>
    <row r="24" spans="1:44" ht="10.5" customHeight="1">
      <c r="A24" s="41" t="s">
        <v>168</v>
      </c>
      <c r="B24" s="263" t="s">
        <v>364</v>
      </c>
      <c r="C24" s="239">
        <f>'SUC1_B. duomenys'!C41</f>
        <v>0</v>
      </c>
      <c r="D24" s="239">
        <f>'SUC1_B. duomenys'!D41</f>
        <v>0</v>
      </c>
      <c r="E24" s="239">
        <f>'SUC1_B. duomenys'!E41</f>
        <v>0</v>
      </c>
      <c r="F24" s="386">
        <f t="shared" si="0"/>
        <v>0</v>
      </c>
      <c r="G24" s="239">
        <f>'SUC1_B. duomenys'!G41</f>
        <v>0</v>
      </c>
      <c r="H24" s="239">
        <f>'2.2 SK Sportuojantieji ir tr.'!C24</f>
        <v>0</v>
      </c>
      <c r="I24" s="239">
        <f>'2.2 SK Sportuojantieji ir tr.'!D24</f>
        <v>0</v>
      </c>
      <c r="J24" s="239">
        <f>'2.2 SK Sportuojantieji ir tr.'!E24</f>
        <v>0</v>
      </c>
      <c r="K24" s="386">
        <f t="shared" si="1"/>
        <v>0</v>
      </c>
      <c r="L24" s="239">
        <f>'2.2 SK Sportuojantieji ir tr.'!G24</f>
        <v>0</v>
      </c>
      <c r="M24" s="52">
        <f>'2.2 SK Sportuojantieji ir tr.'!H24+SUC1_Treneriai!C24</f>
        <v>0</v>
      </c>
      <c r="N24" s="239">
        <f>'2.2 SK Sportuojantieji ir tr.'!I24+SUC1_Treneriai!D24</f>
        <v>0</v>
      </c>
      <c r="O24" s="37">
        <f t="shared" si="2"/>
        <v>0</v>
      </c>
      <c r="P24" s="239">
        <f>'2.2 SK Sportuojantieji ir tr.'!K24+SUC1_Treneriai!F24</f>
        <v>0</v>
      </c>
      <c r="Q24" s="239">
        <f>'2.2 SK Sportuojantieji ir tr.'!L24+SUC1_Treneriai!G24</f>
        <v>0</v>
      </c>
      <c r="R24" s="239">
        <f>'2.2 SK Sportuojantieji ir tr.'!M24+SUC1_Treneriai!H24</f>
        <v>0</v>
      </c>
      <c r="S24" s="239">
        <f>'2.2 SK Sportuojantieji ir tr.'!N24+SUC1_Treneriai!I24</f>
        <v>0</v>
      </c>
      <c r="T24" s="239">
        <f>'2.2 SK Sportuojantieji ir tr.'!O24+SUC1_Treneriai!J24</f>
        <v>0</v>
      </c>
      <c r="U24" s="239">
        <f>'2.2 SK Sportuojantieji ir tr.'!P24+SUC1_Treneriai!K24</f>
        <v>0</v>
      </c>
      <c r="V24" s="239">
        <f>'2.2 SK Sportuojantieji ir tr.'!Q24+SUC1_Treneriai!L24</f>
        <v>0</v>
      </c>
      <c r="W24" s="239">
        <f>'2.2 SK Sportuojantieji ir tr.'!R24+SUC1_Treneriai!M24</f>
        <v>0</v>
      </c>
      <c r="X24" s="239">
        <f>'2.2 SK Sportuojantieji ir tr.'!S24+SUC1_Treneriai!N24</f>
        <v>0</v>
      </c>
      <c r="Y24" s="239">
        <f>'2.2 SK Sportuojantieji ir tr.'!T24+SUC1_Treneriai!O24</f>
        <v>0</v>
      </c>
      <c r="Z24" s="239">
        <f>'2.2 SK Sportuojantieji ir tr.'!U24+SUC1_Treneriai!P24</f>
        <v>0</v>
      </c>
      <c r="AA24" s="239">
        <f>'2.2 SK Sportuojantieji ir tr.'!V24+SUC1_Treneriai!Q24</f>
        <v>0</v>
      </c>
      <c r="AB24" s="239">
        <f>'2.2 SK Sportuojantieji ir tr.'!W24+SUC1_Treneriai!R24</f>
        <v>0</v>
      </c>
      <c r="AC24" s="239">
        <f>'2.2 SK Sportuojantieji ir tr.'!X24+SUC1_Treneriai!S24</f>
        <v>0</v>
      </c>
      <c r="AD24" s="239">
        <f>'2.2 SK Sportuojantieji ir tr.'!Y24+SUC1_Treneriai!T24</f>
        <v>0</v>
      </c>
      <c r="AE24" s="239">
        <f>'2.2 SK Sportuojantieji ir tr.'!Z24+SUC1_Treneriai!U24</f>
        <v>0</v>
      </c>
      <c r="AF24" s="239">
        <f>'2.2 SK Sportuojantieji ir tr.'!AA24+SUC1_Treneriai!V24</f>
        <v>0</v>
      </c>
      <c r="AG24" s="239">
        <f>'2.2 SK Sportuojantieji ir tr.'!AB24+SUC1_Treneriai!W24</f>
        <v>0</v>
      </c>
      <c r="AH24" s="239">
        <f>'2.2 SK Sportuojantieji ir tr.'!AC24+SUC1_Treneriai!X24</f>
        <v>0</v>
      </c>
      <c r="AI24" s="239">
        <f>'2.2 SK Sportuojantieji ir tr.'!AD24+SUC1_Treneriai!Y24</f>
        <v>0</v>
      </c>
      <c r="AJ24" s="239">
        <f>'2.2 SK Sportuojantieji ir tr.'!AE24+SUC1_Treneriai!Z24</f>
        <v>0</v>
      </c>
      <c r="AK24" s="239">
        <f>'2.2 SK Sportuojantieji ir tr.'!AF24+SUC1_Treneriai!AA24</f>
        <v>0</v>
      </c>
      <c r="AL24" s="239">
        <f>'2.2 SK Sportuojantieji ir tr.'!AG24+SUC1_Treneriai!AB24</f>
        <v>0</v>
      </c>
      <c r="AM24" s="239">
        <f>'2.2 SK Sportuojantieji ir tr.'!AH24+SUC1_Treneriai!AC24</f>
        <v>0</v>
      </c>
      <c r="AN24" s="239">
        <f>'2.2 SK Sportuojantieji ir tr.'!AI24+SUC1_Treneriai!AD24</f>
        <v>0</v>
      </c>
      <c r="AO24" s="239">
        <f>'2.2 SK Sportuojantieji ir tr.'!AJ24+SUC1_Treneriai!AE24</f>
        <v>0</v>
      </c>
      <c r="AP24" s="239">
        <f>'2.2 SK Sportuojantieji ir tr.'!AK24+SUC1_Treneriai!AF24</f>
        <v>0</v>
      </c>
      <c r="AR24" s="214" t="str">
        <f>IF(SUC1_Treneriai!C24&gt;M24,"Klaida! Negali būti mažiau trenerių negu SUC1 formoje","")</f>
        <v/>
      </c>
    </row>
    <row r="25" spans="1:44" ht="10.5" customHeight="1">
      <c r="A25" s="41" t="s">
        <v>169</v>
      </c>
      <c r="B25" s="263" t="s">
        <v>516</v>
      </c>
      <c r="C25" s="239">
        <f>'SUC1_B. duomenys'!C42</f>
        <v>0</v>
      </c>
      <c r="D25" s="239">
        <f>'SUC1_B. duomenys'!D42</f>
        <v>0</v>
      </c>
      <c r="E25" s="239">
        <f>'SUC1_B. duomenys'!E42</f>
        <v>0</v>
      </c>
      <c r="F25" s="386">
        <f t="shared" si="0"/>
        <v>0</v>
      </c>
      <c r="G25" s="239">
        <f>'SUC1_B. duomenys'!G42</f>
        <v>0</v>
      </c>
      <c r="H25" s="239">
        <f>'2.2 SK Sportuojantieji ir tr.'!C25</f>
        <v>0</v>
      </c>
      <c r="I25" s="239">
        <f>'2.2 SK Sportuojantieji ir tr.'!D25</f>
        <v>0</v>
      </c>
      <c r="J25" s="239">
        <f>'2.2 SK Sportuojantieji ir tr.'!E25</f>
        <v>0</v>
      </c>
      <c r="K25" s="386">
        <f t="shared" si="1"/>
        <v>0</v>
      </c>
      <c r="L25" s="239">
        <f>'2.2 SK Sportuojantieji ir tr.'!G25</f>
        <v>0</v>
      </c>
      <c r="M25" s="52">
        <f>'2.2 SK Sportuojantieji ir tr.'!H25+SUC1_Treneriai!C25</f>
        <v>0</v>
      </c>
      <c r="N25" s="239">
        <f>'2.2 SK Sportuojantieji ir tr.'!I25+SUC1_Treneriai!D25</f>
        <v>0</v>
      </c>
      <c r="O25" s="37">
        <f t="shared" si="2"/>
        <v>0</v>
      </c>
      <c r="P25" s="239">
        <f>'2.2 SK Sportuojantieji ir tr.'!K25+SUC1_Treneriai!F25</f>
        <v>0</v>
      </c>
      <c r="Q25" s="239">
        <f>'2.2 SK Sportuojantieji ir tr.'!L25+SUC1_Treneriai!G25</f>
        <v>0</v>
      </c>
      <c r="R25" s="239">
        <f>'2.2 SK Sportuojantieji ir tr.'!M25+SUC1_Treneriai!H25</f>
        <v>0</v>
      </c>
      <c r="S25" s="239">
        <f>'2.2 SK Sportuojantieji ir tr.'!N25+SUC1_Treneriai!I25</f>
        <v>0</v>
      </c>
      <c r="T25" s="239">
        <f>'2.2 SK Sportuojantieji ir tr.'!O25+SUC1_Treneriai!J25</f>
        <v>0</v>
      </c>
      <c r="U25" s="239">
        <f>'2.2 SK Sportuojantieji ir tr.'!P25+SUC1_Treneriai!K25</f>
        <v>0</v>
      </c>
      <c r="V25" s="239">
        <f>'2.2 SK Sportuojantieji ir tr.'!Q25+SUC1_Treneriai!L25</f>
        <v>0</v>
      </c>
      <c r="W25" s="239">
        <f>'2.2 SK Sportuojantieji ir tr.'!R25+SUC1_Treneriai!M25</f>
        <v>0</v>
      </c>
      <c r="X25" s="239">
        <f>'2.2 SK Sportuojantieji ir tr.'!S25+SUC1_Treneriai!N25</f>
        <v>0</v>
      </c>
      <c r="Y25" s="239">
        <f>'2.2 SK Sportuojantieji ir tr.'!T25+SUC1_Treneriai!O25</f>
        <v>0</v>
      </c>
      <c r="Z25" s="239">
        <f>'2.2 SK Sportuojantieji ir tr.'!U25+SUC1_Treneriai!P25</f>
        <v>0</v>
      </c>
      <c r="AA25" s="239">
        <f>'2.2 SK Sportuojantieji ir tr.'!V25+SUC1_Treneriai!Q25</f>
        <v>0</v>
      </c>
      <c r="AB25" s="239">
        <f>'2.2 SK Sportuojantieji ir tr.'!W25+SUC1_Treneriai!R25</f>
        <v>0</v>
      </c>
      <c r="AC25" s="239">
        <f>'2.2 SK Sportuojantieji ir tr.'!X25+SUC1_Treneriai!S25</f>
        <v>0</v>
      </c>
      <c r="AD25" s="239">
        <f>'2.2 SK Sportuojantieji ir tr.'!Y25+SUC1_Treneriai!T25</f>
        <v>0</v>
      </c>
      <c r="AE25" s="239">
        <f>'2.2 SK Sportuojantieji ir tr.'!Z25+SUC1_Treneriai!U25</f>
        <v>0</v>
      </c>
      <c r="AF25" s="239">
        <f>'2.2 SK Sportuojantieji ir tr.'!AA25+SUC1_Treneriai!V25</f>
        <v>0</v>
      </c>
      <c r="AG25" s="239">
        <f>'2.2 SK Sportuojantieji ir tr.'!AB25+SUC1_Treneriai!W25</f>
        <v>0</v>
      </c>
      <c r="AH25" s="239">
        <f>'2.2 SK Sportuojantieji ir tr.'!AC25+SUC1_Treneriai!X25</f>
        <v>0</v>
      </c>
      <c r="AI25" s="239">
        <f>'2.2 SK Sportuojantieji ir tr.'!AD25+SUC1_Treneriai!Y25</f>
        <v>0</v>
      </c>
      <c r="AJ25" s="239">
        <f>'2.2 SK Sportuojantieji ir tr.'!AE25+SUC1_Treneriai!Z25</f>
        <v>0</v>
      </c>
      <c r="AK25" s="239">
        <f>'2.2 SK Sportuojantieji ir tr.'!AF25+SUC1_Treneriai!AA25</f>
        <v>0</v>
      </c>
      <c r="AL25" s="239">
        <f>'2.2 SK Sportuojantieji ir tr.'!AG25+SUC1_Treneriai!AB25</f>
        <v>0</v>
      </c>
      <c r="AM25" s="239">
        <f>'2.2 SK Sportuojantieji ir tr.'!AH25+SUC1_Treneriai!AC25</f>
        <v>0</v>
      </c>
      <c r="AN25" s="239">
        <f>'2.2 SK Sportuojantieji ir tr.'!AI25+SUC1_Treneriai!AD25</f>
        <v>0</v>
      </c>
      <c r="AO25" s="239">
        <f>'2.2 SK Sportuojantieji ir tr.'!AJ25+SUC1_Treneriai!AE25</f>
        <v>0</v>
      </c>
      <c r="AP25" s="239">
        <f>'2.2 SK Sportuojantieji ir tr.'!AK25+SUC1_Treneriai!AF25</f>
        <v>0</v>
      </c>
      <c r="AR25" s="214" t="str">
        <f>IF(SUC1_Treneriai!C25&gt;M25,"Klaida! Negali būti mažiau trenerių negu SUC1 formoje","")</f>
        <v/>
      </c>
    </row>
    <row r="26" spans="1:44" ht="10.5" customHeight="1">
      <c r="A26" s="41" t="s">
        <v>170</v>
      </c>
      <c r="B26" s="263" t="s">
        <v>365</v>
      </c>
      <c r="C26" s="239">
        <f>'SUC1_B. duomenys'!C43</f>
        <v>30</v>
      </c>
      <c r="D26" s="239">
        <f>'SUC1_B. duomenys'!D43</f>
        <v>3</v>
      </c>
      <c r="E26" s="239">
        <f>'SUC1_B. duomenys'!E43</f>
        <v>0</v>
      </c>
      <c r="F26" s="386">
        <f t="shared" si="0"/>
        <v>33</v>
      </c>
      <c r="G26" s="239">
        <f>'SUC1_B. duomenys'!G43</f>
        <v>0</v>
      </c>
      <c r="H26" s="239">
        <f>'2.2 SK Sportuojantieji ir tr.'!C26</f>
        <v>80</v>
      </c>
      <c r="I26" s="239">
        <f>'2.2 SK Sportuojantieji ir tr.'!D26</f>
        <v>62</v>
      </c>
      <c r="J26" s="239">
        <f>'2.2 SK Sportuojantieji ir tr.'!E26</f>
        <v>28</v>
      </c>
      <c r="K26" s="386">
        <f t="shared" si="1"/>
        <v>170</v>
      </c>
      <c r="L26" s="239">
        <f>'2.2 SK Sportuojantieji ir tr.'!G26</f>
        <v>6</v>
      </c>
      <c r="M26" s="52">
        <f>'2.2 SK Sportuojantieji ir tr.'!H26+SUC1_Treneriai!C26</f>
        <v>4</v>
      </c>
      <c r="N26" s="239">
        <f>'2.2 SK Sportuojantieji ir tr.'!I26+SUC1_Treneriai!D26</f>
        <v>0</v>
      </c>
      <c r="O26" s="37">
        <f t="shared" si="2"/>
        <v>0</v>
      </c>
      <c r="P26" s="239">
        <f>'2.2 SK Sportuojantieji ir tr.'!K26+SUC1_Treneriai!F26</f>
        <v>1</v>
      </c>
      <c r="Q26" s="239">
        <f>'2.2 SK Sportuojantieji ir tr.'!L26+SUC1_Treneriai!G26</f>
        <v>1</v>
      </c>
      <c r="R26" s="239">
        <f>'2.2 SK Sportuojantieji ir tr.'!M26+SUC1_Treneriai!H26</f>
        <v>2</v>
      </c>
      <c r="S26" s="239">
        <f>'2.2 SK Sportuojantieji ir tr.'!N26+SUC1_Treneriai!I26</f>
        <v>0</v>
      </c>
      <c r="T26" s="239">
        <f>'2.2 SK Sportuojantieji ir tr.'!O26+SUC1_Treneriai!J26</f>
        <v>0</v>
      </c>
      <c r="U26" s="239">
        <f>'2.2 SK Sportuojantieji ir tr.'!P26+SUC1_Treneriai!K26</f>
        <v>0</v>
      </c>
      <c r="V26" s="239">
        <f>'2.2 SK Sportuojantieji ir tr.'!Q26+SUC1_Treneriai!L26</f>
        <v>2</v>
      </c>
      <c r="W26" s="239">
        <f>'2.2 SK Sportuojantieji ir tr.'!R26+SUC1_Treneriai!M26</f>
        <v>0</v>
      </c>
      <c r="X26" s="239">
        <f>'2.2 SK Sportuojantieji ir tr.'!S26+SUC1_Treneriai!N26</f>
        <v>0</v>
      </c>
      <c r="Y26" s="239">
        <f>'2.2 SK Sportuojantieji ir tr.'!T26+SUC1_Treneriai!O26</f>
        <v>0</v>
      </c>
      <c r="Z26" s="239">
        <f>'2.2 SK Sportuojantieji ir tr.'!U26+SUC1_Treneriai!P26</f>
        <v>0</v>
      </c>
      <c r="AA26" s="239">
        <f>'2.2 SK Sportuojantieji ir tr.'!V26+SUC1_Treneriai!Q26</f>
        <v>0</v>
      </c>
      <c r="AB26" s="239">
        <f>'2.2 SK Sportuojantieji ir tr.'!W26+SUC1_Treneriai!R26</f>
        <v>0</v>
      </c>
      <c r="AC26" s="239">
        <f>'2.2 SK Sportuojantieji ir tr.'!X26+SUC1_Treneriai!S26</f>
        <v>0</v>
      </c>
      <c r="AD26" s="239">
        <f>'2.2 SK Sportuojantieji ir tr.'!Y26+SUC1_Treneriai!T26</f>
        <v>0</v>
      </c>
      <c r="AE26" s="239">
        <f>'2.2 SK Sportuojantieji ir tr.'!Z26+SUC1_Treneriai!U26</f>
        <v>1</v>
      </c>
      <c r="AF26" s="239">
        <f>'2.2 SK Sportuojantieji ir tr.'!AA26+SUC1_Treneriai!V26</f>
        <v>0</v>
      </c>
      <c r="AG26" s="239">
        <f>'2.2 SK Sportuojantieji ir tr.'!AB26+SUC1_Treneriai!W26</f>
        <v>0</v>
      </c>
      <c r="AH26" s="239">
        <f>'2.2 SK Sportuojantieji ir tr.'!AC26+SUC1_Treneriai!X26</f>
        <v>0</v>
      </c>
      <c r="AI26" s="239">
        <f>'2.2 SK Sportuojantieji ir tr.'!AD26+SUC1_Treneriai!Y26</f>
        <v>1</v>
      </c>
      <c r="AJ26" s="239">
        <f>'2.2 SK Sportuojantieji ir tr.'!AE26+SUC1_Treneriai!Z26</f>
        <v>0</v>
      </c>
      <c r="AK26" s="239">
        <f>'2.2 SK Sportuojantieji ir tr.'!AF26+SUC1_Treneriai!AA26</f>
        <v>0</v>
      </c>
      <c r="AL26" s="239">
        <f>'2.2 SK Sportuojantieji ir tr.'!AG26+SUC1_Treneriai!AB26</f>
        <v>0</v>
      </c>
      <c r="AM26" s="239">
        <f>'2.2 SK Sportuojantieji ir tr.'!AH26+SUC1_Treneriai!AC26</f>
        <v>0</v>
      </c>
      <c r="AN26" s="239">
        <f>'2.2 SK Sportuojantieji ir tr.'!AI26+SUC1_Treneriai!AD26</f>
        <v>0</v>
      </c>
      <c r="AO26" s="239">
        <f>'2.2 SK Sportuojantieji ir tr.'!AJ26+SUC1_Treneriai!AE26</f>
        <v>0</v>
      </c>
      <c r="AP26" s="239">
        <f>'2.2 SK Sportuojantieji ir tr.'!AK26+SUC1_Treneriai!AF26</f>
        <v>1</v>
      </c>
      <c r="AR26" s="214" t="str">
        <f>IF(SUC1_Treneriai!C26&gt;M26,"Klaida! Negali būti mažiau trenerių negu SUC1 formoje","")</f>
        <v/>
      </c>
    </row>
    <row r="27" spans="1:44" ht="10.5" customHeight="1">
      <c r="A27" s="41" t="s">
        <v>171</v>
      </c>
      <c r="B27" s="263" t="s">
        <v>56</v>
      </c>
      <c r="C27" s="239">
        <f>'SUC1_B. duomenys'!C44</f>
        <v>0</v>
      </c>
      <c r="D27" s="239">
        <f>'SUC1_B. duomenys'!D44</f>
        <v>0</v>
      </c>
      <c r="E27" s="239">
        <f>'SUC1_B. duomenys'!E44</f>
        <v>0</v>
      </c>
      <c r="F27" s="386">
        <f t="shared" si="0"/>
        <v>0</v>
      </c>
      <c r="G27" s="239">
        <f>'SUC1_B. duomenys'!G44</f>
        <v>0</v>
      </c>
      <c r="H27" s="239">
        <f>'2.2 SK Sportuojantieji ir tr.'!C27</f>
        <v>25</v>
      </c>
      <c r="I27" s="239">
        <f>'2.2 SK Sportuojantieji ir tr.'!D27</f>
        <v>2</v>
      </c>
      <c r="J27" s="239">
        <f>'2.2 SK Sportuojantieji ir tr.'!E27</f>
        <v>4</v>
      </c>
      <c r="K27" s="386">
        <f t="shared" si="1"/>
        <v>31</v>
      </c>
      <c r="L27" s="239">
        <f>'2.2 SK Sportuojantieji ir tr.'!G27</f>
        <v>17</v>
      </c>
      <c r="M27" s="52">
        <f>'2.2 SK Sportuojantieji ir tr.'!H27+SUC1_Treneriai!C27</f>
        <v>1</v>
      </c>
      <c r="N27" s="239">
        <f>'2.2 SK Sportuojantieji ir tr.'!I27+SUC1_Treneriai!D27</f>
        <v>1</v>
      </c>
      <c r="O27" s="37">
        <f t="shared" si="2"/>
        <v>1</v>
      </c>
      <c r="P27" s="239">
        <f>'2.2 SK Sportuojantieji ir tr.'!K27+SUC1_Treneriai!F27</f>
        <v>0</v>
      </c>
      <c r="Q27" s="239">
        <f>'2.2 SK Sportuojantieji ir tr.'!L27+SUC1_Treneriai!G27</f>
        <v>0</v>
      </c>
      <c r="R27" s="239">
        <f>'2.2 SK Sportuojantieji ir tr.'!M27+SUC1_Treneriai!H27</f>
        <v>0</v>
      </c>
      <c r="S27" s="239">
        <f>'2.2 SK Sportuojantieji ir tr.'!N27+SUC1_Treneriai!I27</f>
        <v>0</v>
      </c>
      <c r="T27" s="239">
        <f>'2.2 SK Sportuojantieji ir tr.'!O27+SUC1_Treneriai!J27</f>
        <v>0</v>
      </c>
      <c r="U27" s="239">
        <f>'2.2 SK Sportuojantieji ir tr.'!P27+SUC1_Treneriai!K27</f>
        <v>0</v>
      </c>
      <c r="V27" s="239">
        <f>'2.2 SK Sportuojantieji ir tr.'!Q27+SUC1_Treneriai!L27</f>
        <v>1</v>
      </c>
      <c r="W27" s="239">
        <f>'2.2 SK Sportuojantieji ir tr.'!R27+SUC1_Treneriai!M27</f>
        <v>0</v>
      </c>
      <c r="X27" s="239">
        <f>'2.2 SK Sportuojantieji ir tr.'!S27+SUC1_Treneriai!N27</f>
        <v>0</v>
      </c>
      <c r="Y27" s="239">
        <f>'2.2 SK Sportuojantieji ir tr.'!T27+SUC1_Treneriai!O27</f>
        <v>0</v>
      </c>
      <c r="Z27" s="239">
        <f>'2.2 SK Sportuojantieji ir tr.'!U27+SUC1_Treneriai!P27</f>
        <v>0</v>
      </c>
      <c r="AA27" s="239">
        <f>'2.2 SK Sportuojantieji ir tr.'!V27+SUC1_Treneriai!Q27</f>
        <v>0</v>
      </c>
      <c r="AB27" s="239">
        <f>'2.2 SK Sportuojantieji ir tr.'!W27+SUC1_Treneriai!R27</f>
        <v>0</v>
      </c>
      <c r="AC27" s="239">
        <f>'2.2 SK Sportuojantieji ir tr.'!X27+SUC1_Treneriai!S27</f>
        <v>0</v>
      </c>
      <c r="AD27" s="239">
        <f>'2.2 SK Sportuojantieji ir tr.'!Y27+SUC1_Treneriai!T27</f>
        <v>0</v>
      </c>
      <c r="AE27" s="239">
        <f>'2.2 SK Sportuojantieji ir tr.'!Z27+SUC1_Treneriai!U27</f>
        <v>0</v>
      </c>
      <c r="AF27" s="239">
        <f>'2.2 SK Sportuojantieji ir tr.'!AA27+SUC1_Treneriai!V27</f>
        <v>0</v>
      </c>
      <c r="AG27" s="239">
        <f>'2.2 SK Sportuojantieji ir tr.'!AB27+SUC1_Treneriai!W27</f>
        <v>0</v>
      </c>
      <c r="AH27" s="239">
        <f>'2.2 SK Sportuojantieji ir tr.'!AC27+SUC1_Treneriai!X27</f>
        <v>0</v>
      </c>
      <c r="AI27" s="239">
        <f>'2.2 SK Sportuojantieji ir tr.'!AD27+SUC1_Treneriai!Y27</f>
        <v>0</v>
      </c>
      <c r="AJ27" s="239">
        <f>'2.2 SK Sportuojantieji ir tr.'!AE27+SUC1_Treneriai!Z27</f>
        <v>0</v>
      </c>
      <c r="AK27" s="239">
        <f>'2.2 SK Sportuojantieji ir tr.'!AF27+SUC1_Treneriai!AA27</f>
        <v>0</v>
      </c>
      <c r="AL27" s="239">
        <f>'2.2 SK Sportuojantieji ir tr.'!AG27+SUC1_Treneriai!AB27</f>
        <v>0</v>
      </c>
      <c r="AM27" s="239">
        <f>'2.2 SK Sportuojantieji ir tr.'!AH27+SUC1_Treneriai!AC27</f>
        <v>0</v>
      </c>
      <c r="AN27" s="239">
        <f>'2.2 SK Sportuojantieji ir tr.'!AI27+SUC1_Treneriai!AD27</f>
        <v>0</v>
      </c>
      <c r="AO27" s="239">
        <f>'2.2 SK Sportuojantieji ir tr.'!AJ27+SUC1_Treneriai!AE27</f>
        <v>0</v>
      </c>
      <c r="AP27" s="239">
        <f>'2.2 SK Sportuojantieji ir tr.'!AK27+SUC1_Treneriai!AF27</f>
        <v>0</v>
      </c>
      <c r="AR27" s="214" t="str">
        <f>IF(SUC1_Treneriai!C27&gt;M27,"Klaida! Negali būti mažiau trenerių negu SUC1 formoje","")</f>
        <v/>
      </c>
    </row>
    <row r="28" spans="1:44" ht="10.5" customHeight="1">
      <c r="A28" s="41" t="s">
        <v>173</v>
      </c>
      <c r="B28" s="263" t="s">
        <v>58</v>
      </c>
      <c r="C28" s="239">
        <f>'SUC1_B. duomenys'!C45</f>
        <v>772</v>
      </c>
      <c r="D28" s="239">
        <f>'SUC1_B. duomenys'!D45</f>
        <v>0</v>
      </c>
      <c r="E28" s="239">
        <f>'SUC1_B. duomenys'!E45</f>
        <v>0</v>
      </c>
      <c r="F28" s="386">
        <f t="shared" si="0"/>
        <v>772</v>
      </c>
      <c r="G28" s="239">
        <f>'SUC1_B. duomenys'!G45</f>
        <v>42</v>
      </c>
      <c r="H28" s="239">
        <f>'2.2 SK Sportuojantieji ir tr.'!C28</f>
        <v>423</v>
      </c>
      <c r="I28" s="239">
        <f>'2.2 SK Sportuojantieji ir tr.'!D28</f>
        <v>26</v>
      </c>
      <c r="J28" s="239">
        <f>'2.2 SK Sportuojantieji ir tr.'!E28</f>
        <v>0</v>
      </c>
      <c r="K28" s="386">
        <f t="shared" si="1"/>
        <v>449</v>
      </c>
      <c r="L28" s="239">
        <f>'2.2 SK Sportuojantieji ir tr.'!G28</f>
        <v>7</v>
      </c>
      <c r="M28" s="52">
        <f>'2.2 SK Sportuojantieji ir tr.'!H28+SUC1_Treneriai!C28</f>
        <v>23</v>
      </c>
      <c r="N28" s="239">
        <f>'2.2 SK Sportuojantieji ir tr.'!I28+SUC1_Treneriai!D28</f>
        <v>2</v>
      </c>
      <c r="O28" s="37">
        <f t="shared" si="2"/>
        <v>13</v>
      </c>
      <c r="P28" s="239">
        <f>'2.2 SK Sportuojantieji ir tr.'!K28+SUC1_Treneriai!F28</f>
        <v>10</v>
      </c>
      <c r="Q28" s="239">
        <f>'2.2 SK Sportuojantieji ir tr.'!L28+SUC1_Treneriai!G28</f>
        <v>0</v>
      </c>
      <c r="R28" s="239">
        <f>'2.2 SK Sportuojantieji ir tr.'!M28+SUC1_Treneriai!H28</f>
        <v>0</v>
      </c>
      <c r="S28" s="239">
        <f>'2.2 SK Sportuojantieji ir tr.'!N28+SUC1_Treneriai!I28</f>
        <v>0</v>
      </c>
      <c r="T28" s="239">
        <f>'2.2 SK Sportuojantieji ir tr.'!O28+SUC1_Treneriai!J28</f>
        <v>0</v>
      </c>
      <c r="U28" s="239">
        <f>'2.2 SK Sportuojantieji ir tr.'!P28+SUC1_Treneriai!K28</f>
        <v>0</v>
      </c>
      <c r="V28" s="239">
        <f>'2.2 SK Sportuojantieji ir tr.'!Q28+SUC1_Treneriai!L28</f>
        <v>22</v>
      </c>
      <c r="W28" s="239">
        <f>'2.2 SK Sportuojantieji ir tr.'!R28+SUC1_Treneriai!M28</f>
        <v>1</v>
      </c>
      <c r="X28" s="239">
        <f>'2.2 SK Sportuojantieji ir tr.'!S28+SUC1_Treneriai!N28</f>
        <v>0</v>
      </c>
      <c r="Y28" s="239">
        <f>'2.2 SK Sportuojantieji ir tr.'!T28+SUC1_Treneriai!O28</f>
        <v>0</v>
      </c>
      <c r="Z28" s="239">
        <f>'2.2 SK Sportuojantieji ir tr.'!U28+SUC1_Treneriai!P28</f>
        <v>0</v>
      </c>
      <c r="AA28" s="239">
        <f>'2.2 SK Sportuojantieji ir tr.'!V28+SUC1_Treneriai!Q28</f>
        <v>0</v>
      </c>
      <c r="AB28" s="239">
        <f>'2.2 SK Sportuojantieji ir tr.'!W28+SUC1_Treneriai!R28</f>
        <v>0</v>
      </c>
      <c r="AC28" s="239">
        <f>'2.2 SK Sportuojantieji ir tr.'!X28+SUC1_Treneriai!S28</f>
        <v>0</v>
      </c>
      <c r="AD28" s="239">
        <f>'2.2 SK Sportuojantieji ir tr.'!Y28+SUC1_Treneriai!T28</f>
        <v>0</v>
      </c>
      <c r="AE28" s="239">
        <f>'2.2 SK Sportuojantieji ir tr.'!Z28+SUC1_Treneriai!U28</f>
        <v>12</v>
      </c>
      <c r="AF28" s="239">
        <f>'2.2 SK Sportuojantieji ir tr.'!AA28+SUC1_Treneriai!V28</f>
        <v>1</v>
      </c>
      <c r="AG28" s="239">
        <f>'2.2 SK Sportuojantieji ir tr.'!AB28+SUC1_Treneriai!W28</f>
        <v>2</v>
      </c>
      <c r="AH28" s="239">
        <f>'2.2 SK Sportuojantieji ir tr.'!AC28+SUC1_Treneriai!X28</f>
        <v>2</v>
      </c>
      <c r="AI28" s="239">
        <f>'2.2 SK Sportuojantieji ir tr.'!AD28+SUC1_Treneriai!Y28</f>
        <v>8</v>
      </c>
      <c r="AJ28" s="239">
        <f>'2.2 SK Sportuojantieji ir tr.'!AE28+SUC1_Treneriai!Z28</f>
        <v>0</v>
      </c>
      <c r="AK28" s="239">
        <f>'2.2 SK Sportuojantieji ir tr.'!AF28+SUC1_Treneriai!AA28</f>
        <v>0</v>
      </c>
      <c r="AL28" s="239">
        <f>'2.2 SK Sportuojantieji ir tr.'!AG28+SUC1_Treneriai!AB28</f>
        <v>0</v>
      </c>
      <c r="AM28" s="239">
        <f>'2.2 SK Sportuojantieji ir tr.'!AH28+SUC1_Treneriai!AC28</f>
        <v>0</v>
      </c>
      <c r="AN28" s="239">
        <f>'2.2 SK Sportuojantieji ir tr.'!AI28+SUC1_Treneriai!AD28</f>
        <v>0</v>
      </c>
      <c r="AO28" s="239">
        <f>'2.2 SK Sportuojantieji ir tr.'!AJ28+SUC1_Treneriai!AE28</f>
        <v>0</v>
      </c>
      <c r="AP28" s="239">
        <f>'2.2 SK Sportuojantieji ir tr.'!AK28+SUC1_Treneriai!AF28</f>
        <v>2</v>
      </c>
      <c r="AR28" s="214" t="str">
        <f>IF(SUC1_Treneriai!C28&gt;M28,"Klaida! Negali būti mažiau trenerių negu SUC1 formoje","")</f>
        <v/>
      </c>
    </row>
    <row r="29" spans="1:44" ht="10.5" customHeight="1">
      <c r="A29" s="41" t="s">
        <v>174</v>
      </c>
      <c r="B29" s="263" t="s">
        <v>60</v>
      </c>
      <c r="C29" s="239">
        <f>'SUC1_B. duomenys'!C46</f>
        <v>86</v>
      </c>
      <c r="D29" s="239">
        <f>'SUC1_B. duomenys'!D46</f>
        <v>0</v>
      </c>
      <c r="E29" s="239">
        <f>'SUC1_B. duomenys'!E46</f>
        <v>0</v>
      </c>
      <c r="F29" s="386">
        <f t="shared" si="0"/>
        <v>86</v>
      </c>
      <c r="G29" s="239">
        <f>'SUC1_B. duomenys'!G46</f>
        <v>36</v>
      </c>
      <c r="H29" s="239">
        <f>'2.2 SK Sportuojantieji ir tr.'!C29</f>
        <v>0</v>
      </c>
      <c r="I29" s="239">
        <f>'2.2 SK Sportuojantieji ir tr.'!D29</f>
        <v>0</v>
      </c>
      <c r="J29" s="239">
        <f>'2.2 SK Sportuojantieji ir tr.'!E29</f>
        <v>0</v>
      </c>
      <c r="K29" s="386">
        <f t="shared" si="1"/>
        <v>0</v>
      </c>
      <c r="L29" s="239">
        <f>'2.2 SK Sportuojantieji ir tr.'!G29</f>
        <v>0</v>
      </c>
      <c r="M29" s="52">
        <f>'2.2 SK Sportuojantieji ir tr.'!H29+SUC1_Treneriai!C29</f>
        <v>4</v>
      </c>
      <c r="N29" s="239">
        <f>'2.2 SK Sportuojantieji ir tr.'!I29+SUC1_Treneriai!D29</f>
        <v>2</v>
      </c>
      <c r="O29" s="37">
        <f t="shared" si="2"/>
        <v>0</v>
      </c>
      <c r="P29" s="239">
        <f>'2.2 SK Sportuojantieji ir tr.'!K29+SUC1_Treneriai!F29</f>
        <v>2</v>
      </c>
      <c r="Q29" s="239">
        <f>'2.2 SK Sportuojantieji ir tr.'!L29+SUC1_Treneriai!G29</f>
        <v>2</v>
      </c>
      <c r="R29" s="239">
        <f>'2.2 SK Sportuojantieji ir tr.'!M29+SUC1_Treneriai!H29</f>
        <v>0</v>
      </c>
      <c r="S29" s="239">
        <f>'2.2 SK Sportuojantieji ir tr.'!N29+SUC1_Treneriai!I29</f>
        <v>0</v>
      </c>
      <c r="T29" s="239">
        <f>'2.2 SK Sportuojantieji ir tr.'!O29+SUC1_Treneriai!J29</f>
        <v>0</v>
      </c>
      <c r="U29" s="239">
        <f>'2.2 SK Sportuojantieji ir tr.'!P29+SUC1_Treneriai!K29</f>
        <v>0</v>
      </c>
      <c r="V29" s="239">
        <f>'2.2 SK Sportuojantieji ir tr.'!Q29+SUC1_Treneriai!L29</f>
        <v>0</v>
      </c>
      <c r="W29" s="239">
        <f>'2.2 SK Sportuojantieji ir tr.'!R29+SUC1_Treneriai!M29</f>
        <v>0</v>
      </c>
      <c r="X29" s="239">
        <f>'2.2 SK Sportuojantieji ir tr.'!S29+SUC1_Treneriai!N29</f>
        <v>0</v>
      </c>
      <c r="Y29" s="239">
        <f>'2.2 SK Sportuojantieji ir tr.'!T29+SUC1_Treneriai!O29</f>
        <v>0</v>
      </c>
      <c r="Z29" s="239">
        <f>'2.2 SK Sportuojantieji ir tr.'!U29+SUC1_Treneriai!P29</f>
        <v>0</v>
      </c>
      <c r="AA29" s="239">
        <f>'2.2 SK Sportuojantieji ir tr.'!V29+SUC1_Treneriai!Q29</f>
        <v>0</v>
      </c>
      <c r="AB29" s="239">
        <f>'2.2 SK Sportuojantieji ir tr.'!W29+SUC1_Treneriai!R29</f>
        <v>0</v>
      </c>
      <c r="AC29" s="239">
        <f>'2.2 SK Sportuojantieji ir tr.'!X29+SUC1_Treneriai!S29</f>
        <v>0</v>
      </c>
      <c r="AD29" s="239">
        <f>'2.2 SK Sportuojantieji ir tr.'!Y29+SUC1_Treneriai!T29</f>
        <v>0</v>
      </c>
      <c r="AE29" s="239">
        <f>'2.2 SK Sportuojantieji ir tr.'!Z29+SUC1_Treneriai!U29</f>
        <v>0</v>
      </c>
      <c r="AF29" s="239">
        <f>'2.2 SK Sportuojantieji ir tr.'!AA29+SUC1_Treneriai!V29</f>
        <v>0</v>
      </c>
      <c r="AG29" s="239">
        <f>'2.2 SK Sportuojantieji ir tr.'!AB29+SUC1_Treneriai!W29</f>
        <v>0</v>
      </c>
      <c r="AH29" s="239">
        <f>'2.2 SK Sportuojantieji ir tr.'!AC29+SUC1_Treneriai!X29</f>
        <v>0</v>
      </c>
      <c r="AI29" s="239">
        <f>'2.2 SK Sportuojantieji ir tr.'!AD29+SUC1_Treneriai!Y29</f>
        <v>0</v>
      </c>
      <c r="AJ29" s="239">
        <f>'2.2 SK Sportuojantieji ir tr.'!AE29+SUC1_Treneriai!Z29</f>
        <v>0</v>
      </c>
      <c r="AK29" s="239">
        <f>'2.2 SK Sportuojantieji ir tr.'!AF29+SUC1_Treneriai!AA29</f>
        <v>0</v>
      </c>
      <c r="AL29" s="239">
        <f>'2.2 SK Sportuojantieji ir tr.'!AG29+SUC1_Treneriai!AB29</f>
        <v>0</v>
      </c>
      <c r="AM29" s="239">
        <f>'2.2 SK Sportuojantieji ir tr.'!AH29+SUC1_Treneriai!AC29</f>
        <v>0</v>
      </c>
      <c r="AN29" s="239">
        <f>'2.2 SK Sportuojantieji ir tr.'!AI29+SUC1_Treneriai!AD29</f>
        <v>0</v>
      </c>
      <c r="AO29" s="239">
        <f>'2.2 SK Sportuojantieji ir tr.'!AJ29+SUC1_Treneriai!AE29</f>
        <v>0</v>
      </c>
      <c r="AP29" s="239">
        <f>'2.2 SK Sportuojantieji ir tr.'!AK29+SUC1_Treneriai!AF29</f>
        <v>0</v>
      </c>
      <c r="AR29" s="214" t="str">
        <f>IF(SUC1_Treneriai!C29&gt;M29,"Klaida! Negali būti mažiau trenerių negu SUC1 formoje","")</f>
        <v/>
      </c>
    </row>
    <row r="30" spans="1:44" ht="10.5" customHeight="1">
      <c r="A30" s="41" t="s">
        <v>175</v>
      </c>
      <c r="B30" s="263" t="s">
        <v>366</v>
      </c>
      <c r="C30" s="239">
        <f>'SUC1_B. duomenys'!C47</f>
        <v>142</v>
      </c>
      <c r="D30" s="239">
        <f>'SUC1_B. duomenys'!D47</f>
        <v>0</v>
      </c>
      <c r="E30" s="239">
        <f>'SUC1_B. duomenys'!E47</f>
        <v>0</v>
      </c>
      <c r="F30" s="386">
        <f t="shared" si="0"/>
        <v>142</v>
      </c>
      <c r="G30" s="239">
        <f>'SUC1_B. duomenys'!G47</f>
        <v>142</v>
      </c>
      <c r="H30" s="239">
        <f>'2.2 SK Sportuojantieji ir tr.'!C30</f>
        <v>43</v>
      </c>
      <c r="I30" s="239">
        <f>'2.2 SK Sportuojantieji ir tr.'!D30</f>
        <v>0</v>
      </c>
      <c r="J30" s="239">
        <f>'2.2 SK Sportuojantieji ir tr.'!E30</f>
        <v>0</v>
      </c>
      <c r="K30" s="386">
        <f t="shared" si="1"/>
        <v>43</v>
      </c>
      <c r="L30" s="239">
        <f>'2.2 SK Sportuojantieji ir tr.'!G30</f>
        <v>17</v>
      </c>
      <c r="M30" s="52">
        <f>'2.2 SK Sportuojantieji ir tr.'!H30+SUC1_Treneriai!C30</f>
        <v>11</v>
      </c>
      <c r="N30" s="239">
        <f>'2.2 SK Sportuojantieji ir tr.'!I30+SUC1_Treneriai!D30</f>
        <v>10</v>
      </c>
      <c r="O30" s="37">
        <f t="shared" si="2"/>
        <v>1</v>
      </c>
      <c r="P30" s="239">
        <f>'2.2 SK Sportuojantieji ir tr.'!K30+SUC1_Treneriai!F30</f>
        <v>4</v>
      </c>
      <c r="Q30" s="239">
        <f>'2.2 SK Sportuojantieji ir tr.'!L30+SUC1_Treneriai!G30</f>
        <v>0</v>
      </c>
      <c r="R30" s="239">
        <f>'2.2 SK Sportuojantieji ir tr.'!M30+SUC1_Treneriai!H30</f>
        <v>6</v>
      </c>
      <c r="S30" s="239">
        <f>'2.2 SK Sportuojantieji ir tr.'!N30+SUC1_Treneriai!I30</f>
        <v>0</v>
      </c>
      <c r="T30" s="239">
        <f>'2.2 SK Sportuojantieji ir tr.'!O30+SUC1_Treneriai!J30</f>
        <v>0</v>
      </c>
      <c r="U30" s="239">
        <f>'2.2 SK Sportuojantieji ir tr.'!P30+SUC1_Treneriai!K30</f>
        <v>0</v>
      </c>
      <c r="V30" s="239">
        <f>'2.2 SK Sportuojantieji ir tr.'!Q30+SUC1_Treneriai!L30</f>
        <v>0</v>
      </c>
      <c r="W30" s="239">
        <f>'2.2 SK Sportuojantieji ir tr.'!R30+SUC1_Treneriai!M30</f>
        <v>0</v>
      </c>
      <c r="X30" s="239">
        <f>'2.2 SK Sportuojantieji ir tr.'!S30+SUC1_Treneriai!N30</f>
        <v>0</v>
      </c>
      <c r="Y30" s="239">
        <f>'2.2 SK Sportuojantieji ir tr.'!T30+SUC1_Treneriai!O30</f>
        <v>0</v>
      </c>
      <c r="Z30" s="239">
        <f>'2.2 SK Sportuojantieji ir tr.'!U30+SUC1_Treneriai!P30</f>
        <v>0</v>
      </c>
      <c r="AA30" s="239">
        <f>'2.2 SK Sportuojantieji ir tr.'!V30+SUC1_Treneriai!Q30</f>
        <v>0</v>
      </c>
      <c r="AB30" s="239">
        <f>'2.2 SK Sportuojantieji ir tr.'!W30+SUC1_Treneriai!R30</f>
        <v>0</v>
      </c>
      <c r="AC30" s="239">
        <f>'2.2 SK Sportuojantieji ir tr.'!X30+SUC1_Treneriai!S30</f>
        <v>0</v>
      </c>
      <c r="AD30" s="239">
        <f>'2.2 SK Sportuojantieji ir tr.'!Y30+SUC1_Treneriai!T30</f>
        <v>0</v>
      </c>
      <c r="AE30" s="239">
        <f>'2.2 SK Sportuojantieji ir tr.'!Z30+SUC1_Treneriai!U30</f>
        <v>0</v>
      </c>
      <c r="AF30" s="239">
        <f>'2.2 SK Sportuojantieji ir tr.'!AA30+SUC1_Treneriai!V30</f>
        <v>0</v>
      </c>
      <c r="AG30" s="239">
        <f>'2.2 SK Sportuojantieji ir tr.'!AB30+SUC1_Treneriai!W30</f>
        <v>0</v>
      </c>
      <c r="AH30" s="239">
        <f>'2.2 SK Sportuojantieji ir tr.'!AC30+SUC1_Treneriai!X30</f>
        <v>0</v>
      </c>
      <c r="AI30" s="239">
        <f>'2.2 SK Sportuojantieji ir tr.'!AD30+SUC1_Treneriai!Y30</f>
        <v>0</v>
      </c>
      <c r="AJ30" s="239">
        <f>'2.2 SK Sportuojantieji ir tr.'!AE30+SUC1_Treneriai!Z30</f>
        <v>0</v>
      </c>
      <c r="AK30" s="239">
        <f>'2.2 SK Sportuojantieji ir tr.'!AF30+SUC1_Treneriai!AA30</f>
        <v>0</v>
      </c>
      <c r="AL30" s="239">
        <f>'2.2 SK Sportuojantieji ir tr.'!AG30+SUC1_Treneriai!AB30</f>
        <v>0</v>
      </c>
      <c r="AM30" s="239">
        <f>'2.2 SK Sportuojantieji ir tr.'!AH30+SUC1_Treneriai!AC30</f>
        <v>0</v>
      </c>
      <c r="AN30" s="239">
        <f>'2.2 SK Sportuojantieji ir tr.'!AI30+SUC1_Treneriai!AD30</f>
        <v>0</v>
      </c>
      <c r="AO30" s="239">
        <f>'2.2 SK Sportuojantieji ir tr.'!AJ30+SUC1_Treneriai!AE30</f>
        <v>0</v>
      </c>
      <c r="AP30" s="239">
        <f>'2.2 SK Sportuojantieji ir tr.'!AK30+SUC1_Treneriai!AF30</f>
        <v>3</v>
      </c>
      <c r="AR30" s="214" t="str">
        <f>IF(SUC1_Treneriai!C30&gt;M30,"Klaida! Negali būti mažiau trenerių negu SUC1 formoje","")</f>
        <v/>
      </c>
    </row>
    <row r="31" spans="1:44" ht="10.5" customHeight="1">
      <c r="A31" s="41" t="s">
        <v>176</v>
      </c>
      <c r="B31" s="263" t="s">
        <v>367</v>
      </c>
      <c r="C31" s="239">
        <f>'SUC1_B. duomenys'!C48</f>
        <v>0</v>
      </c>
      <c r="D31" s="239">
        <f>'SUC1_B. duomenys'!D48</f>
        <v>0</v>
      </c>
      <c r="E31" s="239">
        <f>'SUC1_B. duomenys'!E48</f>
        <v>0</v>
      </c>
      <c r="F31" s="386">
        <f t="shared" si="0"/>
        <v>0</v>
      </c>
      <c r="G31" s="239">
        <f>'SUC1_B. duomenys'!G48</f>
        <v>0</v>
      </c>
      <c r="H31" s="239">
        <f>'2.2 SK Sportuojantieji ir tr.'!C31</f>
        <v>0</v>
      </c>
      <c r="I31" s="239">
        <f>'2.2 SK Sportuojantieji ir tr.'!D31</f>
        <v>0</v>
      </c>
      <c r="J31" s="239">
        <f>'2.2 SK Sportuojantieji ir tr.'!E31</f>
        <v>0</v>
      </c>
      <c r="K31" s="386">
        <f t="shared" si="1"/>
        <v>0</v>
      </c>
      <c r="L31" s="239">
        <f>'2.2 SK Sportuojantieji ir tr.'!G31</f>
        <v>0</v>
      </c>
      <c r="M31" s="52">
        <f>'2.2 SK Sportuojantieji ir tr.'!H31+SUC1_Treneriai!C31</f>
        <v>0</v>
      </c>
      <c r="N31" s="239">
        <f>'2.2 SK Sportuojantieji ir tr.'!I31+SUC1_Treneriai!D31</f>
        <v>0</v>
      </c>
      <c r="O31" s="37">
        <f t="shared" si="2"/>
        <v>0</v>
      </c>
      <c r="P31" s="239">
        <f>'2.2 SK Sportuojantieji ir tr.'!K31+SUC1_Treneriai!F31</f>
        <v>0</v>
      </c>
      <c r="Q31" s="239">
        <f>'2.2 SK Sportuojantieji ir tr.'!L31+SUC1_Treneriai!G31</f>
        <v>0</v>
      </c>
      <c r="R31" s="239">
        <f>'2.2 SK Sportuojantieji ir tr.'!M31+SUC1_Treneriai!H31</f>
        <v>0</v>
      </c>
      <c r="S31" s="239">
        <f>'2.2 SK Sportuojantieji ir tr.'!N31+SUC1_Treneriai!I31</f>
        <v>0</v>
      </c>
      <c r="T31" s="239">
        <f>'2.2 SK Sportuojantieji ir tr.'!O31+SUC1_Treneriai!J31</f>
        <v>0</v>
      </c>
      <c r="U31" s="239">
        <f>'2.2 SK Sportuojantieji ir tr.'!P31+SUC1_Treneriai!K31</f>
        <v>0</v>
      </c>
      <c r="V31" s="239">
        <f>'2.2 SK Sportuojantieji ir tr.'!Q31+SUC1_Treneriai!L31</f>
        <v>0</v>
      </c>
      <c r="W31" s="239">
        <f>'2.2 SK Sportuojantieji ir tr.'!R31+SUC1_Treneriai!M31</f>
        <v>0</v>
      </c>
      <c r="X31" s="239">
        <f>'2.2 SK Sportuojantieji ir tr.'!S31+SUC1_Treneriai!N31</f>
        <v>0</v>
      </c>
      <c r="Y31" s="239">
        <f>'2.2 SK Sportuojantieji ir tr.'!T31+SUC1_Treneriai!O31</f>
        <v>0</v>
      </c>
      <c r="Z31" s="239">
        <f>'2.2 SK Sportuojantieji ir tr.'!U31+SUC1_Treneriai!P31</f>
        <v>0</v>
      </c>
      <c r="AA31" s="239">
        <f>'2.2 SK Sportuojantieji ir tr.'!V31+SUC1_Treneriai!Q31</f>
        <v>0</v>
      </c>
      <c r="AB31" s="239">
        <f>'2.2 SK Sportuojantieji ir tr.'!W31+SUC1_Treneriai!R31</f>
        <v>0</v>
      </c>
      <c r="AC31" s="239">
        <f>'2.2 SK Sportuojantieji ir tr.'!X31+SUC1_Treneriai!S31</f>
        <v>0</v>
      </c>
      <c r="AD31" s="239">
        <f>'2.2 SK Sportuojantieji ir tr.'!Y31+SUC1_Treneriai!T31</f>
        <v>0</v>
      </c>
      <c r="AE31" s="239">
        <f>'2.2 SK Sportuojantieji ir tr.'!Z31+SUC1_Treneriai!U31</f>
        <v>0</v>
      </c>
      <c r="AF31" s="239">
        <f>'2.2 SK Sportuojantieji ir tr.'!AA31+SUC1_Treneriai!V31</f>
        <v>0</v>
      </c>
      <c r="AG31" s="239">
        <f>'2.2 SK Sportuojantieji ir tr.'!AB31+SUC1_Treneriai!W31</f>
        <v>0</v>
      </c>
      <c r="AH31" s="239">
        <f>'2.2 SK Sportuojantieji ir tr.'!AC31+SUC1_Treneriai!X31</f>
        <v>0</v>
      </c>
      <c r="AI31" s="239">
        <f>'2.2 SK Sportuojantieji ir tr.'!AD31+SUC1_Treneriai!Y31</f>
        <v>0</v>
      </c>
      <c r="AJ31" s="239">
        <f>'2.2 SK Sportuojantieji ir tr.'!AE31+SUC1_Treneriai!Z31</f>
        <v>0</v>
      </c>
      <c r="AK31" s="239">
        <f>'2.2 SK Sportuojantieji ir tr.'!AF31+SUC1_Treneriai!AA31</f>
        <v>0</v>
      </c>
      <c r="AL31" s="239">
        <f>'2.2 SK Sportuojantieji ir tr.'!AG31+SUC1_Treneriai!AB31</f>
        <v>0</v>
      </c>
      <c r="AM31" s="239">
        <f>'2.2 SK Sportuojantieji ir tr.'!AH31+SUC1_Treneriai!AC31</f>
        <v>0</v>
      </c>
      <c r="AN31" s="239">
        <f>'2.2 SK Sportuojantieji ir tr.'!AI31+SUC1_Treneriai!AD31</f>
        <v>0</v>
      </c>
      <c r="AO31" s="239">
        <f>'2.2 SK Sportuojantieji ir tr.'!AJ31+SUC1_Treneriai!AE31</f>
        <v>0</v>
      </c>
      <c r="AP31" s="239">
        <f>'2.2 SK Sportuojantieji ir tr.'!AK31+SUC1_Treneriai!AF31</f>
        <v>0</v>
      </c>
      <c r="AR31" s="214" t="str">
        <f>IF(SUC1_Treneriai!C31&gt;M31,"Klaida! Negali būti mažiau trenerių negu SUC1 formoje","")</f>
        <v/>
      </c>
    </row>
    <row r="32" spans="1:44" ht="10.5" customHeight="1">
      <c r="A32" s="41" t="s">
        <v>177</v>
      </c>
      <c r="B32" s="263" t="s">
        <v>196</v>
      </c>
      <c r="C32" s="239">
        <f>'SUC1_B. duomenys'!C49</f>
        <v>0</v>
      </c>
      <c r="D32" s="239">
        <f>'SUC1_B. duomenys'!D49</f>
        <v>0</v>
      </c>
      <c r="E32" s="239">
        <f>'SUC1_B. duomenys'!E49</f>
        <v>0</v>
      </c>
      <c r="F32" s="386">
        <f t="shared" si="0"/>
        <v>0</v>
      </c>
      <c r="G32" s="239">
        <f>'SUC1_B. duomenys'!G49</f>
        <v>0</v>
      </c>
      <c r="H32" s="239">
        <f>'2.2 SK Sportuojantieji ir tr.'!C32</f>
        <v>0</v>
      </c>
      <c r="I32" s="239">
        <f>'2.2 SK Sportuojantieji ir tr.'!D32</f>
        <v>0</v>
      </c>
      <c r="J32" s="239">
        <f>'2.2 SK Sportuojantieji ir tr.'!E32</f>
        <v>0</v>
      </c>
      <c r="K32" s="386">
        <f t="shared" si="1"/>
        <v>0</v>
      </c>
      <c r="L32" s="239">
        <f>'2.2 SK Sportuojantieji ir tr.'!G32</f>
        <v>0</v>
      </c>
      <c r="M32" s="52">
        <f>'2.2 SK Sportuojantieji ir tr.'!H32+SUC1_Treneriai!C32</f>
        <v>0</v>
      </c>
      <c r="N32" s="239">
        <f>'2.2 SK Sportuojantieji ir tr.'!I32+SUC1_Treneriai!D32</f>
        <v>0</v>
      </c>
      <c r="O32" s="37">
        <f t="shared" si="2"/>
        <v>0</v>
      </c>
      <c r="P32" s="239">
        <f>'2.2 SK Sportuojantieji ir tr.'!K32+SUC1_Treneriai!F32</f>
        <v>0</v>
      </c>
      <c r="Q32" s="239">
        <f>'2.2 SK Sportuojantieji ir tr.'!L32+SUC1_Treneriai!G32</f>
        <v>0</v>
      </c>
      <c r="R32" s="239">
        <f>'2.2 SK Sportuojantieji ir tr.'!M32+SUC1_Treneriai!H32</f>
        <v>0</v>
      </c>
      <c r="S32" s="239">
        <f>'2.2 SK Sportuojantieji ir tr.'!N32+SUC1_Treneriai!I32</f>
        <v>0</v>
      </c>
      <c r="T32" s="239">
        <f>'2.2 SK Sportuojantieji ir tr.'!O32+SUC1_Treneriai!J32</f>
        <v>0</v>
      </c>
      <c r="U32" s="239">
        <f>'2.2 SK Sportuojantieji ir tr.'!P32+SUC1_Treneriai!K32</f>
        <v>0</v>
      </c>
      <c r="V32" s="239">
        <f>'2.2 SK Sportuojantieji ir tr.'!Q32+SUC1_Treneriai!L32</f>
        <v>0</v>
      </c>
      <c r="W32" s="239">
        <f>'2.2 SK Sportuojantieji ir tr.'!R32+SUC1_Treneriai!M32</f>
        <v>0</v>
      </c>
      <c r="X32" s="239">
        <f>'2.2 SK Sportuojantieji ir tr.'!S32+SUC1_Treneriai!N32</f>
        <v>0</v>
      </c>
      <c r="Y32" s="239">
        <f>'2.2 SK Sportuojantieji ir tr.'!T32+SUC1_Treneriai!O32</f>
        <v>0</v>
      </c>
      <c r="Z32" s="239">
        <f>'2.2 SK Sportuojantieji ir tr.'!U32+SUC1_Treneriai!P32</f>
        <v>0</v>
      </c>
      <c r="AA32" s="239">
        <f>'2.2 SK Sportuojantieji ir tr.'!V32+SUC1_Treneriai!Q32</f>
        <v>0</v>
      </c>
      <c r="AB32" s="239">
        <f>'2.2 SK Sportuojantieji ir tr.'!W32+SUC1_Treneriai!R32</f>
        <v>0</v>
      </c>
      <c r="AC32" s="239">
        <f>'2.2 SK Sportuojantieji ir tr.'!X32+SUC1_Treneriai!S32</f>
        <v>0</v>
      </c>
      <c r="AD32" s="239">
        <f>'2.2 SK Sportuojantieji ir tr.'!Y32+SUC1_Treneriai!T32</f>
        <v>0</v>
      </c>
      <c r="AE32" s="239">
        <f>'2.2 SK Sportuojantieji ir tr.'!Z32+SUC1_Treneriai!U32</f>
        <v>0</v>
      </c>
      <c r="AF32" s="239">
        <f>'2.2 SK Sportuojantieji ir tr.'!AA32+SUC1_Treneriai!V32</f>
        <v>0</v>
      </c>
      <c r="AG32" s="239">
        <f>'2.2 SK Sportuojantieji ir tr.'!AB32+SUC1_Treneriai!W32</f>
        <v>0</v>
      </c>
      <c r="AH32" s="239">
        <f>'2.2 SK Sportuojantieji ir tr.'!AC32+SUC1_Treneriai!X32</f>
        <v>0</v>
      </c>
      <c r="AI32" s="239">
        <f>'2.2 SK Sportuojantieji ir tr.'!AD32+SUC1_Treneriai!Y32</f>
        <v>0</v>
      </c>
      <c r="AJ32" s="239">
        <f>'2.2 SK Sportuojantieji ir tr.'!AE32+SUC1_Treneriai!Z32</f>
        <v>0</v>
      </c>
      <c r="AK32" s="239">
        <f>'2.2 SK Sportuojantieji ir tr.'!AF32+SUC1_Treneriai!AA32</f>
        <v>0</v>
      </c>
      <c r="AL32" s="239">
        <f>'2.2 SK Sportuojantieji ir tr.'!AG32+SUC1_Treneriai!AB32</f>
        <v>0</v>
      </c>
      <c r="AM32" s="239">
        <f>'2.2 SK Sportuojantieji ir tr.'!AH32+SUC1_Treneriai!AC32</f>
        <v>0</v>
      </c>
      <c r="AN32" s="239">
        <f>'2.2 SK Sportuojantieji ir tr.'!AI32+SUC1_Treneriai!AD32</f>
        <v>0</v>
      </c>
      <c r="AO32" s="239">
        <f>'2.2 SK Sportuojantieji ir tr.'!AJ32+SUC1_Treneriai!AE32</f>
        <v>0</v>
      </c>
      <c r="AP32" s="239">
        <f>'2.2 SK Sportuojantieji ir tr.'!AK32+SUC1_Treneriai!AF32</f>
        <v>0</v>
      </c>
      <c r="AR32" s="214" t="str">
        <f>IF(SUC1_Treneriai!C32&gt;M32,"Klaida! Negali būti mažiau trenerių negu SUC1 formoje","")</f>
        <v/>
      </c>
    </row>
    <row r="33" spans="1:44" ht="10.5" customHeight="1">
      <c r="A33" s="41" t="s">
        <v>178</v>
      </c>
      <c r="B33" s="263" t="s">
        <v>368</v>
      </c>
      <c r="C33" s="239">
        <f>'SUC1_B. duomenys'!C50</f>
        <v>57</v>
      </c>
      <c r="D33" s="239">
        <f>'SUC1_B. duomenys'!D50</f>
        <v>8</v>
      </c>
      <c r="E33" s="239">
        <f>'SUC1_B. duomenys'!E50</f>
        <v>0</v>
      </c>
      <c r="F33" s="386">
        <f t="shared" si="0"/>
        <v>65</v>
      </c>
      <c r="G33" s="239">
        <f>'SUC1_B. duomenys'!G50</f>
        <v>1</v>
      </c>
      <c r="H33" s="239">
        <f>'2.2 SK Sportuojantieji ir tr.'!C33</f>
        <v>243</v>
      </c>
      <c r="I33" s="239">
        <f>'2.2 SK Sportuojantieji ir tr.'!D33</f>
        <v>73</v>
      </c>
      <c r="J33" s="239">
        <f>'2.2 SK Sportuojantieji ir tr.'!E33</f>
        <v>35</v>
      </c>
      <c r="K33" s="386">
        <f t="shared" si="1"/>
        <v>351</v>
      </c>
      <c r="L33" s="239">
        <f>'2.2 SK Sportuojantieji ir tr.'!G33</f>
        <v>11</v>
      </c>
      <c r="M33" s="52">
        <f>'2.2 SK Sportuojantieji ir tr.'!H33+SUC1_Treneriai!C33</f>
        <v>19</v>
      </c>
      <c r="N33" s="239">
        <f>'2.2 SK Sportuojantieji ir tr.'!I33+SUC1_Treneriai!D33</f>
        <v>0</v>
      </c>
      <c r="O33" s="37">
        <f t="shared" si="2"/>
        <v>4</v>
      </c>
      <c r="P33" s="239">
        <f>'2.2 SK Sportuojantieji ir tr.'!K33+SUC1_Treneriai!F33</f>
        <v>2</v>
      </c>
      <c r="Q33" s="239">
        <f>'2.2 SK Sportuojantieji ir tr.'!L33+SUC1_Treneriai!G33</f>
        <v>4</v>
      </c>
      <c r="R33" s="239">
        <f>'2.2 SK Sportuojantieji ir tr.'!M33+SUC1_Treneriai!H33</f>
        <v>4</v>
      </c>
      <c r="S33" s="239">
        <f>'2.2 SK Sportuojantieji ir tr.'!N33+SUC1_Treneriai!I33</f>
        <v>2</v>
      </c>
      <c r="T33" s="239">
        <f>'2.2 SK Sportuojantieji ir tr.'!O33+SUC1_Treneriai!J33</f>
        <v>3</v>
      </c>
      <c r="U33" s="239">
        <f>'2.2 SK Sportuojantieji ir tr.'!P33+SUC1_Treneriai!K33</f>
        <v>0</v>
      </c>
      <c r="V33" s="239">
        <f>'2.2 SK Sportuojantieji ir tr.'!Q33+SUC1_Treneriai!L33</f>
        <v>12</v>
      </c>
      <c r="W33" s="239">
        <f>'2.2 SK Sportuojantieji ir tr.'!R33+SUC1_Treneriai!M33</f>
        <v>0</v>
      </c>
      <c r="X33" s="239">
        <f>'2.2 SK Sportuojantieji ir tr.'!S33+SUC1_Treneriai!N33</f>
        <v>0</v>
      </c>
      <c r="Y33" s="239">
        <f>'2.2 SK Sportuojantieji ir tr.'!T33+SUC1_Treneriai!O33</f>
        <v>1</v>
      </c>
      <c r="Z33" s="239">
        <f>'2.2 SK Sportuojantieji ir tr.'!U33+SUC1_Treneriai!P33</f>
        <v>0</v>
      </c>
      <c r="AA33" s="239">
        <f>'2.2 SK Sportuojantieji ir tr.'!V33+SUC1_Treneriai!Q33</f>
        <v>0</v>
      </c>
      <c r="AB33" s="239">
        <f>'2.2 SK Sportuojantieji ir tr.'!W33+SUC1_Treneriai!R33</f>
        <v>0</v>
      </c>
      <c r="AC33" s="239">
        <f>'2.2 SK Sportuojantieji ir tr.'!X33+SUC1_Treneriai!S33</f>
        <v>0</v>
      </c>
      <c r="AD33" s="239">
        <f>'2.2 SK Sportuojantieji ir tr.'!Y33+SUC1_Treneriai!T33</f>
        <v>1</v>
      </c>
      <c r="AE33" s="239">
        <f>'2.2 SK Sportuojantieji ir tr.'!Z33+SUC1_Treneriai!U33</f>
        <v>2</v>
      </c>
      <c r="AF33" s="239">
        <f>'2.2 SK Sportuojantieji ir tr.'!AA33+SUC1_Treneriai!V33</f>
        <v>0</v>
      </c>
      <c r="AG33" s="239">
        <f>'2.2 SK Sportuojantieji ir tr.'!AB33+SUC1_Treneriai!W33</f>
        <v>0</v>
      </c>
      <c r="AH33" s="239">
        <f>'2.2 SK Sportuojantieji ir tr.'!AC33+SUC1_Treneriai!X33</f>
        <v>0</v>
      </c>
      <c r="AI33" s="239">
        <f>'2.2 SK Sportuojantieji ir tr.'!AD33+SUC1_Treneriai!Y33</f>
        <v>2</v>
      </c>
      <c r="AJ33" s="239">
        <f>'2.2 SK Sportuojantieji ir tr.'!AE33+SUC1_Treneriai!Z33</f>
        <v>0</v>
      </c>
      <c r="AK33" s="239">
        <f>'2.2 SK Sportuojantieji ir tr.'!AF33+SUC1_Treneriai!AA33</f>
        <v>0</v>
      </c>
      <c r="AL33" s="239">
        <f>'2.2 SK Sportuojantieji ir tr.'!AG33+SUC1_Treneriai!AB33</f>
        <v>0</v>
      </c>
      <c r="AM33" s="239">
        <f>'2.2 SK Sportuojantieji ir tr.'!AH33+SUC1_Treneriai!AC33</f>
        <v>0</v>
      </c>
      <c r="AN33" s="239">
        <f>'2.2 SK Sportuojantieji ir tr.'!AI33+SUC1_Treneriai!AD33</f>
        <v>0</v>
      </c>
      <c r="AO33" s="239">
        <f>'2.2 SK Sportuojantieji ir tr.'!AJ33+SUC1_Treneriai!AE33</f>
        <v>0</v>
      </c>
      <c r="AP33" s="239">
        <f>'2.2 SK Sportuojantieji ir tr.'!AK33+SUC1_Treneriai!AF33</f>
        <v>5</v>
      </c>
      <c r="AR33" s="214" t="str">
        <f>IF(SUC1_Treneriai!C33&gt;M33,"Klaida! Negali būti mažiau trenerių negu SUC1 formoje","")</f>
        <v/>
      </c>
    </row>
    <row r="34" spans="1:44" ht="10.5" customHeight="1">
      <c r="A34" s="41" t="s">
        <v>179</v>
      </c>
      <c r="B34" s="263" t="s">
        <v>369</v>
      </c>
      <c r="C34" s="239">
        <f>'SUC1_B. duomenys'!C51</f>
        <v>35</v>
      </c>
      <c r="D34" s="239">
        <f>'SUC1_B. duomenys'!D51</f>
        <v>7</v>
      </c>
      <c r="E34" s="239">
        <f>'SUC1_B. duomenys'!E51</f>
        <v>0</v>
      </c>
      <c r="F34" s="386">
        <f t="shared" si="0"/>
        <v>42</v>
      </c>
      <c r="G34" s="239">
        <f>'SUC1_B. duomenys'!G51</f>
        <v>2</v>
      </c>
      <c r="H34" s="239">
        <f>'2.2 SK Sportuojantieji ir tr.'!C34</f>
        <v>100</v>
      </c>
      <c r="I34" s="239">
        <f>'2.2 SK Sportuojantieji ir tr.'!D34</f>
        <v>55</v>
      </c>
      <c r="J34" s="239">
        <f>'2.2 SK Sportuojantieji ir tr.'!E34</f>
        <v>20</v>
      </c>
      <c r="K34" s="386">
        <f t="shared" si="1"/>
        <v>175</v>
      </c>
      <c r="L34" s="239">
        <f>'2.2 SK Sportuojantieji ir tr.'!G34</f>
        <v>0</v>
      </c>
      <c r="M34" s="52">
        <f>'2.2 SK Sportuojantieji ir tr.'!H34+SUC1_Treneriai!C34</f>
        <v>12</v>
      </c>
      <c r="N34" s="239">
        <f>'2.2 SK Sportuojantieji ir tr.'!I34+SUC1_Treneriai!D34</f>
        <v>0</v>
      </c>
      <c r="O34" s="37">
        <f t="shared" si="2"/>
        <v>0</v>
      </c>
      <c r="P34" s="239">
        <f>'2.2 SK Sportuojantieji ir tr.'!K34+SUC1_Treneriai!F34</f>
        <v>1</v>
      </c>
      <c r="Q34" s="239">
        <f>'2.2 SK Sportuojantieji ir tr.'!L34+SUC1_Treneriai!G34</f>
        <v>1</v>
      </c>
      <c r="R34" s="239">
        <f>'2.2 SK Sportuojantieji ir tr.'!M34+SUC1_Treneriai!H34</f>
        <v>6</v>
      </c>
      <c r="S34" s="239">
        <f>'2.2 SK Sportuojantieji ir tr.'!N34+SUC1_Treneriai!I34</f>
        <v>3</v>
      </c>
      <c r="T34" s="239">
        <f>'2.2 SK Sportuojantieji ir tr.'!O34+SUC1_Treneriai!J34</f>
        <v>1</v>
      </c>
      <c r="U34" s="239">
        <f>'2.2 SK Sportuojantieji ir tr.'!P34+SUC1_Treneriai!K34</f>
        <v>0</v>
      </c>
      <c r="V34" s="239">
        <f>'2.2 SK Sportuojantieji ir tr.'!Q34+SUC1_Treneriai!L34</f>
        <v>7</v>
      </c>
      <c r="W34" s="239">
        <f>'2.2 SK Sportuojantieji ir tr.'!R34+SUC1_Treneriai!M34</f>
        <v>0</v>
      </c>
      <c r="X34" s="239">
        <f>'2.2 SK Sportuojantieji ir tr.'!S34+SUC1_Treneriai!N34</f>
        <v>1</v>
      </c>
      <c r="Y34" s="239">
        <f>'2.2 SK Sportuojantieji ir tr.'!T34+SUC1_Treneriai!O34</f>
        <v>1</v>
      </c>
      <c r="Z34" s="239">
        <f>'2.2 SK Sportuojantieji ir tr.'!U34+SUC1_Treneriai!P34</f>
        <v>0</v>
      </c>
      <c r="AA34" s="239">
        <f>'2.2 SK Sportuojantieji ir tr.'!V34+SUC1_Treneriai!Q34</f>
        <v>0</v>
      </c>
      <c r="AB34" s="239">
        <f>'2.2 SK Sportuojantieji ir tr.'!W34+SUC1_Treneriai!R34</f>
        <v>0</v>
      </c>
      <c r="AC34" s="239">
        <f>'2.2 SK Sportuojantieji ir tr.'!X34+SUC1_Treneriai!S34</f>
        <v>0</v>
      </c>
      <c r="AD34" s="239">
        <f>'2.2 SK Sportuojantieji ir tr.'!Y34+SUC1_Treneriai!T34</f>
        <v>1</v>
      </c>
      <c r="AE34" s="239">
        <f>'2.2 SK Sportuojantieji ir tr.'!Z34+SUC1_Treneriai!U34</f>
        <v>2</v>
      </c>
      <c r="AF34" s="239">
        <f>'2.2 SK Sportuojantieji ir tr.'!AA34+SUC1_Treneriai!V34</f>
        <v>0</v>
      </c>
      <c r="AG34" s="239">
        <f>'2.2 SK Sportuojantieji ir tr.'!AB34+SUC1_Treneriai!W34</f>
        <v>0</v>
      </c>
      <c r="AH34" s="239">
        <f>'2.2 SK Sportuojantieji ir tr.'!AC34+SUC1_Treneriai!X34</f>
        <v>0</v>
      </c>
      <c r="AI34" s="239">
        <f>'2.2 SK Sportuojantieji ir tr.'!AD34+SUC1_Treneriai!Y34</f>
        <v>2</v>
      </c>
      <c r="AJ34" s="239">
        <f>'2.2 SK Sportuojantieji ir tr.'!AE34+SUC1_Treneriai!Z34</f>
        <v>0</v>
      </c>
      <c r="AK34" s="239">
        <f>'2.2 SK Sportuojantieji ir tr.'!AF34+SUC1_Treneriai!AA34</f>
        <v>0</v>
      </c>
      <c r="AL34" s="239">
        <f>'2.2 SK Sportuojantieji ir tr.'!AG34+SUC1_Treneriai!AB34</f>
        <v>0</v>
      </c>
      <c r="AM34" s="239">
        <f>'2.2 SK Sportuojantieji ir tr.'!AH34+SUC1_Treneriai!AC34</f>
        <v>0</v>
      </c>
      <c r="AN34" s="239">
        <f>'2.2 SK Sportuojantieji ir tr.'!AI34+SUC1_Treneriai!AD34</f>
        <v>0</v>
      </c>
      <c r="AO34" s="239">
        <f>'2.2 SK Sportuojantieji ir tr.'!AJ34+SUC1_Treneriai!AE34</f>
        <v>0</v>
      </c>
      <c r="AP34" s="239">
        <f>'2.2 SK Sportuojantieji ir tr.'!AK34+SUC1_Treneriai!AF34</f>
        <v>3</v>
      </c>
      <c r="AR34" s="214" t="str">
        <f>IF(SUC1_Treneriai!C34&gt;M34,"Klaida! Negali būti mažiau trenerių negu SUC1 formoje","")</f>
        <v/>
      </c>
    </row>
    <row r="35" spans="1:44" ht="10.5" customHeight="1">
      <c r="A35" s="41" t="s">
        <v>180</v>
      </c>
      <c r="B35" s="263" t="s">
        <v>370</v>
      </c>
      <c r="C35" s="239">
        <f>'SUC1_B. duomenys'!C52</f>
        <v>0</v>
      </c>
      <c r="D35" s="239">
        <f>'SUC1_B. duomenys'!D52</f>
        <v>0</v>
      </c>
      <c r="E35" s="239">
        <f>'SUC1_B. duomenys'!E52</f>
        <v>0</v>
      </c>
      <c r="F35" s="386">
        <f t="shared" si="0"/>
        <v>0</v>
      </c>
      <c r="G35" s="239">
        <f>'SUC1_B. duomenys'!G52</f>
        <v>0</v>
      </c>
      <c r="H35" s="239">
        <f>'2.2 SK Sportuojantieji ir tr.'!C35</f>
        <v>21</v>
      </c>
      <c r="I35" s="239">
        <f>'2.2 SK Sportuojantieji ir tr.'!D35</f>
        <v>12</v>
      </c>
      <c r="J35" s="239">
        <f>'2.2 SK Sportuojantieji ir tr.'!E35</f>
        <v>1</v>
      </c>
      <c r="K35" s="386">
        <f t="shared" si="1"/>
        <v>34</v>
      </c>
      <c r="L35" s="239">
        <f>'2.2 SK Sportuojantieji ir tr.'!G35</f>
        <v>34</v>
      </c>
      <c r="M35" s="52">
        <f>'2.2 SK Sportuojantieji ir tr.'!H35+SUC1_Treneriai!C35</f>
        <v>4</v>
      </c>
      <c r="N35" s="239">
        <f>'2.2 SK Sportuojantieji ir tr.'!I35+SUC1_Treneriai!D35</f>
        <v>0</v>
      </c>
      <c r="O35" s="37">
        <f t="shared" si="2"/>
        <v>0</v>
      </c>
      <c r="P35" s="239">
        <f>'2.2 SK Sportuojantieji ir tr.'!K35+SUC1_Treneriai!F35</f>
        <v>0</v>
      </c>
      <c r="Q35" s="239">
        <f>'2.2 SK Sportuojantieji ir tr.'!L35+SUC1_Treneriai!G35</f>
        <v>0</v>
      </c>
      <c r="R35" s="239">
        <f>'2.2 SK Sportuojantieji ir tr.'!M35+SUC1_Treneriai!H35</f>
        <v>2</v>
      </c>
      <c r="S35" s="239">
        <f>'2.2 SK Sportuojantieji ir tr.'!N35+SUC1_Treneriai!I35</f>
        <v>2</v>
      </c>
      <c r="T35" s="239">
        <f>'2.2 SK Sportuojantieji ir tr.'!O35+SUC1_Treneriai!J35</f>
        <v>0</v>
      </c>
      <c r="U35" s="239">
        <f>'2.2 SK Sportuojantieji ir tr.'!P35+SUC1_Treneriai!K35</f>
        <v>0</v>
      </c>
      <c r="V35" s="239">
        <f>'2.2 SK Sportuojantieji ir tr.'!Q35+SUC1_Treneriai!L35</f>
        <v>4</v>
      </c>
      <c r="W35" s="239">
        <f>'2.2 SK Sportuojantieji ir tr.'!R35+SUC1_Treneriai!M35</f>
        <v>0</v>
      </c>
      <c r="X35" s="239">
        <f>'2.2 SK Sportuojantieji ir tr.'!S35+SUC1_Treneriai!N35</f>
        <v>0</v>
      </c>
      <c r="Y35" s="239">
        <f>'2.2 SK Sportuojantieji ir tr.'!T35+SUC1_Treneriai!O35</f>
        <v>1</v>
      </c>
      <c r="Z35" s="239">
        <f>'2.2 SK Sportuojantieji ir tr.'!U35+SUC1_Treneriai!P35</f>
        <v>0</v>
      </c>
      <c r="AA35" s="239">
        <f>'2.2 SK Sportuojantieji ir tr.'!V35+SUC1_Treneriai!Q35</f>
        <v>0</v>
      </c>
      <c r="AB35" s="239">
        <f>'2.2 SK Sportuojantieji ir tr.'!W35+SUC1_Treneriai!R35</f>
        <v>0</v>
      </c>
      <c r="AC35" s="239">
        <f>'2.2 SK Sportuojantieji ir tr.'!X35+SUC1_Treneriai!S35</f>
        <v>0</v>
      </c>
      <c r="AD35" s="239">
        <f>'2.2 SK Sportuojantieji ir tr.'!Y35+SUC1_Treneriai!T35</f>
        <v>1</v>
      </c>
      <c r="AE35" s="239">
        <f>'2.2 SK Sportuojantieji ir tr.'!Z35+SUC1_Treneriai!U35</f>
        <v>2</v>
      </c>
      <c r="AF35" s="239">
        <f>'2.2 SK Sportuojantieji ir tr.'!AA35+SUC1_Treneriai!V35</f>
        <v>0</v>
      </c>
      <c r="AG35" s="239">
        <f>'2.2 SK Sportuojantieji ir tr.'!AB35+SUC1_Treneriai!W35</f>
        <v>0</v>
      </c>
      <c r="AH35" s="239">
        <f>'2.2 SK Sportuojantieji ir tr.'!AC35+SUC1_Treneriai!X35</f>
        <v>0</v>
      </c>
      <c r="AI35" s="239">
        <f>'2.2 SK Sportuojantieji ir tr.'!AD35+SUC1_Treneriai!Y35</f>
        <v>2</v>
      </c>
      <c r="AJ35" s="239">
        <f>'2.2 SK Sportuojantieji ir tr.'!AE35+SUC1_Treneriai!Z35</f>
        <v>0</v>
      </c>
      <c r="AK35" s="239">
        <f>'2.2 SK Sportuojantieji ir tr.'!AF35+SUC1_Treneriai!AA35</f>
        <v>0</v>
      </c>
      <c r="AL35" s="239">
        <f>'2.2 SK Sportuojantieji ir tr.'!AG35+SUC1_Treneriai!AB35</f>
        <v>0</v>
      </c>
      <c r="AM35" s="239">
        <f>'2.2 SK Sportuojantieji ir tr.'!AH35+SUC1_Treneriai!AC35</f>
        <v>0</v>
      </c>
      <c r="AN35" s="239">
        <f>'2.2 SK Sportuojantieji ir tr.'!AI35+SUC1_Treneriai!AD35</f>
        <v>0</v>
      </c>
      <c r="AO35" s="239">
        <f>'2.2 SK Sportuojantieji ir tr.'!AJ35+SUC1_Treneriai!AE35</f>
        <v>0</v>
      </c>
      <c r="AP35" s="239">
        <f>'2.2 SK Sportuojantieji ir tr.'!AK35+SUC1_Treneriai!AF35</f>
        <v>1</v>
      </c>
      <c r="AR35" s="214" t="str">
        <f>IF(SUC1_Treneriai!C35&gt;M35,"Klaida! Negali būti mažiau trenerių negu SUC1 formoje","")</f>
        <v/>
      </c>
    </row>
    <row r="36" spans="1:44" ht="10.5" customHeight="1">
      <c r="A36" s="41" t="s">
        <v>181</v>
      </c>
      <c r="B36" s="263" t="s">
        <v>63</v>
      </c>
      <c r="C36" s="239">
        <f>'SUC1_B. duomenys'!C53</f>
        <v>0</v>
      </c>
      <c r="D36" s="239">
        <f>'SUC1_B. duomenys'!D53</f>
        <v>0</v>
      </c>
      <c r="E36" s="239">
        <f>'SUC1_B. duomenys'!E53</f>
        <v>0</v>
      </c>
      <c r="F36" s="386">
        <f t="shared" si="0"/>
        <v>0</v>
      </c>
      <c r="G36" s="239">
        <f>'SUC1_B. duomenys'!G53</f>
        <v>0</v>
      </c>
      <c r="H36" s="239">
        <f>'2.2 SK Sportuojantieji ir tr.'!C36</f>
        <v>100</v>
      </c>
      <c r="I36" s="239">
        <f>'2.2 SK Sportuojantieji ir tr.'!D36</f>
        <v>22</v>
      </c>
      <c r="J36" s="239">
        <f>'2.2 SK Sportuojantieji ir tr.'!E36</f>
        <v>55</v>
      </c>
      <c r="K36" s="386">
        <f t="shared" si="1"/>
        <v>177</v>
      </c>
      <c r="L36" s="239">
        <f>'2.2 SK Sportuojantieji ir tr.'!G36</f>
        <v>31</v>
      </c>
      <c r="M36" s="52">
        <f>'2.2 SK Sportuojantieji ir tr.'!H36+SUC1_Treneriai!C36</f>
        <v>6</v>
      </c>
      <c r="N36" s="239">
        <f>'2.2 SK Sportuojantieji ir tr.'!I36+SUC1_Treneriai!D36</f>
        <v>0</v>
      </c>
      <c r="O36" s="37">
        <f t="shared" si="2"/>
        <v>3</v>
      </c>
      <c r="P36" s="239">
        <f>'2.2 SK Sportuojantieji ir tr.'!K36+SUC1_Treneriai!F36</f>
        <v>1</v>
      </c>
      <c r="Q36" s="239">
        <f>'2.2 SK Sportuojantieji ir tr.'!L36+SUC1_Treneriai!G36</f>
        <v>1</v>
      </c>
      <c r="R36" s="239">
        <f>'2.2 SK Sportuojantieji ir tr.'!M36+SUC1_Treneriai!H36</f>
        <v>1</v>
      </c>
      <c r="S36" s="239">
        <f>'2.2 SK Sportuojantieji ir tr.'!N36+SUC1_Treneriai!I36</f>
        <v>0</v>
      </c>
      <c r="T36" s="239">
        <f>'2.2 SK Sportuojantieji ir tr.'!O36+SUC1_Treneriai!J36</f>
        <v>0</v>
      </c>
      <c r="U36" s="239">
        <f>'2.2 SK Sportuojantieji ir tr.'!P36+SUC1_Treneriai!K36</f>
        <v>0</v>
      </c>
      <c r="V36" s="239">
        <f>'2.2 SK Sportuojantieji ir tr.'!Q36+SUC1_Treneriai!L36</f>
        <v>0</v>
      </c>
      <c r="W36" s="239">
        <f>'2.2 SK Sportuojantieji ir tr.'!R36+SUC1_Treneriai!M36</f>
        <v>0</v>
      </c>
      <c r="X36" s="239">
        <f>'2.2 SK Sportuojantieji ir tr.'!S36+SUC1_Treneriai!N36</f>
        <v>0</v>
      </c>
      <c r="Y36" s="239">
        <f>'2.2 SK Sportuojantieji ir tr.'!T36+SUC1_Treneriai!O36</f>
        <v>0</v>
      </c>
      <c r="Z36" s="239">
        <f>'2.2 SK Sportuojantieji ir tr.'!U36+SUC1_Treneriai!P36</f>
        <v>0</v>
      </c>
      <c r="AA36" s="239">
        <f>'2.2 SK Sportuojantieji ir tr.'!V36+SUC1_Treneriai!Q36</f>
        <v>0</v>
      </c>
      <c r="AB36" s="239">
        <f>'2.2 SK Sportuojantieji ir tr.'!W36+SUC1_Treneriai!R36</f>
        <v>0</v>
      </c>
      <c r="AC36" s="239">
        <f>'2.2 SK Sportuojantieji ir tr.'!X36+SUC1_Treneriai!S36</f>
        <v>0</v>
      </c>
      <c r="AD36" s="239">
        <f>'2.2 SK Sportuojantieji ir tr.'!Y36+SUC1_Treneriai!T36</f>
        <v>0</v>
      </c>
      <c r="AE36" s="239">
        <f>'2.2 SK Sportuojantieji ir tr.'!Z36+SUC1_Treneriai!U36</f>
        <v>0</v>
      </c>
      <c r="AF36" s="239">
        <f>'2.2 SK Sportuojantieji ir tr.'!AA36+SUC1_Treneriai!V36</f>
        <v>0</v>
      </c>
      <c r="AG36" s="239">
        <f>'2.2 SK Sportuojantieji ir tr.'!AB36+SUC1_Treneriai!W36</f>
        <v>0</v>
      </c>
      <c r="AH36" s="239">
        <f>'2.2 SK Sportuojantieji ir tr.'!AC36+SUC1_Treneriai!X36</f>
        <v>0</v>
      </c>
      <c r="AI36" s="239">
        <f>'2.2 SK Sportuojantieji ir tr.'!AD36+SUC1_Treneriai!Y36</f>
        <v>0</v>
      </c>
      <c r="AJ36" s="239">
        <f>'2.2 SK Sportuojantieji ir tr.'!AE36+SUC1_Treneriai!Z36</f>
        <v>0</v>
      </c>
      <c r="AK36" s="239">
        <f>'2.2 SK Sportuojantieji ir tr.'!AF36+SUC1_Treneriai!AA36</f>
        <v>0</v>
      </c>
      <c r="AL36" s="239">
        <f>'2.2 SK Sportuojantieji ir tr.'!AG36+SUC1_Treneriai!AB36</f>
        <v>0</v>
      </c>
      <c r="AM36" s="239">
        <f>'2.2 SK Sportuojantieji ir tr.'!AH36+SUC1_Treneriai!AC36</f>
        <v>0</v>
      </c>
      <c r="AN36" s="239">
        <f>'2.2 SK Sportuojantieji ir tr.'!AI36+SUC1_Treneriai!AD36</f>
        <v>0</v>
      </c>
      <c r="AO36" s="239">
        <f>'2.2 SK Sportuojantieji ir tr.'!AJ36+SUC1_Treneriai!AE36</f>
        <v>0</v>
      </c>
      <c r="AP36" s="239">
        <f>'2.2 SK Sportuojantieji ir tr.'!AK36+SUC1_Treneriai!AF36</f>
        <v>0</v>
      </c>
      <c r="AR36" s="214" t="str">
        <f>IF(SUC1_Treneriai!C36&gt;M36,"Klaida! Negali būti mažiau trenerių negu SUC1 formoje","")</f>
        <v/>
      </c>
    </row>
    <row r="37" spans="1:44" ht="10.5" customHeight="1">
      <c r="A37" s="41" t="s">
        <v>182</v>
      </c>
      <c r="B37" s="263" t="s">
        <v>371</v>
      </c>
      <c r="C37" s="239">
        <f>'SUC1_B. duomenys'!C54</f>
        <v>0</v>
      </c>
      <c r="D37" s="239">
        <f>'SUC1_B. duomenys'!D54</f>
        <v>0</v>
      </c>
      <c r="E37" s="239">
        <f>'SUC1_B. duomenys'!E54</f>
        <v>0</v>
      </c>
      <c r="F37" s="386">
        <f t="shared" si="0"/>
        <v>0</v>
      </c>
      <c r="G37" s="239">
        <f>'SUC1_B. duomenys'!G54</f>
        <v>0</v>
      </c>
      <c r="H37" s="239">
        <f>'2.2 SK Sportuojantieji ir tr.'!C37</f>
        <v>0</v>
      </c>
      <c r="I37" s="239">
        <f>'2.2 SK Sportuojantieji ir tr.'!D37</f>
        <v>0</v>
      </c>
      <c r="J37" s="239">
        <f>'2.2 SK Sportuojantieji ir tr.'!E37</f>
        <v>0</v>
      </c>
      <c r="K37" s="386">
        <f t="shared" si="1"/>
        <v>0</v>
      </c>
      <c r="L37" s="239">
        <f>'2.2 SK Sportuojantieji ir tr.'!G37</f>
        <v>0</v>
      </c>
      <c r="M37" s="52">
        <f>'2.2 SK Sportuojantieji ir tr.'!H37+SUC1_Treneriai!C37</f>
        <v>0</v>
      </c>
      <c r="N37" s="239">
        <f>'2.2 SK Sportuojantieji ir tr.'!I37+SUC1_Treneriai!D37</f>
        <v>0</v>
      </c>
      <c r="O37" s="37">
        <f t="shared" si="2"/>
        <v>0</v>
      </c>
      <c r="P37" s="239">
        <f>'2.2 SK Sportuojantieji ir tr.'!K37+SUC1_Treneriai!F37</f>
        <v>0</v>
      </c>
      <c r="Q37" s="239">
        <f>'2.2 SK Sportuojantieji ir tr.'!L37+SUC1_Treneriai!G37</f>
        <v>0</v>
      </c>
      <c r="R37" s="239">
        <f>'2.2 SK Sportuojantieji ir tr.'!M37+SUC1_Treneriai!H37</f>
        <v>0</v>
      </c>
      <c r="S37" s="239">
        <f>'2.2 SK Sportuojantieji ir tr.'!N37+SUC1_Treneriai!I37</f>
        <v>0</v>
      </c>
      <c r="T37" s="239">
        <f>'2.2 SK Sportuojantieji ir tr.'!O37+SUC1_Treneriai!J37</f>
        <v>0</v>
      </c>
      <c r="U37" s="239">
        <f>'2.2 SK Sportuojantieji ir tr.'!P37+SUC1_Treneriai!K37</f>
        <v>0</v>
      </c>
      <c r="V37" s="239">
        <f>'2.2 SK Sportuojantieji ir tr.'!Q37+SUC1_Treneriai!L37</f>
        <v>0</v>
      </c>
      <c r="W37" s="239">
        <f>'2.2 SK Sportuojantieji ir tr.'!R37+SUC1_Treneriai!M37</f>
        <v>0</v>
      </c>
      <c r="X37" s="239">
        <f>'2.2 SK Sportuojantieji ir tr.'!S37+SUC1_Treneriai!N37</f>
        <v>0</v>
      </c>
      <c r="Y37" s="239">
        <f>'2.2 SK Sportuojantieji ir tr.'!T37+SUC1_Treneriai!O37</f>
        <v>0</v>
      </c>
      <c r="Z37" s="239">
        <f>'2.2 SK Sportuojantieji ir tr.'!U37+SUC1_Treneriai!P37</f>
        <v>0</v>
      </c>
      <c r="AA37" s="239">
        <f>'2.2 SK Sportuojantieji ir tr.'!V37+SUC1_Treneriai!Q37</f>
        <v>0</v>
      </c>
      <c r="AB37" s="239">
        <f>'2.2 SK Sportuojantieji ir tr.'!W37+SUC1_Treneriai!R37</f>
        <v>0</v>
      </c>
      <c r="AC37" s="239">
        <f>'2.2 SK Sportuojantieji ir tr.'!X37+SUC1_Treneriai!S37</f>
        <v>0</v>
      </c>
      <c r="AD37" s="239">
        <f>'2.2 SK Sportuojantieji ir tr.'!Y37+SUC1_Treneriai!T37</f>
        <v>0</v>
      </c>
      <c r="AE37" s="239">
        <f>'2.2 SK Sportuojantieji ir tr.'!Z37+SUC1_Treneriai!U37</f>
        <v>0</v>
      </c>
      <c r="AF37" s="239">
        <f>'2.2 SK Sportuojantieji ir tr.'!AA37+SUC1_Treneriai!V37</f>
        <v>0</v>
      </c>
      <c r="AG37" s="239">
        <f>'2.2 SK Sportuojantieji ir tr.'!AB37+SUC1_Treneriai!W37</f>
        <v>0</v>
      </c>
      <c r="AH37" s="239">
        <f>'2.2 SK Sportuojantieji ir tr.'!AC37+SUC1_Treneriai!X37</f>
        <v>0</v>
      </c>
      <c r="AI37" s="239">
        <f>'2.2 SK Sportuojantieji ir tr.'!AD37+SUC1_Treneriai!Y37</f>
        <v>0</v>
      </c>
      <c r="AJ37" s="239">
        <f>'2.2 SK Sportuojantieji ir tr.'!AE37+SUC1_Treneriai!Z37</f>
        <v>0</v>
      </c>
      <c r="AK37" s="239">
        <f>'2.2 SK Sportuojantieji ir tr.'!AF37+SUC1_Treneriai!AA37</f>
        <v>0</v>
      </c>
      <c r="AL37" s="239">
        <f>'2.2 SK Sportuojantieji ir tr.'!AG37+SUC1_Treneriai!AB37</f>
        <v>0</v>
      </c>
      <c r="AM37" s="239">
        <f>'2.2 SK Sportuojantieji ir tr.'!AH37+SUC1_Treneriai!AC37</f>
        <v>0</v>
      </c>
      <c r="AN37" s="239">
        <f>'2.2 SK Sportuojantieji ir tr.'!AI37+SUC1_Treneriai!AD37</f>
        <v>0</v>
      </c>
      <c r="AO37" s="239">
        <f>'2.2 SK Sportuojantieji ir tr.'!AJ37+SUC1_Treneriai!AE37</f>
        <v>0</v>
      </c>
      <c r="AP37" s="239">
        <f>'2.2 SK Sportuojantieji ir tr.'!AK37+SUC1_Treneriai!AF37</f>
        <v>0</v>
      </c>
      <c r="AR37" s="214" t="str">
        <f>IF(SUC1_Treneriai!C37&gt;M37,"Klaida! Negali būti mažiau trenerių negu SUC1 formoje","")</f>
        <v/>
      </c>
    </row>
    <row r="38" spans="1:44" ht="10.5" customHeight="1">
      <c r="A38" s="41" t="s">
        <v>183</v>
      </c>
      <c r="B38" s="263" t="s">
        <v>172</v>
      </c>
      <c r="C38" s="239">
        <f>'SUC1_B. duomenys'!C55</f>
        <v>0</v>
      </c>
      <c r="D38" s="239">
        <f>'SUC1_B. duomenys'!D55</f>
        <v>0</v>
      </c>
      <c r="E38" s="239">
        <f>'SUC1_B. duomenys'!E55</f>
        <v>0</v>
      </c>
      <c r="F38" s="386">
        <f t="shared" si="0"/>
        <v>0</v>
      </c>
      <c r="G38" s="239">
        <f>'SUC1_B. duomenys'!G55</f>
        <v>0</v>
      </c>
      <c r="H38" s="239">
        <f>'2.2 SK Sportuojantieji ir tr.'!C38</f>
        <v>0</v>
      </c>
      <c r="I38" s="239">
        <f>'2.2 SK Sportuojantieji ir tr.'!D38</f>
        <v>0</v>
      </c>
      <c r="J38" s="239">
        <f>'2.2 SK Sportuojantieji ir tr.'!E38</f>
        <v>0</v>
      </c>
      <c r="K38" s="386">
        <f t="shared" si="1"/>
        <v>0</v>
      </c>
      <c r="L38" s="239">
        <f>'2.2 SK Sportuojantieji ir tr.'!G38</f>
        <v>0</v>
      </c>
      <c r="M38" s="52">
        <f>'2.2 SK Sportuojantieji ir tr.'!H38+SUC1_Treneriai!C38</f>
        <v>0</v>
      </c>
      <c r="N38" s="239">
        <f>'2.2 SK Sportuojantieji ir tr.'!I38+SUC1_Treneriai!D38</f>
        <v>0</v>
      </c>
      <c r="O38" s="37">
        <f t="shared" si="2"/>
        <v>0</v>
      </c>
      <c r="P38" s="239">
        <f>'2.2 SK Sportuojantieji ir tr.'!K38+SUC1_Treneriai!F38</f>
        <v>0</v>
      </c>
      <c r="Q38" s="239">
        <f>'2.2 SK Sportuojantieji ir tr.'!L38+SUC1_Treneriai!G38</f>
        <v>0</v>
      </c>
      <c r="R38" s="239">
        <f>'2.2 SK Sportuojantieji ir tr.'!M38+SUC1_Treneriai!H38</f>
        <v>0</v>
      </c>
      <c r="S38" s="239">
        <f>'2.2 SK Sportuojantieji ir tr.'!N38+SUC1_Treneriai!I38</f>
        <v>0</v>
      </c>
      <c r="T38" s="239">
        <f>'2.2 SK Sportuojantieji ir tr.'!O38+SUC1_Treneriai!J38</f>
        <v>0</v>
      </c>
      <c r="U38" s="239">
        <f>'2.2 SK Sportuojantieji ir tr.'!P38+SUC1_Treneriai!K38</f>
        <v>0</v>
      </c>
      <c r="V38" s="239">
        <f>'2.2 SK Sportuojantieji ir tr.'!Q38+SUC1_Treneriai!L38</f>
        <v>0</v>
      </c>
      <c r="W38" s="239">
        <f>'2.2 SK Sportuojantieji ir tr.'!R38+SUC1_Treneriai!M38</f>
        <v>0</v>
      </c>
      <c r="X38" s="239">
        <f>'2.2 SK Sportuojantieji ir tr.'!S38+SUC1_Treneriai!N38</f>
        <v>0</v>
      </c>
      <c r="Y38" s="239">
        <f>'2.2 SK Sportuojantieji ir tr.'!T38+SUC1_Treneriai!O38</f>
        <v>0</v>
      </c>
      <c r="Z38" s="239">
        <f>'2.2 SK Sportuojantieji ir tr.'!U38+SUC1_Treneriai!P38</f>
        <v>0</v>
      </c>
      <c r="AA38" s="239">
        <f>'2.2 SK Sportuojantieji ir tr.'!V38+SUC1_Treneriai!Q38</f>
        <v>0</v>
      </c>
      <c r="AB38" s="239">
        <f>'2.2 SK Sportuojantieji ir tr.'!W38+SUC1_Treneriai!R38</f>
        <v>0</v>
      </c>
      <c r="AC38" s="239">
        <f>'2.2 SK Sportuojantieji ir tr.'!X38+SUC1_Treneriai!S38</f>
        <v>0</v>
      </c>
      <c r="AD38" s="239">
        <f>'2.2 SK Sportuojantieji ir tr.'!Y38+SUC1_Treneriai!T38</f>
        <v>0</v>
      </c>
      <c r="AE38" s="239">
        <f>'2.2 SK Sportuojantieji ir tr.'!Z38+SUC1_Treneriai!U38</f>
        <v>0</v>
      </c>
      <c r="AF38" s="239">
        <f>'2.2 SK Sportuojantieji ir tr.'!AA38+SUC1_Treneriai!V38</f>
        <v>0</v>
      </c>
      <c r="AG38" s="239">
        <f>'2.2 SK Sportuojantieji ir tr.'!AB38+SUC1_Treneriai!W38</f>
        <v>0</v>
      </c>
      <c r="AH38" s="239">
        <f>'2.2 SK Sportuojantieji ir tr.'!AC38+SUC1_Treneriai!X38</f>
        <v>0</v>
      </c>
      <c r="AI38" s="239">
        <f>'2.2 SK Sportuojantieji ir tr.'!AD38+SUC1_Treneriai!Y38</f>
        <v>0</v>
      </c>
      <c r="AJ38" s="239">
        <f>'2.2 SK Sportuojantieji ir tr.'!AE38+SUC1_Treneriai!Z38</f>
        <v>0</v>
      </c>
      <c r="AK38" s="239">
        <f>'2.2 SK Sportuojantieji ir tr.'!AF38+SUC1_Treneriai!AA38</f>
        <v>0</v>
      </c>
      <c r="AL38" s="239">
        <f>'2.2 SK Sportuojantieji ir tr.'!AG38+SUC1_Treneriai!AB38</f>
        <v>0</v>
      </c>
      <c r="AM38" s="239">
        <f>'2.2 SK Sportuojantieji ir tr.'!AH38+SUC1_Treneriai!AC38</f>
        <v>0</v>
      </c>
      <c r="AN38" s="239">
        <f>'2.2 SK Sportuojantieji ir tr.'!AI38+SUC1_Treneriai!AD38</f>
        <v>0</v>
      </c>
      <c r="AO38" s="239">
        <f>'2.2 SK Sportuojantieji ir tr.'!AJ38+SUC1_Treneriai!AE38</f>
        <v>0</v>
      </c>
      <c r="AP38" s="239">
        <f>'2.2 SK Sportuojantieji ir tr.'!AK38+SUC1_Treneriai!AF38</f>
        <v>0</v>
      </c>
      <c r="AR38" s="214" t="str">
        <f>IF(SUC1_Treneriai!C38&gt;M38,"Klaida! Negali būti mažiau trenerių negu SUC1 formoje","")</f>
        <v/>
      </c>
    </row>
    <row r="39" spans="1:44" ht="10.5" customHeight="1">
      <c r="A39" s="41" t="s">
        <v>184</v>
      </c>
      <c r="B39" s="263" t="s">
        <v>66</v>
      </c>
      <c r="C39" s="239">
        <f>'SUC1_B. duomenys'!C56</f>
        <v>590</v>
      </c>
      <c r="D39" s="239">
        <f>'SUC1_B. duomenys'!D56</f>
        <v>13</v>
      </c>
      <c r="E39" s="239">
        <f>'SUC1_B. duomenys'!E56</f>
        <v>0</v>
      </c>
      <c r="F39" s="386">
        <f t="shared" si="0"/>
        <v>603</v>
      </c>
      <c r="G39" s="239">
        <f>'SUC1_B. duomenys'!G56</f>
        <v>113</v>
      </c>
      <c r="H39" s="239">
        <f>'2.2 SK Sportuojantieji ir tr.'!C39</f>
        <v>388</v>
      </c>
      <c r="I39" s="239">
        <f>'2.2 SK Sportuojantieji ir tr.'!D39</f>
        <v>52</v>
      </c>
      <c r="J39" s="239">
        <f>'2.2 SK Sportuojantieji ir tr.'!E39</f>
        <v>300</v>
      </c>
      <c r="K39" s="386">
        <f t="shared" si="1"/>
        <v>740</v>
      </c>
      <c r="L39" s="239">
        <f>'2.2 SK Sportuojantieji ir tr.'!G39</f>
        <v>32</v>
      </c>
      <c r="M39" s="52">
        <f>'2.2 SK Sportuojantieji ir tr.'!H39+SUC1_Treneriai!C39</f>
        <v>30</v>
      </c>
      <c r="N39" s="239">
        <f>'2.2 SK Sportuojantieji ir tr.'!I39+SUC1_Treneriai!D39</f>
        <v>3</v>
      </c>
      <c r="O39" s="37">
        <f t="shared" si="2"/>
        <v>16</v>
      </c>
      <c r="P39" s="239">
        <f>'2.2 SK Sportuojantieji ir tr.'!K39+SUC1_Treneriai!F39</f>
        <v>2</v>
      </c>
      <c r="Q39" s="239">
        <f>'2.2 SK Sportuojantieji ir tr.'!L39+SUC1_Treneriai!G39</f>
        <v>1</v>
      </c>
      <c r="R39" s="239">
        <f>'2.2 SK Sportuojantieji ir tr.'!M39+SUC1_Treneriai!H39</f>
        <v>6</v>
      </c>
      <c r="S39" s="239">
        <f>'2.2 SK Sportuojantieji ir tr.'!N39+SUC1_Treneriai!I39</f>
        <v>4</v>
      </c>
      <c r="T39" s="239">
        <f>'2.2 SK Sportuojantieji ir tr.'!O39+SUC1_Treneriai!J39</f>
        <v>1</v>
      </c>
      <c r="U39" s="239">
        <f>'2.2 SK Sportuojantieji ir tr.'!P39+SUC1_Treneriai!K39</f>
        <v>0</v>
      </c>
      <c r="V39" s="239">
        <f>'2.2 SK Sportuojantieji ir tr.'!Q39+SUC1_Treneriai!L39</f>
        <v>24</v>
      </c>
      <c r="W39" s="239">
        <f>'2.2 SK Sportuojantieji ir tr.'!R39+SUC1_Treneriai!M39</f>
        <v>8</v>
      </c>
      <c r="X39" s="239">
        <f>'2.2 SK Sportuojantieji ir tr.'!S39+SUC1_Treneriai!N39</f>
        <v>6</v>
      </c>
      <c r="Y39" s="239">
        <f>'2.2 SK Sportuojantieji ir tr.'!T39+SUC1_Treneriai!O39</f>
        <v>2</v>
      </c>
      <c r="Z39" s="239">
        <f>'2.2 SK Sportuojantieji ir tr.'!U39+SUC1_Treneriai!P39</f>
        <v>0</v>
      </c>
      <c r="AA39" s="239">
        <f>'2.2 SK Sportuojantieji ir tr.'!V39+SUC1_Treneriai!Q39</f>
        <v>2</v>
      </c>
      <c r="AB39" s="239">
        <f>'2.2 SK Sportuojantieji ir tr.'!W39+SUC1_Treneriai!R39</f>
        <v>1</v>
      </c>
      <c r="AC39" s="239">
        <f>'2.2 SK Sportuojantieji ir tr.'!X39+SUC1_Treneriai!S39</f>
        <v>0</v>
      </c>
      <c r="AD39" s="239">
        <f>'2.2 SK Sportuojantieji ir tr.'!Y39+SUC1_Treneriai!T39</f>
        <v>0</v>
      </c>
      <c r="AE39" s="239">
        <f>'2.2 SK Sportuojantieji ir tr.'!Z39+SUC1_Treneriai!U39</f>
        <v>0</v>
      </c>
      <c r="AF39" s="239">
        <f>'2.2 SK Sportuojantieji ir tr.'!AA39+SUC1_Treneriai!V39</f>
        <v>0</v>
      </c>
      <c r="AG39" s="239">
        <f>'2.2 SK Sportuojantieji ir tr.'!AB39+SUC1_Treneriai!W39</f>
        <v>0</v>
      </c>
      <c r="AH39" s="239">
        <f>'2.2 SK Sportuojantieji ir tr.'!AC39+SUC1_Treneriai!X39</f>
        <v>0</v>
      </c>
      <c r="AI39" s="239">
        <f>'2.2 SK Sportuojantieji ir tr.'!AD39+SUC1_Treneriai!Y39</f>
        <v>0</v>
      </c>
      <c r="AJ39" s="239">
        <f>'2.2 SK Sportuojantieji ir tr.'!AE39+SUC1_Treneriai!Z39</f>
        <v>0</v>
      </c>
      <c r="AK39" s="239">
        <f>'2.2 SK Sportuojantieji ir tr.'!AF39+SUC1_Treneriai!AA39</f>
        <v>0</v>
      </c>
      <c r="AL39" s="239">
        <f>'2.2 SK Sportuojantieji ir tr.'!AG39+SUC1_Treneriai!AB39</f>
        <v>0</v>
      </c>
      <c r="AM39" s="239">
        <f>'2.2 SK Sportuojantieji ir tr.'!AH39+SUC1_Treneriai!AC39</f>
        <v>0</v>
      </c>
      <c r="AN39" s="239">
        <f>'2.2 SK Sportuojantieji ir tr.'!AI39+SUC1_Treneriai!AD39</f>
        <v>0</v>
      </c>
      <c r="AO39" s="239">
        <f>'2.2 SK Sportuojantieji ir tr.'!AJ39+SUC1_Treneriai!AE39</f>
        <v>0</v>
      </c>
      <c r="AP39" s="239">
        <f>'2.2 SK Sportuojantieji ir tr.'!AK39+SUC1_Treneriai!AF39</f>
        <v>2</v>
      </c>
      <c r="AR39" s="214" t="str">
        <f>IF(SUC1_Treneriai!C39&gt;M39,"Klaida! Negali būti mažiau trenerių negu SUC1 formoje","")</f>
        <v/>
      </c>
    </row>
    <row r="40" spans="1:44" ht="10.5" customHeight="1">
      <c r="A40" s="41" t="s">
        <v>185</v>
      </c>
      <c r="B40" s="263" t="s">
        <v>372</v>
      </c>
      <c r="C40" s="239">
        <f>'SUC1_B. duomenys'!C57</f>
        <v>0</v>
      </c>
      <c r="D40" s="239">
        <f>'SUC1_B. duomenys'!D57</f>
        <v>0</v>
      </c>
      <c r="E40" s="239">
        <f>'SUC1_B. duomenys'!E57</f>
        <v>0</v>
      </c>
      <c r="F40" s="386">
        <f t="shared" si="0"/>
        <v>0</v>
      </c>
      <c r="G40" s="239">
        <f>'SUC1_B. duomenys'!G57</f>
        <v>0</v>
      </c>
      <c r="H40" s="239">
        <f>'2.2 SK Sportuojantieji ir tr.'!C40</f>
        <v>0</v>
      </c>
      <c r="I40" s="239">
        <f>'2.2 SK Sportuojantieji ir tr.'!D40</f>
        <v>0</v>
      </c>
      <c r="J40" s="239">
        <f>'2.2 SK Sportuojantieji ir tr.'!E40</f>
        <v>0</v>
      </c>
      <c r="K40" s="386">
        <f t="shared" si="1"/>
        <v>0</v>
      </c>
      <c r="L40" s="239">
        <f>'2.2 SK Sportuojantieji ir tr.'!G40</f>
        <v>0</v>
      </c>
      <c r="M40" s="52">
        <f>'2.2 SK Sportuojantieji ir tr.'!H40+SUC1_Treneriai!C40</f>
        <v>0</v>
      </c>
      <c r="N40" s="239">
        <f>'2.2 SK Sportuojantieji ir tr.'!I40+SUC1_Treneriai!D40</f>
        <v>0</v>
      </c>
      <c r="O40" s="37">
        <f t="shared" si="2"/>
        <v>0</v>
      </c>
      <c r="P40" s="239">
        <f>'2.2 SK Sportuojantieji ir tr.'!K40+SUC1_Treneriai!F40</f>
        <v>0</v>
      </c>
      <c r="Q40" s="239">
        <f>'2.2 SK Sportuojantieji ir tr.'!L40+SUC1_Treneriai!G40</f>
        <v>0</v>
      </c>
      <c r="R40" s="239">
        <f>'2.2 SK Sportuojantieji ir tr.'!M40+SUC1_Treneriai!H40</f>
        <v>0</v>
      </c>
      <c r="S40" s="239">
        <f>'2.2 SK Sportuojantieji ir tr.'!N40+SUC1_Treneriai!I40</f>
        <v>0</v>
      </c>
      <c r="T40" s="239">
        <f>'2.2 SK Sportuojantieji ir tr.'!O40+SUC1_Treneriai!J40</f>
        <v>0</v>
      </c>
      <c r="U40" s="239">
        <f>'2.2 SK Sportuojantieji ir tr.'!P40+SUC1_Treneriai!K40</f>
        <v>0</v>
      </c>
      <c r="V40" s="239">
        <f>'2.2 SK Sportuojantieji ir tr.'!Q40+SUC1_Treneriai!L40</f>
        <v>0</v>
      </c>
      <c r="W40" s="239">
        <f>'2.2 SK Sportuojantieji ir tr.'!R40+SUC1_Treneriai!M40</f>
        <v>0</v>
      </c>
      <c r="X40" s="239">
        <f>'2.2 SK Sportuojantieji ir tr.'!S40+SUC1_Treneriai!N40</f>
        <v>0</v>
      </c>
      <c r="Y40" s="239">
        <f>'2.2 SK Sportuojantieji ir tr.'!T40+SUC1_Treneriai!O40</f>
        <v>0</v>
      </c>
      <c r="Z40" s="239">
        <f>'2.2 SK Sportuojantieji ir tr.'!U40+SUC1_Treneriai!P40</f>
        <v>0</v>
      </c>
      <c r="AA40" s="239">
        <f>'2.2 SK Sportuojantieji ir tr.'!V40+SUC1_Treneriai!Q40</f>
        <v>0</v>
      </c>
      <c r="AB40" s="239">
        <f>'2.2 SK Sportuojantieji ir tr.'!W40+SUC1_Treneriai!R40</f>
        <v>0</v>
      </c>
      <c r="AC40" s="239">
        <f>'2.2 SK Sportuojantieji ir tr.'!X40+SUC1_Treneriai!S40</f>
        <v>0</v>
      </c>
      <c r="AD40" s="239">
        <f>'2.2 SK Sportuojantieji ir tr.'!Y40+SUC1_Treneriai!T40</f>
        <v>0</v>
      </c>
      <c r="AE40" s="239">
        <f>'2.2 SK Sportuojantieji ir tr.'!Z40+SUC1_Treneriai!U40</f>
        <v>0</v>
      </c>
      <c r="AF40" s="239">
        <f>'2.2 SK Sportuojantieji ir tr.'!AA40+SUC1_Treneriai!V40</f>
        <v>0</v>
      </c>
      <c r="AG40" s="239">
        <f>'2.2 SK Sportuojantieji ir tr.'!AB40+SUC1_Treneriai!W40</f>
        <v>0</v>
      </c>
      <c r="AH40" s="239">
        <f>'2.2 SK Sportuojantieji ir tr.'!AC40+SUC1_Treneriai!X40</f>
        <v>0</v>
      </c>
      <c r="AI40" s="239">
        <f>'2.2 SK Sportuojantieji ir tr.'!AD40+SUC1_Treneriai!Y40</f>
        <v>0</v>
      </c>
      <c r="AJ40" s="239">
        <f>'2.2 SK Sportuojantieji ir tr.'!AE40+SUC1_Treneriai!Z40</f>
        <v>0</v>
      </c>
      <c r="AK40" s="239">
        <f>'2.2 SK Sportuojantieji ir tr.'!AF40+SUC1_Treneriai!AA40</f>
        <v>0</v>
      </c>
      <c r="AL40" s="239">
        <f>'2.2 SK Sportuojantieji ir tr.'!AG40+SUC1_Treneriai!AB40</f>
        <v>0</v>
      </c>
      <c r="AM40" s="239">
        <f>'2.2 SK Sportuojantieji ir tr.'!AH40+SUC1_Treneriai!AC40</f>
        <v>0</v>
      </c>
      <c r="AN40" s="239">
        <f>'2.2 SK Sportuojantieji ir tr.'!AI40+SUC1_Treneriai!AD40</f>
        <v>0</v>
      </c>
      <c r="AO40" s="239">
        <f>'2.2 SK Sportuojantieji ir tr.'!AJ40+SUC1_Treneriai!AE40</f>
        <v>0</v>
      </c>
      <c r="AP40" s="239">
        <f>'2.2 SK Sportuojantieji ir tr.'!AK40+SUC1_Treneriai!AF40</f>
        <v>0</v>
      </c>
      <c r="AR40" s="214" t="str">
        <f>IF(SUC1_Treneriai!C40&gt;M40,"Klaida! Negali būti mažiau trenerių negu SUC1 formoje","")</f>
        <v/>
      </c>
    </row>
    <row r="41" spans="1:44" ht="10.5" customHeight="1">
      <c r="A41" s="41" t="s">
        <v>186</v>
      </c>
      <c r="B41" s="263" t="s">
        <v>69</v>
      </c>
      <c r="C41" s="239">
        <f>'SUC1_B. duomenys'!C58</f>
        <v>0</v>
      </c>
      <c r="D41" s="239">
        <f>'SUC1_B. duomenys'!D58</f>
        <v>0</v>
      </c>
      <c r="E41" s="239">
        <f>'SUC1_B. duomenys'!E58</f>
        <v>0</v>
      </c>
      <c r="F41" s="386">
        <f t="shared" si="0"/>
        <v>0</v>
      </c>
      <c r="G41" s="239">
        <f>'SUC1_B. duomenys'!G58</f>
        <v>0</v>
      </c>
      <c r="H41" s="239">
        <f>'2.2 SK Sportuojantieji ir tr.'!C41</f>
        <v>269</v>
      </c>
      <c r="I41" s="239">
        <f>'2.2 SK Sportuojantieji ir tr.'!D41</f>
        <v>5</v>
      </c>
      <c r="J41" s="239">
        <f>'2.2 SK Sportuojantieji ir tr.'!E41</f>
        <v>0</v>
      </c>
      <c r="K41" s="386">
        <f t="shared" si="1"/>
        <v>274</v>
      </c>
      <c r="L41" s="239">
        <f>'2.2 SK Sportuojantieji ir tr.'!G41</f>
        <v>10</v>
      </c>
      <c r="M41" s="52">
        <f>'2.2 SK Sportuojantieji ir tr.'!H41+SUC1_Treneriai!C41</f>
        <v>7</v>
      </c>
      <c r="N41" s="239">
        <f>'2.2 SK Sportuojantieji ir tr.'!I41+SUC1_Treneriai!D41</f>
        <v>0</v>
      </c>
      <c r="O41" s="37">
        <f t="shared" si="2"/>
        <v>7</v>
      </c>
      <c r="P41" s="239">
        <f>'2.2 SK Sportuojantieji ir tr.'!K41+SUC1_Treneriai!F41</f>
        <v>0</v>
      </c>
      <c r="Q41" s="239">
        <f>'2.2 SK Sportuojantieji ir tr.'!L41+SUC1_Treneriai!G41</f>
        <v>0</v>
      </c>
      <c r="R41" s="239">
        <f>'2.2 SK Sportuojantieji ir tr.'!M41+SUC1_Treneriai!H41</f>
        <v>0</v>
      </c>
      <c r="S41" s="239">
        <f>'2.2 SK Sportuojantieji ir tr.'!N41+SUC1_Treneriai!I41</f>
        <v>0</v>
      </c>
      <c r="T41" s="239">
        <f>'2.2 SK Sportuojantieji ir tr.'!O41+SUC1_Treneriai!J41</f>
        <v>0</v>
      </c>
      <c r="U41" s="239">
        <f>'2.2 SK Sportuojantieji ir tr.'!P41+SUC1_Treneriai!K41</f>
        <v>0</v>
      </c>
      <c r="V41" s="239">
        <f>'2.2 SK Sportuojantieji ir tr.'!Q41+SUC1_Treneriai!L41</f>
        <v>4</v>
      </c>
      <c r="W41" s="239">
        <f>'2.2 SK Sportuojantieji ir tr.'!R41+SUC1_Treneriai!M41</f>
        <v>0</v>
      </c>
      <c r="X41" s="239">
        <f>'2.2 SK Sportuojantieji ir tr.'!S41+SUC1_Treneriai!N41</f>
        <v>3</v>
      </c>
      <c r="Y41" s="239">
        <f>'2.2 SK Sportuojantieji ir tr.'!T41+SUC1_Treneriai!O41</f>
        <v>1</v>
      </c>
      <c r="Z41" s="239">
        <f>'2.2 SK Sportuojantieji ir tr.'!U41+SUC1_Treneriai!P41</f>
        <v>0</v>
      </c>
      <c r="AA41" s="239">
        <f>'2.2 SK Sportuojantieji ir tr.'!V41+SUC1_Treneriai!Q41</f>
        <v>0</v>
      </c>
      <c r="AB41" s="239">
        <f>'2.2 SK Sportuojantieji ir tr.'!W41+SUC1_Treneriai!R41</f>
        <v>0</v>
      </c>
      <c r="AC41" s="239">
        <f>'2.2 SK Sportuojantieji ir tr.'!X41+SUC1_Treneriai!S41</f>
        <v>1</v>
      </c>
      <c r="AD41" s="239">
        <f>'2.2 SK Sportuojantieji ir tr.'!Y41+SUC1_Treneriai!T41</f>
        <v>0</v>
      </c>
      <c r="AE41" s="239">
        <f>'2.2 SK Sportuojantieji ir tr.'!Z41+SUC1_Treneriai!U41</f>
        <v>1</v>
      </c>
      <c r="AF41" s="239">
        <f>'2.2 SK Sportuojantieji ir tr.'!AA41+SUC1_Treneriai!V41</f>
        <v>0</v>
      </c>
      <c r="AG41" s="239">
        <f>'2.2 SK Sportuojantieji ir tr.'!AB41+SUC1_Treneriai!W41</f>
        <v>0</v>
      </c>
      <c r="AH41" s="239">
        <f>'2.2 SK Sportuojantieji ir tr.'!AC41+SUC1_Treneriai!X41</f>
        <v>0</v>
      </c>
      <c r="AI41" s="239">
        <f>'2.2 SK Sportuojantieji ir tr.'!AD41+SUC1_Treneriai!Y41</f>
        <v>1</v>
      </c>
      <c r="AJ41" s="239">
        <f>'2.2 SK Sportuojantieji ir tr.'!AE41+SUC1_Treneriai!Z41</f>
        <v>0</v>
      </c>
      <c r="AK41" s="239">
        <f>'2.2 SK Sportuojantieji ir tr.'!AF41+SUC1_Treneriai!AA41</f>
        <v>0</v>
      </c>
      <c r="AL41" s="239">
        <f>'2.2 SK Sportuojantieji ir tr.'!AG41+SUC1_Treneriai!AB41</f>
        <v>0</v>
      </c>
      <c r="AM41" s="239">
        <f>'2.2 SK Sportuojantieji ir tr.'!AH41+SUC1_Treneriai!AC41</f>
        <v>0</v>
      </c>
      <c r="AN41" s="239">
        <f>'2.2 SK Sportuojantieji ir tr.'!AI41+SUC1_Treneriai!AD41</f>
        <v>0</v>
      </c>
      <c r="AO41" s="239">
        <f>'2.2 SK Sportuojantieji ir tr.'!AJ41+SUC1_Treneriai!AE41</f>
        <v>0</v>
      </c>
      <c r="AP41" s="239">
        <f>'2.2 SK Sportuojantieji ir tr.'!AK41+SUC1_Treneriai!AF41</f>
        <v>3</v>
      </c>
      <c r="AR41" s="214" t="str">
        <f>IF(SUC1_Treneriai!C41&gt;M41,"Klaida! Negali būti mažiau trenerių negu SUC1 formoje","")</f>
        <v/>
      </c>
    </row>
    <row r="42" spans="1:44" ht="10.5" customHeight="1">
      <c r="A42" s="41" t="s">
        <v>187</v>
      </c>
      <c r="B42" s="263" t="s">
        <v>71</v>
      </c>
      <c r="C42" s="239">
        <f>'SUC1_B. duomenys'!C59</f>
        <v>393</v>
      </c>
      <c r="D42" s="239">
        <f>'SUC1_B. duomenys'!D59</f>
        <v>9</v>
      </c>
      <c r="E42" s="239">
        <f>'SUC1_B. duomenys'!E59</f>
        <v>0</v>
      </c>
      <c r="F42" s="386">
        <f t="shared" si="0"/>
        <v>402</v>
      </c>
      <c r="G42" s="239">
        <f>'SUC1_B. duomenys'!G59</f>
        <v>197</v>
      </c>
      <c r="H42" s="239">
        <f>'2.2 SK Sportuojantieji ir tr.'!C42</f>
        <v>189</v>
      </c>
      <c r="I42" s="239">
        <f>'2.2 SK Sportuojantieji ir tr.'!D42</f>
        <v>12</v>
      </c>
      <c r="J42" s="239">
        <f>'2.2 SK Sportuojantieji ir tr.'!E42</f>
        <v>9</v>
      </c>
      <c r="K42" s="386">
        <f t="shared" si="1"/>
        <v>210</v>
      </c>
      <c r="L42" s="239">
        <f>'2.2 SK Sportuojantieji ir tr.'!G42</f>
        <v>147</v>
      </c>
      <c r="M42" s="52">
        <f>'2.2 SK Sportuojantieji ir tr.'!H42+SUC1_Treneriai!C42</f>
        <v>29</v>
      </c>
      <c r="N42" s="239">
        <f>'2.2 SK Sportuojantieji ir tr.'!I42+SUC1_Treneriai!D42</f>
        <v>16</v>
      </c>
      <c r="O42" s="37">
        <f t="shared" si="2"/>
        <v>6</v>
      </c>
      <c r="P42" s="239">
        <f>'2.2 SK Sportuojantieji ir tr.'!K42+SUC1_Treneriai!F42</f>
        <v>14</v>
      </c>
      <c r="Q42" s="239">
        <f>'2.2 SK Sportuojantieji ir tr.'!L42+SUC1_Treneriai!G42</f>
        <v>6</v>
      </c>
      <c r="R42" s="239">
        <f>'2.2 SK Sportuojantieji ir tr.'!M42+SUC1_Treneriai!H42</f>
        <v>1</v>
      </c>
      <c r="S42" s="239">
        <f>'2.2 SK Sportuojantieji ir tr.'!N42+SUC1_Treneriai!I42</f>
        <v>1</v>
      </c>
      <c r="T42" s="239">
        <f>'2.2 SK Sportuojantieji ir tr.'!O42+SUC1_Treneriai!J42</f>
        <v>0</v>
      </c>
      <c r="U42" s="239">
        <f>'2.2 SK Sportuojantieji ir tr.'!P42+SUC1_Treneriai!K42</f>
        <v>1</v>
      </c>
      <c r="V42" s="239">
        <f>'2.2 SK Sportuojantieji ir tr.'!Q42+SUC1_Treneriai!L42</f>
        <v>26</v>
      </c>
      <c r="W42" s="239">
        <f>'2.2 SK Sportuojantieji ir tr.'!R42+SUC1_Treneriai!M42</f>
        <v>3</v>
      </c>
      <c r="X42" s="239">
        <f>'2.2 SK Sportuojantieji ir tr.'!S42+SUC1_Treneriai!N42</f>
        <v>2</v>
      </c>
      <c r="Y42" s="239">
        <f>'2.2 SK Sportuojantieji ir tr.'!T42+SUC1_Treneriai!O42</f>
        <v>1</v>
      </c>
      <c r="Z42" s="239">
        <f>'2.2 SK Sportuojantieji ir tr.'!U42+SUC1_Treneriai!P42</f>
        <v>1</v>
      </c>
      <c r="AA42" s="239">
        <f>'2.2 SK Sportuojantieji ir tr.'!V42+SUC1_Treneriai!Q42</f>
        <v>0</v>
      </c>
      <c r="AB42" s="239">
        <f>'2.2 SK Sportuojantieji ir tr.'!W42+SUC1_Treneriai!R42</f>
        <v>0</v>
      </c>
      <c r="AC42" s="239">
        <f>'2.2 SK Sportuojantieji ir tr.'!X42+SUC1_Treneriai!S42</f>
        <v>1</v>
      </c>
      <c r="AD42" s="239">
        <f>'2.2 SK Sportuojantieji ir tr.'!Y42+SUC1_Treneriai!T42</f>
        <v>0</v>
      </c>
      <c r="AE42" s="239">
        <f>'2.2 SK Sportuojantieji ir tr.'!Z42+SUC1_Treneriai!U42</f>
        <v>0</v>
      </c>
      <c r="AF42" s="239">
        <f>'2.2 SK Sportuojantieji ir tr.'!AA42+SUC1_Treneriai!V42</f>
        <v>0</v>
      </c>
      <c r="AG42" s="239">
        <f>'2.2 SK Sportuojantieji ir tr.'!AB42+SUC1_Treneriai!W42</f>
        <v>0</v>
      </c>
      <c r="AH42" s="239">
        <f>'2.2 SK Sportuojantieji ir tr.'!AC42+SUC1_Treneriai!X42</f>
        <v>0</v>
      </c>
      <c r="AI42" s="239">
        <f>'2.2 SK Sportuojantieji ir tr.'!AD42+SUC1_Treneriai!Y42</f>
        <v>0</v>
      </c>
      <c r="AJ42" s="239">
        <f>'2.2 SK Sportuojantieji ir tr.'!AE42+SUC1_Treneriai!Z42</f>
        <v>0</v>
      </c>
      <c r="AK42" s="239">
        <f>'2.2 SK Sportuojantieji ir tr.'!AF42+SUC1_Treneriai!AA42</f>
        <v>0</v>
      </c>
      <c r="AL42" s="239">
        <f>'2.2 SK Sportuojantieji ir tr.'!AG42+SUC1_Treneriai!AB42</f>
        <v>0</v>
      </c>
      <c r="AM42" s="239">
        <f>'2.2 SK Sportuojantieji ir tr.'!AH42+SUC1_Treneriai!AC42</f>
        <v>0</v>
      </c>
      <c r="AN42" s="239">
        <f>'2.2 SK Sportuojantieji ir tr.'!AI42+SUC1_Treneriai!AD42</f>
        <v>0</v>
      </c>
      <c r="AO42" s="239">
        <f>'2.2 SK Sportuojantieji ir tr.'!AJ42+SUC1_Treneriai!AE42</f>
        <v>0</v>
      </c>
      <c r="AP42" s="239">
        <f>'2.2 SK Sportuojantieji ir tr.'!AK42+SUC1_Treneriai!AF42</f>
        <v>1</v>
      </c>
      <c r="AR42" s="214" t="str">
        <f>IF(SUC1_Treneriai!C42&gt;M42,"Klaida! Negali būti mažiau trenerių negu SUC1 formoje","")</f>
        <v/>
      </c>
    </row>
    <row r="43" spans="1:44" ht="10.5" customHeight="1">
      <c r="A43" s="41" t="s">
        <v>188</v>
      </c>
      <c r="B43" s="263" t="s">
        <v>74</v>
      </c>
      <c r="C43" s="239">
        <f>'SUC1_B. duomenys'!C60</f>
        <v>470</v>
      </c>
      <c r="D43" s="239">
        <f>'SUC1_B. duomenys'!D60</f>
        <v>0</v>
      </c>
      <c r="E43" s="239">
        <f>'SUC1_B. duomenys'!E60</f>
        <v>0</v>
      </c>
      <c r="F43" s="386">
        <f t="shared" si="0"/>
        <v>470</v>
      </c>
      <c r="G43" s="239">
        <f>'SUC1_B. duomenys'!G60</f>
        <v>153</v>
      </c>
      <c r="H43" s="239">
        <f>'2.2 SK Sportuojantieji ir tr.'!C43</f>
        <v>20</v>
      </c>
      <c r="I43" s="239">
        <f>'2.2 SK Sportuojantieji ir tr.'!D43</f>
        <v>5</v>
      </c>
      <c r="J43" s="239">
        <f>'2.2 SK Sportuojantieji ir tr.'!E43</f>
        <v>5</v>
      </c>
      <c r="K43" s="386">
        <f t="shared" si="1"/>
        <v>30</v>
      </c>
      <c r="L43" s="239">
        <f>'2.2 SK Sportuojantieji ir tr.'!G43</f>
        <v>17</v>
      </c>
      <c r="M43" s="52">
        <f>'2.2 SK Sportuojantieji ir tr.'!H43+SUC1_Treneriai!C43</f>
        <v>18</v>
      </c>
      <c r="N43" s="239">
        <f>'2.2 SK Sportuojantieji ir tr.'!I43+SUC1_Treneriai!D43</f>
        <v>10</v>
      </c>
      <c r="O43" s="37">
        <f t="shared" si="2"/>
        <v>6</v>
      </c>
      <c r="P43" s="239">
        <f>'2.2 SK Sportuojantieji ir tr.'!K43+SUC1_Treneriai!F43</f>
        <v>2</v>
      </c>
      <c r="Q43" s="239">
        <f>'2.2 SK Sportuojantieji ir tr.'!L43+SUC1_Treneriai!G43</f>
        <v>0</v>
      </c>
      <c r="R43" s="239">
        <f>'2.2 SK Sportuojantieji ir tr.'!M43+SUC1_Treneriai!H43</f>
        <v>10</v>
      </c>
      <c r="S43" s="239">
        <f>'2.2 SK Sportuojantieji ir tr.'!N43+SUC1_Treneriai!I43</f>
        <v>0</v>
      </c>
      <c r="T43" s="239">
        <f>'2.2 SK Sportuojantieji ir tr.'!O43+SUC1_Treneriai!J43</f>
        <v>0</v>
      </c>
      <c r="U43" s="239">
        <f>'2.2 SK Sportuojantieji ir tr.'!P43+SUC1_Treneriai!K43</f>
        <v>0</v>
      </c>
      <c r="V43" s="239">
        <f>'2.2 SK Sportuojantieji ir tr.'!Q43+SUC1_Treneriai!L43</f>
        <v>9</v>
      </c>
      <c r="W43" s="239">
        <f>'2.2 SK Sportuojantieji ir tr.'!R43+SUC1_Treneriai!M43</f>
        <v>0</v>
      </c>
      <c r="X43" s="239">
        <f>'2.2 SK Sportuojantieji ir tr.'!S43+SUC1_Treneriai!N43</f>
        <v>4</v>
      </c>
      <c r="Y43" s="239">
        <f>'2.2 SK Sportuojantieji ir tr.'!T43+SUC1_Treneriai!O43</f>
        <v>0</v>
      </c>
      <c r="Z43" s="239">
        <f>'2.2 SK Sportuojantieji ir tr.'!U43+SUC1_Treneriai!P43</f>
        <v>0</v>
      </c>
      <c r="AA43" s="239">
        <f>'2.2 SK Sportuojantieji ir tr.'!V43+SUC1_Treneriai!Q43</f>
        <v>0</v>
      </c>
      <c r="AB43" s="239">
        <f>'2.2 SK Sportuojantieji ir tr.'!W43+SUC1_Treneriai!R43</f>
        <v>0</v>
      </c>
      <c r="AC43" s="239">
        <f>'2.2 SK Sportuojantieji ir tr.'!X43+SUC1_Treneriai!S43</f>
        <v>0</v>
      </c>
      <c r="AD43" s="239">
        <f>'2.2 SK Sportuojantieji ir tr.'!Y43+SUC1_Treneriai!T43</f>
        <v>0</v>
      </c>
      <c r="AE43" s="239">
        <f>'2.2 SK Sportuojantieji ir tr.'!Z43+SUC1_Treneriai!U43</f>
        <v>0</v>
      </c>
      <c r="AF43" s="239">
        <f>'2.2 SK Sportuojantieji ir tr.'!AA43+SUC1_Treneriai!V43</f>
        <v>0</v>
      </c>
      <c r="AG43" s="239">
        <f>'2.2 SK Sportuojantieji ir tr.'!AB43+SUC1_Treneriai!W43</f>
        <v>0</v>
      </c>
      <c r="AH43" s="239">
        <f>'2.2 SK Sportuojantieji ir tr.'!AC43+SUC1_Treneriai!X43</f>
        <v>0</v>
      </c>
      <c r="AI43" s="239">
        <f>'2.2 SK Sportuojantieji ir tr.'!AD43+SUC1_Treneriai!Y43</f>
        <v>0</v>
      </c>
      <c r="AJ43" s="239">
        <f>'2.2 SK Sportuojantieji ir tr.'!AE43+SUC1_Treneriai!Z43</f>
        <v>0</v>
      </c>
      <c r="AK43" s="239">
        <f>'2.2 SK Sportuojantieji ir tr.'!AF43+SUC1_Treneriai!AA43</f>
        <v>0</v>
      </c>
      <c r="AL43" s="239">
        <f>'2.2 SK Sportuojantieji ir tr.'!AG43+SUC1_Treneriai!AB43</f>
        <v>0</v>
      </c>
      <c r="AM43" s="239">
        <f>'2.2 SK Sportuojantieji ir tr.'!AH43+SUC1_Treneriai!AC43</f>
        <v>0</v>
      </c>
      <c r="AN43" s="239">
        <f>'2.2 SK Sportuojantieji ir tr.'!AI43+SUC1_Treneriai!AD43</f>
        <v>0</v>
      </c>
      <c r="AO43" s="239">
        <f>'2.2 SK Sportuojantieji ir tr.'!AJ43+SUC1_Treneriai!AE43</f>
        <v>0</v>
      </c>
      <c r="AP43" s="239">
        <f>'2.2 SK Sportuojantieji ir tr.'!AK43+SUC1_Treneriai!AF43</f>
        <v>10</v>
      </c>
      <c r="AR43" s="214" t="str">
        <f>IF(SUC1_Treneriai!C43&gt;M43,"Klaida! Negali būti mažiau trenerių negu SUC1 formoje","")</f>
        <v/>
      </c>
    </row>
    <row r="44" spans="1:44" ht="10.5" customHeight="1">
      <c r="A44" s="41" t="s">
        <v>189</v>
      </c>
      <c r="B44" s="263" t="s">
        <v>373</v>
      </c>
      <c r="C44" s="239">
        <f>'SUC1_B. duomenys'!C61</f>
        <v>0</v>
      </c>
      <c r="D44" s="239">
        <f>'SUC1_B. duomenys'!D61</f>
        <v>0</v>
      </c>
      <c r="E44" s="239">
        <f>'SUC1_B. duomenys'!E61</f>
        <v>0</v>
      </c>
      <c r="F44" s="386">
        <f t="shared" si="0"/>
        <v>0</v>
      </c>
      <c r="G44" s="239">
        <f>'SUC1_B. duomenys'!G61</f>
        <v>0</v>
      </c>
      <c r="H44" s="239">
        <f>'2.2 SK Sportuojantieji ir tr.'!C44</f>
        <v>0</v>
      </c>
      <c r="I44" s="239">
        <f>'2.2 SK Sportuojantieji ir tr.'!D44</f>
        <v>0</v>
      </c>
      <c r="J44" s="239">
        <f>'2.2 SK Sportuojantieji ir tr.'!E44</f>
        <v>0</v>
      </c>
      <c r="K44" s="386">
        <f t="shared" si="1"/>
        <v>0</v>
      </c>
      <c r="L44" s="239">
        <f>'2.2 SK Sportuojantieji ir tr.'!G44</f>
        <v>0</v>
      </c>
      <c r="M44" s="52">
        <f>'2.2 SK Sportuojantieji ir tr.'!H44+SUC1_Treneriai!C44</f>
        <v>0</v>
      </c>
      <c r="N44" s="239">
        <f>'2.2 SK Sportuojantieji ir tr.'!I44+SUC1_Treneriai!D44</f>
        <v>0</v>
      </c>
      <c r="O44" s="37">
        <f t="shared" si="2"/>
        <v>0</v>
      </c>
      <c r="P44" s="239">
        <f>'2.2 SK Sportuojantieji ir tr.'!K44+SUC1_Treneriai!F44</f>
        <v>0</v>
      </c>
      <c r="Q44" s="239">
        <f>'2.2 SK Sportuojantieji ir tr.'!L44+SUC1_Treneriai!G44</f>
        <v>0</v>
      </c>
      <c r="R44" s="239">
        <f>'2.2 SK Sportuojantieji ir tr.'!M44+SUC1_Treneriai!H44</f>
        <v>0</v>
      </c>
      <c r="S44" s="239">
        <f>'2.2 SK Sportuojantieji ir tr.'!N44+SUC1_Treneriai!I44</f>
        <v>0</v>
      </c>
      <c r="T44" s="239">
        <f>'2.2 SK Sportuojantieji ir tr.'!O44+SUC1_Treneriai!J44</f>
        <v>0</v>
      </c>
      <c r="U44" s="239">
        <f>'2.2 SK Sportuojantieji ir tr.'!P44+SUC1_Treneriai!K44</f>
        <v>0</v>
      </c>
      <c r="V44" s="239">
        <f>'2.2 SK Sportuojantieji ir tr.'!Q44+SUC1_Treneriai!L44</f>
        <v>0</v>
      </c>
      <c r="W44" s="239">
        <f>'2.2 SK Sportuojantieji ir tr.'!R44+SUC1_Treneriai!M44</f>
        <v>0</v>
      </c>
      <c r="X44" s="239">
        <f>'2.2 SK Sportuojantieji ir tr.'!S44+SUC1_Treneriai!N44</f>
        <v>0</v>
      </c>
      <c r="Y44" s="239">
        <f>'2.2 SK Sportuojantieji ir tr.'!T44+SUC1_Treneriai!O44</f>
        <v>0</v>
      </c>
      <c r="Z44" s="239">
        <f>'2.2 SK Sportuojantieji ir tr.'!U44+SUC1_Treneriai!P44</f>
        <v>0</v>
      </c>
      <c r="AA44" s="239">
        <f>'2.2 SK Sportuojantieji ir tr.'!V44+SUC1_Treneriai!Q44</f>
        <v>0</v>
      </c>
      <c r="AB44" s="239">
        <f>'2.2 SK Sportuojantieji ir tr.'!W44+SUC1_Treneriai!R44</f>
        <v>0</v>
      </c>
      <c r="AC44" s="239">
        <f>'2.2 SK Sportuojantieji ir tr.'!X44+SUC1_Treneriai!S44</f>
        <v>0</v>
      </c>
      <c r="AD44" s="239">
        <f>'2.2 SK Sportuojantieji ir tr.'!Y44+SUC1_Treneriai!T44</f>
        <v>0</v>
      </c>
      <c r="AE44" s="239">
        <f>'2.2 SK Sportuojantieji ir tr.'!Z44+SUC1_Treneriai!U44</f>
        <v>0</v>
      </c>
      <c r="AF44" s="239">
        <f>'2.2 SK Sportuojantieji ir tr.'!AA44+SUC1_Treneriai!V44</f>
        <v>0</v>
      </c>
      <c r="AG44" s="239">
        <f>'2.2 SK Sportuojantieji ir tr.'!AB44+SUC1_Treneriai!W44</f>
        <v>0</v>
      </c>
      <c r="AH44" s="239">
        <f>'2.2 SK Sportuojantieji ir tr.'!AC44+SUC1_Treneriai!X44</f>
        <v>0</v>
      </c>
      <c r="AI44" s="239">
        <f>'2.2 SK Sportuojantieji ir tr.'!AD44+SUC1_Treneriai!Y44</f>
        <v>0</v>
      </c>
      <c r="AJ44" s="239">
        <f>'2.2 SK Sportuojantieji ir tr.'!AE44+SUC1_Treneriai!Z44</f>
        <v>0</v>
      </c>
      <c r="AK44" s="239">
        <f>'2.2 SK Sportuojantieji ir tr.'!AF44+SUC1_Treneriai!AA44</f>
        <v>0</v>
      </c>
      <c r="AL44" s="239">
        <f>'2.2 SK Sportuojantieji ir tr.'!AG44+SUC1_Treneriai!AB44</f>
        <v>0</v>
      </c>
      <c r="AM44" s="239">
        <f>'2.2 SK Sportuojantieji ir tr.'!AH44+SUC1_Treneriai!AC44</f>
        <v>0</v>
      </c>
      <c r="AN44" s="239">
        <f>'2.2 SK Sportuojantieji ir tr.'!AI44+SUC1_Treneriai!AD44</f>
        <v>0</v>
      </c>
      <c r="AO44" s="239">
        <f>'2.2 SK Sportuojantieji ir tr.'!AJ44+SUC1_Treneriai!AE44</f>
        <v>0</v>
      </c>
      <c r="AP44" s="239">
        <f>'2.2 SK Sportuojantieji ir tr.'!AK44+SUC1_Treneriai!AF44</f>
        <v>0</v>
      </c>
      <c r="AR44" s="214" t="str">
        <f>IF(SUC1_Treneriai!C44&gt;M44,"Klaida! Negali būti mažiau trenerių negu SUC1 formoje","")</f>
        <v/>
      </c>
    </row>
    <row r="45" spans="1:44" ht="10.5" customHeight="1">
      <c r="A45" s="41" t="s">
        <v>190</v>
      </c>
      <c r="B45" s="263" t="s">
        <v>374</v>
      </c>
      <c r="C45" s="239">
        <f>'SUC1_B. duomenys'!C62</f>
        <v>0</v>
      </c>
      <c r="D45" s="239">
        <f>'SUC1_B. duomenys'!D62</f>
        <v>0</v>
      </c>
      <c r="E45" s="239">
        <f>'SUC1_B. duomenys'!E62</f>
        <v>0</v>
      </c>
      <c r="F45" s="386">
        <f t="shared" si="0"/>
        <v>0</v>
      </c>
      <c r="G45" s="239">
        <f>'SUC1_B. duomenys'!G62</f>
        <v>0</v>
      </c>
      <c r="H45" s="239">
        <f>'2.2 SK Sportuojantieji ir tr.'!C45</f>
        <v>0</v>
      </c>
      <c r="I45" s="239">
        <f>'2.2 SK Sportuojantieji ir tr.'!D45</f>
        <v>0</v>
      </c>
      <c r="J45" s="239">
        <f>'2.2 SK Sportuojantieji ir tr.'!E45</f>
        <v>0</v>
      </c>
      <c r="K45" s="386">
        <f t="shared" si="1"/>
        <v>0</v>
      </c>
      <c r="L45" s="239">
        <f>'2.2 SK Sportuojantieji ir tr.'!G45</f>
        <v>0</v>
      </c>
      <c r="M45" s="52">
        <f>'2.2 SK Sportuojantieji ir tr.'!H45+SUC1_Treneriai!C45</f>
        <v>0</v>
      </c>
      <c r="N45" s="239">
        <f>'2.2 SK Sportuojantieji ir tr.'!I45+SUC1_Treneriai!D45</f>
        <v>0</v>
      </c>
      <c r="O45" s="37">
        <f t="shared" si="2"/>
        <v>0</v>
      </c>
      <c r="P45" s="239">
        <f>'2.2 SK Sportuojantieji ir tr.'!K45+SUC1_Treneriai!F45</f>
        <v>0</v>
      </c>
      <c r="Q45" s="239">
        <f>'2.2 SK Sportuojantieji ir tr.'!L45+SUC1_Treneriai!G45</f>
        <v>0</v>
      </c>
      <c r="R45" s="239">
        <f>'2.2 SK Sportuojantieji ir tr.'!M45+SUC1_Treneriai!H45</f>
        <v>0</v>
      </c>
      <c r="S45" s="239">
        <f>'2.2 SK Sportuojantieji ir tr.'!N45+SUC1_Treneriai!I45</f>
        <v>0</v>
      </c>
      <c r="T45" s="239">
        <f>'2.2 SK Sportuojantieji ir tr.'!O45+SUC1_Treneriai!J45</f>
        <v>0</v>
      </c>
      <c r="U45" s="239">
        <f>'2.2 SK Sportuojantieji ir tr.'!P45+SUC1_Treneriai!K45</f>
        <v>0</v>
      </c>
      <c r="V45" s="239">
        <f>'2.2 SK Sportuojantieji ir tr.'!Q45+SUC1_Treneriai!L45</f>
        <v>0</v>
      </c>
      <c r="W45" s="239">
        <f>'2.2 SK Sportuojantieji ir tr.'!R45+SUC1_Treneriai!M45</f>
        <v>0</v>
      </c>
      <c r="X45" s="239">
        <f>'2.2 SK Sportuojantieji ir tr.'!S45+SUC1_Treneriai!N45</f>
        <v>0</v>
      </c>
      <c r="Y45" s="239">
        <f>'2.2 SK Sportuojantieji ir tr.'!T45+SUC1_Treneriai!O45</f>
        <v>0</v>
      </c>
      <c r="Z45" s="239">
        <f>'2.2 SK Sportuojantieji ir tr.'!U45+SUC1_Treneriai!P45</f>
        <v>0</v>
      </c>
      <c r="AA45" s="239">
        <f>'2.2 SK Sportuojantieji ir tr.'!V45+SUC1_Treneriai!Q45</f>
        <v>0</v>
      </c>
      <c r="AB45" s="239">
        <f>'2.2 SK Sportuojantieji ir tr.'!W45+SUC1_Treneriai!R45</f>
        <v>0</v>
      </c>
      <c r="AC45" s="239">
        <f>'2.2 SK Sportuojantieji ir tr.'!X45+SUC1_Treneriai!S45</f>
        <v>0</v>
      </c>
      <c r="AD45" s="239">
        <f>'2.2 SK Sportuojantieji ir tr.'!Y45+SUC1_Treneriai!T45</f>
        <v>0</v>
      </c>
      <c r="AE45" s="239">
        <f>'2.2 SK Sportuojantieji ir tr.'!Z45+SUC1_Treneriai!U45</f>
        <v>0</v>
      </c>
      <c r="AF45" s="239">
        <f>'2.2 SK Sportuojantieji ir tr.'!AA45+SUC1_Treneriai!V45</f>
        <v>0</v>
      </c>
      <c r="AG45" s="239">
        <f>'2.2 SK Sportuojantieji ir tr.'!AB45+SUC1_Treneriai!W45</f>
        <v>0</v>
      </c>
      <c r="AH45" s="239">
        <f>'2.2 SK Sportuojantieji ir tr.'!AC45+SUC1_Treneriai!X45</f>
        <v>0</v>
      </c>
      <c r="AI45" s="239">
        <f>'2.2 SK Sportuojantieji ir tr.'!AD45+SUC1_Treneriai!Y45</f>
        <v>0</v>
      </c>
      <c r="AJ45" s="239">
        <f>'2.2 SK Sportuojantieji ir tr.'!AE45+SUC1_Treneriai!Z45</f>
        <v>0</v>
      </c>
      <c r="AK45" s="239">
        <f>'2.2 SK Sportuojantieji ir tr.'!AF45+SUC1_Treneriai!AA45</f>
        <v>0</v>
      </c>
      <c r="AL45" s="239">
        <f>'2.2 SK Sportuojantieji ir tr.'!AG45+SUC1_Treneriai!AB45</f>
        <v>0</v>
      </c>
      <c r="AM45" s="239">
        <f>'2.2 SK Sportuojantieji ir tr.'!AH45+SUC1_Treneriai!AC45</f>
        <v>0</v>
      </c>
      <c r="AN45" s="239">
        <f>'2.2 SK Sportuojantieji ir tr.'!AI45+SUC1_Treneriai!AD45</f>
        <v>0</v>
      </c>
      <c r="AO45" s="239">
        <f>'2.2 SK Sportuojantieji ir tr.'!AJ45+SUC1_Treneriai!AE45</f>
        <v>0</v>
      </c>
      <c r="AP45" s="239">
        <f>'2.2 SK Sportuojantieji ir tr.'!AK45+SUC1_Treneriai!AF45</f>
        <v>0</v>
      </c>
      <c r="AR45" s="214" t="str">
        <f>IF(SUC1_Treneriai!C45&gt;M45,"Klaida! Negali būti mažiau trenerių negu SUC1 formoje","")</f>
        <v/>
      </c>
    </row>
    <row r="46" spans="1:44" ht="10.5" customHeight="1">
      <c r="A46" s="41" t="s">
        <v>191</v>
      </c>
      <c r="B46" s="263" t="s">
        <v>76</v>
      </c>
      <c r="C46" s="239">
        <f>'SUC1_B. duomenys'!C63</f>
        <v>241</v>
      </c>
      <c r="D46" s="239">
        <f>'SUC1_B. duomenys'!D63</f>
        <v>0</v>
      </c>
      <c r="E46" s="239">
        <f>'SUC1_B. duomenys'!E63</f>
        <v>0</v>
      </c>
      <c r="F46" s="386">
        <f t="shared" si="0"/>
        <v>241</v>
      </c>
      <c r="G46" s="239">
        <f>'SUC1_B. duomenys'!G63</f>
        <v>90</v>
      </c>
      <c r="H46" s="239">
        <f>'2.2 SK Sportuojantieji ir tr.'!C46</f>
        <v>44</v>
      </c>
      <c r="I46" s="239">
        <f>'2.2 SK Sportuojantieji ir tr.'!D46</f>
        <v>27</v>
      </c>
      <c r="J46" s="239">
        <f>'2.2 SK Sportuojantieji ir tr.'!E46</f>
        <v>10</v>
      </c>
      <c r="K46" s="386">
        <f t="shared" si="1"/>
        <v>81</v>
      </c>
      <c r="L46" s="239">
        <f>'2.2 SK Sportuojantieji ir tr.'!G46</f>
        <v>26</v>
      </c>
      <c r="M46" s="52">
        <f>'2.2 SK Sportuojantieji ir tr.'!H46+SUC1_Treneriai!C46</f>
        <v>14</v>
      </c>
      <c r="N46" s="239">
        <f>'2.2 SK Sportuojantieji ir tr.'!I46+SUC1_Treneriai!D46</f>
        <v>7</v>
      </c>
      <c r="O46" s="37">
        <f t="shared" si="2"/>
        <v>2</v>
      </c>
      <c r="P46" s="239">
        <f>'2.2 SK Sportuojantieji ir tr.'!K46+SUC1_Treneriai!F46</f>
        <v>4</v>
      </c>
      <c r="Q46" s="239">
        <f>'2.2 SK Sportuojantieji ir tr.'!L46+SUC1_Treneriai!G46</f>
        <v>3</v>
      </c>
      <c r="R46" s="239">
        <f>'2.2 SK Sportuojantieji ir tr.'!M46+SUC1_Treneriai!H46</f>
        <v>5</v>
      </c>
      <c r="S46" s="239">
        <f>'2.2 SK Sportuojantieji ir tr.'!N46+SUC1_Treneriai!I46</f>
        <v>0</v>
      </c>
      <c r="T46" s="239">
        <f>'2.2 SK Sportuojantieji ir tr.'!O46+SUC1_Treneriai!J46</f>
        <v>0</v>
      </c>
      <c r="U46" s="239">
        <f>'2.2 SK Sportuojantieji ir tr.'!P46+SUC1_Treneriai!K46</f>
        <v>0</v>
      </c>
      <c r="V46" s="239">
        <f>'2.2 SK Sportuojantieji ir tr.'!Q46+SUC1_Treneriai!L46</f>
        <v>2</v>
      </c>
      <c r="W46" s="239">
        <f>'2.2 SK Sportuojantieji ir tr.'!R46+SUC1_Treneriai!M46</f>
        <v>1</v>
      </c>
      <c r="X46" s="239">
        <f>'2.2 SK Sportuojantieji ir tr.'!S46+SUC1_Treneriai!N46</f>
        <v>3</v>
      </c>
      <c r="Y46" s="239">
        <f>'2.2 SK Sportuojantieji ir tr.'!T46+SUC1_Treneriai!O46</f>
        <v>0</v>
      </c>
      <c r="Z46" s="239">
        <f>'2.2 SK Sportuojantieji ir tr.'!U46+SUC1_Treneriai!P46</f>
        <v>0</v>
      </c>
      <c r="AA46" s="239">
        <f>'2.2 SK Sportuojantieji ir tr.'!V46+SUC1_Treneriai!Q46</f>
        <v>0</v>
      </c>
      <c r="AB46" s="239">
        <f>'2.2 SK Sportuojantieji ir tr.'!W46+SUC1_Treneriai!R46</f>
        <v>0</v>
      </c>
      <c r="AC46" s="239">
        <f>'2.2 SK Sportuojantieji ir tr.'!X46+SUC1_Treneriai!S46</f>
        <v>0</v>
      </c>
      <c r="AD46" s="239">
        <f>'2.2 SK Sportuojantieji ir tr.'!Y46+SUC1_Treneriai!T46</f>
        <v>0</v>
      </c>
      <c r="AE46" s="239">
        <f>'2.2 SK Sportuojantieji ir tr.'!Z46+SUC1_Treneriai!U46</f>
        <v>0</v>
      </c>
      <c r="AF46" s="239">
        <f>'2.2 SK Sportuojantieji ir tr.'!AA46+SUC1_Treneriai!V46</f>
        <v>0</v>
      </c>
      <c r="AG46" s="239">
        <f>'2.2 SK Sportuojantieji ir tr.'!AB46+SUC1_Treneriai!W46</f>
        <v>0</v>
      </c>
      <c r="AH46" s="239">
        <f>'2.2 SK Sportuojantieji ir tr.'!AC46+SUC1_Treneriai!X46</f>
        <v>0</v>
      </c>
      <c r="AI46" s="239">
        <f>'2.2 SK Sportuojantieji ir tr.'!AD46+SUC1_Treneriai!Y46</f>
        <v>0</v>
      </c>
      <c r="AJ46" s="239">
        <f>'2.2 SK Sportuojantieji ir tr.'!AE46+SUC1_Treneriai!Z46</f>
        <v>0</v>
      </c>
      <c r="AK46" s="239">
        <f>'2.2 SK Sportuojantieji ir tr.'!AF46+SUC1_Treneriai!AA46</f>
        <v>0</v>
      </c>
      <c r="AL46" s="239">
        <f>'2.2 SK Sportuojantieji ir tr.'!AG46+SUC1_Treneriai!AB46</f>
        <v>0</v>
      </c>
      <c r="AM46" s="239">
        <f>'2.2 SK Sportuojantieji ir tr.'!AH46+SUC1_Treneriai!AC46</f>
        <v>0</v>
      </c>
      <c r="AN46" s="239">
        <f>'2.2 SK Sportuojantieji ir tr.'!AI46+SUC1_Treneriai!AD46</f>
        <v>0</v>
      </c>
      <c r="AO46" s="239">
        <f>'2.2 SK Sportuojantieji ir tr.'!AJ46+SUC1_Treneriai!AE46</f>
        <v>0</v>
      </c>
      <c r="AP46" s="239">
        <f>'2.2 SK Sportuojantieji ir tr.'!AK46+SUC1_Treneriai!AF46</f>
        <v>15</v>
      </c>
      <c r="AR46" s="214" t="str">
        <f>IF(SUC1_Treneriai!C46&gt;M46,"Klaida! Negali būti mažiau trenerių negu SUC1 formoje","")</f>
        <v/>
      </c>
    </row>
    <row r="47" spans="1:44" ht="10.5" customHeight="1">
      <c r="A47" s="41" t="s">
        <v>192</v>
      </c>
      <c r="B47" s="263" t="s">
        <v>99</v>
      </c>
      <c r="C47" s="239">
        <f>'SUC1_B. duomenys'!C64</f>
        <v>0</v>
      </c>
      <c r="D47" s="239">
        <f>'SUC1_B. duomenys'!D64</f>
        <v>0</v>
      </c>
      <c r="E47" s="239">
        <f>'SUC1_B. duomenys'!E64</f>
        <v>0</v>
      </c>
      <c r="F47" s="386">
        <f t="shared" si="0"/>
        <v>0</v>
      </c>
      <c r="G47" s="239">
        <f>'SUC1_B. duomenys'!G64</f>
        <v>0</v>
      </c>
      <c r="H47" s="239">
        <f>'2.2 SK Sportuojantieji ir tr.'!C47</f>
        <v>100</v>
      </c>
      <c r="I47" s="239">
        <f>'2.2 SK Sportuojantieji ir tr.'!D47</f>
        <v>25</v>
      </c>
      <c r="J47" s="239">
        <f>'2.2 SK Sportuojantieji ir tr.'!E47</f>
        <v>20</v>
      </c>
      <c r="K47" s="386">
        <f t="shared" si="1"/>
        <v>145</v>
      </c>
      <c r="L47" s="239">
        <f>'2.2 SK Sportuojantieji ir tr.'!G47</f>
        <v>5</v>
      </c>
      <c r="M47" s="52">
        <f>'2.2 SK Sportuojantieji ir tr.'!H47+SUC1_Treneriai!C47</f>
        <v>0</v>
      </c>
      <c r="N47" s="239">
        <f>'2.2 SK Sportuojantieji ir tr.'!I47+SUC1_Treneriai!D47</f>
        <v>0</v>
      </c>
      <c r="O47" s="37">
        <f t="shared" si="2"/>
        <v>0</v>
      </c>
      <c r="P47" s="239">
        <f>'2.2 SK Sportuojantieji ir tr.'!K47+SUC1_Treneriai!F47</f>
        <v>0</v>
      </c>
      <c r="Q47" s="239">
        <f>'2.2 SK Sportuojantieji ir tr.'!L47+SUC1_Treneriai!G47</f>
        <v>0</v>
      </c>
      <c r="R47" s="239">
        <f>'2.2 SK Sportuojantieji ir tr.'!M47+SUC1_Treneriai!H47</f>
        <v>0</v>
      </c>
      <c r="S47" s="239">
        <f>'2.2 SK Sportuojantieji ir tr.'!N47+SUC1_Treneriai!I47</f>
        <v>0</v>
      </c>
      <c r="T47" s="239">
        <f>'2.2 SK Sportuojantieji ir tr.'!O47+SUC1_Treneriai!J47</f>
        <v>0</v>
      </c>
      <c r="U47" s="239">
        <f>'2.2 SK Sportuojantieji ir tr.'!P47+SUC1_Treneriai!K47</f>
        <v>0</v>
      </c>
      <c r="V47" s="239">
        <f>'2.2 SK Sportuojantieji ir tr.'!Q47+SUC1_Treneriai!L47</f>
        <v>0</v>
      </c>
      <c r="W47" s="239">
        <f>'2.2 SK Sportuojantieji ir tr.'!R47+SUC1_Treneriai!M47</f>
        <v>0</v>
      </c>
      <c r="X47" s="239">
        <f>'2.2 SK Sportuojantieji ir tr.'!S47+SUC1_Treneriai!N47</f>
        <v>0</v>
      </c>
      <c r="Y47" s="239">
        <f>'2.2 SK Sportuojantieji ir tr.'!T47+SUC1_Treneriai!O47</f>
        <v>0</v>
      </c>
      <c r="Z47" s="239">
        <f>'2.2 SK Sportuojantieji ir tr.'!U47+SUC1_Treneriai!P47</f>
        <v>0</v>
      </c>
      <c r="AA47" s="239">
        <f>'2.2 SK Sportuojantieji ir tr.'!V47+SUC1_Treneriai!Q47</f>
        <v>0</v>
      </c>
      <c r="AB47" s="239">
        <f>'2.2 SK Sportuojantieji ir tr.'!W47+SUC1_Treneriai!R47</f>
        <v>0</v>
      </c>
      <c r="AC47" s="239">
        <f>'2.2 SK Sportuojantieji ir tr.'!X47+SUC1_Treneriai!S47</f>
        <v>0</v>
      </c>
      <c r="AD47" s="239">
        <f>'2.2 SK Sportuojantieji ir tr.'!Y47+SUC1_Treneriai!T47</f>
        <v>0</v>
      </c>
      <c r="AE47" s="239">
        <f>'2.2 SK Sportuojantieji ir tr.'!Z47+SUC1_Treneriai!U47</f>
        <v>0</v>
      </c>
      <c r="AF47" s="239">
        <f>'2.2 SK Sportuojantieji ir tr.'!AA47+SUC1_Treneriai!V47</f>
        <v>0</v>
      </c>
      <c r="AG47" s="239">
        <f>'2.2 SK Sportuojantieji ir tr.'!AB47+SUC1_Treneriai!W47</f>
        <v>0</v>
      </c>
      <c r="AH47" s="239">
        <f>'2.2 SK Sportuojantieji ir tr.'!AC47+SUC1_Treneriai!X47</f>
        <v>0</v>
      </c>
      <c r="AI47" s="239">
        <f>'2.2 SK Sportuojantieji ir tr.'!AD47+SUC1_Treneriai!Y47</f>
        <v>0</v>
      </c>
      <c r="AJ47" s="239">
        <f>'2.2 SK Sportuojantieji ir tr.'!AE47+SUC1_Treneriai!Z47</f>
        <v>0</v>
      </c>
      <c r="AK47" s="239">
        <f>'2.2 SK Sportuojantieji ir tr.'!AF47+SUC1_Treneriai!AA47</f>
        <v>0</v>
      </c>
      <c r="AL47" s="239">
        <f>'2.2 SK Sportuojantieji ir tr.'!AG47+SUC1_Treneriai!AB47</f>
        <v>0</v>
      </c>
      <c r="AM47" s="239">
        <f>'2.2 SK Sportuojantieji ir tr.'!AH47+SUC1_Treneriai!AC47</f>
        <v>0</v>
      </c>
      <c r="AN47" s="239">
        <f>'2.2 SK Sportuojantieji ir tr.'!AI47+SUC1_Treneriai!AD47</f>
        <v>0</v>
      </c>
      <c r="AO47" s="239">
        <f>'2.2 SK Sportuojantieji ir tr.'!AJ47+SUC1_Treneriai!AE47</f>
        <v>0</v>
      </c>
      <c r="AP47" s="239">
        <f>'2.2 SK Sportuojantieji ir tr.'!AK47+SUC1_Treneriai!AF47</f>
        <v>0</v>
      </c>
      <c r="AR47" s="214" t="str">
        <f>IF(SUC1_Treneriai!C47&gt;M47,"Klaida! Negali būti mažiau trenerių negu SUC1 formoje","")</f>
        <v/>
      </c>
    </row>
    <row r="48" spans="1:44" ht="10.5" customHeight="1">
      <c r="A48" s="41" t="s">
        <v>193</v>
      </c>
      <c r="B48" s="263" t="s">
        <v>375</v>
      </c>
      <c r="C48" s="239">
        <f>'SUC1_B. duomenys'!C65</f>
        <v>0</v>
      </c>
      <c r="D48" s="239">
        <f>'SUC1_B. duomenys'!D65</f>
        <v>0</v>
      </c>
      <c r="E48" s="239">
        <f>'SUC1_B. duomenys'!E65</f>
        <v>0</v>
      </c>
      <c r="F48" s="386">
        <f t="shared" si="0"/>
        <v>0</v>
      </c>
      <c r="G48" s="239">
        <f>'SUC1_B. duomenys'!G65</f>
        <v>0</v>
      </c>
      <c r="H48" s="239">
        <f>'2.2 SK Sportuojantieji ir tr.'!C48</f>
        <v>0</v>
      </c>
      <c r="I48" s="239">
        <f>'2.2 SK Sportuojantieji ir tr.'!D48</f>
        <v>0</v>
      </c>
      <c r="J48" s="239">
        <f>'2.2 SK Sportuojantieji ir tr.'!E48</f>
        <v>0</v>
      </c>
      <c r="K48" s="386">
        <f t="shared" si="1"/>
        <v>0</v>
      </c>
      <c r="L48" s="239">
        <f>'2.2 SK Sportuojantieji ir tr.'!G48</f>
        <v>0</v>
      </c>
      <c r="M48" s="52">
        <f>'2.2 SK Sportuojantieji ir tr.'!H48+SUC1_Treneriai!C48</f>
        <v>0</v>
      </c>
      <c r="N48" s="239">
        <f>'2.2 SK Sportuojantieji ir tr.'!I48+SUC1_Treneriai!D48</f>
        <v>0</v>
      </c>
      <c r="O48" s="37">
        <f t="shared" si="2"/>
        <v>0</v>
      </c>
      <c r="P48" s="239">
        <f>'2.2 SK Sportuojantieji ir tr.'!K48+SUC1_Treneriai!F48</f>
        <v>0</v>
      </c>
      <c r="Q48" s="239">
        <f>'2.2 SK Sportuojantieji ir tr.'!L48+SUC1_Treneriai!G48</f>
        <v>0</v>
      </c>
      <c r="R48" s="239">
        <f>'2.2 SK Sportuojantieji ir tr.'!M48+SUC1_Treneriai!H48</f>
        <v>0</v>
      </c>
      <c r="S48" s="239">
        <f>'2.2 SK Sportuojantieji ir tr.'!N48+SUC1_Treneriai!I48</f>
        <v>0</v>
      </c>
      <c r="T48" s="239">
        <f>'2.2 SK Sportuojantieji ir tr.'!O48+SUC1_Treneriai!J48</f>
        <v>0</v>
      </c>
      <c r="U48" s="239">
        <f>'2.2 SK Sportuojantieji ir tr.'!P48+SUC1_Treneriai!K48</f>
        <v>0</v>
      </c>
      <c r="V48" s="239">
        <f>'2.2 SK Sportuojantieji ir tr.'!Q48+SUC1_Treneriai!L48</f>
        <v>0</v>
      </c>
      <c r="W48" s="239">
        <f>'2.2 SK Sportuojantieji ir tr.'!R48+SUC1_Treneriai!M48</f>
        <v>0</v>
      </c>
      <c r="X48" s="239">
        <f>'2.2 SK Sportuojantieji ir tr.'!S48+SUC1_Treneriai!N48</f>
        <v>0</v>
      </c>
      <c r="Y48" s="239">
        <f>'2.2 SK Sportuojantieji ir tr.'!T48+SUC1_Treneriai!O48</f>
        <v>0</v>
      </c>
      <c r="Z48" s="239">
        <f>'2.2 SK Sportuojantieji ir tr.'!U48+SUC1_Treneriai!P48</f>
        <v>0</v>
      </c>
      <c r="AA48" s="239">
        <f>'2.2 SK Sportuojantieji ir tr.'!V48+SUC1_Treneriai!Q48</f>
        <v>0</v>
      </c>
      <c r="AB48" s="239">
        <f>'2.2 SK Sportuojantieji ir tr.'!W48+SUC1_Treneriai!R48</f>
        <v>0</v>
      </c>
      <c r="AC48" s="239">
        <f>'2.2 SK Sportuojantieji ir tr.'!X48+SUC1_Treneriai!S48</f>
        <v>0</v>
      </c>
      <c r="AD48" s="239">
        <f>'2.2 SK Sportuojantieji ir tr.'!Y48+SUC1_Treneriai!T48</f>
        <v>0</v>
      </c>
      <c r="AE48" s="239">
        <f>'2.2 SK Sportuojantieji ir tr.'!Z48+SUC1_Treneriai!U48</f>
        <v>0</v>
      </c>
      <c r="AF48" s="239">
        <f>'2.2 SK Sportuojantieji ir tr.'!AA48+SUC1_Treneriai!V48</f>
        <v>0</v>
      </c>
      <c r="AG48" s="239">
        <f>'2.2 SK Sportuojantieji ir tr.'!AB48+SUC1_Treneriai!W48</f>
        <v>0</v>
      </c>
      <c r="AH48" s="239">
        <f>'2.2 SK Sportuojantieji ir tr.'!AC48+SUC1_Treneriai!X48</f>
        <v>0</v>
      </c>
      <c r="AI48" s="239">
        <f>'2.2 SK Sportuojantieji ir tr.'!AD48+SUC1_Treneriai!Y48</f>
        <v>0</v>
      </c>
      <c r="AJ48" s="239">
        <f>'2.2 SK Sportuojantieji ir tr.'!AE48+SUC1_Treneriai!Z48</f>
        <v>0</v>
      </c>
      <c r="AK48" s="239">
        <f>'2.2 SK Sportuojantieji ir tr.'!AF48+SUC1_Treneriai!AA48</f>
        <v>0</v>
      </c>
      <c r="AL48" s="239">
        <f>'2.2 SK Sportuojantieji ir tr.'!AG48+SUC1_Treneriai!AB48</f>
        <v>0</v>
      </c>
      <c r="AM48" s="239">
        <f>'2.2 SK Sportuojantieji ir tr.'!AH48+SUC1_Treneriai!AC48</f>
        <v>0</v>
      </c>
      <c r="AN48" s="239">
        <f>'2.2 SK Sportuojantieji ir tr.'!AI48+SUC1_Treneriai!AD48</f>
        <v>0</v>
      </c>
      <c r="AO48" s="239">
        <f>'2.2 SK Sportuojantieji ir tr.'!AJ48+SUC1_Treneriai!AE48</f>
        <v>0</v>
      </c>
      <c r="AP48" s="239">
        <f>'2.2 SK Sportuojantieji ir tr.'!AK48+SUC1_Treneriai!AF48</f>
        <v>0</v>
      </c>
      <c r="AR48" s="214" t="str">
        <f>IF(SUC1_Treneriai!C48&gt;M48,"Klaida! Negali būti mažiau trenerių negu SUC1 formoje","")</f>
        <v/>
      </c>
    </row>
    <row r="49" spans="1:44" ht="10.5" customHeight="1">
      <c r="A49" s="41" t="s">
        <v>194</v>
      </c>
      <c r="B49" s="263" t="s">
        <v>376</v>
      </c>
      <c r="C49" s="239">
        <f>'SUC1_B. duomenys'!C66</f>
        <v>0</v>
      </c>
      <c r="D49" s="239">
        <f>'SUC1_B. duomenys'!D66</f>
        <v>0</v>
      </c>
      <c r="E49" s="239">
        <f>'SUC1_B. duomenys'!E66</f>
        <v>0</v>
      </c>
      <c r="F49" s="386">
        <f t="shared" si="0"/>
        <v>0</v>
      </c>
      <c r="G49" s="239">
        <f>'SUC1_B. duomenys'!G66</f>
        <v>0</v>
      </c>
      <c r="H49" s="239">
        <f>'2.2 SK Sportuojantieji ir tr.'!C49</f>
        <v>0</v>
      </c>
      <c r="I49" s="239">
        <f>'2.2 SK Sportuojantieji ir tr.'!D49</f>
        <v>0</v>
      </c>
      <c r="J49" s="239">
        <f>'2.2 SK Sportuojantieji ir tr.'!E49</f>
        <v>0</v>
      </c>
      <c r="K49" s="386">
        <f t="shared" si="1"/>
        <v>0</v>
      </c>
      <c r="L49" s="239">
        <f>'2.2 SK Sportuojantieji ir tr.'!G49</f>
        <v>0</v>
      </c>
      <c r="M49" s="52">
        <f>'2.2 SK Sportuojantieji ir tr.'!H49+SUC1_Treneriai!C49</f>
        <v>0</v>
      </c>
      <c r="N49" s="239">
        <f>'2.2 SK Sportuojantieji ir tr.'!I49+SUC1_Treneriai!D49</f>
        <v>0</v>
      </c>
      <c r="O49" s="37">
        <f t="shared" si="2"/>
        <v>0</v>
      </c>
      <c r="P49" s="239">
        <f>'2.2 SK Sportuojantieji ir tr.'!K49+SUC1_Treneriai!F49</f>
        <v>0</v>
      </c>
      <c r="Q49" s="239">
        <f>'2.2 SK Sportuojantieji ir tr.'!L49+SUC1_Treneriai!G49</f>
        <v>0</v>
      </c>
      <c r="R49" s="239">
        <f>'2.2 SK Sportuojantieji ir tr.'!M49+SUC1_Treneriai!H49</f>
        <v>0</v>
      </c>
      <c r="S49" s="239">
        <f>'2.2 SK Sportuojantieji ir tr.'!N49+SUC1_Treneriai!I49</f>
        <v>0</v>
      </c>
      <c r="T49" s="239">
        <f>'2.2 SK Sportuojantieji ir tr.'!O49+SUC1_Treneriai!J49</f>
        <v>0</v>
      </c>
      <c r="U49" s="239">
        <f>'2.2 SK Sportuojantieji ir tr.'!P49+SUC1_Treneriai!K49</f>
        <v>0</v>
      </c>
      <c r="V49" s="239">
        <f>'2.2 SK Sportuojantieji ir tr.'!Q49+SUC1_Treneriai!L49</f>
        <v>0</v>
      </c>
      <c r="W49" s="239">
        <f>'2.2 SK Sportuojantieji ir tr.'!R49+SUC1_Treneriai!M49</f>
        <v>0</v>
      </c>
      <c r="X49" s="239">
        <f>'2.2 SK Sportuojantieji ir tr.'!S49+SUC1_Treneriai!N49</f>
        <v>0</v>
      </c>
      <c r="Y49" s="239">
        <f>'2.2 SK Sportuojantieji ir tr.'!T49+SUC1_Treneriai!O49</f>
        <v>0</v>
      </c>
      <c r="Z49" s="239">
        <f>'2.2 SK Sportuojantieji ir tr.'!U49+SUC1_Treneriai!P49</f>
        <v>0</v>
      </c>
      <c r="AA49" s="239">
        <f>'2.2 SK Sportuojantieji ir tr.'!V49+SUC1_Treneriai!Q49</f>
        <v>0</v>
      </c>
      <c r="AB49" s="239">
        <f>'2.2 SK Sportuojantieji ir tr.'!W49+SUC1_Treneriai!R49</f>
        <v>0</v>
      </c>
      <c r="AC49" s="239">
        <f>'2.2 SK Sportuojantieji ir tr.'!X49+SUC1_Treneriai!S49</f>
        <v>0</v>
      </c>
      <c r="AD49" s="239">
        <f>'2.2 SK Sportuojantieji ir tr.'!Y49+SUC1_Treneriai!T49</f>
        <v>0</v>
      </c>
      <c r="AE49" s="239">
        <f>'2.2 SK Sportuojantieji ir tr.'!Z49+SUC1_Treneriai!U49</f>
        <v>0</v>
      </c>
      <c r="AF49" s="239">
        <f>'2.2 SK Sportuojantieji ir tr.'!AA49+SUC1_Treneriai!V49</f>
        <v>0</v>
      </c>
      <c r="AG49" s="239">
        <f>'2.2 SK Sportuojantieji ir tr.'!AB49+SUC1_Treneriai!W49</f>
        <v>0</v>
      </c>
      <c r="AH49" s="239">
        <f>'2.2 SK Sportuojantieji ir tr.'!AC49+SUC1_Treneriai!X49</f>
        <v>0</v>
      </c>
      <c r="AI49" s="239">
        <f>'2.2 SK Sportuojantieji ir tr.'!AD49+SUC1_Treneriai!Y49</f>
        <v>0</v>
      </c>
      <c r="AJ49" s="239">
        <f>'2.2 SK Sportuojantieji ir tr.'!AE49+SUC1_Treneriai!Z49</f>
        <v>0</v>
      </c>
      <c r="AK49" s="239">
        <f>'2.2 SK Sportuojantieji ir tr.'!AF49+SUC1_Treneriai!AA49</f>
        <v>0</v>
      </c>
      <c r="AL49" s="239">
        <f>'2.2 SK Sportuojantieji ir tr.'!AG49+SUC1_Treneriai!AB49</f>
        <v>0</v>
      </c>
      <c r="AM49" s="239">
        <f>'2.2 SK Sportuojantieji ir tr.'!AH49+SUC1_Treneriai!AC49</f>
        <v>0</v>
      </c>
      <c r="AN49" s="239">
        <f>'2.2 SK Sportuojantieji ir tr.'!AI49+SUC1_Treneriai!AD49</f>
        <v>0</v>
      </c>
      <c r="AO49" s="239">
        <f>'2.2 SK Sportuojantieji ir tr.'!AJ49+SUC1_Treneriai!AE49</f>
        <v>0</v>
      </c>
      <c r="AP49" s="239">
        <f>'2.2 SK Sportuojantieji ir tr.'!AK49+SUC1_Treneriai!AF49</f>
        <v>0</v>
      </c>
      <c r="AR49" s="214" t="str">
        <f>IF(SUC1_Treneriai!C49&gt;M49,"Klaida! Negali būti mažiau trenerių negu SUC1 formoje","")</f>
        <v/>
      </c>
    </row>
    <row r="50" spans="1:44" ht="10.5" customHeight="1">
      <c r="A50" s="41" t="s">
        <v>197</v>
      </c>
      <c r="B50" s="262" t="s">
        <v>377</v>
      </c>
      <c r="C50" s="239">
        <f>'SUC1_B. duomenys'!C67</f>
        <v>0</v>
      </c>
      <c r="D50" s="239">
        <f>'SUC1_B. duomenys'!D67</f>
        <v>0</v>
      </c>
      <c r="E50" s="239">
        <f>'SUC1_B. duomenys'!E67</f>
        <v>0</v>
      </c>
      <c r="F50" s="386">
        <f t="shared" si="0"/>
        <v>0</v>
      </c>
      <c r="G50" s="239">
        <f>'SUC1_B. duomenys'!G67</f>
        <v>0</v>
      </c>
      <c r="H50" s="239">
        <f>'2.2 SK Sportuojantieji ir tr.'!C50</f>
        <v>0</v>
      </c>
      <c r="I50" s="239">
        <f>'2.2 SK Sportuojantieji ir tr.'!D50</f>
        <v>0</v>
      </c>
      <c r="J50" s="239">
        <f>'2.2 SK Sportuojantieji ir tr.'!E50</f>
        <v>0</v>
      </c>
      <c r="K50" s="386">
        <f t="shared" si="1"/>
        <v>0</v>
      </c>
      <c r="L50" s="239">
        <f>'2.2 SK Sportuojantieji ir tr.'!G50</f>
        <v>0</v>
      </c>
      <c r="M50" s="52">
        <f>'2.2 SK Sportuojantieji ir tr.'!H50+SUC1_Treneriai!C50</f>
        <v>0</v>
      </c>
      <c r="N50" s="239">
        <f>'2.2 SK Sportuojantieji ir tr.'!I50+SUC1_Treneriai!D50</f>
        <v>0</v>
      </c>
      <c r="O50" s="37">
        <f t="shared" si="2"/>
        <v>0</v>
      </c>
      <c r="P50" s="239">
        <f>'2.2 SK Sportuojantieji ir tr.'!K50+SUC1_Treneriai!F50</f>
        <v>0</v>
      </c>
      <c r="Q50" s="239">
        <f>'2.2 SK Sportuojantieji ir tr.'!L50+SUC1_Treneriai!G50</f>
        <v>0</v>
      </c>
      <c r="R50" s="239">
        <f>'2.2 SK Sportuojantieji ir tr.'!M50+SUC1_Treneriai!H50</f>
        <v>0</v>
      </c>
      <c r="S50" s="239">
        <f>'2.2 SK Sportuojantieji ir tr.'!N50+SUC1_Treneriai!I50</f>
        <v>0</v>
      </c>
      <c r="T50" s="239">
        <f>'2.2 SK Sportuojantieji ir tr.'!O50+SUC1_Treneriai!J50</f>
        <v>0</v>
      </c>
      <c r="U50" s="239">
        <f>'2.2 SK Sportuojantieji ir tr.'!P50+SUC1_Treneriai!K50</f>
        <v>0</v>
      </c>
      <c r="V50" s="239">
        <f>'2.2 SK Sportuojantieji ir tr.'!Q50+SUC1_Treneriai!L50</f>
        <v>0</v>
      </c>
      <c r="W50" s="239">
        <f>'2.2 SK Sportuojantieji ir tr.'!R50+SUC1_Treneriai!M50</f>
        <v>0</v>
      </c>
      <c r="X50" s="239">
        <f>'2.2 SK Sportuojantieji ir tr.'!S50+SUC1_Treneriai!N50</f>
        <v>0</v>
      </c>
      <c r="Y50" s="239">
        <f>'2.2 SK Sportuojantieji ir tr.'!T50+SUC1_Treneriai!O50</f>
        <v>0</v>
      </c>
      <c r="Z50" s="239">
        <f>'2.2 SK Sportuojantieji ir tr.'!U50+SUC1_Treneriai!P50</f>
        <v>0</v>
      </c>
      <c r="AA50" s="239">
        <f>'2.2 SK Sportuojantieji ir tr.'!V50+SUC1_Treneriai!Q50</f>
        <v>0</v>
      </c>
      <c r="AB50" s="239">
        <f>'2.2 SK Sportuojantieji ir tr.'!W50+SUC1_Treneriai!R50</f>
        <v>0</v>
      </c>
      <c r="AC50" s="239">
        <f>'2.2 SK Sportuojantieji ir tr.'!X50+SUC1_Treneriai!S50</f>
        <v>0</v>
      </c>
      <c r="AD50" s="239">
        <f>'2.2 SK Sportuojantieji ir tr.'!Y50+SUC1_Treneriai!T50</f>
        <v>0</v>
      </c>
      <c r="AE50" s="239">
        <f>'2.2 SK Sportuojantieji ir tr.'!Z50+SUC1_Treneriai!U50</f>
        <v>0</v>
      </c>
      <c r="AF50" s="239">
        <f>'2.2 SK Sportuojantieji ir tr.'!AA50+SUC1_Treneriai!V50</f>
        <v>0</v>
      </c>
      <c r="AG50" s="239">
        <f>'2.2 SK Sportuojantieji ir tr.'!AB50+SUC1_Treneriai!W50</f>
        <v>0</v>
      </c>
      <c r="AH50" s="239">
        <f>'2.2 SK Sportuojantieji ir tr.'!AC50+SUC1_Treneriai!X50</f>
        <v>0</v>
      </c>
      <c r="AI50" s="239">
        <f>'2.2 SK Sportuojantieji ir tr.'!AD50+SUC1_Treneriai!Y50</f>
        <v>0</v>
      </c>
      <c r="AJ50" s="239">
        <f>'2.2 SK Sportuojantieji ir tr.'!AE50+SUC1_Treneriai!Z50</f>
        <v>0</v>
      </c>
      <c r="AK50" s="239">
        <f>'2.2 SK Sportuojantieji ir tr.'!AF50+SUC1_Treneriai!AA50</f>
        <v>0</v>
      </c>
      <c r="AL50" s="239">
        <f>'2.2 SK Sportuojantieji ir tr.'!AG50+SUC1_Treneriai!AB50</f>
        <v>0</v>
      </c>
      <c r="AM50" s="239">
        <f>'2.2 SK Sportuojantieji ir tr.'!AH50+SUC1_Treneriai!AC50</f>
        <v>0</v>
      </c>
      <c r="AN50" s="239">
        <f>'2.2 SK Sportuojantieji ir tr.'!AI50+SUC1_Treneriai!AD50</f>
        <v>0</v>
      </c>
      <c r="AO50" s="239">
        <f>'2.2 SK Sportuojantieji ir tr.'!AJ50+SUC1_Treneriai!AE50</f>
        <v>0</v>
      </c>
      <c r="AP50" s="239">
        <f>'2.2 SK Sportuojantieji ir tr.'!AK50+SUC1_Treneriai!AF50</f>
        <v>0</v>
      </c>
      <c r="AR50" s="214" t="str">
        <f>IF(SUC1_Treneriai!C50&gt;M50,"Klaida! Negali būti mažiau trenerių negu SUC1 formoje","")</f>
        <v/>
      </c>
    </row>
    <row r="51" spans="1:44" ht="10.5" customHeight="1">
      <c r="A51" s="41" t="s">
        <v>198</v>
      </c>
      <c r="B51" s="262" t="s">
        <v>514</v>
      </c>
      <c r="C51" s="239">
        <f>'SUC1_B. duomenys'!C68</f>
        <v>0</v>
      </c>
      <c r="D51" s="239">
        <f>'SUC1_B. duomenys'!D68</f>
        <v>0</v>
      </c>
      <c r="E51" s="239">
        <f>'SUC1_B. duomenys'!E68</f>
        <v>0</v>
      </c>
      <c r="F51" s="386">
        <f t="shared" si="0"/>
        <v>0</v>
      </c>
      <c r="G51" s="239">
        <f>'SUC1_B. duomenys'!G68</f>
        <v>0</v>
      </c>
      <c r="H51" s="239">
        <f>'2.2 SK Sportuojantieji ir tr.'!C51</f>
        <v>0</v>
      </c>
      <c r="I51" s="239">
        <f>'2.2 SK Sportuojantieji ir tr.'!D51</f>
        <v>0</v>
      </c>
      <c r="J51" s="239">
        <f>'2.2 SK Sportuojantieji ir tr.'!E51</f>
        <v>0</v>
      </c>
      <c r="K51" s="386">
        <f t="shared" si="1"/>
        <v>0</v>
      </c>
      <c r="L51" s="239">
        <f>'2.2 SK Sportuojantieji ir tr.'!G51</f>
        <v>0</v>
      </c>
      <c r="M51" s="52">
        <f>'2.2 SK Sportuojantieji ir tr.'!H51+SUC1_Treneriai!C51</f>
        <v>0</v>
      </c>
      <c r="N51" s="239">
        <f>'2.2 SK Sportuojantieji ir tr.'!I51+SUC1_Treneriai!D51</f>
        <v>0</v>
      </c>
      <c r="O51" s="37">
        <f t="shared" si="2"/>
        <v>0</v>
      </c>
      <c r="P51" s="239">
        <f>'2.2 SK Sportuojantieji ir tr.'!K51+SUC1_Treneriai!F51</f>
        <v>0</v>
      </c>
      <c r="Q51" s="239">
        <f>'2.2 SK Sportuojantieji ir tr.'!L51+SUC1_Treneriai!G51</f>
        <v>0</v>
      </c>
      <c r="R51" s="239">
        <f>'2.2 SK Sportuojantieji ir tr.'!M51+SUC1_Treneriai!H51</f>
        <v>0</v>
      </c>
      <c r="S51" s="239">
        <f>'2.2 SK Sportuojantieji ir tr.'!N51+SUC1_Treneriai!I51</f>
        <v>0</v>
      </c>
      <c r="T51" s="239">
        <f>'2.2 SK Sportuojantieji ir tr.'!O51+SUC1_Treneriai!J51</f>
        <v>0</v>
      </c>
      <c r="U51" s="239">
        <f>'2.2 SK Sportuojantieji ir tr.'!P51+SUC1_Treneriai!K51</f>
        <v>0</v>
      </c>
      <c r="V51" s="239">
        <f>'2.2 SK Sportuojantieji ir tr.'!Q51+SUC1_Treneriai!L51</f>
        <v>0</v>
      </c>
      <c r="W51" s="239">
        <f>'2.2 SK Sportuojantieji ir tr.'!R51+SUC1_Treneriai!M51</f>
        <v>0</v>
      </c>
      <c r="X51" s="239">
        <f>'2.2 SK Sportuojantieji ir tr.'!S51+SUC1_Treneriai!N51</f>
        <v>0</v>
      </c>
      <c r="Y51" s="239">
        <f>'2.2 SK Sportuojantieji ir tr.'!T51+SUC1_Treneriai!O51</f>
        <v>0</v>
      </c>
      <c r="Z51" s="239">
        <f>'2.2 SK Sportuojantieji ir tr.'!U51+SUC1_Treneriai!P51</f>
        <v>0</v>
      </c>
      <c r="AA51" s="239">
        <f>'2.2 SK Sportuojantieji ir tr.'!V51+SUC1_Treneriai!Q51</f>
        <v>0</v>
      </c>
      <c r="AB51" s="239">
        <f>'2.2 SK Sportuojantieji ir tr.'!W51+SUC1_Treneriai!R51</f>
        <v>0</v>
      </c>
      <c r="AC51" s="239">
        <f>'2.2 SK Sportuojantieji ir tr.'!X51+SUC1_Treneriai!S51</f>
        <v>0</v>
      </c>
      <c r="AD51" s="239">
        <f>'2.2 SK Sportuojantieji ir tr.'!Y51+SUC1_Treneriai!T51</f>
        <v>0</v>
      </c>
      <c r="AE51" s="239">
        <f>'2.2 SK Sportuojantieji ir tr.'!Z51+SUC1_Treneriai!U51</f>
        <v>0</v>
      </c>
      <c r="AF51" s="239">
        <f>'2.2 SK Sportuojantieji ir tr.'!AA51+SUC1_Treneriai!V51</f>
        <v>0</v>
      </c>
      <c r="AG51" s="239">
        <f>'2.2 SK Sportuojantieji ir tr.'!AB51+SUC1_Treneriai!W51</f>
        <v>0</v>
      </c>
      <c r="AH51" s="239">
        <f>'2.2 SK Sportuojantieji ir tr.'!AC51+SUC1_Treneriai!X51</f>
        <v>0</v>
      </c>
      <c r="AI51" s="239">
        <f>'2.2 SK Sportuojantieji ir tr.'!AD51+SUC1_Treneriai!Y51</f>
        <v>0</v>
      </c>
      <c r="AJ51" s="239">
        <f>'2.2 SK Sportuojantieji ir tr.'!AE51+SUC1_Treneriai!Z51</f>
        <v>0</v>
      </c>
      <c r="AK51" s="239">
        <f>'2.2 SK Sportuojantieji ir tr.'!AF51+SUC1_Treneriai!AA51</f>
        <v>0</v>
      </c>
      <c r="AL51" s="239">
        <f>'2.2 SK Sportuojantieji ir tr.'!AG51+SUC1_Treneriai!AB51</f>
        <v>0</v>
      </c>
      <c r="AM51" s="239">
        <f>'2.2 SK Sportuojantieji ir tr.'!AH51+SUC1_Treneriai!AC51</f>
        <v>0</v>
      </c>
      <c r="AN51" s="239">
        <f>'2.2 SK Sportuojantieji ir tr.'!AI51+SUC1_Treneriai!AD51</f>
        <v>0</v>
      </c>
      <c r="AO51" s="239">
        <f>'2.2 SK Sportuojantieji ir tr.'!AJ51+SUC1_Treneriai!AE51</f>
        <v>0</v>
      </c>
      <c r="AP51" s="239">
        <f>'2.2 SK Sportuojantieji ir tr.'!AK51+SUC1_Treneriai!AF51</f>
        <v>0</v>
      </c>
      <c r="AR51" s="214" t="str">
        <f>IF(SUC1_Treneriai!C51&gt;M51,"Klaida! Negali būti mažiau trenerių negu SUC1 formoje","")</f>
        <v/>
      </c>
    </row>
    <row r="52" spans="1:44" ht="10.5" customHeight="1">
      <c r="A52" s="41" t="s">
        <v>199</v>
      </c>
      <c r="B52" s="262" t="s">
        <v>378</v>
      </c>
      <c r="C52" s="239">
        <f>'SUC1_B. duomenys'!C69</f>
        <v>0</v>
      </c>
      <c r="D52" s="239">
        <f>'SUC1_B. duomenys'!D69</f>
        <v>0</v>
      </c>
      <c r="E52" s="239">
        <f>'SUC1_B. duomenys'!E69</f>
        <v>0</v>
      </c>
      <c r="F52" s="386">
        <f t="shared" si="0"/>
        <v>0</v>
      </c>
      <c r="G52" s="239">
        <f>'SUC1_B. duomenys'!G69</f>
        <v>0</v>
      </c>
      <c r="H52" s="239">
        <f>'2.2 SK Sportuojantieji ir tr.'!C52</f>
        <v>0</v>
      </c>
      <c r="I52" s="239">
        <f>'2.2 SK Sportuojantieji ir tr.'!D52</f>
        <v>0</v>
      </c>
      <c r="J52" s="239">
        <f>'2.2 SK Sportuojantieji ir tr.'!E52</f>
        <v>0</v>
      </c>
      <c r="K52" s="386">
        <f t="shared" si="1"/>
        <v>0</v>
      </c>
      <c r="L52" s="239">
        <f>'2.2 SK Sportuojantieji ir tr.'!G52</f>
        <v>0</v>
      </c>
      <c r="M52" s="52">
        <f>'2.2 SK Sportuojantieji ir tr.'!H52+SUC1_Treneriai!C52</f>
        <v>0</v>
      </c>
      <c r="N52" s="239">
        <f>'2.2 SK Sportuojantieji ir tr.'!I52+SUC1_Treneriai!D52</f>
        <v>0</v>
      </c>
      <c r="O52" s="37">
        <f t="shared" si="2"/>
        <v>0</v>
      </c>
      <c r="P52" s="239">
        <f>'2.2 SK Sportuojantieji ir tr.'!K52+SUC1_Treneriai!F52</f>
        <v>0</v>
      </c>
      <c r="Q52" s="239">
        <f>'2.2 SK Sportuojantieji ir tr.'!L52+SUC1_Treneriai!G52</f>
        <v>0</v>
      </c>
      <c r="R52" s="239">
        <f>'2.2 SK Sportuojantieji ir tr.'!M52+SUC1_Treneriai!H52</f>
        <v>0</v>
      </c>
      <c r="S52" s="239">
        <f>'2.2 SK Sportuojantieji ir tr.'!N52+SUC1_Treneriai!I52</f>
        <v>0</v>
      </c>
      <c r="T52" s="239">
        <f>'2.2 SK Sportuojantieji ir tr.'!O52+SUC1_Treneriai!J52</f>
        <v>0</v>
      </c>
      <c r="U52" s="239">
        <f>'2.2 SK Sportuojantieji ir tr.'!P52+SUC1_Treneriai!K52</f>
        <v>0</v>
      </c>
      <c r="V52" s="239">
        <f>'2.2 SK Sportuojantieji ir tr.'!Q52+SUC1_Treneriai!L52</f>
        <v>0</v>
      </c>
      <c r="W52" s="239">
        <f>'2.2 SK Sportuojantieji ir tr.'!R52+SUC1_Treneriai!M52</f>
        <v>0</v>
      </c>
      <c r="X52" s="239">
        <f>'2.2 SK Sportuojantieji ir tr.'!S52+SUC1_Treneriai!N52</f>
        <v>0</v>
      </c>
      <c r="Y52" s="239">
        <f>'2.2 SK Sportuojantieji ir tr.'!T52+SUC1_Treneriai!O52</f>
        <v>0</v>
      </c>
      <c r="Z52" s="239">
        <f>'2.2 SK Sportuojantieji ir tr.'!U52+SUC1_Treneriai!P52</f>
        <v>0</v>
      </c>
      <c r="AA52" s="239">
        <f>'2.2 SK Sportuojantieji ir tr.'!V52+SUC1_Treneriai!Q52</f>
        <v>0</v>
      </c>
      <c r="AB52" s="239">
        <f>'2.2 SK Sportuojantieji ir tr.'!W52+SUC1_Treneriai!R52</f>
        <v>0</v>
      </c>
      <c r="AC52" s="239">
        <f>'2.2 SK Sportuojantieji ir tr.'!X52+SUC1_Treneriai!S52</f>
        <v>0</v>
      </c>
      <c r="AD52" s="239">
        <f>'2.2 SK Sportuojantieji ir tr.'!Y52+SUC1_Treneriai!T52</f>
        <v>0</v>
      </c>
      <c r="AE52" s="239">
        <f>'2.2 SK Sportuojantieji ir tr.'!Z52+SUC1_Treneriai!U52</f>
        <v>0</v>
      </c>
      <c r="AF52" s="239">
        <f>'2.2 SK Sportuojantieji ir tr.'!AA52+SUC1_Treneriai!V52</f>
        <v>0</v>
      </c>
      <c r="AG52" s="239">
        <f>'2.2 SK Sportuojantieji ir tr.'!AB52+SUC1_Treneriai!W52</f>
        <v>0</v>
      </c>
      <c r="AH52" s="239">
        <f>'2.2 SK Sportuojantieji ir tr.'!AC52+SUC1_Treneriai!X52</f>
        <v>0</v>
      </c>
      <c r="AI52" s="239">
        <f>'2.2 SK Sportuojantieji ir tr.'!AD52+SUC1_Treneriai!Y52</f>
        <v>0</v>
      </c>
      <c r="AJ52" s="239">
        <f>'2.2 SK Sportuojantieji ir tr.'!AE52+SUC1_Treneriai!Z52</f>
        <v>0</v>
      </c>
      <c r="AK52" s="239">
        <f>'2.2 SK Sportuojantieji ir tr.'!AF52+SUC1_Treneriai!AA52</f>
        <v>0</v>
      </c>
      <c r="AL52" s="239">
        <f>'2.2 SK Sportuojantieji ir tr.'!AG52+SUC1_Treneriai!AB52</f>
        <v>0</v>
      </c>
      <c r="AM52" s="239">
        <f>'2.2 SK Sportuojantieji ir tr.'!AH52+SUC1_Treneriai!AC52</f>
        <v>0</v>
      </c>
      <c r="AN52" s="239">
        <f>'2.2 SK Sportuojantieji ir tr.'!AI52+SUC1_Treneriai!AD52</f>
        <v>0</v>
      </c>
      <c r="AO52" s="239">
        <f>'2.2 SK Sportuojantieji ir tr.'!AJ52+SUC1_Treneriai!AE52</f>
        <v>0</v>
      </c>
      <c r="AP52" s="239">
        <f>'2.2 SK Sportuojantieji ir tr.'!AK52+SUC1_Treneriai!AF52</f>
        <v>0</v>
      </c>
      <c r="AR52" s="214" t="str">
        <f>IF(SUC1_Treneriai!C52&gt;M52,"Klaida! Negali būti mažiau trenerių negu SUC1 formoje","")</f>
        <v/>
      </c>
    </row>
    <row r="53" spans="1:44" ht="10.5" customHeight="1">
      <c r="A53" s="41" t="s">
        <v>200</v>
      </c>
      <c r="B53" s="262" t="s">
        <v>379</v>
      </c>
      <c r="C53" s="239">
        <f>'SUC1_B. duomenys'!C70</f>
        <v>0</v>
      </c>
      <c r="D53" s="239">
        <f>'SUC1_B. duomenys'!D70</f>
        <v>0</v>
      </c>
      <c r="E53" s="239">
        <f>'SUC1_B. duomenys'!E70</f>
        <v>0</v>
      </c>
      <c r="F53" s="386">
        <f t="shared" si="0"/>
        <v>0</v>
      </c>
      <c r="G53" s="239">
        <f>'SUC1_B. duomenys'!G70</f>
        <v>0</v>
      </c>
      <c r="H53" s="239">
        <f>'2.2 SK Sportuojantieji ir tr.'!C53</f>
        <v>0</v>
      </c>
      <c r="I53" s="239">
        <f>'2.2 SK Sportuojantieji ir tr.'!D53</f>
        <v>0</v>
      </c>
      <c r="J53" s="239">
        <f>'2.2 SK Sportuojantieji ir tr.'!E53</f>
        <v>0</v>
      </c>
      <c r="K53" s="386">
        <f t="shared" si="1"/>
        <v>0</v>
      </c>
      <c r="L53" s="239">
        <f>'2.2 SK Sportuojantieji ir tr.'!G53</f>
        <v>0</v>
      </c>
      <c r="M53" s="52">
        <f>'2.2 SK Sportuojantieji ir tr.'!H53+SUC1_Treneriai!C53</f>
        <v>0</v>
      </c>
      <c r="N53" s="239">
        <f>'2.2 SK Sportuojantieji ir tr.'!I53+SUC1_Treneriai!D53</f>
        <v>0</v>
      </c>
      <c r="O53" s="37">
        <f t="shared" si="2"/>
        <v>0</v>
      </c>
      <c r="P53" s="239">
        <f>'2.2 SK Sportuojantieji ir tr.'!K53+SUC1_Treneriai!F53</f>
        <v>0</v>
      </c>
      <c r="Q53" s="239">
        <f>'2.2 SK Sportuojantieji ir tr.'!L53+SUC1_Treneriai!G53</f>
        <v>0</v>
      </c>
      <c r="R53" s="239">
        <f>'2.2 SK Sportuojantieji ir tr.'!M53+SUC1_Treneriai!H53</f>
        <v>0</v>
      </c>
      <c r="S53" s="239">
        <f>'2.2 SK Sportuojantieji ir tr.'!N53+SUC1_Treneriai!I53</f>
        <v>0</v>
      </c>
      <c r="T53" s="239">
        <f>'2.2 SK Sportuojantieji ir tr.'!O53+SUC1_Treneriai!J53</f>
        <v>0</v>
      </c>
      <c r="U53" s="239">
        <f>'2.2 SK Sportuojantieji ir tr.'!P53+SUC1_Treneriai!K53</f>
        <v>0</v>
      </c>
      <c r="V53" s="239">
        <f>'2.2 SK Sportuojantieji ir tr.'!Q53+SUC1_Treneriai!L53</f>
        <v>0</v>
      </c>
      <c r="W53" s="239">
        <f>'2.2 SK Sportuojantieji ir tr.'!R53+SUC1_Treneriai!M53</f>
        <v>0</v>
      </c>
      <c r="X53" s="239">
        <f>'2.2 SK Sportuojantieji ir tr.'!S53+SUC1_Treneriai!N53</f>
        <v>0</v>
      </c>
      <c r="Y53" s="239">
        <f>'2.2 SK Sportuojantieji ir tr.'!T53+SUC1_Treneriai!O53</f>
        <v>0</v>
      </c>
      <c r="Z53" s="239">
        <f>'2.2 SK Sportuojantieji ir tr.'!U53+SUC1_Treneriai!P53</f>
        <v>0</v>
      </c>
      <c r="AA53" s="239">
        <f>'2.2 SK Sportuojantieji ir tr.'!V53+SUC1_Treneriai!Q53</f>
        <v>0</v>
      </c>
      <c r="AB53" s="239">
        <f>'2.2 SK Sportuojantieji ir tr.'!W53+SUC1_Treneriai!R53</f>
        <v>0</v>
      </c>
      <c r="AC53" s="239">
        <f>'2.2 SK Sportuojantieji ir tr.'!X53+SUC1_Treneriai!S53</f>
        <v>0</v>
      </c>
      <c r="AD53" s="239">
        <f>'2.2 SK Sportuojantieji ir tr.'!Y53+SUC1_Treneriai!T53</f>
        <v>0</v>
      </c>
      <c r="AE53" s="239">
        <f>'2.2 SK Sportuojantieji ir tr.'!Z53+SUC1_Treneriai!U53</f>
        <v>0</v>
      </c>
      <c r="AF53" s="239">
        <f>'2.2 SK Sportuojantieji ir tr.'!AA53+SUC1_Treneriai!V53</f>
        <v>0</v>
      </c>
      <c r="AG53" s="239">
        <f>'2.2 SK Sportuojantieji ir tr.'!AB53+SUC1_Treneriai!W53</f>
        <v>0</v>
      </c>
      <c r="AH53" s="239">
        <f>'2.2 SK Sportuojantieji ir tr.'!AC53+SUC1_Treneriai!X53</f>
        <v>0</v>
      </c>
      <c r="AI53" s="239">
        <f>'2.2 SK Sportuojantieji ir tr.'!AD53+SUC1_Treneriai!Y53</f>
        <v>0</v>
      </c>
      <c r="AJ53" s="239">
        <f>'2.2 SK Sportuojantieji ir tr.'!AE53+SUC1_Treneriai!Z53</f>
        <v>0</v>
      </c>
      <c r="AK53" s="239">
        <f>'2.2 SK Sportuojantieji ir tr.'!AF53+SUC1_Treneriai!AA53</f>
        <v>0</v>
      </c>
      <c r="AL53" s="239">
        <f>'2.2 SK Sportuojantieji ir tr.'!AG53+SUC1_Treneriai!AB53</f>
        <v>0</v>
      </c>
      <c r="AM53" s="239">
        <f>'2.2 SK Sportuojantieji ir tr.'!AH53+SUC1_Treneriai!AC53</f>
        <v>0</v>
      </c>
      <c r="AN53" s="239">
        <f>'2.2 SK Sportuojantieji ir tr.'!AI53+SUC1_Treneriai!AD53</f>
        <v>0</v>
      </c>
      <c r="AO53" s="239">
        <f>'2.2 SK Sportuojantieji ir tr.'!AJ53+SUC1_Treneriai!AE53</f>
        <v>0</v>
      </c>
      <c r="AP53" s="239">
        <f>'2.2 SK Sportuojantieji ir tr.'!AK53+SUC1_Treneriai!AF53</f>
        <v>0</v>
      </c>
      <c r="AR53" s="214" t="str">
        <f>IF(SUC1_Treneriai!C53&gt;M53,"Klaida! Negali būti mažiau trenerių negu SUC1 formoje","")</f>
        <v/>
      </c>
    </row>
    <row r="54" spans="1:44" ht="10.5" customHeight="1">
      <c r="A54" s="41" t="s">
        <v>201</v>
      </c>
      <c r="B54" s="262" t="s">
        <v>79</v>
      </c>
      <c r="C54" s="239">
        <f>'SUC1_B. duomenys'!C71</f>
        <v>0</v>
      </c>
      <c r="D54" s="239">
        <f>'SUC1_B. duomenys'!D71</f>
        <v>0</v>
      </c>
      <c r="E54" s="239">
        <f>'SUC1_B. duomenys'!E71</f>
        <v>0</v>
      </c>
      <c r="F54" s="386">
        <f t="shared" si="0"/>
        <v>0</v>
      </c>
      <c r="G54" s="239">
        <f>'SUC1_B. duomenys'!G71</f>
        <v>0</v>
      </c>
      <c r="H54" s="239">
        <f>'2.2 SK Sportuojantieji ir tr.'!C54</f>
        <v>109</v>
      </c>
      <c r="I54" s="239">
        <f>'2.2 SK Sportuojantieji ir tr.'!D54</f>
        <v>33</v>
      </c>
      <c r="J54" s="239">
        <f>'2.2 SK Sportuojantieji ir tr.'!E54</f>
        <v>123</v>
      </c>
      <c r="K54" s="386">
        <f t="shared" si="1"/>
        <v>265</v>
      </c>
      <c r="L54" s="239">
        <f>'2.2 SK Sportuojantieji ir tr.'!G54</f>
        <v>29</v>
      </c>
      <c r="M54" s="52">
        <f>'2.2 SK Sportuojantieji ir tr.'!H54+SUC1_Treneriai!C54</f>
        <v>4</v>
      </c>
      <c r="N54" s="239">
        <f>'2.2 SK Sportuojantieji ir tr.'!I54+SUC1_Treneriai!D54</f>
        <v>2</v>
      </c>
      <c r="O54" s="37">
        <f t="shared" si="2"/>
        <v>4</v>
      </c>
      <c r="P54" s="239">
        <f>'2.2 SK Sportuojantieji ir tr.'!K54+SUC1_Treneriai!F54</f>
        <v>0</v>
      </c>
      <c r="Q54" s="239">
        <f>'2.2 SK Sportuojantieji ir tr.'!L54+SUC1_Treneriai!G54</f>
        <v>0</v>
      </c>
      <c r="R54" s="239">
        <f>'2.2 SK Sportuojantieji ir tr.'!M54+SUC1_Treneriai!H54</f>
        <v>0</v>
      </c>
      <c r="S54" s="239">
        <f>'2.2 SK Sportuojantieji ir tr.'!N54+SUC1_Treneriai!I54</f>
        <v>0</v>
      </c>
      <c r="T54" s="239">
        <f>'2.2 SK Sportuojantieji ir tr.'!O54+SUC1_Treneriai!J54</f>
        <v>0</v>
      </c>
      <c r="U54" s="239">
        <f>'2.2 SK Sportuojantieji ir tr.'!P54+SUC1_Treneriai!K54</f>
        <v>0</v>
      </c>
      <c r="V54" s="239">
        <f>'2.2 SK Sportuojantieji ir tr.'!Q54+SUC1_Treneriai!L54</f>
        <v>2</v>
      </c>
      <c r="W54" s="239">
        <f>'2.2 SK Sportuojantieji ir tr.'!R54+SUC1_Treneriai!M54</f>
        <v>0</v>
      </c>
      <c r="X54" s="239">
        <f>'2.2 SK Sportuojantieji ir tr.'!S54+SUC1_Treneriai!N54</f>
        <v>2</v>
      </c>
      <c r="Y54" s="239">
        <f>'2.2 SK Sportuojantieji ir tr.'!T54+SUC1_Treneriai!O54</f>
        <v>0</v>
      </c>
      <c r="Z54" s="239">
        <f>'2.2 SK Sportuojantieji ir tr.'!U54+SUC1_Treneriai!P54</f>
        <v>0</v>
      </c>
      <c r="AA54" s="239">
        <f>'2.2 SK Sportuojantieji ir tr.'!V54+SUC1_Treneriai!Q54</f>
        <v>0</v>
      </c>
      <c r="AB54" s="239">
        <f>'2.2 SK Sportuojantieji ir tr.'!W54+SUC1_Treneriai!R54</f>
        <v>0</v>
      </c>
      <c r="AC54" s="239">
        <f>'2.2 SK Sportuojantieji ir tr.'!X54+SUC1_Treneriai!S54</f>
        <v>0</v>
      </c>
      <c r="AD54" s="239">
        <f>'2.2 SK Sportuojantieji ir tr.'!Y54+SUC1_Treneriai!T54</f>
        <v>0</v>
      </c>
      <c r="AE54" s="239">
        <f>'2.2 SK Sportuojantieji ir tr.'!Z54+SUC1_Treneriai!U54</f>
        <v>0</v>
      </c>
      <c r="AF54" s="239">
        <f>'2.2 SK Sportuojantieji ir tr.'!AA54+SUC1_Treneriai!V54</f>
        <v>0</v>
      </c>
      <c r="AG54" s="239">
        <f>'2.2 SK Sportuojantieji ir tr.'!AB54+SUC1_Treneriai!W54</f>
        <v>0</v>
      </c>
      <c r="AH54" s="239">
        <f>'2.2 SK Sportuojantieji ir tr.'!AC54+SUC1_Treneriai!X54</f>
        <v>0</v>
      </c>
      <c r="AI54" s="239">
        <f>'2.2 SK Sportuojantieji ir tr.'!AD54+SUC1_Treneriai!Y54</f>
        <v>0</v>
      </c>
      <c r="AJ54" s="239">
        <f>'2.2 SK Sportuojantieji ir tr.'!AE54+SUC1_Treneriai!Z54</f>
        <v>0</v>
      </c>
      <c r="AK54" s="239">
        <f>'2.2 SK Sportuojantieji ir tr.'!AF54+SUC1_Treneriai!AA54</f>
        <v>0</v>
      </c>
      <c r="AL54" s="239">
        <f>'2.2 SK Sportuojantieji ir tr.'!AG54+SUC1_Treneriai!AB54</f>
        <v>0</v>
      </c>
      <c r="AM54" s="239">
        <f>'2.2 SK Sportuojantieji ir tr.'!AH54+SUC1_Treneriai!AC54</f>
        <v>0</v>
      </c>
      <c r="AN54" s="239">
        <f>'2.2 SK Sportuojantieji ir tr.'!AI54+SUC1_Treneriai!AD54</f>
        <v>0</v>
      </c>
      <c r="AO54" s="239">
        <f>'2.2 SK Sportuojantieji ir tr.'!AJ54+SUC1_Treneriai!AE54</f>
        <v>0</v>
      </c>
      <c r="AP54" s="239">
        <f>'2.2 SK Sportuojantieji ir tr.'!AK54+SUC1_Treneriai!AF54</f>
        <v>0</v>
      </c>
      <c r="AR54" s="214" t="str">
        <f>IF(SUC1_Treneriai!C54&gt;M54,"Klaida! Negali būti mažiau trenerių negu SUC1 formoje","")</f>
        <v/>
      </c>
    </row>
    <row r="55" spans="1:44" ht="10.5" customHeight="1">
      <c r="A55" s="41" t="s">
        <v>203</v>
      </c>
      <c r="B55" s="262" t="s">
        <v>78</v>
      </c>
      <c r="C55" s="239">
        <f>'SUC1_B. duomenys'!C72</f>
        <v>38</v>
      </c>
      <c r="D55" s="239">
        <f>'SUC1_B. duomenys'!D72</f>
        <v>15</v>
      </c>
      <c r="E55" s="239">
        <f>'SUC1_B. duomenys'!E72</f>
        <v>0</v>
      </c>
      <c r="F55" s="386">
        <f t="shared" si="0"/>
        <v>53</v>
      </c>
      <c r="G55" s="239">
        <f>'SUC1_B. duomenys'!G72</f>
        <v>17</v>
      </c>
      <c r="H55" s="239">
        <f>'2.2 SK Sportuojantieji ir tr.'!C55</f>
        <v>67</v>
      </c>
      <c r="I55" s="239">
        <f>'2.2 SK Sportuojantieji ir tr.'!D55</f>
        <v>34</v>
      </c>
      <c r="J55" s="239">
        <f>'2.2 SK Sportuojantieji ir tr.'!E55</f>
        <v>25</v>
      </c>
      <c r="K55" s="386">
        <f t="shared" si="1"/>
        <v>126</v>
      </c>
      <c r="L55" s="239">
        <f>'2.2 SK Sportuojantieji ir tr.'!G55</f>
        <v>28</v>
      </c>
      <c r="M55" s="52">
        <f>'2.2 SK Sportuojantieji ir tr.'!H55+SUC1_Treneriai!C55</f>
        <v>4</v>
      </c>
      <c r="N55" s="239">
        <f>'2.2 SK Sportuojantieji ir tr.'!I55+SUC1_Treneriai!D55</f>
        <v>0</v>
      </c>
      <c r="O55" s="37">
        <f t="shared" si="2"/>
        <v>0</v>
      </c>
      <c r="P55" s="239">
        <f>'2.2 SK Sportuojantieji ir tr.'!K55+SUC1_Treneriai!F55</f>
        <v>0</v>
      </c>
      <c r="Q55" s="239">
        <f>'2.2 SK Sportuojantieji ir tr.'!L55+SUC1_Treneriai!G55</f>
        <v>0</v>
      </c>
      <c r="R55" s="239">
        <f>'2.2 SK Sportuojantieji ir tr.'!M55+SUC1_Treneriai!H55</f>
        <v>4</v>
      </c>
      <c r="S55" s="239">
        <f>'2.2 SK Sportuojantieji ir tr.'!N55+SUC1_Treneriai!I55</f>
        <v>0</v>
      </c>
      <c r="T55" s="239">
        <f>'2.2 SK Sportuojantieji ir tr.'!O55+SUC1_Treneriai!J55</f>
        <v>0</v>
      </c>
      <c r="U55" s="239">
        <f>'2.2 SK Sportuojantieji ir tr.'!P55+SUC1_Treneriai!K55</f>
        <v>0</v>
      </c>
      <c r="V55" s="239">
        <f>'2.2 SK Sportuojantieji ir tr.'!Q55+SUC1_Treneriai!L55</f>
        <v>0</v>
      </c>
      <c r="W55" s="239">
        <f>'2.2 SK Sportuojantieji ir tr.'!R55+SUC1_Treneriai!M55</f>
        <v>0</v>
      </c>
      <c r="X55" s="239">
        <f>'2.2 SK Sportuojantieji ir tr.'!S55+SUC1_Treneriai!N55</f>
        <v>0</v>
      </c>
      <c r="Y55" s="239">
        <f>'2.2 SK Sportuojantieji ir tr.'!T55+SUC1_Treneriai!O55</f>
        <v>0</v>
      </c>
      <c r="Z55" s="239">
        <f>'2.2 SK Sportuojantieji ir tr.'!U55+SUC1_Treneriai!P55</f>
        <v>0</v>
      </c>
      <c r="AA55" s="239">
        <f>'2.2 SK Sportuojantieji ir tr.'!V55+SUC1_Treneriai!Q55</f>
        <v>0</v>
      </c>
      <c r="AB55" s="239">
        <f>'2.2 SK Sportuojantieji ir tr.'!W55+SUC1_Treneriai!R55</f>
        <v>0</v>
      </c>
      <c r="AC55" s="239">
        <f>'2.2 SK Sportuojantieji ir tr.'!X55+SUC1_Treneriai!S55</f>
        <v>0</v>
      </c>
      <c r="AD55" s="239">
        <f>'2.2 SK Sportuojantieji ir tr.'!Y55+SUC1_Treneriai!T55</f>
        <v>0</v>
      </c>
      <c r="AE55" s="239">
        <f>'2.2 SK Sportuojantieji ir tr.'!Z55+SUC1_Treneriai!U55</f>
        <v>0</v>
      </c>
      <c r="AF55" s="239">
        <f>'2.2 SK Sportuojantieji ir tr.'!AA55+SUC1_Treneriai!V55</f>
        <v>0</v>
      </c>
      <c r="AG55" s="239">
        <f>'2.2 SK Sportuojantieji ir tr.'!AB55+SUC1_Treneriai!W55</f>
        <v>0</v>
      </c>
      <c r="AH55" s="239">
        <f>'2.2 SK Sportuojantieji ir tr.'!AC55+SUC1_Treneriai!X55</f>
        <v>0</v>
      </c>
      <c r="AI55" s="239">
        <f>'2.2 SK Sportuojantieji ir tr.'!AD55+SUC1_Treneriai!Y55</f>
        <v>0</v>
      </c>
      <c r="AJ55" s="239">
        <f>'2.2 SK Sportuojantieji ir tr.'!AE55+SUC1_Treneriai!Z55</f>
        <v>0</v>
      </c>
      <c r="AK55" s="239">
        <f>'2.2 SK Sportuojantieji ir tr.'!AF55+SUC1_Treneriai!AA55</f>
        <v>0</v>
      </c>
      <c r="AL55" s="239">
        <f>'2.2 SK Sportuojantieji ir tr.'!AG55+SUC1_Treneriai!AB55</f>
        <v>0</v>
      </c>
      <c r="AM55" s="239">
        <f>'2.2 SK Sportuojantieji ir tr.'!AH55+SUC1_Treneriai!AC55</f>
        <v>0</v>
      </c>
      <c r="AN55" s="239">
        <f>'2.2 SK Sportuojantieji ir tr.'!AI55+SUC1_Treneriai!AD55</f>
        <v>0</v>
      </c>
      <c r="AO55" s="239">
        <f>'2.2 SK Sportuojantieji ir tr.'!AJ55+SUC1_Treneriai!AE55</f>
        <v>0</v>
      </c>
      <c r="AP55" s="239">
        <f>'2.2 SK Sportuojantieji ir tr.'!AK55+SUC1_Treneriai!AF55</f>
        <v>2</v>
      </c>
      <c r="AR55" s="214" t="str">
        <f>IF(SUC1_Treneriai!C55&gt;M55,"Klaida! Negali būti mažiau trenerių negu SUC1 formoje","")</f>
        <v/>
      </c>
    </row>
    <row r="56" spans="1:44" ht="10.5" customHeight="1">
      <c r="A56" s="41" t="s">
        <v>204</v>
      </c>
      <c r="B56" s="262" t="s">
        <v>80</v>
      </c>
      <c r="C56" s="239">
        <f>'SUC1_B. duomenys'!C73</f>
        <v>0</v>
      </c>
      <c r="D56" s="239">
        <f>'SUC1_B. duomenys'!D73</f>
        <v>0</v>
      </c>
      <c r="E56" s="239">
        <f>'SUC1_B. duomenys'!E73</f>
        <v>0</v>
      </c>
      <c r="F56" s="386">
        <f t="shared" si="0"/>
        <v>0</v>
      </c>
      <c r="G56" s="239">
        <f>'SUC1_B. duomenys'!G73</f>
        <v>0</v>
      </c>
      <c r="H56" s="239">
        <f>'2.2 SK Sportuojantieji ir tr.'!C56</f>
        <v>2</v>
      </c>
      <c r="I56" s="239">
        <f>'2.2 SK Sportuojantieji ir tr.'!D56</f>
        <v>4</v>
      </c>
      <c r="J56" s="239">
        <f>'2.2 SK Sportuojantieji ir tr.'!E56</f>
        <v>14</v>
      </c>
      <c r="K56" s="386">
        <f t="shared" si="1"/>
        <v>20</v>
      </c>
      <c r="L56" s="239">
        <f>'2.2 SK Sportuojantieji ir tr.'!G56</f>
        <v>4</v>
      </c>
      <c r="M56" s="52">
        <f>'2.2 SK Sportuojantieji ir tr.'!H56+SUC1_Treneriai!C56</f>
        <v>0</v>
      </c>
      <c r="N56" s="239">
        <f>'2.2 SK Sportuojantieji ir tr.'!I56+SUC1_Treneriai!D56</f>
        <v>0</v>
      </c>
      <c r="O56" s="37">
        <f t="shared" si="2"/>
        <v>0</v>
      </c>
      <c r="P56" s="239">
        <f>'2.2 SK Sportuojantieji ir tr.'!K56+SUC1_Treneriai!F56</f>
        <v>0</v>
      </c>
      <c r="Q56" s="239">
        <f>'2.2 SK Sportuojantieji ir tr.'!L56+SUC1_Treneriai!G56</f>
        <v>0</v>
      </c>
      <c r="R56" s="239">
        <f>'2.2 SK Sportuojantieji ir tr.'!M56+SUC1_Treneriai!H56</f>
        <v>0</v>
      </c>
      <c r="S56" s="239">
        <f>'2.2 SK Sportuojantieji ir tr.'!N56+SUC1_Treneriai!I56</f>
        <v>0</v>
      </c>
      <c r="T56" s="239">
        <f>'2.2 SK Sportuojantieji ir tr.'!O56+SUC1_Treneriai!J56</f>
        <v>0</v>
      </c>
      <c r="U56" s="239">
        <f>'2.2 SK Sportuojantieji ir tr.'!P56+SUC1_Treneriai!K56</f>
        <v>0</v>
      </c>
      <c r="V56" s="239">
        <f>'2.2 SK Sportuojantieji ir tr.'!Q56+SUC1_Treneriai!L56</f>
        <v>0</v>
      </c>
      <c r="W56" s="239">
        <f>'2.2 SK Sportuojantieji ir tr.'!R56+SUC1_Treneriai!M56</f>
        <v>0</v>
      </c>
      <c r="X56" s="239">
        <f>'2.2 SK Sportuojantieji ir tr.'!S56+SUC1_Treneriai!N56</f>
        <v>0</v>
      </c>
      <c r="Y56" s="239">
        <f>'2.2 SK Sportuojantieji ir tr.'!T56+SUC1_Treneriai!O56</f>
        <v>0</v>
      </c>
      <c r="Z56" s="239">
        <f>'2.2 SK Sportuojantieji ir tr.'!U56+SUC1_Treneriai!P56</f>
        <v>0</v>
      </c>
      <c r="AA56" s="239">
        <f>'2.2 SK Sportuojantieji ir tr.'!V56+SUC1_Treneriai!Q56</f>
        <v>0</v>
      </c>
      <c r="AB56" s="239">
        <f>'2.2 SK Sportuojantieji ir tr.'!W56+SUC1_Treneriai!R56</f>
        <v>0</v>
      </c>
      <c r="AC56" s="239">
        <f>'2.2 SK Sportuojantieji ir tr.'!X56+SUC1_Treneriai!S56</f>
        <v>0</v>
      </c>
      <c r="AD56" s="239">
        <f>'2.2 SK Sportuojantieji ir tr.'!Y56+SUC1_Treneriai!T56</f>
        <v>0</v>
      </c>
      <c r="AE56" s="239">
        <f>'2.2 SK Sportuojantieji ir tr.'!Z56+SUC1_Treneriai!U56</f>
        <v>0</v>
      </c>
      <c r="AF56" s="239">
        <f>'2.2 SK Sportuojantieji ir tr.'!AA56+SUC1_Treneriai!V56</f>
        <v>0</v>
      </c>
      <c r="AG56" s="239">
        <f>'2.2 SK Sportuojantieji ir tr.'!AB56+SUC1_Treneriai!W56</f>
        <v>0</v>
      </c>
      <c r="AH56" s="239">
        <f>'2.2 SK Sportuojantieji ir tr.'!AC56+SUC1_Treneriai!X56</f>
        <v>0</v>
      </c>
      <c r="AI56" s="239">
        <f>'2.2 SK Sportuojantieji ir tr.'!AD56+SUC1_Treneriai!Y56</f>
        <v>0</v>
      </c>
      <c r="AJ56" s="239">
        <f>'2.2 SK Sportuojantieji ir tr.'!AE56+SUC1_Treneriai!Z56</f>
        <v>3</v>
      </c>
      <c r="AK56" s="239">
        <f>'2.2 SK Sportuojantieji ir tr.'!AF56+SUC1_Treneriai!AA56</f>
        <v>1</v>
      </c>
      <c r="AL56" s="239">
        <f>'2.2 SK Sportuojantieji ir tr.'!AG56+SUC1_Treneriai!AB56</f>
        <v>0</v>
      </c>
      <c r="AM56" s="239">
        <f>'2.2 SK Sportuojantieji ir tr.'!AH56+SUC1_Treneriai!AC56</f>
        <v>0</v>
      </c>
      <c r="AN56" s="239">
        <f>'2.2 SK Sportuojantieji ir tr.'!AI56+SUC1_Treneriai!AD56</f>
        <v>0</v>
      </c>
      <c r="AO56" s="239">
        <f>'2.2 SK Sportuojantieji ir tr.'!AJ56+SUC1_Treneriai!AE56</f>
        <v>0</v>
      </c>
      <c r="AP56" s="239">
        <f>'2.2 SK Sportuojantieji ir tr.'!AK56+SUC1_Treneriai!AF56</f>
        <v>3</v>
      </c>
      <c r="AR56" s="214" t="str">
        <f>IF(SUC1_Treneriai!C56&gt;M56,"Klaida! Negali būti mažiau trenerių negu SUC1 formoje","")</f>
        <v/>
      </c>
    </row>
    <row r="57" spans="1:44" ht="10.5" customHeight="1">
      <c r="A57" s="41" t="s">
        <v>205</v>
      </c>
      <c r="B57" s="262" t="s">
        <v>81</v>
      </c>
      <c r="C57" s="239">
        <f>'SUC1_B. duomenys'!C74</f>
        <v>0</v>
      </c>
      <c r="D57" s="239">
        <f>'SUC1_B. duomenys'!D74</f>
        <v>0</v>
      </c>
      <c r="E57" s="239">
        <f>'SUC1_B. duomenys'!E74</f>
        <v>0</v>
      </c>
      <c r="F57" s="386">
        <f t="shared" si="0"/>
        <v>0</v>
      </c>
      <c r="G57" s="239">
        <f>'SUC1_B. duomenys'!G74</f>
        <v>0</v>
      </c>
      <c r="H57" s="239">
        <f>'2.2 SK Sportuojantieji ir tr.'!C57</f>
        <v>76</v>
      </c>
      <c r="I57" s="239">
        <f>'2.2 SK Sportuojantieji ir tr.'!D57</f>
        <v>0</v>
      </c>
      <c r="J57" s="239">
        <f>'2.2 SK Sportuojantieji ir tr.'!E57</f>
        <v>4</v>
      </c>
      <c r="K57" s="386">
        <f t="shared" si="1"/>
        <v>80</v>
      </c>
      <c r="L57" s="239">
        <f>'2.2 SK Sportuojantieji ir tr.'!G57</f>
        <v>51</v>
      </c>
      <c r="M57" s="52">
        <f>'2.2 SK Sportuojantieji ir tr.'!H57+SUC1_Treneriai!C57</f>
        <v>1</v>
      </c>
      <c r="N57" s="239">
        <f>'2.2 SK Sportuojantieji ir tr.'!I57+SUC1_Treneriai!D57</f>
        <v>1</v>
      </c>
      <c r="O57" s="37">
        <f t="shared" si="2"/>
        <v>1</v>
      </c>
      <c r="P57" s="239">
        <f>'2.2 SK Sportuojantieji ir tr.'!K57+SUC1_Treneriai!F57</f>
        <v>0</v>
      </c>
      <c r="Q57" s="239">
        <f>'2.2 SK Sportuojantieji ir tr.'!L57+SUC1_Treneriai!G57</f>
        <v>0</v>
      </c>
      <c r="R57" s="239">
        <f>'2.2 SK Sportuojantieji ir tr.'!M57+SUC1_Treneriai!H57</f>
        <v>0</v>
      </c>
      <c r="S57" s="239">
        <f>'2.2 SK Sportuojantieji ir tr.'!N57+SUC1_Treneriai!I57</f>
        <v>0</v>
      </c>
      <c r="T57" s="239">
        <f>'2.2 SK Sportuojantieji ir tr.'!O57+SUC1_Treneriai!J57</f>
        <v>0</v>
      </c>
      <c r="U57" s="239">
        <f>'2.2 SK Sportuojantieji ir tr.'!P57+SUC1_Treneriai!K57</f>
        <v>0</v>
      </c>
      <c r="V57" s="239">
        <f>'2.2 SK Sportuojantieji ir tr.'!Q57+SUC1_Treneriai!L57</f>
        <v>0</v>
      </c>
      <c r="W57" s="239">
        <f>'2.2 SK Sportuojantieji ir tr.'!R57+SUC1_Treneriai!M57</f>
        <v>0</v>
      </c>
      <c r="X57" s="239">
        <f>'2.2 SK Sportuojantieji ir tr.'!S57+SUC1_Treneriai!N57</f>
        <v>1</v>
      </c>
      <c r="Y57" s="239">
        <f>'2.2 SK Sportuojantieji ir tr.'!T57+SUC1_Treneriai!O57</f>
        <v>1</v>
      </c>
      <c r="Z57" s="239">
        <f>'2.2 SK Sportuojantieji ir tr.'!U57+SUC1_Treneriai!P57</f>
        <v>1</v>
      </c>
      <c r="AA57" s="239">
        <f>'2.2 SK Sportuojantieji ir tr.'!V57+SUC1_Treneriai!Q57</f>
        <v>0</v>
      </c>
      <c r="AB57" s="239">
        <f>'2.2 SK Sportuojantieji ir tr.'!W57+SUC1_Treneriai!R57</f>
        <v>0</v>
      </c>
      <c r="AC57" s="239">
        <f>'2.2 SK Sportuojantieji ir tr.'!X57+SUC1_Treneriai!S57</f>
        <v>0</v>
      </c>
      <c r="AD57" s="239">
        <f>'2.2 SK Sportuojantieji ir tr.'!Y57+SUC1_Treneriai!T57</f>
        <v>0</v>
      </c>
      <c r="AE57" s="239">
        <f>'2.2 SK Sportuojantieji ir tr.'!Z57+SUC1_Treneriai!U57</f>
        <v>0</v>
      </c>
      <c r="AF57" s="239">
        <f>'2.2 SK Sportuojantieji ir tr.'!AA57+SUC1_Treneriai!V57</f>
        <v>0</v>
      </c>
      <c r="AG57" s="239">
        <f>'2.2 SK Sportuojantieji ir tr.'!AB57+SUC1_Treneriai!W57</f>
        <v>0</v>
      </c>
      <c r="AH57" s="239">
        <f>'2.2 SK Sportuojantieji ir tr.'!AC57+SUC1_Treneriai!X57</f>
        <v>0</v>
      </c>
      <c r="AI57" s="239">
        <f>'2.2 SK Sportuojantieji ir tr.'!AD57+SUC1_Treneriai!Y57</f>
        <v>0</v>
      </c>
      <c r="AJ57" s="239">
        <f>'2.2 SK Sportuojantieji ir tr.'!AE57+SUC1_Treneriai!Z57</f>
        <v>0</v>
      </c>
      <c r="AK57" s="239">
        <f>'2.2 SK Sportuojantieji ir tr.'!AF57+SUC1_Treneriai!AA57</f>
        <v>0</v>
      </c>
      <c r="AL57" s="239">
        <f>'2.2 SK Sportuojantieji ir tr.'!AG57+SUC1_Treneriai!AB57</f>
        <v>0</v>
      </c>
      <c r="AM57" s="239">
        <f>'2.2 SK Sportuojantieji ir tr.'!AH57+SUC1_Treneriai!AC57</f>
        <v>0</v>
      </c>
      <c r="AN57" s="239">
        <f>'2.2 SK Sportuojantieji ir tr.'!AI57+SUC1_Treneriai!AD57</f>
        <v>0</v>
      </c>
      <c r="AO57" s="239">
        <f>'2.2 SK Sportuojantieji ir tr.'!AJ57+SUC1_Treneriai!AE57</f>
        <v>0</v>
      </c>
      <c r="AP57" s="239">
        <f>'2.2 SK Sportuojantieji ir tr.'!AK57+SUC1_Treneriai!AF57</f>
        <v>0</v>
      </c>
      <c r="AR57" s="214" t="str">
        <f>IF(SUC1_Treneriai!C57&gt;M57,"Klaida! Negali būti mažiau trenerių negu SUC1 formoje","")</f>
        <v/>
      </c>
    </row>
    <row r="58" spans="1:44" ht="10.5" customHeight="1">
      <c r="A58" s="41" t="s">
        <v>206</v>
      </c>
      <c r="B58" s="262" t="s">
        <v>82</v>
      </c>
      <c r="C58" s="239">
        <f>'SUC1_B. duomenys'!C75</f>
        <v>0</v>
      </c>
      <c r="D58" s="239">
        <f>'SUC1_B. duomenys'!D75</f>
        <v>0</v>
      </c>
      <c r="E58" s="239">
        <f>'SUC1_B. duomenys'!E75</f>
        <v>0</v>
      </c>
      <c r="F58" s="386">
        <f t="shared" si="0"/>
        <v>0</v>
      </c>
      <c r="G58" s="239">
        <f>'SUC1_B. duomenys'!G75</f>
        <v>0</v>
      </c>
      <c r="H58" s="239">
        <f>'2.2 SK Sportuojantieji ir tr.'!C58</f>
        <v>0</v>
      </c>
      <c r="I58" s="239">
        <f>'2.2 SK Sportuojantieji ir tr.'!D58</f>
        <v>0</v>
      </c>
      <c r="J58" s="239">
        <f>'2.2 SK Sportuojantieji ir tr.'!E58</f>
        <v>0</v>
      </c>
      <c r="K58" s="386">
        <f t="shared" si="1"/>
        <v>0</v>
      </c>
      <c r="L58" s="239">
        <f>'2.2 SK Sportuojantieji ir tr.'!G58</f>
        <v>0</v>
      </c>
      <c r="M58" s="52">
        <f>'2.2 SK Sportuojantieji ir tr.'!H58+SUC1_Treneriai!C58</f>
        <v>0</v>
      </c>
      <c r="N58" s="239">
        <f>'2.2 SK Sportuojantieji ir tr.'!I58+SUC1_Treneriai!D58</f>
        <v>0</v>
      </c>
      <c r="O58" s="37">
        <f t="shared" si="2"/>
        <v>0</v>
      </c>
      <c r="P58" s="239">
        <f>'2.2 SK Sportuojantieji ir tr.'!K58+SUC1_Treneriai!F58</f>
        <v>0</v>
      </c>
      <c r="Q58" s="239">
        <f>'2.2 SK Sportuojantieji ir tr.'!L58+SUC1_Treneriai!G58</f>
        <v>0</v>
      </c>
      <c r="R58" s="239">
        <f>'2.2 SK Sportuojantieji ir tr.'!M58+SUC1_Treneriai!H58</f>
        <v>0</v>
      </c>
      <c r="S58" s="239">
        <f>'2.2 SK Sportuojantieji ir tr.'!N58+SUC1_Treneriai!I58</f>
        <v>0</v>
      </c>
      <c r="T58" s="239">
        <f>'2.2 SK Sportuojantieji ir tr.'!O58+SUC1_Treneriai!J58</f>
        <v>0</v>
      </c>
      <c r="U58" s="239">
        <f>'2.2 SK Sportuojantieji ir tr.'!P58+SUC1_Treneriai!K58</f>
        <v>0</v>
      </c>
      <c r="V58" s="239">
        <f>'2.2 SK Sportuojantieji ir tr.'!Q58+SUC1_Treneriai!L58</f>
        <v>0</v>
      </c>
      <c r="W58" s="239">
        <f>'2.2 SK Sportuojantieji ir tr.'!R58+SUC1_Treneriai!M58</f>
        <v>0</v>
      </c>
      <c r="X58" s="239">
        <f>'2.2 SK Sportuojantieji ir tr.'!S58+SUC1_Treneriai!N58</f>
        <v>0</v>
      </c>
      <c r="Y58" s="239">
        <f>'2.2 SK Sportuojantieji ir tr.'!T58+SUC1_Treneriai!O58</f>
        <v>0</v>
      </c>
      <c r="Z58" s="239">
        <f>'2.2 SK Sportuojantieji ir tr.'!U58+SUC1_Treneriai!P58</f>
        <v>0</v>
      </c>
      <c r="AA58" s="239">
        <f>'2.2 SK Sportuojantieji ir tr.'!V58+SUC1_Treneriai!Q58</f>
        <v>0</v>
      </c>
      <c r="AB58" s="239">
        <f>'2.2 SK Sportuojantieji ir tr.'!W58+SUC1_Treneriai!R58</f>
        <v>0</v>
      </c>
      <c r="AC58" s="239">
        <f>'2.2 SK Sportuojantieji ir tr.'!X58+SUC1_Treneriai!S58</f>
        <v>0</v>
      </c>
      <c r="AD58" s="239">
        <f>'2.2 SK Sportuojantieji ir tr.'!Y58+SUC1_Treneriai!T58</f>
        <v>0</v>
      </c>
      <c r="AE58" s="239">
        <f>'2.2 SK Sportuojantieji ir tr.'!Z58+SUC1_Treneriai!U58</f>
        <v>0</v>
      </c>
      <c r="AF58" s="239">
        <f>'2.2 SK Sportuojantieji ir tr.'!AA58+SUC1_Treneriai!V58</f>
        <v>0</v>
      </c>
      <c r="AG58" s="239">
        <f>'2.2 SK Sportuojantieji ir tr.'!AB58+SUC1_Treneriai!W58</f>
        <v>0</v>
      </c>
      <c r="AH58" s="239">
        <f>'2.2 SK Sportuojantieji ir tr.'!AC58+SUC1_Treneriai!X58</f>
        <v>0</v>
      </c>
      <c r="AI58" s="239">
        <f>'2.2 SK Sportuojantieji ir tr.'!AD58+SUC1_Treneriai!Y58</f>
        <v>0</v>
      </c>
      <c r="AJ58" s="239">
        <f>'2.2 SK Sportuojantieji ir tr.'!AE58+SUC1_Treneriai!Z58</f>
        <v>0</v>
      </c>
      <c r="AK58" s="239">
        <f>'2.2 SK Sportuojantieji ir tr.'!AF58+SUC1_Treneriai!AA58</f>
        <v>0</v>
      </c>
      <c r="AL58" s="239">
        <f>'2.2 SK Sportuojantieji ir tr.'!AG58+SUC1_Treneriai!AB58</f>
        <v>0</v>
      </c>
      <c r="AM58" s="239">
        <f>'2.2 SK Sportuojantieji ir tr.'!AH58+SUC1_Treneriai!AC58</f>
        <v>0</v>
      </c>
      <c r="AN58" s="239">
        <f>'2.2 SK Sportuojantieji ir tr.'!AI58+SUC1_Treneriai!AD58</f>
        <v>0</v>
      </c>
      <c r="AO58" s="239">
        <f>'2.2 SK Sportuojantieji ir tr.'!AJ58+SUC1_Treneriai!AE58</f>
        <v>0</v>
      </c>
      <c r="AP58" s="239">
        <f>'2.2 SK Sportuojantieji ir tr.'!AK58+SUC1_Treneriai!AF58</f>
        <v>0</v>
      </c>
      <c r="AR58" s="214" t="str">
        <f>IF(SUC1_Treneriai!C58&gt;M58,"Klaida! Negali būti mažiau trenerių negu SUC1 formoje","")</f>
        <v/>
      </c>
    </row>
    <row r="59" spans="1:44" ht="10.5" customHeight="1">
      <c r="A59" s="41" t="s">
        <v>207</v>
      </c>
      <c r="B59" s="262" t="s">
        <v>83</v>
      </c>
      <c r="C59" s="239">
        <f>'SUC1_B. duomenys'!C76</f>
        <v>0</v>
      </c>
      <c r="D59" s="239">
        <f>'SUC1_B. duomenys'!D76</f>
        <v>4</v>
      </c>
      <c r="E59" s="239">
        <f>'SUC1_B. duomenys'!E76</f>
        <v>0</v>
      </c>
      <c r="F59" s="386">
        <f t="shared" si="0"/>
        <v>4</v>
      </c>
      <c r="G59" s="239">
        <f>'SUC1_B. duomenys'!G76</f>
        <v>0</v>
      </c>
      <c r="H59" s="239">
        <f>'2.2 SK Sportuojantieji ir tr.'!C59</f>
        <v>190</v>
      </c>
      <c r="I59" s="239">
        <f>'2.2 SK Sportuojantieji ir tr.'!D59</f>
        <v>25</v>
      </c>
      <c r="J59" s="239">
        <f>'2.2 SK Sportuojantieji ir tr.'!E59</f>
        <v>15</v>
      </c>
      <c r="K59" s="386">
        <f t="shared" si="1"/>
        <v>230</v>
      </c>
      <c r="L59" s="239">
        <f>'2.2 SK Sportuojantieji ir tr.'!G59</f>
        <v>40</v>
      </c>
      <c r="M59" s="52">
        <f>'2.2 SK Sportuojantieji ir tr.'!H59+SUC1_Treneriai!C59</f>
        <v>2</v>
      </c>
      <c r="N59" s="239">
        <f>'2.2 SK Sportuojantieji ir tr.'!I59+SUC1_Treneriai!D59</f>
        <v>1</v>
      </c>
      <c r="O59" s="37">
        <f t="shared" si="2"/>
        <v>0</v>
      </c>
      <c r="P59" s="239">
        <f>'2.2 SK Sportuojantieji ir tr.'!K59+SUC1_Treneriai!F59</f>
        <v>1</v>
      </c>
      <c r="Q59" s="239">
        <f>'2.2 SK Sportuojantieji ir tr.'!L59+SUC1_Treneriai!G59</f>
        <v>0</v>
      </c>
      <c r="R59" s="239">
        <f>'2.2 SK Sportuojantieji ir tr.'!M59+SUC1_Treneriai!H59</f>
        <v>1</v>
      </c>
      <c r="S59" s="239">
        <f>'2.2 SK Sportuojantieji ir tr.'!N59+SUC1_Treneriai!I59</f>
        <v>0</v>
      </c>
      <c r="T59" s="239">
        <f>'2.2 SK Sportuojantieji ir tr.'!O59+SUC1_Treneriai!J59</f>
        <v>0</v>
      </c>
      <c r="U59" s="239">
        <f>'2.2 SK Sportuojantieji ir tr.'!P59+SUC1_Treneriai!K59</f>
        <v>0</v>
      </c>
      <c r="V59" s="239">
        <f>'2.2 SK Sportuojantieji ir tr.'!Q59+SUC1_Treneriai!L59</f>
        <v>0</v>
      </c>
      <c r="W59" s="239">
        <f>'2.2 SK Sportuojantieji ir tr.'!R59+SUC1_Treneriai!M59</f>
        <v>1</v>
      </c>
      <c r="X59" s="239">
        <f>'2.2 SK Sportuojantieji ir tr.'!S59+SUC1_Treneriai!N59</f>
        <v>0</v>
      </c>
      <c r="Y59" s="239">
        <f>'2.2 SK Sportuojantieji ir tr.'!T59+SUC1_Treneriai!O59</f>
        <v>0</v>
      </c>
      <c r="Z59" s="239">
        <f>'2.2 SK Sportuojantieji ir tr.'!U59+SUC1_Treneriai!P59</f>
        <v>0</v>
      </c>
      <c r="AA59" s="239">
        <f>'2.2 SK Sportuojantieji ir tr.'!V59+SUC1_Treneriai!Q59</f>
        <v>0</v>
      </c>
      <c r="AB59" s="239">
        <f>'2.2 SK Sportuojantieji ir tr.'!W59+SUC1_Treneriai!R59</f>
        <v>0</v>
      </c>
      <c r="AC59" s="239">
        <f>'2.2 SK Sportuojantieji ir tr.'!X59+SUC1_Treneriai!S59</f>
        <v>0</v>
      </c>
      <c r="AD59" s="239">
        <f>'2.2 SK Sportuojantieji ir tr.'!Y59+SUC1_Treneriai!T59</f>
        <v>0</v>
      </c>
      <c r="AE59" s="239">
        <f>'2.2 SK Sportuojantieji ir tr.'!Z59+SUC1_Treneriai!U59</f>
        <v>0</v>
      </c>
      <c r="AF59" s="239">
        <f>'2.2 SK Sportuojantieji ir tr.'!AA59+SUC1_Treneriai!V59</f>
        <v>0</v>
      </c>
      <c r="AG59" s="239">
        <f>'2.2 SK Sportuojantieji ir tr.'!AB59+SUC1_Treneriai!W59</f>
        <v>0</v>
      </c>
      <c r="AH59" s="239">
        <f>'2.2 SK Sportuojantieji ir tr.'!AC59+SUC1_Treneriai!X59</f>
        <v>0</v>
      </c>
      <c r="AI59" s="239">
        <f>'2.2 SK Sportuojantieji ir tr.'!AD59+SUC1_Treneriai!Y59</f>
        <v>0</v>
      </c>
      <c r="AJ59" s="239">
        <f>'2.2 SK Sportuojantieji ir tr.'!AE59+SUC1_Treneriai!Z59</f>
        <v>0</v>
      </c>
      <c r="AK59" s="239">
        <f>'2.2 SK Sportuojantieji ir tr.'!AF59+SUC1_Treneriai!AA59</f>
        <v>0</v>
      </c>
      <c r="AL59" s="239">
        <f>'2.2 SK Sportuojantieji ir tr.'!AG59+SUC1_Treneriai!AB59</f>
        <v>0</v>
      </c>
      <c r="AM59" s="239">
        <f>'2.2 SK Sportuojantieji ir tr.'!AH59+SUC1_Treneriai!AC59</f>
        <v>0</v>
      </c>
      <c r="AN59" s="239">
        <f>'2.2 SK Sportuojantieji ir tr.'!AI59+SUC1_Treneriai!AD59</f>
        <v>0</v>
      </c>
      <c r="AO59" s="239">
        <f>'2.2 SK Sportuojantieji ir tr.'!AJ59+SUC1_Treneriai!AE59</f>
        <v>0</v>
      </c>
      <c r="AP59" s="239">
        <f>'2.2 SK Sportuojantieji ir tr.'!AK59+SUC1_Treneriai!AF59</f>
        <v>6</v>
      </c>
      <c r="AR59" s="214" t="str">
        <f>IF(SUC1_Treneriai!C59&gt;M59,"Klaida! Negali būti mažiau trenerių negu SUC1 formoje","")</f>
        <v/>
      </c>
    </row>
    <row r="60" spans="1:44" ht="10.5" customHeight="1">
      <c r="A60" s="41" t="s">
        <v>209</v>
      </c>
      <c r="B60" s="262" t="s">
        <v>84</v>
      </c>
      <c r="C60" s="239">
        <f>'SUC1_B. duomenys'!C77</f>
        <v>0</v>
      </c>
      <c r="D60" s="239">
        <f>'SUC1_B. duomenys'!D77</f>
        <v>0</v>
      </c>
      <c r="E60" s="239">
        <f>'SUC1_B. duomenys'!E77</f>
        <v>0</v>
      </c>
      <c r="F60" s="386">
        <f t="shared" si="0"/>
        <v>0</v>
      </c>
      <c r="G60" s="239">
        <f>'SUC1_B. duomenys'!G77</f>
        <v>0</v>
      </c>
      <c r="H60" s="239">
        <f>'2.2 SK Sportuojantieji ir tr.'!C60</f>
        <v>388</v>
      </c>
      <c r="I60" s="239">
        <f>'2.2 SK Sportuojantieji ir tr.'!D60</f>
        <v>330</v>
      </c>
      <c r="J60" s="239">
        <f>'2.2 SK Sportuojantieji ir tr.'!E60</f>
        <v>571</v>
      </c>
      <c r="K60" s="386">
        <f t="shared" si="1"/>
        <v>1289</v>
      </c>
      <c r="L60" s="239">
        <f>'2.2 SK Sportuojantieji ir tr.'!G60</f>
        <v>459</v>
      </c>
      <c r="M60" s="52">
        <f>'2.2 SK Sportuojantieji ir tr.'!H60+SUC1_Treneriai!C60</f>
        <v>9</v>
      </c>
      <c r="N60" s="239">
        <f>'2.2 SK Sportuojantieji ir tr.'!I60+SUC1_Treneriai!D60</f>
        <v>3</v>
      </c>
      <c r="O60" s="37">
        <f t="shared" si="2"/>
        <v>2</v>
      </c>
      <c r="P60" s="239">
        <f>'2.2 SK Sportuojantieji ir tr.'!K60+SUC1_Treneriai!F60</f>
        <v>4</v>
      </c>
      <c r="Q60" s="239">
        <f>'2.2 SK Sportuojantieji ir tr.'!L60+SUC1_Treneriai!G60</f>
        <v>3</v>
      </c>
      <c r="R60" s="239">
        <f>'2.2 SK Sportuojantieji ir tr.'!M60+SUC1_Treneriai!H60</f>
        <v>0</v>
      </c>
      <c r="S60" s="239">
        <f>'2.2 SK Sportuojantieji ir tr.'!N60+SUC1_Treneriai!I60</f>
        <v>0</v>
      </c>
      <c r="T60" s="239">
        <f>'2.2 SK Sportuojantieji ir tr.'!O60+SUC1_Treneriai!J60</f>
        <v>0</v>
      </c>
      <c r="U60" s="239">
        <f>'2.2 SK Sportuojantieji ir tr.'!P60+SUC1_Treneriai!K60</f>
        <v>0</v>
      </c>
      <c r="V60" s="239">
        <f>'2.2 SK Sportuojantieji ir tr.'!Q60+SUC1_Treneriai!L60</f>
        <v>4</v>
      </c>
      <c r="W60" s="239">
        <f>'2.2 SK Sportuojantieji ir tr.'!R60+SUC1_Treneriai!M60</f>
        <v>0</v>
      </c>
      <c r="X60" s="239">
        <f>'2.2 SK Sportuojantieji ir tr.'!S60+SUC1_Treneriai!N60</f>
        <v>5</v>
      </c>
      <c r="Y60" s="239">
        <f>'2.2 SK Sportuojantieji ir tr.'!T60+SUC1_Treneriai!O60</f>
        <v>2</v>
      </c>
      <c r="Z60" s="239">
        <f>'2.2 SK Sportuojantieji ir tr.'!U60+SUC1_Treneriai!P60</f>
        <v>1</v>
      </c>
      <c r="AA60" s="239">
        <f>'2.2 SK Sportuojantieji ir tr.'!V60+SUC1_Treneriai!Q60</f>
        <v>0</v>
      </c>
      <c r="AB60" s="239">
        <f>'2.2 SK Sportuojantieji ir tr.'!W60+SUC1_Treneriai!R60</f>
        <v>2</v>
      </c>
      <c r="AC60" s="239">
        <f>'2.2 SK Sportuojantieji ir tr.'!X60+SUC1_Treneriai!S60</f>
        <v>0</v>
      </c>
      <c r="AD60" s="239">
        <f>'2.2 SK Sportuojantieji ir tr.'!Y60+SUC1_Treneriai!T60</f>
        <v>0</v>
      </c>
      <c r="AE60" s="239">
        <f>'2.2 SK Sportuojantieji ir tr.'!Z60+SUC1_Treneriai!U60</f>
        <v>0</v>
      </c>
      <c r="AF60" s="239">
        <f>'2.2 SK Sportuojantieji ir tr.'!AA60+SUC1_Treneriai!V60</f>
        <v>0</v>
      </c>
      <c r="AG60" s="239">
        <f>'2.2 SK Sportuojantieji ir tr.'!AB60+SUC1_Treneriai!W60</f>
        <v>0</v>
      </c>
      <c r="AH60" s="239">
        <f>'2.2 SK Sportuojantieji ir tr.'!AC60+SUC1_Treneriai!X60</f>
        <v>0</v>
      </c>
      <c r="AI60" s="239">
        <f>'2.2 SK Sportuojantieji ir tr.'!AD60+SUC1_Treneriai!Y60</f>
        <v>0</v>
      </c>
      <c r="AJ60" s="239">
        <f>'2.2 SK Sportuojantieji ir tr.'!AE60+SUC1_Treneriai!Z60</f>
        <v>0</v>
      </c>
      <c r="AK60" s="239">
        <f>'2.2 SK Sportuojantieji ir tr.'!AF60+SUC1_Treneriai!AA60</f>
        <v>0</v>
      </c>
      <c r="AL60" s="239">
        <f>'2.2 SK Sportuojantieji ir tr.'!AG60+SUC1_Treneriai!AB60</f>
        <v>0</v>
      </c>
      <c r="AM60" s="239">
        <f>'2.2 SK Sportuojantieji ir tr.'!AH60+SUC1_Treneriai!AC60</f>
        <v>0</v>
      </c>
      <c r="AN60" s="239">
        <f>'2.2 SK Sportuojantieji ir tr.'!AI60+SUC1_Treneriai!AD60</f>
        <v>0</v>
      </c>
      <c r="AO60" s="239">
        <f>'2.2 SK Sportuojantieji ir tr.'!AJ60+SUC1_Treneriai!AE60</f>
        <v>0</v>
      </c>
      <c r="AP60" s="239">
        <f>'2.2 SK Sportuojantieji ir tr.'!AK60+SUC1_Treneriai!AF60</f>
        <v>0</v>
      </c>
      <c r="AR60" s="214" t="str">
        <f>IF(SUC1_Treneriai!C60&gt;M60,"Klaida! Negali būti mažiau trenerių negu SUC1 formoje","")</f>
        <v/>
      </c>
    </row>
    <row r="61" spans="1:44" ht="10.5" customHeight="1">
      <c r="A61" s="41" t="s">
        <v>211</v>
      </c>
      <c r="B61" s="262" t="s">
        <v>85</v>
      </c>
      <c r="C61" s="239">
        <f>'SUC1_B. duomenys'!C78</f>
        <v>154</v>
      </c>
      <c r="D61" s="239">
        <f>'SUC1_B. duomenys'!D78</f>
        <v>0</v>
      </c>
      <c r="E61" s="239">
        <f>'SUC1_B. duomenys'!E78</f>
        <v>0</v>
      </c>
      <c r="F61" s="386">
        <f t="shared" si="0"/>
        <v>154</v>
      </c>
      <c r="G61" s="239">
        <f>'SUC1_B. duomenys'!G78</f>
        <v>129</v>
      </c>
      <c r="H61" s="239">
        <f>'2.2 SK Sportuojantieji ir tr.'!C61</f>
        <v>0</v>
      </c>
      <c r="I61" s="239">
        <f>'2.2 SK Sportuojantieji ir tr.'!D61</f>
        <v>16</v>
      </c>
      <c r="J61" s="239">
        <f>'2.2 SK Sportuojantieji ir tr.'!E61</f>
        <v>10</v>
      </c>
      <c r="K61" s="386">
        <f t="shared" si="1"/>
        <v>26</v>
      </c>
      <c r="L61" s="239">
        <f>'2.2 SK Sportuojantieji ir tr.'!G61</f>
        <v>18</v>
      </c>
      <c r="M61" s="52">
        <f>'2.2 SK Sportuojantieji ir tr.'!H61+SUC1_Treneriai!C61</f>
        <v>5</v>
      </c>
      <c r="N61" s="239">
        <f>'2.2 SK Sportuojantieji ir tr.'!I61+SUC1_Treneriai!D61</f>
        <v>3</v>
      </c>
      <c r="O61" s="37">
        <f t="shared" si="2"/>
        <v>3</v>
      </c>
      <c r="P61" s="239">
        <f>'2.2 SK Sportuojantieji ir tr.'!K61+SUC1_Treneriai!F61</f>
        <v>1</v>
      </c>
      <c r="Q61" s="239">
        <f>'2.2 SK Sportuojantieji ir tr.'!L61+SUC1_Treneriai!G61</f>
        <v>0</v>
      </c>
      <c r="R61" s="239">
        <f>'2.2 SK Sportuojantieji ir tr.'!M61+SUC1_Treneriai!H61</f>
        <v>1</v>
      </c>
      <c r="S61" s="239">
        <f>'2.2 SK Sportuojantieji ir tr.'!N61+SUC1_Treneriai!I61</f>
        <v>0</v>
      </c>
      <c r="T61" s="239">
        <f>'2.2 SK Sportuojantieji ir tr.'!O61+SUC1_Treneriai!J61</f>
        <v>0</v>
      </c>
      <c r="U61" s="239">
        <f>'2.2 SK Sportuojantieji ir tr.'!P61+SUC1_Treneriai!K61</f>
        <v>0</v>
      </c>
      <c r="V61" s="239">
        <f>'2.2 SK Sportuojantieji ir tr.'!Q61+SUC1_Treneriai!L61</f>
        <v>1</v>
      </c>
      <c r="W61" s="239">
        <f>'2.2 SK Sportuojantieji ir tr.'!R61+SUC1_Treneriai!M61</f>
        <v>0</v>
      </c>
      <c r="X61" s="239">
        <f>'2.2 SK Sportuojantieji ir tr.'!S61+SUC1_Treneriai!N61</f>
        <v>0</v>
      </c>
      <c r="Y61" s="239">
        <f>'2.2 SK Sportuojantieji ir tr.'!T61+SUC1_Treneriai!O61</f>
        <v>0</v>
      </c>
      <c r="Z61" s="239">
        <f>'2.2 SK Sportuojantieji ir tr.'!U61+SUC1_Treneriai!P61</f>
        <v>0</v>
      </c>
      <c r="AA61" s="239">
        <f>'2.2 SK Sportuojantieji ir tr.'!V61+SUC1_Treneriai!Q61</f>
        <v>0</v>
      </c>
      <c r="AB61" s="239">
        <f>'2.2 SK Sportuojantieji ir tr.'!W61+SUC1_Treneriai!R61</f>
        <v>0</v>
      </c>
      <c r="AC61" s="239">
        <f>'2.2 SK Sportuojantieji ir tr.'!X61+SUC1_Treneriai!S61</f>
        <v>0</v>
      </c>
      <c r="AD61" s="239">
        <f>'2.2 SK Sportuojantieji ir tr.'!Y61+SUC1_Treneriai!T61</f>
        <v>0</v>
      </c>
      <c r="AE61" s="239">
        <f>'2.2 SK Sportuojantieji ir tr.'!Z61+SUC1_Treneriai!U61</f>
        <v>0</v>
      </c>
      <c r="AF61" s="239">
        <f>'2.2 SK Sportuojantieji ir tr.'!AA61+SUC1_Treneriai!V61</f>
        <v>0</v>
      </c>
      <c r="AG61" s="239">
        <f>'2.2 SK Sportuojantieji ir tr.'!AB61+SUC1_Treneriai!W61</f>
        <v>0</v>
      </c>
      <c r="AH61" s="239">
        <f>'2.2 SK Sportuojantieji ir tr.'!AC61+SUC1_Treneriai!X61</f>
        <v>0</v>
      </c>
      <c r="AI61" s="239">
        <f>'2.2 SK Sportuojantieji ir tr.'!AD61+SUC1_Treneriai!Y61</f>
        <v>0</v>
      </c>
      <c r="AJ61" s="239">
        <f>'2.2 SK Sportuojantieji ir tr.'!AE61+SUC1_Treneriai!Z61</f>
        <v>0</v>
      </c>
      <c r="AK61" s="239">
        <f>'2.2 SK Sportuojantieji ir tr.'!AF61+SUC1_Treneriai!AA61</f>
        <v>0</v>
      </c>
      <c r="AL61" s="239">
        <f>'2.2 SK Sportuojantieji ir tr.'!AG61+SUC1_Treneriai!AB61</f>
        <v>0</v>
      </c>
      <c r="AM61" s="239">
        <f>'2.2 SK Sportuojantieji ir tr.'!AH61+SUC1_Treneriai!AC61</f>
        <v>0</v>
      </c>
      <c r="AN61" s="239">
        <f>'2.2 SK Sportuojantieji ir tr.'!AI61+SUC1_Treneriai!AD61</f>
        <v>0</v>
      </c>
      <c r="AO61" s="239">
        <f>'2.2 SK Sportuojantieji ir tr.'!AJ61+SUC1_Treneriai!AE61</f>
        <v>0</v>
      </c>
      <c r="AP61" s="239">
        <f>'2.2 SK Sportuojantieji ir tr.'!AK61+SUC1_Treneriai!AF61</f>
        <v>0</v>
      </c>
      <c r="AR61" s="214" t="str">
        <f>IF(SUC1_Treneriai!C61&gt;M61,"Klaida! Negali būti mažiau trenerių negu SUC1 formoje","")</f>
        <v/>
      </c>
    </row>
    <row r="62" spans="1:44" ht="10.5" customHeight="1">
      <c r="A62" s="41" t="s">
        <v>212</v>
      </c>
      <c r="B62" s="262" t="s">
        <v>86</v>
      </c>
      <c r="C62" s="239">
        <f>'SUC1_B. duomenys'!C79</f>
        <v>0</v>
      </c>
      <c r="D62" s="239">
        <f>'SUC1_B. duomenys'!D79</f>
        <v>0</v>
      </c>
      <c r="E62" s="239">
        <f>'SUC1_B. duomenys'!E79</f>
        <v>0</v>
      </c>
      <c r="F62" s="386">
        <f t="shared" si="0"/>
        <v>0</v>
      </c>
      <c r="G62" s="239">
        <f>'SUC1_B. duomenys'!G79</f>
        <v>0</v>
      </c>
      <c r="H62" s="239">
        <f>'2.2 SK Sportuojantieji ir tr.'!C62</f>
        <v>0</v>
      </c>
      <c r="I62" s="239">
        <f>'2.2 SK Sportuojantieji ir tr.'!D62</f>
        <v>0</v>
      </c>
      <c r="J62" s="239">
        <f>'2.2 SK Sportuojantieji ir tr.'!E62</f>
        <v>0</v>
      </c>
      <c r="K62" s="386">
        <f t="shared" si="1"/>
        <v>0</v>
      </c>
      <c r="L62" s="239">
        <f>'2.2 SK Sportuojantieji ir tr.'!G62</f>
        <v>0</v>
      </c>
      <c r="M62" s="52">
        <f>'2.2 SK Sportuojantieji ir tr.'!H62+SUC1_Treneriai!C62</f>
        <v>0</v>
      </c>
      <c r="N62" s="239">
        <f>'2.2 SK Sportuojantieji ir tr.'!I62+SUC1_Treneriai!D62</f>
        <v>0</v>
      </c>
      <c r="O62" s="37">
        <f t="shared" si="2"/>
        <v>0</v>
      </c>
      <c r="P62" s="239">
        <f>'2.2 SK Sportuojantieji ir tr.'!K62+SUC1_Treneriai!F62</f>
        <v>0</v>
      </c>
      <c r="Q62" s="239">
        <f>'2.2 SK Sportuojantieji ir tr.'!L62+SUC1_Treneriai!G62</f>
        <v>0</v>
      </c>
      <c r="R62" s="239">
        <f>'2.2 SK Sportuojantieji ir tr.'!M62+SUC1_Treneriai!H62</f>
        <v>0</v>
      </c>
      <c r="S62" s="239">
        <f>'2.2 SK Sportuojantieji ir tr.'!N62+SUC1_Treneriai!I62</f>
        <v>0</v>
      </c>
      <c r="T62" s="239">
        <f>'2.2 SK Sportuojantieji ir tr.'!O62+SUC1_Treneriai!J62</f>
        <v>0</v>
      </c>
      <c r="U62" s="239">
        <f>'2.2 SK Sportuojantieji ir tr.'!P62+SUC1_Treneriai!K62</f>
        <v>0</v>
      </c>
      <c r="V62" s="239">
        <f>'2.2 SK Sportuojantieji ir tr.'!Q62+SUC1_Treneriai!L62</f>
        <v>0</v>
      </c>
      <c r="W62" s="239">
        <f>'2.2 SK Sportuojantieji ir tr.'!R62+SUC1_Treneriai!M62</f>
        <v>0</v>
      </c>
      <c r="X62" s="239">
        <f>'2.2 SK Sportuojantieji ir tr.'!S62+SUC1_Treneriai!N62</f>
        <v>0</v>
      </c>
      <c r="Y62" s="239">
        <f>'2.2 SK Sportuojantieji ir tr.'!T62+SUC1_Treneriai!O62</f>
        <v>0</v>
      </c>
      <c r="Z62" s="239">
        <f>'2.2 SK Sportuojantieji ir tr.'!U62+SUC1_Treneriai!P62</f>
        <v>0</v>
      </c>
      <c r="AA62" s="239">
        <f>'2.2 SK Sportuojantieji ir tr.'!V62+SUC1_Treneriai!Q62</f>
        <v>0</v>
      </c>
      <c r="AB62" s="239">
        <f>'2.2 SK Sportuojantieji ir tr.'!W62+SUC1_Treneriai!R62</f>
        <v>0</v>
      </c>
      <c r="AC62" s="239">
        <f>'2.2 SK Sportuojantieji ir tr.'!X62+SUC1_Treneriai!S62</f>
        <v>0</v>
      </c>
      <c r="AD62" s="239">
        <f>'2.2 SK Sportuojantieji ir tr.'!Y62+SUC1_Treneriai!T62</f>
        <v>0</v>
      </c>
      <c r="AE62" s="239">
        <f>'2.2 SK Sportuojantieji ir tr.'!Z62+SUC1_Treneriai!U62</f>
        <v>0</v>
      </c>
      <c r="AF62" s="239">
        <f>'2.2 SK Sportuojantieji ir tr.'!AA62+SUC1_Treneriai!V62</f>
        <v>0</v>
      </c>
      <c r="AG62" s="239">
        <f>'2.2 SK Sportuojantieji ir tr.'!AB62+SUC1_Treneriai!W62</f>
        <v>0</v>
      </c>
      <c r="AH62" s="239">
        <f>'2.2 SK Sportuojantieji ir tr.'!AC62+SUC1_Treneriai!X62</f>
        <v>0</v>
      </c>
      <c r="AI62" s="239">
        <f>'2.2 SK Sportuojantieji ir tr.'!AD62+SUC1_Treneriai!Y62</f>
        <v>0</v>
      </c>
      <c r="AJ62" s="239">
        <f>'2.2 SK Sportuojantieji ir tr.'!AE62+SUC1_Treneriai!Z62</f>
        <v>0</v>
      </c>
      <c r="AK62" s="239">
        <f>'2.2 SK Sportuojantieji ir tr.'!AF62+SUC1_Treneriai!AA62</f>
        <v>0</v>
      </c>
      <c r="AL62" s="239">
        <f>'2.2 SK Sportuojantieji ir tr.'!AG62+SUC1_Treneriai!AB62</f>
        <v>0</v>
      </c>
      <c r="AM62" s="239">
        <f>'2.2 SK Sportuojantieji ir tr.'!AH62+SUC1_Treneriai!AC62</f>
        <v>0</v>
      </c>
      <c r="AN62" s="239">
        <f>'2.2 SK Sportuojantieji ir tr.'!AI62+SUC1_Treneriai!AD62</f>
        <v>0</v>
      </c>
      <c r="AO62" s="239">
        <f>'2.2 SK Sportuojantieji ir tr.'!AJ62+SUC1_Treneriai!AE62</f>
        <v>0</v>
      </c>
      <c r="AP62" s="239">
        <f>'2.2 SK Sportuojantieji ir tr.'!AK62+SUC1_Treneriai!AF62</f>
        <v>0</v>
      </c>
      <c r="AR62" s="214" t="str">
        <f>IF(SUC1_Treneriai!C62&gt;M62,"Klaida! Negali būti mažiau trenerių negu SUC1 formoje","")</f>
        <v/>
      </c>
    </row>
    <row r="63" spans="1:44" ht="10.5" customHeight="1">
      <c r="A63" s="41" t="s">
        <v>213</v>
      </c>
      <c r="B63" s="262" t="s">
        <v>87</v>
      </c>
      <c r="C63" s="239">
        <f>'SUC1_B. duomenys'!C80</f>
        <v>0</v>
      </c>
      <c r="D63" s="239">
        <f>'SUC1_B. duomenys'!D80</f>
        <v>0</v>
      </c>
      <c r="E63" s="239">
        <f>'SUC1_B. duomenys'!E80</f>
        <v>0</v>
      </c>
      <c r="F63" s="386">
        <f t="shared" si="0"/>
        <v>0</v>
      </c>
      <c r="G63" s="239">
        <f>'SUC1_B. duomenys'!G80</f>
        <v>0</v>
      </c>
      <c r="H63" s="239">
        <f>'2.2 SK Sportuojantieji ir tr.'!C63</f>
        <v>0</v>
      </c>
      <c r="I63" s="239">
        <f>'2.2 SK Sportuojantieji ir tr.'!D63</f>
        <v>0</v>
      </c>
      <c r="J63" s="239">
        <f>'2.2 SK Sportuojantieji ir tr.'!E63</f>
        <v>0</v>
      </c>
      <c r="K63" s="386">
        <f t="shared" si="1"/>
        <v>0</v>
      </c>
      <c r="L63" s="239">
        <f>'2.2 SK Sportuojantieji ir tr.'!G63</f>
        <v>0</v>
      </c>
      <c r="M63" s="52">
        <f>'2.2 SK Sportuojantieji ir tr.'!H63+SUC1_Treneriai!C63</f>
        <v>0</v>
      </c>
      <c r="N63" s="239">
        <f>'2.2 SK Sportuojantieji ir tr.'!I63+SUC1_Treneriai!D63</f>
        <v>0</v>
      </c>
      <c r="O63" s="37">
        <f t="shared" si="2"/>
        <v>0</v>
      </c>
      <c r="P63" s="239">
        <f>'2.2 SK Sportuojantieji ir tr.'!K63+SUC1_Treneriai!F63</f>
        <v>0</v>
      </c>
      <c r="Q63" s="239">
        <f>'2.2 SK Sportuojantieji ir tr.'!L63+SUC1_Treneriai!G63</f>
        <v>0</v>
      </c>
      <c r="R63" s="239">
        <f>'2.2 SK Sportuojantieji ir tr.'!M63+SUC1_Treneriai!H63</f>
        <v>0</v>
      </c>
      <c r="S63" s="239">
        <f>'2.2 SK Sportuojantieji ir tr.'!N63+SUC1_Treneriai!I63</f>
        <v>0</v>
      </c>
      <c r="T63" s="239">
        <f>'2.2 SK Sportuojantieji ir tr.'!O63+SUC1_Treneriai!J63</f>
        <v>0</v>
      </c>
      <c r="U63" s="239">
        <f>'2.2 SK Sportuojantieji ir tr.'!P63+SUC1_Treneriai!K63</f>
        <v>0</v>
      </c>
      <c r="V63" s="239">
        <f>'2.2 SK Sportuojantieji ir tr.'!Q63+SUC1_Treneriai!L63</f>
        <v>0</v>
      </c>
      <c r="W63" s="239">
        <f>'2.2 SK Sportuojantieji ir tr.'!R63+SUC1_Treneriai!M63</f>
        <v>0</v>
      </c>
      <c r="X63" s="239">
        <f>'2.2 SK Sportuojantieji ir tr.'!S63+SUC1_Treneriai!N63</f>
        <v>0</v>
      </c>
      <c r="Y63" s="239">
        <f>'2.2 SK Sportuojantieji ir tr.'!T63+SUC1_Treneriai!O63</f>
        <v>0</v>
      </c>
      <c r="Z63" s="239">
        <f>'2.2 SK Sportuojantieji ir tr.'!U63+SUC1_Treneriai!P63</f>
        <v>0</v>
      </c>
      <c r="AA63" s="239">
        <f>'2.2 SK Sportuojantieji ir tr.'!V63+SUC1_Treneriai!Q63</f>
        <v>0</v>
      </c>
      <c r="AB63" s="239">
        <f>'2.2 SK Sportuojantieji ir tr.'!W63+SUC1_Treneriai!R63</f>
        <v>0</v>
      </c>
      <c r="AC63" s="239">
        <f>'2.2 SK Sportuojantieji ir tr.'!X63+SUC1_Treneriai!S63</f>
        <v>0</v>
      </c>
      <c r="AD63" s="239">
        <f>'2.2 SK Sportuojantieji ir tr.'!Y63+SUC1_Treneriai!T63</f>
        <v>0</v>
      </c>
      <c r="AE63" s="239">
        <f>'2.2 SK Sportuojantieji ir tr.'!Z63+SUC1_Treneriai!U63</f>
        <v>0</v>
      </c>
      <c r="AF63" s="239">
        <f>'2.2 SK Sportuojantieji ir tr.'!AA63+SUC1_Treneriai!V63</f>
        <v>0</v>
      </c>
      <c r="AG63" s="239">
        <f>'2.2 SK Sportuojantieji ir tr.'!AB63+SUC1_Treneriai!W63</f>
        <v>0</v>
      </c>
      <c r="AH63" s="239">
        <f>'2.2 SK Sportuojantieji ir tr.'!AC63+SUC1_Treneriai!X63</f>
        <v>0</v>
      </c>
      <c r="AI63" s="239">
        <f>'2.2 SK Sportuojantieji ir tr.'!AD63+SUC1_Treneriai!Y63</f>
        <v>0</v>
      </c>
      <c r="AJ63" s="239">
        <f>'2.2 SK Sportuojantieji ir tr.'!AE63+SUC1_Treneriai!Z63</f>
        <v>0</v>
      </c>
      <c r="AK63" s="239">
        <f>'2.2 SK Sportuojantieji ir tr.'!AF63+SUC1_Treneriai!AA63</f>
        <v>0</v>
      </c>
      <c r="AL63" s="239">
        <f>'2.2 SK Sportuojantieji ir tr.'!AG63+SUC1_Treneriai!AB63</f>
        <v>0</v>
      </c>
      <c r="AM63" s="239">
        <f>'2.2 SK Sportuojantieji ir tr.'!AH63+SUC1_Treneriai!AC63</f>
        <v>0</v>
      </c>
      <c r="AN63" s="239">
        <f>'2.2 SK Sportuojantieji ir tr.'!AI63+SUC1_Treneriai!AD63</f>
        <v>0</v>
      </c>
      <c r="AO63" s="239">
        <f>'2.2 SK Sportuojantieji ir tr.'!AJ63+SUC1_Treneriai!AE63</f>
        <v>0</v>
      </c>
      <c r="AP63" s="239">
        <f>'2.2 SK Sportuojantieji ir tr.'!AK63+SUC1_Treneriai!AF63</f>
        <v>0</v>
      </c>
      <c r="AR63" s="214" t="str">
        <f>IF(SUC1_Treneriai!C63&gt;M63,"Klaida! Negali būti mažiau trenerių negu SUC1 formoje","")</f>
        <v/>
      </c>
    </row>
    <row r="64" spans="1:44" ht="10.5" customHeight="1">
      <c r="A64" s="41" t="s">
        <v>214</v>
      </c>
      <c r="B64" s="262" t="s">
        <v>88</v>
      </c>
      <c r="C64" s="239">
        <f>'SUC1_B. duomenys'!C81</f>
        <v>0</v>
      </c>
      <c r="D64" s="239">
        <f>'SUC1_B. duomenys'!D81</f>
        <v>0</v>
      </c>
      <c r="E64" s="239">
        <f>'SUC1_B. duomenys'!E81</f>
        <v>0</v>
      </c>
      <c r="F64" s="386">
        <f t="shared" si="0"/>
        <v>0</v>
      </c>
      <c r="G64" s="239">
        <f>'SUC1_B. duomenys'!G81</f>
        <v>0</v>
      </c>
      <c r="H64" s="239">
        <f>'2.2 SK Sportuojantieji ir tr.'!C64</f>
        <v>0</v>
      </c>
      <c r="I64" s="239">
        <f>'2.2 SK Sportuojantieji ir tr.'!D64</f>
        <v>0</v>
      </c>
      <c r="J64" s="239">
        <f>'2.2 SK Sportuojantieji ir tr.'!E64</f>
        <v>0</v>
      </c>
      <c r="K64" s="386">
        <f t="shared" si="1"/>
        <v>0</v>
      </c>
      <c r="L64" s="239">
        <f>'2.2 SK Sportuojantieji ir tr.'!G64</f>
        <v>0</v>
      </c>
      <c r="M64" s="52">
        <f>'2.2 SK Sportuojantieji ir tr.'!H64+SUC1_Treneriai!C64</f>
        <v>0</v>
      </c>
      <c r="N64" s="239">
        <f>'2.2 SK Sportuojantieji ir tr.'!I64+SUC1_Treneriai!D64</f>
        <v>0</v>
      </c>
      <c r="O64" s="37">
        <f t="shared" si="2"/>
        <v>0</v>
      </c>
      <c r="P64" s="239">
        <f>'2.2 SK Sportuojantieji ir tr.'!K64+SUC1_Treneriai!F64</f>
        <v>0</v>
      </c>
      <c r="Q64" s="239">
        <f>'2.2 SK Sportuojantieji ir tr.'!L64+SUC1_Treneriai!G64</f>
        <v>0</v>
      </c>
      <c r="R64" s="239">
        <f>'2.2 SK Sportuojantieji ir tr.'!M64+SUC1_Treneriai!H64</f>
        <v>0</v>
      </c>
      <c r="S64" s="239">
        <f>'2.2 SK Sportuojantieji ir tr.'!N64+SUC1_Treneriai!I64</f>
        <v>0</v>
      </c>
      <c r="T64" s="239">
        <f>'2.2 SK Sportuojantieji ir tr.'!O64+SUC1_Treneriai!J64</f>
        <v>0</v>
      </c>
      <c r="U64" s="239">
        <f>'2.2 SK Sportuojantieji ir tr.'!P64+SUC1_Treneriai!K64</f>
        <v>0</v>
      </c>
      <c r="V64" s="239">
        <f>'2.2 SK Sportuojantieji ir tr.'!Q64+SUC1_Treneriai!L64</f>
        <v>0</v>
      </c>
      <c r="W64" s="239">
        <f>'2.2 SK Sportuojantieji ir tr.'!R64+SUC1_Treneriai!M64</f>
        <v>0</v>
      </c>
      <c r="X64" s="239">
        <f>'2.2 SK Sportuojantieji ir tr.'!S64+SUC1_Treneriai!N64</f>
        <v>0</v>
      </c>
      <c r="Y64" s="239">
        <f>'2.2 SK Sportuojantieji ir tr.'!T64+SUC1_Treneriai!O64</f>
        <v>0</v>
      </c>
      <c r="Z64" s="239">
        <f>'2.2 SK Sportuojantieji ir tr.'!U64+SUC1_Treneriai!P64</f>
        <v>0</v>
      </c>
      <c r="AA64" s="239">
        <f>'2.2 SK Sportuojantieji ir tr.'!V64+SUC1_Treneriai!Q64</f>
        <v>0</v>
      </c>
      <c r="AB64" s="239">
        <f>'2.2 SK Sportuojantieji ir tr.'!W64+SUC1_Treneriai!R64</f>
        <v>0</v>
      </c>
      <c r="AC64" s="239">
        <f>'2.2 SK Sportuojantieji ir tr.'!X64+SUC1_Treneriai!S64</f>
        <v>0</v>
      </c>
      <c r="AD64" s="239">
        <f>'2.2 SK Sportuojantieji ir tr.'!Y64+SUC1_Treneriai!T64</f>
        <v>0</v>
      </c>
      <c r="AE64" s="239">
        <f>'2.2 SK Sportuojantieji ir tr.'!Z64+SUC1_Treneriai!U64</f>
        <v>0</v>
      </c>
      <c r="AF64" s="239">
        <f>'2.2 SK Sportuojantieji ir tr.'!AA64+SUC1_Treneriai!V64</f>
        <v>0</v>
      </c>
      <c r="AG64" s="239">
        <f>'2.2 SK Sportuojantieji ir tr.'!AB64+SUC1_Treneriai!W64</f>
        <v>0</v>
      </c>
      <c r="AH64" s="239">
        <f>'2.2 SK Sportuojantieji ir tr.'!AC64+SUC1_Treneriai!X64</f>
        <v>0</v>
      </c>
      <c r="AI64" s="239">
        <f>'2.2 SK Sportuojantieji ir tr.'!AD64+SUC1_Treneriai!Y64</f>
        <v>0</v>
      </c>
      <c r="AJ64" s="239">
        <f>'2.2 SK Sportuojantieji ir tr.'!AE64+SUC1_Treneriai!Z64</f>
        <v>0</v>
      </c>
      <c r="AK64" s="239">
        <f>'2.2 SK Sportuojantieji ir tr.'!AF64+SUC1_Treneriai!AA64</f>
        <v>0</v>
      </c>
      <c r="AL64" s="239">
        <f>'2.2 SK Sportuojantieji ir tr.'!AG64+SUC1_Treneriai!AB64</f>
        <v>0</v>
      </c>
      <c r="AM64" s="239">
        <f>'2.2 SK Sportuojantieji ir tr.'!AH64+SUC1_Treneriai!AC64</f>
        <v>0</v>
      </c>
      <c r="AN64" s="239">
        <f>'2.2 SK Sportuojantieji ir tr.'!AI64+SUC1_Treneriai!AD64</f>
        <v>0</v>
      </c>
      <c r="AO64" s="239">
        <f>'2.2 SK Sportuojantieji ir tr.'!AJ64+SUC1_Treneriai!AE64</f>
        <v>0</v>
      </c>
      <c r="AP64" s="239">
        <f>'2.2 SK Sportuojantieji ir tr.'!AK64+SUC1_Treneriai!AF64</f>
        <v>0</v>
      </c>
      <c r="AR64" s="214" t="str">
        <f>IF(SUC1_Treneriai!C64&gt;M64,"Klaida! Negali būti mažiau trenerių negu SUC1 formoje","")</f>
        <v/>
      </c>
    </row>
    <row r="65" spans="1:44" ht="10.5" customHeight="1">
      <c r="A65" s="41" t="s">
        <v>215</v>
      </c>
      <c r="B65" s="262" t="s">
        <v>89</v>
      </c>
      <c r="C65" s="239">
        <f>'SUC1_B. duomenys'!C82</f>
        <v>0</v>
      </c>
      <c r="D65" s="239">
        <f>'SUC1_B. duomenys'!D82</f>
        <v>0</v>
      </c>
      <c r="E65" s="239">
        <f>'SUC1_B. duomenys'!E82</f>
        <v>0</v>
      </c>
      <c r="F65" s="386">
        <f t="shared" si="0"/>
        <v>0</v>
      </c>
      <c r="G65" s="239">
        <f>'SUC1_B. duomenys'!G82</f>
        <v>0</v>
      </c>
      <c r="H65" s="239">
        <f>'2.2 SK Sportuojantieji ir tr.'!C65</f>
        <v>0</v>
      </c>
      <c r="I65" s="239">
        <f>'2.2 SK Sportuojantieji ir tr.'!D65</f>
        <v>0</v>
      </c>
      <c r="J65" s="239">
        <f>'2.2 SK Sportuojantieji ir tr.'!E65</f>
        <v>0</v>
      </c>
      <c r="K65" s="386">
        <f t="shared" si="1"/>
        <v>0</v>
      </c>
      <c r="L65" s="239">
        <f>'2.2 SK Sportuojantieji ir tr.'!G65</f>
        <v>0</v>
      </c>
      <c r="M65" s="52">
        <f>'2.2 SK Sportuojantieji ir tr.'!H65+SUC1_Treneriai!C65</f>
        <v>0</v>
      </c>
      <c r="N65" s="239">
        <f>'2.2 SK Sportuojantieji ir tr.'!I65+SUC1_Treneriai!D65</f>
        <v>0</v>
      </c>
      <c r="O65" s="37">
        <f t="shared" si="2"/>
        <v>0</v>
      </c>
      <c r="P65" s="239">
        <f>'2.2 SK Sportuojantieji ir tr.'!K65+SUC1_Treneriai!F65</f>
        <v>0</v>
      </c>
      <c r="Q65" s="239">
        <f>'2.2 SK Sportuojantieji ir tr.'!L65+SUC1_Treneriai!G65</f>
        <v>0</v>
      </c>
      <c r="R65" s="239">
        <f>'2.2 SK Sportuojantieji ir tr.'!M65+SUC1_Treneriai!H65</f>
        <v>0</v>
      </c>
      <c r="S65" s="239">
        <f>'2.2 SK Sportuojantieji ir tr.'!N65+SUC1_Treneriai!I65</f>
        <v>0</v>
      </c>
      <c r="T65" s="239">
        <f>'2.2 SK Sportuojantieji ir tr.'!O65+SUC1_Treneriai!J65</f>
        <v>0</v>
      </c>
      <c r="U65" s="239">
        <f>'2.2 SK Sportuojantieji ir tr.'!P65+SUC1_Treneriai!K65</f>
        <v>0</v>
      </c>
      <c r="V65" s="239">
        <f>'2.2 SK Sportuojantieji ir tr.'!Q65+SUC1_Treneriai!L65</f>
        <v>0</v>
      </c>
      <c r="W65" s="239">
        <f>'2.2 SK Sportuojantieji ir tr.'!R65+SUC1_Treneriai!M65</f>
        <v>0</v>
      </c>
      <c r="X65" s="239">
        <f>'2.2 SK Sportuojantieji ir tr.'!S65+SUC1_Treneriai!N65</f>
        <v>0</v>
      </c>
      <c r="Y65" s="239">
        <f>'2.2 SK Sportuojantieji ir tr.'!T65+SUC1_Treneriai!O65</f>
        <v>0</v>
      </c>
      <c r="Z65" s="239">
        <f>'2.2 SK Sportuojantieji ir tr.'!U65+SUC1_Treneriai!P65</f>
        <v>0</v>
      </c>
      <c r="AA65" s="239">
        <f>'2.2 SK Sportuojantieji ir tr.'!V65+SUC1_Treneriai!Q65</f>
        <v>0</v>
      </c>
      <c r="AB65" s="239">
        <f>'2.2 SK Sportuojantieji ir tr.'!W65+SUC1_Treneriai!R65</f>
        <v>0</v>
      </c>
      <c r="AC65" s="239">
        <f>'2.2 SK Sportuojantieji ir tr.'!X65+SUC1_Treneriai!S65</f>
        <v>0</v>
      </c>
      <c r="AD65" s="239">
        <f>'2.2 SK Sportuojantieji ir tr.'!Y65+SUC1_Treneriai!T65</f>
        <v>0</v>
      </c>
      <c r="AE65" s="239">
        <f>'2.2 SK Sportuojantieji ir tr.'!Z65+SUC1_Treneriai!U65</f>
        <v>0</v>
      </c>
      <c r="AF65" s="239">
        <f>'2.2 SK Sportuojantieji ir tr.'!AA65+SUC1_Treneriai!V65</f>
        <v>0</v>
      </c>
      <c r="AG65" s="239">
        <f>'2.2 SK Sportuojantieji ir tr.'!AB65+SUC1_Treneriai!W65</f>
        <v>0</v>
      </c>
      <c r="AH65" s="239">
        <f>'2.2 SK Sportuojantieji ir tr.'!AC65+SUC1_Treneriai!X65</f>
        <v>0</v>
      </c>
      <c r="AI65" s="239">
        <f>'2.2 SK Sportuojantieji ir tr.'!AD65+SUC1_Treneriai!Y65</f>
        <v>0</v>
      </c>
      <c r="AJ65" s="239">
        <f>'2.2 SK Sportuojantieji ir tr.'!AE65+SUC1_Treneriai!Z65</f>
        <v>0</v>
      </c>
      <c r="AK65" s="239">
        <f>'2.2 SK Sportuojantieji ir tr.'!AF65+SUC1_Treneriai!AA65</f>
        <v>0</v>
      </c>
      <c r="AL65" s="239">
        <f>'2.2 SK Sportuojantieji ir tr.'!AG65+SUC1_Treneriai!AB65</f>
        <v>0</v>
      </c>
      <c r="AM65" s="239">
        <f>'2.2 SK Sportuojantieji ir tr.'!AH65+SUC1_Treneriai!AC65</f>
        <v>0</v>
      </c>
      <c r="AN65" s="239">
        <f>'2.2 SK Sportuojantieji ir tr.'!AI65+SUC1_Treneriai!AD65</f>
        <v>0</v>
      </c>
      <c r="AO65" s="239">
        <f>'2.2 SK Sportuojantieji ir tr.'!AJ65+SUC1_Treneriai!AE65</f>
        <v>0</v>
      </c>
      <c r="AP65" s="239">
        <f>'2.2 SK Sportuojantieji ir tr.'!AK65+SUC1_Treneriai!AF65</f>
        <v>0</v>
      </c>
      <c r="AR65" s="214" t="str">
        <f>IF(SUC1_Treneriai!C65&gt;M65,"Klaida! Negali būti mažiau trenerių negu SUC1 formoje","")</f>
        <v/>
      </c>
    </row>
    <row r="66" spans="1:44" ht="10.5" customHeight="1">
      <c r="A66" s="41"/>
      <c r="B66" s="43" t="s">
        <v>21</v>
      </c>
      <c r="C66" s="52">
        <f t="shared" ref="C66:AP66" si="3">SUM(C11:C65)</f>
        <v>3102</v>
      </c>
      <c r="D66" s="52">
        <f t="shared" si="3"/>
        <v>79</v>
      </c>
      <c r="E66" s="52">
        <f t="shared" si="3"/>
        <v>0</v>
      </c>
      <c r="F66" s="52">
        <f t="shared" si="3"/>
        <v>3181</v>
      </c>
      <c r="G66" s="52">
        <f t="shared" si="3"/>
        <v>940</v>
      </c>
      <c r="H66" s="52">
        <f t="shared" si="3"/>
        <v>3248</v>
      </c>
      <c r="I66" s="52">
        <f t="shared" si="3"/>
        <v>875</v>
      </c>
      <c r="J66" s="52">
        <f t="shared" si="3"/>
        <v>1283</v>
      </c>
      <c r="K66" s="52">
        <f t="shared" si="3"/>
        <v>5406</v>
      </c>
      <c r="L66" s="52">
        <f t="shared" si="3"/>
        <v>1148</v>
      </c>
      <c r="M66" s="52">
        <f t="shared" si="3"/>
        <v>238</v>
      </c>
      <c r="N66" s="52">
        <f t="shared" si="3"/>
        <v>67</v>
      </c>
      <c r="O66" s="52">
        <f t="shared" si="3"/>
        <v>85</v>
      </c>
      <c r="P66" s="52">
        <f t="shared" si="3"/>
        <v>54</v>
      </c>
      <c r="Q66" s="52">
        <f t="shared" si="3"/>
        <v>22</v>
      </c>
      <c r="R66" s="52">
        <f t="shared" si="3"/>
        <v>58</v>
      </c>
      <c r="S66" s="52">
        <f t="shared" si="3"/>
        <v>12</v>
      </c>
      <c r="T66" s="52">
        <f t="shared" si="3"/>
        <v>6</v>
      </c>
      <c r="U66" s="52">
        <f t="shared" si="3"/>
        <v>1</v>
      </c>
      <c r="V66" s="52">
        <f t="shared" si="3"/>
        <v>129</v>
      </c>
      <c r="W66" s="52">
        <f t="shared" ref="W66:AO66" si="4">SUM(W11:W65)</f>
        <v>14</v>
      </c>
      <c r="X66" s="52">
        <f t="shared" si="4"/>
        <v>31</v>
      </c>
      <c r="Y66" s="52">
        <f t="shared" si="4"/>
        <v>11</v>
      </c>
      <c r="Z66" s="52">
        <f t="shared" si="4"/>
        <v>4</v>
      </c>
      <c r="AA66" s="52">
        <f t="shared" si="4"/>
        <v>2</v>
      </c>
      <c r="AB66" s="52">
        <f t="shared" si="4"/>
        <v>4</v>
      </c>
      <c r="AC66" s="52">
        <f t="shared" si="4"/>
        <v>2</v>
      </c>
      <c r="AD66" s="52">
        <f t="shared" si="4"/>
        <v>3</v>
      </c>
      <c r="AE66" s="52">
        <f t="shared" si="4"/>
        <v>20</v>
      </c>
      <c r="AF66" s="52">
        <f t="shared" si="4"/>
        <v>1</v>
      </c>
      <c r="AG66" s="52">
        <f t="shared" si="4"/>
        <v>2</v>
      </c>
      <c r="AH66" s="52">
        <f t="shared" si="4"/>
        <v>2</v>
      </c>
      <c r="AI66" s="52">
        <f t="shared" si="4"/>
        <v>16</v>
      </c>
      <c r="AJ66" s="52">
        <f t="shared" si="4"/>
        <v>4</v>
      </c>
      <c r="AK66" s="52">
        <f t="shared" si="4"/>
        <v>2</v>
      </c>
      <c r="AL66" s="52">
        <f t="shared" si="4"/>
        <v>0</v>
      </c>
      <c r="AM66" s="52">
        <f t="shared" si="4"/>
        <v>0</v>
      </c>
      <c r="AN66" s="52">
        <f t="shared" si="4"/>
        <v>0</v>
      </c>
      <c r="AO66" s="52">
        <f t="shared" si="4"/>
        <v>0</v>
      </c>
      <c r="AP66" s="52">
        <f t="shared" si="3"/>
        <v>63</v>
      </c>
      <c r="AR66" s="214" t="str">
        <f>IF(SUC1_Treneriai!C66&gt;M66,"Klaida! Negali būti mažiau trenerių negu SUC2 formoje","")</f>
        <v/>
      </c>
    </row>
    <row r="67" spans="1:44" ht="10.5" customHeight="1">
      <c r="A67" s="56"/>
      <c r="B67" s="45" t="s">
        <v>115</v>
      </c>
      <c r="C67" s="53"/>
      <c r="D67" s="53"/>
      <c r="E67" s="53"/>
      <c r="F67" s="53"/>
      <c r="G67" s="53"/>
      <c r="H67" s="53"/>
      <c r="I67" s="53"/>
      <c r="J67" s="53"/>
      <c r="K67" s="53"/>
      <c r="L67" s="53"/>
      <c r="M67" s="38"/>
      <c r="N67" s="54"/>
      <c r="O67" s="38"/>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5"/>
      <c r="AR67" s="214"/>
    </row>
    <row r="68" spans="1:44" ht="10.5" customHeight="1">
      <c r="A68" s="41" t="s">
        <v>155</v>
      </c>
      <c r="B68" s="262" t="s">
        <v>90</v>
      </c>
      <c r="C68" s="239">
        <f>'SUC1_B. duomenys'!C90</f>
        <v>0</v>
      </c>
      <c r="D68" s="239">
        <f>'SUC1_B. duomenys'!D90</f>
        <v>0</v>
      </c>
      <c r="E68" s="239">
        <f>'SUC1_B. duomenys'!E90</f>
        <v>0</v>
      </c>
      <c r="F68" s="386">
        <f>SUM(C68:E68)</f>
        <v>0</v>
      </c>
      <c r="G68" s="239">
        <f>'SUC1_B. duomenys'!G90</f>
        <v>0</v>
      </c>
      <c r="H68" s="239">
        <f>'2.2 SK Sportuojantieji ir tr.'!C68</f>
        <v>0</v>
      </c>
      <c r="I68" s="239">
        <f>'2.2 SK Sportuojantieji ir tr.'!D68</f>
        <v>0</v>
      </c>
      <c r="J68" s="239">
        <f>'2.2 SK Sportuojantieji ir tr.'!E68</f>
        <v>0</v>
      </c>
      <c r="K68" s="386">
        <f t="shared" ref="K68:K113" si="5">SUM(H68:J68)</f>
        <v>0</v>
      </c>
      <c r="L68" s="239">
        <f>'2.2 SK Sportuojantieji ir tr.'!G68</f>
        <v>0</v>
      </c>
      <c r="M68" s="52">
        <f>'2.2 SK Sportuojantieji ir tr.'!H68+SUC1_Treneriai!C73</f>
        <v>0</v>
      </c>
      <c r="N68" s="239">
        <f>'2.2 SK Sportuojantieji ir tr.'!I68+SUC1_Treneriai!D73</f>
        <v>0</v>
      </c>
      <c r="O68" s="37">
        <f t="shared" ref="O68:O113" si="6">M68-(P68+Q68+R68+S68+T68+U68)</f>
        <v>0</v>
      </c>
      <c r="P68" s="239">
        <f>'2.2 SK Sportuojantieji ir tr.'!K68+SUC1_Treneriai!F73</f>
        <v>0</v>
      </c>
      <c r="Q68" s="239">
        <f>'2.2 SK Sportuojantieji ir tr.'!L68+SUC1_Treneriai!G73</f>
        <v>0</v>
      </c>
      <c r="R68" s="239">
        <f>'2.2 SK Sportuojantieji ir tr.'!M68+SUC1_Treneriai!H73</f>
        <v>0</v>
      </c>
      <c r="S68" s="239">
        <f>'2.2 SK Sportuojantieji ir tr.'!N68+SUC1_Treneriai!I73</f>
        <v>0</v>
      </c>
      <c r="T68" s="239">
        <f>'2.2 SK Sportuojantieji ir tr.'!O68+SUC1_Treneriai!J73</f>
        <v>0</v>
      </c>
      <c r="U68" s="239">
        <f>'2.2 SK Sportuojantieji ir tr.'!P68+SUC1_Treneriai!K73</f>
        <v>0</v>
      </c>
      <c r="V68" s="239">
        <f>'2.2 SK Sportuojantieji ir tr.'!Q68+SUC1_Treneriai!L73</f>
        <v>0</v>
      </c>
      <c r="W68" s="239">
        <f>'2.2 SK Sportuojantieji ir tr.'!R68+SUC1_Treneriai!M73</f>
        <v>0</v>
      </c>
      <c r="X68" s="239">
        <f>'2.2 SK Sportuojantieji ir tr.'!S68+SUC1_Treneriai!N73</f>
        <v>0</v>
      </c>
      <c r="Y68" s="239">
        <f>'2.2 SK Sportuojantieji ir tr.'!T68+SUC1_Treneriai!O73</f>
        <v>0</v>
      </c>
      <c r="Z68" s="239">
        <f>'2.2 SK Sportuojantieji ir tr.'!U68+SUC1_Treneriai!P73</f>
        <v>0</v>
      </c>
      <c r="AA68" s="239">
        <f>'2.2 SK Sportuojantieji ir tr.'!V68+SUC1_Treneriai!Q73</f>
        <v>0</v>
      </c>
      <c r="AB68" s="239">
        <f>'2.2 SK Sportuojantieji ir tr.'!W68+SUC1_Treneriai!R73</f>
        <v>0</v>
      </c>
      <c r="AC68" s="239">
        <f>'2.2 SK Sportuojantieji ir tr.'!X68+SUC1_Treneriai!S73</f>
        <v>0</v>
      </c>
      <c r="AD68" s="239">
        <f>'2.2 SK Sportuojantieji ir tr.'!Y68+SUC1_Treneriai!T73</f>
        <v>0</v>
      </c>
      <c r="AE68" s="239">
        <f>'2.2 SK Sportuojantieji ir tr.'!Z68+SUC1_Treneriai!U73</f>
        <v>0</v>
      </c>
      <c r="AF68" s="239">
        <f>'2.2 SK Sportuojantieji ir tr.'!AA68+SUC1_Treneriai!V73</f>
        <v>0</v>
      </c>
      <c r="AG68" s="239">
        <f>'2.2 SK Sportuojantieji ir tr.'!AB68+SUC1_Treneriai!W73</f>
        <v>0</v>
      </c>
      <c r="AH68" s="239">
        <f>'2.2 SK Sportuojantieji ir tr.'!AC68+SUC1_Treneriai!X73</f>
        <v>0</v>
      </c>
      <c r="AI68" s="239">
        <f>'2.2 SK Sportuojantieji ir tr.'!AD68+SUC1_Treneriai!Y73</f>
        <v>0</v>
      </c>
      <c r="AJ68" s="239">
        <f>'2.2 SK Sportuojantieji ir tr.'!AE68+SUC1_Treneriai!Z73</f>
        <v>0</v>
      </c>
      <c r="AK68" s="239">
        <f>'2.2 SK Sportuojantieji ir tr.'!AF68+SUC1_Treneriai!AA73</f>
        <v>0</v>
      </c>
      <c r="AL68" s="239">
        <f>'2.2 SK Sportuojantieji ir tr.'!AG68+SUC1_Treneriai!AB73</f>
        <v>0</v>
      </c>
      <c r="AM68" s="239">
        <f>'2.2 SK Sportuojantieji ir tr.'!AH68+SUC1_Treneriai!AC73</f>
        <v>0</v>
      </c>
      <c r="AN68" s="239">
        <f>'2.2 SK Sportuojantieji ir tr.'!AI68+SUC1_Treneriai!AD73</f>
        <v>0</v>
      </c>
      <c r="AO68" s="239">
        <f>'2.2 SK Sportuojantieji ir tr.'!AJ68+SUC1_Treneriai!AE73</f>
        <v>0</v>
      </c>
      <c r="AP68" s="239">
        <f>'2.2 SK Sportuojantieji ir tr.'!AK68+SUC1_Treneriai!AF73</f>
        <v>0</v>
      </c>
      <c r="AR68" s="214" t="str">
        <f>IF(SUC1_Treneriai!C73&gt;M68,"Klaida! Negali būti mažiau trenerių negu SUC1 formoje","")</f>
        <v/>
      </c>
    </row>
    <row r="69" spans="1:44" ht="10.5" customHeight="1">
      <c r="A69" s="41" t="s">
        <v>156</v>
      </c>
      <c r="B69" s="262" t="s">
        <v>195</v>
      </c>
      <c r="C69" s="239">
        <f>'SUC1_B. duomenys'!C91</f>
        <v>0</v>
      </c>
      <c r="D69" s="239">
        <f>'SUC1_B. duomenys'!D91</f>
        <v>0</v>
      </c>
      <c r="E69" s="239">
        <f>'SUC1_B. duomenys'!E91</f>
        <v>0</v>
      </c>
      <c r="F69" s="386">
        <f t="shared" ref="F69:F113" si="7">SUM(C69:E69)</f>
        <v>0</v>
      </c>
      <c r="G69" s="239">
        <f>'SUC1_B. duomenys'!G91</f>
        <v>0</v>
      </c>
      <c r="H69" s="239">
        <f>'2.2 SK Sportuojantieji ir tr.'!C69</f>
        <v>0</v>
      </c>
      <c r="I69" s="239">
        <f>'2.2 SK Sportuojantieji ir tr.'!D69</f>
        <v>0</v>
      </c>
      <c r="J69" s="239">
        <f>'2.2 SK Sportuojantieji ir tr.'!E69</f>
        <v>0</v>
      </c>
      <c r="K69" s="386">
        <f t="shared" si="5"/>
        <v>0</v>
      </c>
      <c r="L69" s="239">
        <f>'2.2 SK Sportuojantieji ir tr.'!G69</f>
        <v>0</v>
      </c>
      <c r="M69" s="52">
        <f>'2.2 SK Sportuojantieji ir tr.'!H69+SUC1_Treneriai!C74</f>
        <v>0</v>
      </c>
      <c r="N69" s="239">
        <f>'2.2 SK Sportuojantieji ir tr.'!I69+SUC1_Treneriai!D74</f>
        <v>0</v>
      </c>
      <c r="O69" s="37">
        <f t="shared" si="6"/>
        <v>0</v>
      </c>
      <c r="P69" s="239">
        <f>'2.2 SK Sportuojantieji ir tr.'!K69+SUC1_Treneriai!F74</f>
        <v>0</v>
      </c>
      <c r="Q69" s="239">
        <f>'2.2 SK Sportuojantieji ir tr.'!L69+SUC1_Treneriai!G74</f>
        <v>0</v>
      </c>
      <c r="R69" s="239">
        <f>'2.2 SK Sportuojantieji ir tr.'!M69+SUC1_Treneriai!H74</f>
        <v>0</v>
      </c>
      <c r="S69" s="239">
        <f>'2.2 SK Sportuojantieji ir tr.'!N69+SUC1_Treneriai!I74</f>
        <v>0</v>
      </c>
      <c r="T69" s="239">
        <f>'2.2 SK Sportuojantieji ir tr.'!O69+SUC1_Treneriai!J74</f>
        <v>0</v>
      </c>
      <c r="U69" s="239">
        <f>'2.2 SK Sportuojantieji ir tr.'!P69+SUC1_Treneriai!K74</f>
        <v>0</v>
      </c>
      <c r="V69" s="239">
        <f>'2.2 SK Sportuojantieji ir tr.'!Q69+SUC1_Treneriai!L74</f>
        <v>0</v>
      </c>
      <c r="W69" s="239">
        <f>'2.2 SK Sportuojantieji ir tr.'!R69+SUC1_Treneriai!M74</f>
        <v>0</v>
      </c>
      <c r="X69" s="239">
        <f>'2.2 SK Sportuojantieji ir tr.'!S69+SUC1_Treneriai!N74</f>
        <v>0</v>
      </c>
      <c r="Y69" s="239">
        <f>'2.2 SK Sportuojantieji ir tr.'!T69+SUC1_Treneriai!O74</f>
        <v>0</v>
      </c>
      <c r="Z69" s="239">
        <f>'2.2 SK Sportuojantieji ir tr.'!U69+SUC1_Treneriai!P74</f>
        <v>0</v>
      </c>
      <c r="AA69" s="239">
        <f>'2.2 SK Sportuojantieji ir tr.'!V69+SUC1_Treneriai!Q74</f>
        <v>0</v>
      </c>
      <c r="AB69" s="239">
        <f>'2.2 SK Sportuojantieji ir tr.'!W69+SUC1_Treneriai!R74</f>
        <v>0</v>
      </c>
      <c r="AC69" s="239">
        <f>'2.2 SK Sportuojantieji ir tr.'!X69+SUC1_Treneriai!S74</f>
        <v>0</v>
      </c>
      <c r="AD69" s="239">
        <f>'2.2 SK Sportuojantieji ir tr.'!Y69+SUC1_Treneriai!T74</f>
        <v>0</v>
      </c>
      <c r="AE69" s="239">
        <f>'2.2 SK Sportuojantieji ir tr.'!Z69+SUC1_Treneriai!U74</f>
        <v>0</v>
      </c>
      <c r="AF69" s="239">
        <f>'2.2 SK Sportuojantieji ir tr.'!AA69+SUC1_Treneriai!V74</f>
        <v>0</v>
      </c>
      <c r="AG69" s="239">
        <f>'2.2 SK Sportuojantieji ir tr.'!AB69+SUC1_Treneriai!W74</f>
        <v>0</v>
      </c>
      <c r="AH69" s="239">
        <f>'2.2 SK Sportuojantieji ir tr.'!AC69+SUC1_Treneriai!X74</f>
        <v>0</v>
      </c>
      <c r="AI69" s="239">
        <f>'2.2 SK Sportuojantieji ir tr.'!AD69+SUC1_Treneriai!Y74</f>
        <v>0</v>
      </c>
      <c r="AJ69" s="239">
        <f>'2.2 SK Sportuojantieji ir tr.'!AE69+SUC1_Treneriai!Z74</f>
        <v>0</v>
      </c>
      <c r="AK69" s="239">
        <f>'2.2 SK Sportuojantieji ir tr.'!AF69+SUC1_Treneriai!AA74</f>
        <v>0</v>
      </c>
      <c r="AL69" s="239">
        <f>'2.2 SK Sportuojantieji ir tr.'!AG69+SUC1_Treneriai!AB74</f>
        <v>0</v>
      </c>
      <c r="AM69" s="239">
        <f>'2.2 SK Sportuojantieji ir tr.'!AH69+SUC1_Treneriai!AC74</f>
        <v>0</v>
      </c>
      <c r="AN69" s="239">
        <f>'2.2 SK Sportuojantieji ir tr.'!AI69+SUC1_Treneriai!AD74</f>
        <v>0</v>
      </c>
      <c r="AO69" s="239">
        <f>'2.2 SK Sportuojantieji ir tr.'!AJ69+SUC1_Treneriai!AE74</f>
        <v>0</v>
      </c>
      <c r="AP69" s="239">
        <f>'2.2 SK Sportuojantieji ir tr.'!AK69+SUC1_Treneriai!AF74</f>
        <v>0</v>
      </c>
      <c r="AR69" s="214" t="str">
        <f>IF(SUC1_Treneriai!C74&gt;M69,"Klaida! Negali būti mažiau trenerių negu SUC1 formoje","")</f>
        <v/>
      </c>
    </row>
    <row r="70" spans="1:44" ht="10.5" customHeight="1">
      <c r="A70" s="41" t="s">
        <v>157</v>
      </c>
      <c r="B70" s="262" t="s">
        <v>380</v>
      </c>
      <c r="C70" s="239">
        <f>'SUC1_B. duomenys'!C92</f>
        <v>0</v>
      </c>
      <c r="D70" s="239">
        <f>'SUC1_B. duomenys'!D92</f>
        <v>0</v>
      </c>
      <c r="E70" s="239">
        <f>'SUC1_B. duomenys'!E92</f>
        <v>0</v>
      </c>
      <c r="F70" s="386">
        <f t="shared" si="7"/>
        <v>0</v>
      </c>
      <c r="G70" s="239">
        <f>'SUC1_B. duomenys'!G92</f>
        <v>0</v>
      </c>
      <c r="H70" s="239">
        <f>'2.2 SK Sportuojantieji ir tr.'!C70</f>
        <v>0</v>
      </c>
      <c r="I70" s="239">
        <f>'2.2 SK Sportuojantieji ir tr.'!D70</f>
        <v>0</v>
      </c>
      <c r="J70" s="239">
        <f>'2.2 SK Sportuojantieji ir tr.'!E70</f>
        <v>0</v>
      </c>
      <c r="K70" s="386">
        <f t="shared" si="5"/>
        <v>0</v>
      </c>
      <c r="L70" s="239">
        <f>'2.2 SK Sportuojantieji ir tr.'!G70</f>
        <v>0</v>
      </c>
      <c r="M70" s="52">
        <f>'2.2 SK Sportuojantieji ir tr.'!H70+SUC1_Treneriai!C75</f>
        <v>0</v>
      </c>
      <c r="N70" s="239">
        <f>'2.2 SK Sportuojantieji ir tr.'!I70+SUC1_Treneriai!D75</f>
        <v>0</v>
      </c>
      <c r="O70" s="37">
        <f t="shared" si="6"/>
        <v>0</v>
      </c>
      <c r="P70" s="239">
        <f>'2.2 SK Sportuojantieji ir tr.'!K70+SUC1_Treneriai!F75</f>
        <v>0</v>
      </c>
      <c r="Q70" s="239">
        <f>'2.2 SK Sportuojantieji ir tr.'!L70+SUC1_Treneriai!G75</f>
        <v>0</v>
      </c>
      <c r="R70" s="239">
        <f>'2.2 SK Sportuojantieji ir tr.'!M70+SUC1_Treneriai!H75</f>
        <v>0</v>
      </c>
      <c r="S70" s="239">
        <f>'2.2 SK Sportuojantieji ir tr.'!N70+SUC1_Treneriai!I75</f>
        <v>0</v>
      </c>
      <c r="T70" s="239">
        <f>'2.2 SK Sportuojantieji ir tr.'!O70+SUC1_Treneriai!J75</f>
        <v>0</v>
      </c>
      <c r="U70" s="239">
        <f>'2.2 SK Sportuojantieji ir tr.'!P70+SUC1_Treneriai!K75</f>
        <v>0</v>
      </c>
      <c r="V70" s="239">
        <f>'2.2 SK Sportuojantieji ir tr.'!Q70+SUC1_Treneriai!L75</f>
        <v>0</v>
      </c>
      <c r="W70" s="239">
        <f>'2.2 SK Sportuojantieji ir tr.'!R70+SUC1_Treneriai!M75</f>
        <v>0</v>
      </c>
      <c r="X70" s="239">
        <f>'2.2 SK Sportuojantieji ir tr.'!S70+SUC1_Treneriai!N75</f>
        <v>0</v>
      </c>
      <c r="Y70" s="239">
        <f>'2.2 SK Sportuojantieji ir tr.'!T70+SUC1_Treneriai!O75</f>
        <v>0</v>
      </c>
      <c r="Z70" s="239">
        <f>'2.2 SK Sportuojantieji ir tr.'!U70+SUC1_Treneriai!P75</f>
        <v>0</v>
      </c>
      <c r="AA70" s="239">
        <f>'2.2 SK Sportuojantieji ir tr.'!V70+SUC1_Treneriai!Q75</f>
        <v>0</v>
      </c>
      <c r="AB70" s="239">
        <f>'2.2 SK Sportuojantieji ir tr.'!W70+SUC1_Treneriai!R75</f>
        <v>0</v>
      </c>
      <c r="AC70" s="239">
        <f>'2.2 SK Sportuojantieji ir tr.'!X70+SUC1_Treneriai!S75</f>
        <v>0</v>
      </c>
      <c r="AD70" s="239">
        <f>'2.2 SK Sportuojantieji ir tr.'!Y70+SUC1_Treneriai!T75</f>
        <v>0</v>
      </c>
      <c r="AE70" s="239">
        <f>'2.2 SK Sportuojantieji ir tr.'!Z70+SUC1_Treneriai!U75</f>
        <v>0</v>
      </c>
      <c r="AF70" s="239">
        <f>'2.2 SK Sportuojantieji ir tr.'!AA70+SUC1_Treneriai!V75</f>
        <v>0</v>
      </c>
      <c r="AG70" s="239">
        <f>'2.2 SK Sportuojantieji ir tr.'!AB70+SUC1_Treneriai!W75</f>
        <v>0</v>
      </c>
      <c r="AH70" s="239">
        <f>'2.2 SK Sportuojantieji ir tr.'!AC70+SUC1_Treneriai!X75</f>
        <v>0</v>
      </c>
      <c r="AI70" s="239">
        <f>'2.2 SK Sportuojantieji ir tr.'!AD70+SUC1_Treneriai!Y75</f>
        <v>0</v>
      </c>
      <c r="AJ70" s="239">
        <f>'2.2 SK Sportuojantieji ir tr.'!AE70+SUC1_Treneriai!Z75</f>
        <v>0</v>
      </c>
      <c r="AK70" s="239">
        <f>'2.2 SK Sportuojantieji ir tr.'!AF70+SUC1_Treneriai!AA75</f>
        <v>0</v>
      </c>
      <c r="AL70" s="239">
        <f>'2.2 SK Sportuojantieji ir tr.'!AG70+SUC1_Treneriai!AB75</f>
        <v>0</v>
      </c>
      <c r="AM70" s="239">
        <f>'2.2 SK Sportuojantieji ir tr.'!AH70+SUC1_Treneriai!AC75</f>
        <v>0</v>
      </c>
      <c r="AN70" s="239">
        <f>'2.2 SK Sportuojantieji ir tr.'!AI70+SUC1_Treneriai!AD75</f>
        <v>0</v>
      </c>
      <c r="AO70" s="239">
        <f>'2.2 SK Sportuojantieji ir tr.'!AJ70+SUC1_Treneriai!AE75</f>
        <v>0</v>
      </c>
      <c r="AP70" s="239">
        <f>'2.2 SK Sportuojantieji ir tr.'!AK70+SUC1_Treneriai!AF75</f>
        <v>0</v>
      </c>
      <c r="AR70" s="214" t="str">
        <f>IF(SUC1_Treneriai!C75&gt;M70,"Klaida! Negali būti mažiau trenerių negu SUC1 formoje","")</f>
        <v/>
      </c>
    </row>
    <row r="71" spans="1:44" ht="10.5" customHeight="1">
      <c r="A71" s="41" t="s">
        <v>158</v>
      </c>
      <c r="B71" s="262" t="s">
        <v>381</v>
      </c>
      <c r="C71" s="239">
        <f>'SUC1_B. duomenys'!C93</f>
        <v>49</v>
      </c>
      <c r="D71" s="239">
        <f>'SUC1_B. duomenys'!D93</f>
        <v>0</v>
      </c>
      <c r="E71" s="239">
        <f>'SUC1_B. duomenys'!E93</f>
        <v>0</v>
      </c>
      <c r="F71" s="386">
        <f t="shared" si="7"/>
        <v>49</v>
      </c>
      <c r="G71" s="239">
        <f>'SUC1_B. duomenys'!G93</f>
        <v>47</v>
      </c>
      <c r="H71" s="239">
        <f>'2.2 SK Sportuojantieji ir tr.'!C71</f>
        <v>155</v>
      </c>
      <c r="I71" s="239">
        <f>'2.2 SK Sportuojantieji ir tr.'!D71</f>
        <v>0</v>
      </c>
      <c r="J71" s="239">
        <f>'2.2 SK Sportuojantieji ir tr.'!E71</f>
        <v>0</v>
      </c>
      <c r="K71" s="386">
        <f t="shared" si="5"/>
        <v>155</v>
      </c>
      <c r="L71" s="239">
        <f>'2.2 SK Sportuojantieji ir tr.'!G71</f>
        <v>153</v>
      </c>
      <c r="M71" s="52">
        <f>'2.2 SK Sportuojantieji ir tr.'!H71+SUC1_Treneriai!C76</f>
        <v>9</v>
      </c>
      <c r="N71" s="239">
        <f>'2.2 SK Sportuojantieji ir tr.'!I71+SUC1_Treneriai!D76</f>
        <v>9</v>
      </c>
      <c r="O71" s="37">
        <f t="shared" si="6"/>
        <v>3</v>
      </c>
      <c r="P71" s="239">
        <f>'2.2 SK Sportuojantieji ir tr.'!K71+SUC1_Treneriai!F76</f>
        <v>0</v>
      </c>
      <c r="Q71" s="239">
        <f>'2.2 SK Sportuojantieji ir tr.'!L71+SUC1_Treneriai!G76</f>
        <v>0</v>
      </c>
      <c r="R71" s="239">
        <f>'2.2 SK Sportuojantieji ir tr.'!M71+SUC1_Treneriai!H76</f>
        <v>2</v>
      </c>
      <c r="S71" s="239">
        <f>'2.2 SK Sportuojantieji ir tr.'!N71+SUC1_Treneriai!I76</f>
        <v>0</v>
      </c>
      <c r="T71" s="239">
        <f>'2.2 SK Sportuojantieji ir tr.'!O71+SUC1_Treneriai!J76</f>
        <v>0</v>
      </c>
      <c r="U71" s="239">
        <f>'2.2 SK Sportuojantieji ir tr.'!P71+SUC1_Treneriai!K76</f>
        <v>4</v>
      </c>
      <c r="V71" s="239">
        <f>'2.2 SK Sportuojantieji ir tr.'!Q71+SUC1_Treneriai!L76</f>
        <v>4</v>
      </c>
      <c r="W71" s="239">
        <f>'2.2 SK Sportuojantieji ir tr.'!R71+SUC1_Treneriai!M76</f>
        <v>1</v>
      </c>
      <c r="X71" s="239">
        <f>'2.2 SK Sportuojantieji ir tr.'!S71+SUC1_Treneriai!N76</f>
        <v>1</v>
      </c>
      <c r="Y71" s="239">
        <f>'2.2 SK Sportuojantieji ir tr.'!T71+SUC1_Treneriai!O76</f>
        <v>1</v>
      </c>
      <c r="Z71" s="239">
        <f>'2.2 SK Sportuojantieji ir tr.'!U71+SUC1_Treneriai!P76</f>
        <v>0</v>
      </c>
      <c r="AA71" s="239">
        <f>'2.2 SK Sportuojantieji ir tr.'!V71+SUC1_Treneriai!Q76</f>
        <v>0</v>
      </c>
      <c r="AB71" s="239">
        <f>'2.2 SK Sportuojantieji ir tr.'!W71+SUC1_Treneriai!R76</f>
        <v>1</v>
      </c>
      <c r="AC71" s="239">
        <f>'2.2 SK Sportuojantieji ir tr.'!X71+SUC1_Treneriai!S76</f>
        <v>0</v>
      </c>
      <c r="AD71" s="239">
        <f>'2.2 SK Sportuojantieji ir tr.'!Y71+SUC1_Treneriai!T76</f>
        <v>1</v>
      </c>
      <c r="AE71" s="239">
        <f>'2.2 SK Sportuojantieji ir tr.'!Z71+SUC1_Treneriai!U76</f>
        <v>0</v>
      </c>
      <c r="AF71" s="239">
        <f>'2.2 SK Sportuojantieji ir tr.'!AA71+SUC1_Treneriai!V76</f>
        <v>0</v>
      </c>
      <c r="AG71" s="239">
        <f>'2.2 SK Sportuojantieji ir tr.'!AB71+SUC1_Treneriai!W76</f>
        <v>0</v>
      </c>
      <c r="AH71" s="239">
        <f>'2.2 SK Sportuojantieji ir tr.'!AC71+SUC1_Treneriai!X76</f>
        <v>0</v>
      </c>
      <c r="AI71" s="239">
        <f>'2.2 SK Sportuojantieji ir tr.'!AD71+SUC1_Treneriai!Y76</f>
        <v>0</v>
      </c>
      <c r="AJ71" s="239">
        <f>'2.2 SK Sportuojantieji ir tr.'!AE71+SUC1_Treneriai!Z76</f>
        <v>0</v>
      </c>
      <c r="AK71" s="239">
        <f>'2.2 SK Sportuojantieji ir tr.'!AF71+SUC1_Treneriai!AA76</f>
        <v>0</v>
      </c>
      <c r="AL71" s="239">
        <f>'2.2 SK Sportuojantieji ir tr.'!AG71+SUC1_Treneriai!AB76</f>
        <v>0</v>
      </c>
      <c r="AM71" s="239">
        <f>'2.2 SK Sportuojantieji ir tr.'!AH71+SUC1_Treneriai!AC76</f>
        <v>0</v>
      </c>
      <c r="AN71" s="239">
        <f>'2.2 SK Sportuojantieji ir tr.'!AI71+SUC1_Treneriai!AD76</f>
        <v>0</v>
      </c>
      <c r="AO71" s="239">
        <f>'2.2 SK Sportuojantieji ir tr.'!AJ71+SUC1_Treneriai!AE76</f>
        <v>0</v>
      </c>
      <c r="AP71" s="239">
        <f>'2.2 SK Sportuojantieji ir tr.'!AK71+SUC1_Treneriai!AF76</f>
        <v>1</v>
      </c>
      <c r="AR71" s="214" t="str">
        <f>IF(SUC1_Treneriai!C76&gt;M71,"Klaida! Negali būti mažiau trenerių negu SUC1 formoje","")</f>
        <v/>
      </c>
    </row>
    <row r="72" spans="1:44" ht="10.5" customHeight="1">
      <c r="A72" s="41" t="s">
        <v>159</v>
      </c>
      <c r="B72" s="262" t="s">
        <v>382</v>
      </c>
      <c r="C72" s="239">
        <f>'SUC1_B. duomenys'!C94</f>
        <v>0</v>
      </c>
      <c r="D72" s="239">
        <f>'SUC1_B. duomenys'!D94</f>
        <v>0</v>
      </c>
      <c r="E72" s="239">
        <f>'SUC1_B. duomenys'!E94</f>
        <v>0</v>
      </c>
      <c r="F72" s="386">
        <f t="shared" si="7"/>
        <v>0</v>
      </c>
      <c r="G72" s="239">
        <f>'SUC1_B. duomenys'!G94</f>
        <v>0</v>
      </c>
      <c r="H72" s="239">
        <f>'2.2 SK Sportuojantieji ir tr.'!C72</f>
        <v>0</v>
      </c>
      <c r="I72" s="239">
        <f>'2.2 SK Sportuojantieji ir tr.'!D72</f>
        <v>0</v>
      </c>
      <c r="J72" s="239">
        <f>'2.2 SK Sportuojantieji ir tr.'!E72</f>
        <v>0</v>
      </c>
      <c r="K72" s="386">
        <f t="shared" si="5"/>
        <v>0</v>
      </c>
      <c r="L72" s="239">
        <f>'2.2 SK Sportuojantieji ir tr.'!G72</f>
        <v>0</v>
      </c>
      <c r="M72" s="52">
        <f>'2.2 SK Sportuojantieji ir tr.'!H72+SUC1_Treneriai!C77</f>
        <v>0</v>
      </c>
      <c r="N72" s="239">
        <f>'2.2 SK Sportuojantieji ir tr.'!I72+SUC1_Treneriai!D77</f>
        <v>0</v>
      </c>
      <c r="O72" s="37">
        <f t="shared" si="6"/>
        <v>0</v>
      </c>
      <c r="P72" s="239">
        <f>'2.2 SK Sportuojantieji ir tr.'!K72+SUC1_Treneriai!F77</f>
        <v>0</v>
      </c>
      <c r="Q72" s="239">
        <f>'2.2 SK Sportuojantieji ir tr.'!L72+SUC1_Treneriai!G77</f>
        <v>0</v>
      </c>
      <c r="R72" s="239">
        <f>'2.2 SK Sportuojantieji ir tr.'!M72+SUC1_Treneriai!H77</f>
        <v>0</v>
      </c>
      <c r="S72" s="239">
        <f>'2.2 SK Sportuojantieji ir tr.'!N72+SUC1_Treneriai!I77</f>
        <v>0</v>
      </c>
      <c r="T72" s="239">
        <f>'2.2 SK Sportuojantieji ir tr.'!O72+SUC1_Treneriai!J77</f>
        <v>0</v>
      </c>
      <c r="U72" s="239">
        <f>'2.2 SK Sportuojantieji ir tr.'!P72+SUC1_Treneriai!K77</f>
        <v>0</v>
      </c>
      <c r="V72" s="239">
        <f>'2.2 SK Sportuojantieji ir tr.'!Q72+SUC1_Treneriai!L77</f>
        <v>0</v>
      </c>
      <c r="W72" s="239">
        <f>'2.2 SK Sportuojantieji ir tr.'!R72+SUC1_Treneriai!M77</f>
        <v>0</v>
      </c>
      <c r="X72" s="239">
        <f>'2.2 SK Sportuojantieji ir tr.'!S72+SUC1_Treneriai!N77</f>
        <v>0</v>
      </c>
      <c r="Y72" s="239">
        <f>'2.2 SK Sportuojantieji ir tr.'!T72+SUC1_Treneriai!O77</f>
        <v>0</v>
      </c>
      <c r="Z72" s="239">
        <f>'2.2 SK Sportuojantieji ir tr.'!U72+SUC1_Treneriai!P77</f>
        <v>0</v>
      </c>
      <c r="AA72" s="239">
        <f>'2.2 SK Sportuojantieji ir tr.'!V72+SUC1_Treneriai!Q77</f>
        <v>0</v>
      </c>
      <c r="AB72" s="239">
        <f>'2.2 SK Sportuojantieji ir tr.'!W72+SUC1_Treneriai!R77</f>
        <v>0</v>
      </c>
      <c r="AC72" s="239">
        <f>'2.2 SK Sportuojantieji ir tr.'!X72+SUC1_Treneriai!S77</f>
        <v>0</v>
      </c>
      <c r="AD72" s="239">
        <f>'2.2 SK Sportuojantieji ir tr.'!Y72+SUC1_Treneriai!T77</f>
        <v>0</v>
      </c>
      <c r="AE72" s="239">
        <f>'2.2 SK Sportuojantieji ir tr.'!Z72+SUC1_Treneriai!U77</f>
        <v>0</v>
      </c>
      <c r="AF72" s="239">
        <f>'2.2 SK Sportuojantieji ir tr.'!AA72+SUC1_Treneriai!V77</f>
        <v>0</v>
      </c>
      <c r="AG72" s="239">
        <f>'2.2 SK Sportuojantieji ir tr.'!AB72+SUC1_Treneriai!W77</f>
        <v>0</v>
      </c>
      <c r="AH72" s="239">
        <f>'2.2 SK Sportuojantieji ir tr.'!AC72+SUC1_Treneriai!X77</f>
        <v>0</v>
      </c>
      <c r="AI72" s="239">
        <f>'2.2 SK Sportuojantieji ir tr.'!AD72+SUC1_Treneriai!Y77</f>
        <v>0</v>
      </c>
      <c r="AJ72" s="239">
        <f>'2.2 SK Sportuojantieji ir tr.'!AE72+SUC1_Treneriai!Z77</f>
        <v>0</v>
      </c>
      <c r="AK72" s="239">
        <f>'2.2 SK Sportuojantieji ir tr.'!AF72+SUC1_Treneriai!AA77</f>
        <v>0</v>
      </c>
      <c r="AL72" s="239">
        <f>'2.2 SK Sportuojantieji ir tr.'!AG72+SUC1_Treneriai!AB77</f>
        <v>0</v>
      </c>
      <c r="AM72" s="239">
        <f>'2.2 SK Sportuojantieji ir tr.'!AH72+SUC1_Treneriai!AC77</f>
        <v>0</v>
      </c>
      <c r="AN72" s="239">
        <f>'2.2 SK Sportuojantieji ir tr.'!AI72+SUC1_Treneriai!AD77</f>
        <v>0</v>
      </c>
      <c r="AO72" s="239">
        <f>'2.2 SK Sportuojantieji ir tr.'!AJ72+SUC1_Treneriai!AE77</f>
        <v>0</v>
      </c>
      <c r="AP72" s="239">
        <f>'2.2 SK Sportuojantieji ir tr.'!AK72+SUC1_Treneriai!AF77</f>
        <v>0</v>
      </c>
      <c r="AR72" s="214" t="str">
        <f>IF(SUC1_Treneriai!C77&gt;M72,"Klaida! Negali būti mažiau trenerių negu SUC1 formoje","")</f>
        <v/>
      </c>
    </row>
    <row r="73" spans="1:44" ht="10.5" customHeight="1">
      <c r="A73" s="41" t="s">
        <v>160</v>
      </c>
      <c r="B73" s="262" t="s">
        <v>383</v>
      </c>
      <c r="C73" s="239">
        <f>'SUC1_B. duomenys'!C95</f>
        <v>0</v>
      </c>
      <c r="D73" s="239">
        <f>'SUC1_B. duomenys'!D95</f>
        <v>0</v>
      </c>
      <c r="E73" s="239">
        <f>'SUC1_B. duomenys'!E95</f>
        <v>0</v>
      </c>
      <c r="F73" s="386">
        <f t="shared" si="7"/>
        <v>0</v>
      </c>
      <c r="G73" s="239">
        <f>'SUC1_B. duomenys'!G95</f>
        <v>0</v>
      </c>
      <c r="H73" s="239">
        <f>'2.2 SK Sportuojantieji ir tr.'!C73</f>
        <v>0</v>
      </c>
      <c r="I73" s="239">
        <f>'2.2 SK Sportuojantieji ir tr.'!D73</f>
        <v>0</v>
      </c>
      <c r="J73" s="239">
        <f>'2.2 SK Sportuojantieji ir tr.'!E73</f>
        <v>0</v>
      </c>
      <c r="K73" s="386">
        <f t="shared" si="5"/>
        <v>0</v>
      </c>
      <c r="L73" s="239">
        <f>'2.2 SK Sportuojantieji ir tr.'!G73</f>
        <v>0</v>
      </c>
      <c r="M73" s="52">
        <f>'2.2 SK Sportuojantieji ir tr.'!H73+SUC1_Treneriai!C78</f>
        <v>0</v>
      </c>
      <c r="N73" s="239">
        <f>'2.2 SK Sportuojantieji ir tr.'!I73+SUC1_Treneriai!D78</f>
        <v>0</v>
      </c>
      <c r="O73" s="37">
        <f t="shared" si="6"/>
        <v>0</v>
      </c>
      <c r="P73" s="239">
        <f>'2.2 SK Sportuojantieji ir tr.'!K73+SUC1_Treneriai!F78</f>
        <v>0</v>
      </c>
      <c r="Q73" s="239">
        <f>'2.2 SK Sportuojantieji ir tr.'!L73+SUC1_Treneriai!G78</f>
        <v>0</v>
      </c>
      <c r="R73" s="239">
        <f>'2.2 SK Sportuojantieji ir tr.'!M73+SUC1_Treneriai!H78</f>
        <v>0</v>
      </c>
      <c r="S73" s="239">
        <f>'2.2 SK Sportuojantieji ir tr.'!N73+SUC1_Treneriai!I78</f>
        <v>0</v>
      </c>
      <c r="T73" s="239">
        <f>'2.2 SK Sportuojantieji ir tr.'!O73+SUC1_Treneriai!J78</f>
        <v>0</v>
      </c>
      <c r="U73" s="239">
        <f>'2.2 SK Sportuojantieji ir tr.'!P73+SUC1_Treneriai!K78</f>
        <v>0</v>
      </c>
      <c r="V73" s="239">
        <f>'2.2 SK Sportuojantieji ir tr.'!Q73+SUC1_Treneriai!L78</f>
        <v>0</v>
      </c>
      <c r="W73" s="239">
        <f>'2.2 SK Sportuojantieji ir tr.'!R73+SUC1_Treneriai!M78</f>
        <v>0</v>
      </c>
      <c r="X73" s="239">
        <f>'2.2 SK Sportuojantieji ir tr.'!S73+SUC1_Treneriai!N78</f>
        <v>0</v>
      </c>
      <c r="Y73" s="239">
        <f>'2.2 SK Sportuojantieji ir tr.'!T73+SUC1_Treneriai!O78</f>
        <v>0</v>
      </c>
      <c r="Z73" s="239">
        <f>'2.2 SK Sportuojantieji ir tr.'!U73+SUC1_Treneriai!P78</f>
        <v>0</v>
      </c>
      <c r="AA73" s="239">
        <f>'2.2 SK Sportuojantieji ir tr.'!V73+SUC1_Treneriai!Q78</f>
        <v>0</v>
      </c>
      <c r="AB73" s="239">
        <f>'2.2 SK Sportuojantieji ir tr.'!W73+SUC1_Treneriai!R78</f>
        <v>0</v>
      </c>
      <c r="AC73" s="239">
        <f>'2.2 SK Sportuojantieji ir tr.'!X73+SUC1_Treneriai!S78</f>
        <v>0</v>
      </c>
      <c r="AD73" s="239">
        <f>'2.2 SK Sportuojantieji ir tr.'!Y73+SUC1_Treneriai!T78</f>
        <v>0</v>
      </c>
      <c r="AE73" s="239">
        <f>'2.2 SK Sportuojantieji ir tr.'!Z73+SUC1_Treneriai!U78</f>
        <v>0</v>
      </c>
      <c r="AF73" s="239">
        <f>'2.2 SK Sportuojantieji ir tr.'!AA73+SUC1_Treneriai!V78</f>
        <v>0</v>
      </c>
      <c r="AG73" s="239">
        <f>'2.2 SK Sportuojantieji ir tr.'!AB73+SUC1_Treneriai!W78</f>
        <v>0</v>
      </c>
      <c r="AH73" s="239">
        <f>'2.2 SK Sportuojantieji ir tr.'!AC73+SUC1_Treneriai!X78</f>
        <v>0</v>
      </c>
      <c r="AI73" s="239">
        <f>'2.2 SK Sportuojantieji ir tr.'!AD73+SUC1_Treneriai!Y78</f>
        <v>0</v>
      </c>
      <c r="AJ73" s="239">
        <f>'2.2 SK Sportuojantieji ir tr.'!AE73+SUC1_Treneriai!Z78</f>
        <v>0</v>
      </c>
      <c r="AK73" s="239">
        <f>'2.2 SK Sportuojantieji ir tr.'!AF73+SUC1_Treneriai!AA78</f>
        <v>0</v>
      </c>
      <c r="AL73" s="239">
        <f>'2.2 SK Sportuojantieji ir tr.'!AG73+SUC1_Treneriai!AB78</f>
        <v>0</v>
      </c>
      <c r="AM73" s="239">
        <f>'2.2 SK Sportuojantieji ir tr.'!AH73+SUC1_Treneriai!AC78</f>
        <v>0</v>
      </c>
      <c r="AN73" s="239">
        <f>'2.2 SK Sportuojantieji ir tr.'!AI73+SUC1_Treneriai!AD78</f>
        <v>0</v>
      </c>
      <c r="AO73" s="239">
        <f>'2.2 SK Sportuojantieji ir tr.'!AJ73+SUC1_Treneriai!AE78</f>
        <v>0</v>
      </c>
      <c r="AP73" s="239">
        <f>'2.2 SK Sportuojantieji ir tr.'!AK73+SUC1_Treneriai!AF78</f>
        <v>0</v>
      </c>
      <c r="AR73" s="214" t="str">
        <f>IF(SUC1_Treneriai!C78&gt;M73,"Klaida! Negali būti mažiau trenerių negu SUC1 formoje","")</f>
        <v/>
      </c>
    </row>
    <row r="74" spans="1:44" ht="10.5" customHeight="1">
      <c r="A74" s="41" t="s">
        <v>161</v>
      </c>
      <c r="B74" s="262" t="s">
        <v>384</v>
      </c>
      <c r="C74" s="239">
        <f>'SUC1_B. duomenys'!C96</f>
        <v>0</v>
      </c>
      <c r="D74" s="239">
        <f>'SUC1_B. duomenys'!D96</f>
        <v>0</v>
      </c>
      <c r="E74" s="239">
        <f>'SUC1_B. duomenys'!E96</f>
        <v>0</v>
      </c>
      <c r="F74" s="386">
        <f t="shared" si="7"/>
        <v>0</v>
      </c>
      <c r="G74" s="239">
        <f>'SUC1_B. duomenys'!G96</f>
        <v>0</v>
      </c>
      <c r="H74" s="239">
        <f>'2.2 SK Sportuojantieji ir tr.'!C74</f>
        <v>0</v>
      </c>
      <c r="I74" s="239">
        <f>'2.2 SK Sportuojantieji ir tr.'!D74</f>
        <v>0</v>
      </c>
      <c r="J74" s="239">
        <f>'2.2 SK Sportuojantieji ir tr.'!E74</f>
        <v>0</v>
      </c>
      <c r="K74" s="386">
        <f t="shared" si="5"/>
        <v>0</v>
      </c>
      <c r="L74" s="239">
        <f>'2.2 SK Sportuojantieji ir tr.'!G74</f>
        <v>0</v>
      </c>
      <c r="M74" s="52">
        <f>'2.2 SK Sportuojantieji ir tr.'!H74+SUC1_Treneriai!C79</f>
        <v>0</v>
      </c>
      <c r="N74" s="239">
        <f>'2.2 SK Sportuojantieji ir tr.'!I74+SUC1_Treneriai!D79</f>
        <v>0</v>
      </c>
      <c r="O74" s="37">
        <f t="shared" si="6"/>
        <v>0</v>
      </c>
      <c r="P74" s="239">
        <f>'2.2 SK Sportuojantieji ir tr.'!K74+SUC1_Treneriai!F79</f>
        <v>0</v>
      </c>
      <c r="Q74" s="239">
        <f>'2.2 SK Sportuojantieji ir tr.'!L74+SUC1_Treneriai!G79</f>
        <v>0</v>
      </c>
      <c r="R74" s="239">
        <f>'2.2 SK Sportuojantieji ir tr.'!M74+SUC1_Treneriai!H79</f>
        <v>0</v>
      </c>
      <c r="S74" s="239">
        <f>'2.2 SK Sportuojantieji ir tr.'!N74+SUC1_Treneriai!I79</f>
        <v>0</v>
      </c>
      <c r="T74" s="239">
        <f>'2.2 SK Sportuojantieji ir tr.'!O74+SUC1_Treneriai!J79</f>
        <v>0</v>
      </c>
      <c r="U74" s="239">
        <f>'2.2 SK Sportuojantieji ir tr.'!P74+SUC1_Treneriai!K79</f>
        <v>0</v>
      </c>
      <c r="V74" s="239">
        <f>'2.2 SK Sportuojantieji ir tr.'!Q74+SUC1_Treneriai!L79</f>
        <v>0</v>
      </c>
      <c r="W74" s="239">
        <f>'2.2 SK Sportuojantieji ir tr.'!R74+SUC1_Treneriai!M79</f>
        <v>0</v>
      </c>
      <c r="X74" s="239">
        <f>'2.2 SK Sportuojantieji ir tr.'!S74+SUC1_Treneriai!N79</f>
        <v>0</v>
      </c>
      <c r="Y74" s="239">
        <f>'2.2 SK Sportuojantieji ir tr.'!T74+SUC1_Treneriai!O79</f>
        <v>0</v>
      </c>
      <c r="Z74" s="239">
        <f>'2.2 SK Sportuojantieji ir tr.'!U74+SUC1_Treneriai!P79</f>
        <v>0</v>
      </c>
      <c r="AA74" s="239">
        <f>'2.2 SK Sportuojantieji ir tr.'!V74+SUC1_Treneriai!Q79</f>
        <v>0</v>
      </c>
      <c r="AB74" s="239">
        <f>'2.2 SK Sportuojantieji ir tr.'!W74+SUC1_Treneriai!R79</f>
        <v>0</v>
      </c>
      <c r="AC74" s="239">
        <f>'2.2 SK Sportuojantieji ir tr.'!X74+SUC1_Treneriai!S79</f>
        <v>0</v>
      </c>
      <c r="AD74" s="239">
        <f>'2.2 SK Sportuojantieji ir tr.'!Y74+SUC1_Treneriai!T79</f>
        <v>0</v>
      </c>
      <c r="AE74" s="239">
        <f>'2.2 SK Sportuojantieji ir tr.'!Z74+SUC1_Treneriai!U79</f>
        <v>0</v>
      </c>
      <c r="AF74" s="239">
        <f>'2.2 SK Sportuojantieji ir tr.'!AA74+SUC1_Treneriai!V79</f>
        <v>0</v>
      </c>
      <c r="AG74" s="239">
        <f>'2.2 SK Sportuojantieji ir tr.'!AB74+SUC1_Treneriai!W79</f>
        <v>0</v>
      </c>
      <c r="AH74" s="239">
        <f>'2.2 SK Sportuojantieji ir tr.'!AC74+SUC1_Treneriai!X79</f>
        <v>0</v>
      </c>
      <c r="AI74" s="239">
        <f>'2.2 SK Sportuojantieji ir tr.'!AD74+SUC1_Treneriai!Y79</f>
        <v>0</v>
      </c>
      <c r="AJ74" s="239">
        <f>'2.2 SK Sportuojantieji ir tr.'!AE74+SUC1_Treneriai!Z79</f>
        <v>0</v>
      </c>
      <c r="AK74" s="239">
        <f>'2.2 SK Sportuojantieji ir tr.'!AF74+SUC1_Treneriai!AA79</f>
        <v>0</v>
      </c>
      <c r="AL74" s="239">
        <f>'2.2 SK Sportuojantieji ir tr.'!AG74+SUC1_Treneriai!AB79</f>
        <v>0</v>
      </c>
      <c r="AM74" s="239">
        <f>'2.2 SK Sportuojantieji ir tr.'!AH74+SUC1_Treneriai!AC79</f>
        <v>0</v>
      </c>
      <c r="AN74" s="239">
        <f>'2.2 SK Sportuojantieji ir tr.'!AI74+SUC1_Treneriai!AD79</f>
        <v>0</v>
      </c>
      <c r="AO74" s="239">
        <f>'2.2 SK Sportuojantieji ir tr.'!AJ74+SUC1_Treneriai!AE79</f>
        <v>0</v>
      </c>
      <c r="AP74" s="239">
        <f>'2.2 SK Sportuojantieji ir tr.'!AK74+SUC1_Treneriai!AF79</f>
        <v>0</v>
      </c>
      <c r="AR74" s="214" t="str">
        <f>IF(SUC1_Treneriai!C79&gt;M74,"Klaida! Negali būti mažiau trenerių negu SUC1 formoje","")</f>
        <v/>
      </c>
    </row>
    <row r="75" spans="1:44" ht="10.5" customHeight="1">
      <c r="A75" s="41" t="s">
        <v>162</v>
      </c>
      <c r="B75" s="262" t="s">
        <v>91</v>
      </c>
      <c r="C75" s="239">
        <f>'SUC1_B. duomenys'!C97</f>
        <v>0</v>
      </c>
      <c r="D75" s="239">
        <f>'SUC1_B. duomenys'!D97</f>
        <v>0</v>
      </c>
      <c r="E75" s="239">
        <f>'SUC1_B. duomenys'!E97</f>
        <v>0</v>
      </c>
      <c r="F75" s="386">
        <f t="shared" si="7"/>
        <v>0</v>
      </c>
      <c r="G75" s="239">
        <f>'SUC1_B. duomenys'!G97</f>
        <v>0</v>
      </c>
      <c r="H75" s="239">
        <f>'2.2 SK Sportuojantieji ir tr.'!C75</f>
        <v>0</v>
      </c>
      <c r="I75" s="239">
        <f>'2.2 SK Sportuojantieji ir tr.'!D75</f>
        <v>0</v>
      </c>
      <c r="J75" s="239">
        <f>'2.2 SK Sportuojantieji ir tr.'!E75</f>
        <v>0</v>
      </c>
      <c r="K75" s="386">
        <f t="shared" si="5"/>
        <v>0</v>
      </c>
      <c r="L75" s="239">
        <f>'2.2 SK Sportuojantieji ir tr.'!G75</f>
        <v>0</v>
      </c>
      <c r="M75" s="52">
        <f>'2.2 SK Sportuojantieji ir tr.'!H75+SUC1_Treneriai!C80</f>
        <v>0</v>
      </c>
      <c r="N75" s="239">
        <f>'2.2 SK Sportuojantieji ir tr.'!I75+SUC1_Treneriai!D80</f>
        <v>0</v>
      </c>
      <c r="O75" s="37">
        <f t="shared" si="6"/>
        <v>0</v>
      </c>
      <c r="P75" s="239">
        <f>'2.2 SK Sportuojantieji ir tr.'!K75+SUC1_Treneriai!F80</f>
        <v>0</v>
      </c>
      <c r="Q75" s="239">
        <f>'2.2 SK Sportuojantieji ir tr.'!L75+SUC1_Treneriai!G80</f>
        <v>0</v>
      </c>
      <c r="R75" s="239">
        <f>'2.2 SK Sportuojantieji ir tr.'!M75+SUC1_Treneriai!H80</f>
        <v>0</v>
      </c>
      <c r="S75" s="239">
        <f>'2.2 SK Sportuojantieji ir tr.'!N75+SUC1_Treneriai!I80</f>
        <v>0</v>
      </c>
      <c r="T75" s="239">
        <f>'2.2 SK Sportuojantieji ir tr.'!O75+SUC1_Treneriai!J80</f>
        <v>0</v>
      </c>
      <c r="U75" s="239">
        <f>'2.2 SK Sportuojantieji ir tr.'!P75+SUC1_Treneriai!K80</f>
        <v>0</v>
      </c>
      <c r="V75" s="239">
        <f>'2.2 SK Sportuojantieji ir tr.'!Q75+SUC1_Treneriai!L80</f>
        <v>0</v>
      </c>
      <c r="W75" s="239">
        <f>'2.2 SK Sportuojantieji ir tr.'!R75+SUC1_Treneriai!M80</f>
        <v>0</v>
      </c>
      <c r="X75" s="239">
        <f>'2.2 SK Sportuojantieji ir tr.'!S75+SUC1_Treneriai!N80</f>
        <v>0</v>
      </c>
      <c r="Y75" s="239">
        <f>'2.2 SK Sportuojantieji ir tr.'!T75+SUC1_Treneriai!O80</f>
        <v>0</v>
      </c>
      <c r="Z75" s="239">
        <f>'2.2 SK Sportuojantieji ir tr.'!U75+SUC1_Treneriai!P80</f>
        <v>0</v>
      </c>
      <c r="AA75" s="239">
        <f>'2.2 SK Sportuojantieji ir tr.'!V75+SUC1_Treneriai!Q80</f>
        <v>0</v>
      </c>
      <c r="AB75" s="239">
        <f>'2.2 SK Sportuojantieji ir tr.'!W75+SUC1_Treneriai!R80</f>
        <v>0</v>
      </c>
      <c r="AC75" s="239">
        <f>'2.2 SK Sportuojantieji ir tr.'!X75+SUC1_Treneriai!S80</f>
        <v>0</v>
      </c>
      <c r="AD75" s="239">
        <f>'2.2 SK Sportuojantieji ir tr.'!Y75+SUC1_Treneriai!T80</f>
        <v>0</v>
      </c>
      <c r="AE75" s="239">
        <f>'2.2 SK Sportuojantieji ir tr.'!Z75+SUC1_Treneriai!U80</f>
        <v>0</v>
      </c>
      <c r="AF75" s="239">
        <f>'2.2 SK Sportuojantieji ir tr.'!AA75+SUC1_Treneriai!V80</f>
        <v>0</v>
      </c>
      <c r="AG75" s="239">
        <f>'2.2 SK Sportuojantieji ir tr.'!AB75+SUC1_Treneriai!W80</f>
        <v>0</v>
      </c>
      <c r="AH75" s="239">
        <f>'2.2 SK Sportuojantieji ir tr.'!AC75+SUC1_Treneriai!X80</f>
        <v>0</v>
      </c>
      <c r="AI75" s="239">
        <f>'2.2 SK Sportuojantieji ir tr.'!AD75+SUC1_Treneriai!Y80</f>
        <v>0</v>
      </c>
      <c r="AJ75" s="239">
        <f>'2.2 SK Sportuojantieji ir tr.'!AE75+SUC1_Treneriai!Z80</f>
        <v>0</v>
      </c>
      <c r="AK75" s="239">
        <f>'2.2 SK Sportuojantieji ir tr.'!AF75+SUC1_Treneriai!AA80</f>
        <v>0</v>
      </c>
      <c r="AL75" s="239">
        <f>'2.2 SK Sportuojantieji ir tr.'!AG75+SUC1_Treneriai!AB80</f>
        <v>0</v>
      </c>
      <c r="AM75" s="239">
        <f>'2.2 SK Sportuojantieji ir tr.'!AH75+SUC1_Treneriai!AC80</f>
        <v>0</v>
      </c>
      <c r="AN75" s="239">
        <f>'2.2 SK Sportuojantieji ir tr.'!AI75+SUC1_Treneriai!AD80</f>
        <v>0</v>
      </c>
      <c r="AO75" s="239">
        <f>'2.2 SK Sportuojantieji ir tr.'!AJ75+SUC1_Treneriai!AE80</f>
        <v>0</v>
      </c>
      <c r="AP75" s="239">
        <f>'2.2 SK Sportuojantieji ir tr.'!AK75+SUC1_Treneriai!AF80</f>
        <v>0</v>
      </c>
      <c r="AR75" s="214" t="str">
        <f>IF(SUC1_Treneriai!C80&gt;M75,"Klaida! Negali būti mažiau trenerių negu SUC1 formoje","")</f>
        <v/>
      </c>
    </row>
    <row r="76" spans="1:44" ht="10.5" customHeight="1">
      <c r="A76" s="41" t="s">
        <v>163</v>
      </c>
      <c r="B76" s="262" t="s">
        <v>385</v>
      </c>
      <c r="C76" s="239">
        <f>'SUC1_B. duomenys'!C98</f>
        <v>0</v>
      </c>
      <c r="D76" s="239">
        <f>'SUC1_B. duomenys'!D98</f>
        <v>0</v>
      </c>
      <c r="E76" s="239">
        <f>'SUC1_B. duomenys'!E98</f>
        <v>0</v>
      </c>
      <c r="F76" s="386">
        <f t="shared" si="7"/>
        <v>0</v>
      </c>
      <c r="G76" s="239">
        <f>'SUC1_B. duomenys'!G98</f>
        <v>0</v>
      </c>
      <c r="H76" s="239">
        <f>'2.2 SK Sportuojantieji ir tr.'!C76</f>
        <v>0</v>
      </c>
      <c r="I76" s="239">
        <f>'2.2 SK Sportuojantieji ir tr.'!D76</f>
        <v>0</v>
      </c>
      <c r="J76" s="239">
        <f>'2.2 SK Sportuojantieji ir tr.'!E76</f>
        <v>0</v>
      </c>
      <c r="K76" s="386">
        <f t="shared" si="5"/>
        <v>0</v>
      </c>
      <c r="L76" s="239">
        <f>'2.2 SK Sportuojantieji ir tr.'!G76</f>
        <v>0</v>
      </c>
      <c r="M76" s="52">
        <f>'2.2 SK Sportuojantieji ir tr.'!H76+SUC1_Treneriai!C81</f>
        <v>0</v>
      </c>
      <c r="N76" s="239">
        <f>'2.2 SK Sportuojantieji ir tr.'!I76+SUC1_Treneriai!D81</f>
        <v>0</v>
      </c>
      <c r="O76" s="37">
        <f t="shared" si="6"/>
        <v>0</v>
      </c>
      <c r="P76" s="239">
        <f>'2.2 SK Sportuojantieji ir tr.'!K76+SUC1_Treneriai!F81</f>
        <v>0</v>
      </c>
      <c r="Q76" s="239">
        <f>'2.2 SK Sportuojantieji ir tr.'!L76+SUC1_Treneriai!G81</f>
        <v>0</v>
      </c>
      <c r="R76" s="239">
        <f>'2.2 SK Sportuojantieji ir tr.'!M76+SUC1_Treneriai!H81</f>
        <v>0</v>
      </c>
      <c r="S76" s="239">
        <f>'2.2 SK Sportuojantieji ir tr.'!N76+SUC1_Treneriai!I81</f>
        <v>0</v>
      </c>
      <c r="T76" s="239">
        <f>'2.2 SK Sportuojantieji ir tr.'!O76+SUC1_Treneriai!J81</f>
        <v>0</v>
      </c>
      <c r="U76" s="239">
        <f>'2.2 SK Sportuojantieji ir tr.'!P76+SUC1_Treneriai!K81</f>
        <v>0</v>
      </c>
      <c r="V76" s="239">
        <f>'2.2 SK Sportuojantieji ir tr.'!Q76+SUC1_Treneriai!L81</f>
        <v>0</v>
      </c>
      <c r="W76" s="239">
        <f>'2.2 SK Sportuojantieji ir tr.'!R76+SUC1_Treneriai!M81</f>
        <v>0</v>
      </c>
      <c r="X76" s="239">
        <f>'2.2 SK Sportuojantieji ir tr.'!S76+SUC1_Treneriai!N81</f>
        <v>0</v>
      </c>
      <c r="Y76" s="239">
        <f>'2.2 SK Sportuojantieji ir tr.'!T76+SUC1_Treneriai!O81</f>
        <v>0</v>
      </c>
      <c r="Z76" s="239">
        <f>'2.2 SK Sportuojantieji ir tr.'!U76+SUC1_Treneriai!P81</f>
        <v>0</v>
      </c>
      <c r="AA76" s="239">
        <f>'2.2 SK Sportuojantieji ir tr.'!V76+SUC1_Treneriai!Q81</f>
        <v>0</v>
      </c>
      <c r="AB76" s="239">
        <f>'2.2 SK Sportuojantieji ir tr.'!W76+SUC1_Treneriai!R81</f>
        <v>0</v>
      </c>
      <c r="AC76" s="239">
        <f>'2.2 SK Sportuojantieji ir tr.'!X76+SUC1_Treneriai!S81</f>
        <v>0</v>
      </c>
      <c r="AD76" s="239">
        <f>'2.2 SK Sportuojantieji ir tr.'!Y76+SUC1_Treneriai!T81</f>
        <v>0</v>
      </c>
      <c r="AE76" s="239">
        <f>'2.2 SK Sportuojantieji ir tr.'!Z76+SUC1_Treneriai!U81</f>
        <v>0</v>
      </c>
      <c r="AF76" s="239">
        <f>'2.2 SK Sportuojantieji ir tr.'!AA76+SUC1_Treneriai!V81</f>
        <v>0</v>
      </c>
      <c r="AG76" s="239">
        <f>'2.2 SK Sportuojantieji ir tr.'!AB76+SUC1_Treneriai!W81</f>
        <v>0</v>
      </c>
      <c r="AH76" s="239">
        <f>'2.2 SK Sportuojantieji ir tr.'!AC76+SUC1_Treneriai!X81</f>
        <v>0</v>
      </c>
      <c r="AI76" s="239">
        <f>'2.2 SK Sportuojantieji ir tr.'!AD76+SUC1_Treneriai!Y81</f>
        <v>0</v>
      </c>
      <c r="AJ76" s="239">
        <f>'2.2 SK Sportuojantieji ir tr.'!AE76+SUC1_Treneriai!Z81</f>
        <v>0</v>
      </c>
      <c r="AK76" s="239">
        <f>'2.2 SK Sportuojantieji ir tr.'!AF76+SUC1_Treneriai!AA81</f>
        <v>0</v>
      </c>
      <c r="AL76" s="239">
        <f>'2.2 SK Sportuojantieji ir tr.'!AG76+SUC1_Treneriai!AB81</f>
        <v>0</v>
      </c>
      <c r="AM76" s="239">
        <f>'2.2 SK Sportuojantieji ir tr.'!AH76+SUC1_Treneriai!AC81</f>
        <v>0</v>
      </c>
      <c r="AN76" s="239">
        <f>'2.2 SK Sportuojantieji ir tr.'!AI76+SUC1_Treneriai!AD81</f>
        <v>0</v>
      </c>
      <c r="AO76" s="239">
        <f>'2.2 SK Sportuojantieji ir tr.'!AJ76+SUC1_Treneriai!AE81</f>
        <v>0</v>
      </c>
      <c r="AP76" s="239">
        <f>'2.2 SK Sportuojantieji ir tr.'!AK76+SUC1_Treneriai!AF81</f>
        <v>0</v>
      </c>
      <c r="AR76" s="214" t="str">
        <f>IF(SUC1_Treneriai!C81&gt;M76,"Klaida! Negali būti mažiau trenerių negu SUC1 formoje","")</f>
        <v/>
      </c>
    </row>
    <row r="77" spans="1:44" ht="10.5" customHeight="1">
      <c r="A77" s="41" t="s">
        <v>164</v>
      </c>
      <c r="B77" s="262" t="s">
        <v>386</v>
      </c>
      <c r="C77" s="239">
        <f>'SUC1_B. duomenys'!C99</f>
        <v>0</v>
      </c>
      <c r="D77" s="239">
        <f>'SUC1_B. duomenys'!D99</f>
        <v>0</v>
      </c>
      <c r="E77" s="239">
        <f>'SUC1_B. duomenys'!E99</f>
        <v>0</v>
      </c>
      <c r="F77" s="386">
        <f t="shared" si="7"/>
        <v>0</v>
      </c>
      <c r="G77" s="239">
        <f>'SUC1_B. duomenys'!G99</f>
        <v>0</v>
      </c>
      <c r="H77" s="239">
        <f>'2.2 SK Sportuojantieji ir tr.'!C77</f>
        <v>30</v>
      </c>
      <c r="I77" s="239">
        <f>'2.2 SK Sportuojantieji ir tr.'!D77</f>
        <v>26</v>
      </c>
      <c r="J77" s="239">
        <f>'2.2 SK Sportuojantieji ir tr.'!E77</f>
        <v>2</v>
      </c>
      <c r="K77" s="386">
        <f t="shared" si="5"/>
        <v>58</v>
      </c>
      <c r="L77" s="239">
        <f>'2.2 SK Sportuojantieji ir tr.'!G77</f>
        <v>2</v>
      </c>
      <c r="M77" s="52">
        <f>'2.2 SK Sportuojantieji ir tr.'!H77+SUC1_Treneriai!C82</f>
        <v>1</v>
      </c>
      <c r="N77" s="239">
        <f>'2.2 SK Sportuojantieji ir tr.'!I77+SUC1_Treneriai!D82</f>
        <v>0</v>
      </c>
      <c r="O77" s="37">
        <f t="shared" si="6"/>
        <v>0</v>
      </c>
      <c r="P77" s="239">
        <f>'2.2 SK Sportuojantieji ir tr.'!K77+SUC1_Treneriai!F82</f>
        <v>1</v>
      </c>
      <c r="Q77" s="239">
        <f>'2.2 SK Sportuojantieji ir tr.'!L77+SUC1_Treneriai!G82</f>
        <v>0</v>
      </c>
      <c r="R77" s="239">
        <f>'2.2 SK Sportuojantieji ir tr.'!M77+SUC1_Treneriai!H82</f>
        <v>0</v>
      </c>
      <c r="S77" s="239">
        <f>'2.2 SK Sportuojantieji ir tr.'!N77+SUC1_Treneriai!I82</f>
        <v>0</v>
      </c>
      <c r="T77" s="239">
        <f>'2.2 SK Sportuojantieji ir tr.'!O77+SUC1_Treneriai!J82</f>
        <v>0</v>
      </c>
      <c r="U77" s="239">
        <f>'2.2 SK Sportuojantieji ir tr.'!P77+SUC1_Treneriai!K82</f>
        <v>0</v>
      </c>
      <c r="V77" s="239">
        <f>'2.2 SK Sportuojantieji ir tr.'!Q77+SUC1_Treneriai!L82</f>
        <v>1</v>
      </c>
      <c r="W77" s="239">
        <f>'2.2 SK Sportuojantieji ir tr.'!R77+SUC1_Treneriai!M82</f>
        <v>0</v>
      </c>
      <c r="X77" s="239">
        <f>'2.2 SK Sportuojantieji ir tr.'!S77+SUC1_Treneriai!N82</f>
        <v>0</v>
      </c>
      <c r="Y77" s="239">
        <f>'2.2 SK Sportuojantieji ir tr.'!T77+SUC1_Treneriai!O82</f>
        <v>1</v>
      </c>
      <c r="Z77" s="239">
        <f>'2.2 SK Sportuojantieji ir tr.'!U77+SUC1_Treneriai!P82</f>
        <v>0</v>
      </c>
      <c r="AA77" s="239">
        <f>'2.2 SK Sportuojantieji ir tr.'!V77+SUC1_Treneriai!Q82</f>
        <v>0</v>
      </c>
      <c r="AB77" s="239">
        <f>'2.2 SK Sportuojantieji ir tr.'!W77+SUC1_Treneriai!R82</f>
        <v>0</v>
      </c>
      <c r="AC77" s="239">
        <f>'2.2 SK Sportuojantieji ir tr.'!X77+SUC1_Treneriai!S82</f>
        <v>0</v>
      </c>
      <c r="AD77" s="239">
        <f>'2.2 SK Sportuojantieji ir tr.'!Y77+SUC1_Treneriai!T82</f>
        <v>1</v>
      </c>
      <c r="AE77" s="239">
        <f>'2.2 SK Sportuojantieji ir tr.'!Z77+SUC1_Treneriai!U82</f>
        <v>1</v>
      </c>
      <c r="AF77" s="239">
        <f>'2.2 SK Sportuojantieji ir tr.'!AA77+SUC1_Treneriai!V82</f>
        <v>0</v>
      </c>
      <c r="AG77" s="239">
        <f>'2.2 SK Sportuojantieji ir tr.'!AB77+SUC1_Treneriai!W82</f>
        <v>0</v>
      </c>
      <c r="AH77" s="239">
        <f>'2.2 SK Sportuojantieji ir tr.'!AC77+SUC1_Treneriai!X82</f>
        <v>0</v>
      </c>
      <c r="AI77" s="239">
        <f>'2.2 SK Sportuojantieji ir tr.'!AD77+SUC1_Treneriai!Y82</f>
        <v>1</v>
      </c>
      <c r="AJ77" s="239">
        <f>'2.2 SK Sportuojantieji ir tr.'!AE77+SUC1_Treneriai!Z82</f>
        <v>0</v>
      </c>
      <c r="AK77" s="239">
        <f>'2.2 SK Sportuojantieji ir tr.'!AF77+SUC1_Treneriai!AA82</f>
        <v>0</v>
      </c>
      <c r="AL77" s="239">
        <f>'2.2 SK Sportuojantieji ir tr.'!AG77+SUC1_Treneriai!AB82</f>
        <v>0</v>
      </c>
      <c r="AM77" s="239">
        <f>'2.2 SK Sportuojantieji ir tr.'!AH77+SUC1_Treneriai!AC82</f>
        <v>0</v>
      </c>
      <c r="AN77" s="239">
        <f>'2.2 SK Sportuojantieji ir tr.'!AI77+SUC1_Treneriai!AD82</f>
        <v>0</v>
      </c>
      <c r="AO77" s="239">
        <f>'2.2 SK Sportuojantieji ir tr.'!AJ77+SUC1_Treneriai!AE82</f>
        <v>0</v>
      </c>
      <c r="AP77" s="239">
        <f>'2.2 SK Sportuojantieji ir tr.'!AK77+SUC1_Treneriai!AF82</f>
        <v>1</v>
      </c>
      <c r="AR77" s="214" t="str">
        <f>IF(SUC1_Treneriai!C82&gt;M77,"Klaida! Negali būti mažiau trenerių negu SUC1 formoje","")</f>
        <v/>
      </c>
    </row>
    <row r="78" spans="1:44" ht="10.5" customHeight="1">
      <c r="A78" s="41" t="s">
        <v>165</v>
      </c>
      <c r="B78" s="262" t="s">
        <v>387</v>
      </c>
      <c r="C78" s="239">
        <f>'SUC1_B. duomenys'!C100</f>
        <v>0</v>
      </c>
      <c r="D78" s="239">
        <f>'SUC1_B. duomenys'!D100</f>
        <v>0</v>
      </c>
      <c r="E78" s="239">
        <f>'SUC1_B. duomenys'!E100</f>
        <v>0</v>
      </c>
      <c r="F78" s="386">
        <f t="shared" si="7"/>
        <v>0</v>
      </c>
      <c r="G78" s="239">
        <f>'SUC1_B. duomenys'!G100</f>
        <v>0</v>
      </c>
      <c r="H78" s="239">
        <f>'2.2 SK Sportuojantieji ir tr.'!C78</f>
        <v>0</v>
      </c>
      <c r="I78" s="239">
        <f>'2.2 SK Sportuojantieji ir tr.'!D78</f>
        <v>0</v>
      </c>
      <c r="J78" s="239">
        <f>'2.2 SK Sportuojantieji ir tr.'!E78</f>
        <v>0</v>
      </c>
      <c r="K78" s="386">
        <f t="shared" si="5"/>
        <v>0</v>
      </c>
      <c r="L78" s="239">
        <f>'2.2 SK Sportuojantieji ir tr.'!G78</f>
        <v>0</v>
      </c>
      <c r="M78" s="52">
        <f>'2.2 SK Sportuojantieji ir tr.'!H78+SUC1_Treneriai!C83</f>
        <v>0</v>
      </c>
      <c r="N78" s="239">
        <f>'2.2 SK Sportuojantieji ir tr.'!I78+SUC1_Treneriai!D83</f>
        <v>0</v>
      </c>
      <c r="O78" s="37">
        <f t="shared" si="6"/>
        <v>0</v>
      </c>
      <c r="P78" s="239">
        <f>'2.2 SK Sportuojantieji ir tr.'!K78+SUC1_Treneriai!F83</f>
        <v>0</v>
      </c>
      <c r="Q78" s="239">
        <f>'2.2 SK Sportuojantieji ir tr.'!L78+SUC1_Treneriai!G83</f>
        <v>0</v>
      </c>
      <c r="R78" s="239">
        <f>'2.2 SK Sportuojantieji ir tr.'!M78+SUC1_Treneriai!H83</f>
        <v>0</v>
      </c>
      <c r="S78" s="239">
        <f>'2.2 SK Sportuojantieji ir tr.'!N78+SUC1_Treneriai!I83</f>
        <v>0</v>
      </c>
      <c r="T78" s="239">
        <f>'2.2 SK Sportuojantieji ir tr.'!O78+SUC1_Treneriai!J83</f>
        <v>0</v>
      </c>
      <c r="U78" s="239">
        <f>'2.2 SK Sportuojantieji ir tr.'!P78+SUC1_Treneriai!K83</f>
        <v>0</v>
      </c>
      <c r="V78" s="239">
        <f>'2.2 SK Sportuojantieji ir tr.'!Q78+SUC1_Treneriai!L83</f>
        <v>0</v>
      </c>
      <c r="W78" s="239">
        <f>'2.2 SK Sportuojantieji ir tr.'!R78+SUC1_Treneriai!M83</f>
        <v>0</v>
      </c>
      <c r="X78" s="239">
        <f>'2.2 SK Sportuojantieji ir tr.'!S78+SUC1_Treneriai!N83</f>
        <v>0</v>
      </c>
      <c r="Y78" s="239">
        <f>'2.2 SK Sportuojantieji ir tr.'!T78+SUC1_Treneriai!O83</f>
        <v>0</v>
      </c>
      <c r="Z78" s="239">
        <f>'2.2 SK Sportuojantieji ir tr.'!U78+SUC1_Treneriai!P83</f>
        <v>0</v>
      </c>
      <c r="AA78" s="239">
        <f>'2.2 SK Sportuojantieji ir tr.'!V78+SUC1_Treneriai!Q83</f>
        <v>0</v>
      </c>
      <c r="AB78" s="239">
        <f>'2.2 SK Sportuojantieji ir tr.'!W78+SUC1_Treneriai!R83</f>
        <v>0</v>
      </c>
      <c r="AC78" s="239">
        <f>'2.2 SK Sportuojantieji ir tr.'!X78+SUC1_Treneriai!S83</f>
        <v>0</v>
      </c>
      <c r="AD78" s="239">
        <f>'2.2 SK Sportuojantieji ir tr.'!Y78+SUC1_Treneriai!T83</f>
        <v>0</v>
      </c>
      <c r="AE78" s="239">
        <f>'2.2 SK Sportuojantieji ir tr.'!Z78+SUC1_Treneriai!U83</f>
        <v>0</v>
      </c>
      <c r="AF78" s="239">
        <f>'2.2 SK Sportuojantieji ir tr.'!AA78+SUC1_Treneriai!V83</f>
        <v>0</v>
      </c>
      <c r="AG78" s="239">
        <f>'2.2 SK Sportuojantieji ir tr.'!AB78+SUC1_Treneriai!W83</f>
        <v>0</v>
      </c>
      <c r="AH78" s="239">
        <f>'2.2 SK Sportuojantieji ir tr.'!AC78+SUC1_Treneriai!X83</f>
        <v>0</v>
      </c>
      <c r="AI78" s="239">
        <f>'2.2 SK Sportuojantieji ir tr.'!AD78+SUC1_Treneriai!Y83</f>
        <v>0</v>
      </c>
      <c r="AJ78" s="239">
        <f>'2.2 SK Sportuojantieji ir tr.'!AE78+SUC1_Treneriai!Z83</f>
        <v>0</v>
      </c>
      <c r="AK78" s="239">
        <f>'2.2 SK Sportuojantieji ir tr.'!AF78+SUC1_Treneriai!AA83</f>
        <v>0</v>
      </c>
      <c r="AL78" s="239">
        <f>'2.2 SK Sportuojantieji ir tr.'!AG78+SUC1_Treneriai!AB83</f>
        <v>0</v>
      </c>
      <c r="AM78" s="239">
        <f>'2.2 SK Sportuojantieji ir tr.'!AH78+SUC1_Treneriai!AC83</f>
        <v>0</v>
      </c>
      <c r="AN78" s="239">
        <f>'2.2 SK Sportuojantieji ir tr.'!AI78+SUC1_Treneriai!AD83</f>
        <v>0</v>
      </c>
      <c r="AO78" s="239">
        <f>'2.2 SK Sportuojantieji ir tr.'!AJ78+SUC1_Treneriai!AE83</f>
        <v>0</v>
      </c>
      <c r="AP78" s="239">
        <f>'2.2 SK Sportuojantieji ir tr.'!AK78+SUC1_Treneriai!AF83</f>
        <v>0</v>
      </c>
      <c r="AR78" s="214" t="str">
        <f>IF(SUC1_Treneriai!C83&gt;M78,"Klaida! Negali būti mažiau trenerių negu SUC1 formoje","")</f>
        <v/>
      </c>
    </row>
    <row r="79" spans="1:44" ht="10.5" customHeight="1">
      <c r="A79" s="41" t="s">
        <v>166</v>
      </c>
      <c r="B79" s="262" t="s">
        <v>388</v>
      </c>
      <c r="C79" s="239">
        <f>'SUC1_B. duomenys'!C101</f>
        <v>0</v>
      </c>
      <c r="D79" s="239">
        <f>'SUC1_B. duomenys'!D101</f>
        <v>0</v>
      </c>
      <c r="E79" s="239">
        <f>'SUC1_B. duomenys'!E101</f>
        <v>0</v>
      </c>
      <c r="F79" s="386">
        <f t="shared" si="7"/>
        <v>0</v>
      </c>
      <c r="G79" s="239">
        <f>'SUC1_B. duomenys'!G101</f>
        <v>0</v>
      </c>
      <c r="H79" s="239">
        <f>'2.2 SK Sportuojantieji ir tr.'!C79</f>
        <v>0</v>
      </c>
      <c r="I79" s="239">
        <f>'2.2 SK Sportuojantieji ir tr.'!D79</f>
        <v>0</v>
      </c>
      <c r="J79" s="239">
        <f>'2.2 SK Sportuojantieji ir tr.'!E79</f>
        <v>0</v>
      </c>
      <c r="K79" s="386">
        <f t="shared" si="5"/>
        <v>0</v>
      </c>
      <c r="L79" s="239">
        <f>'2.2 SK Sportuojantieji ir tr.'!G79</f>
        <v>0</v>
      </c>
      <c r="M79" s="52">
        <f>'2.2 SK Sportuojantieji ir tr.'!H79+SUC1_Treneriai!C84</f>
        <v>0</v>
      </c>
      <c r="N79" s="239">
        <f>'2.2 SK Sportuojantieji ir tr.'!I79+SUC1_Treneriai!D84</f>
        <v>0</v>
      </c>
      <c r="O79" s="37">
        <f t="shared" si="6"/>
        <v>0</v>
      </c>
      <c r="P79" s="239">
        <f>'2.2 SK Sportuojantieji ir tr.'!K79+SUC1_Treneriai!F84</f>
        <v>0</v>
      </c>
      <c r="Q79" s="239">
        <f>'2.2 SK Sportuojantieji ir tr.'!L79+SUC1_Treneriai!G84</f>
        <v>0</v>
      </c>
      <c r="R79" s="239">
        <f>'2.2 SK Sportuojantieji ir tr.'!M79+SUC1_Treneriai!H84</f>
        <v>0</v>
      </c>
      <c r="S79" s="239">
        <f>'2.2 SK Sportuojantieji ir tr.'!N79+SUC1_Treneriai!I84</f>
        <v>0</v>
      </c>
      <c r="T79" s="239">
        <f>'2.2 SK Sportuojantieji ir tr.'!O79+SUC1_Treneriai!J84</f>
        <v>0</v>
      </c>
      <c r="U79" s="239">
        <f>'2.2 SK Sportuojantieji ir tr.'!P79+SUC1_Treneriai!K84</f>
        <v>0</v>
      </c>
      <c r="V79" s="239">
        <f>'2.2 SK Sportuojantieji ir tr.'!Q79+SUC1_Treneriai!L84</f>
        <v>0</v>
      </c>
      <c r="W79" s="239">
        <f>'2.2 SK Sportuojantieji ir tr.'!R79+SUC1_Treneriai!M84</f>
        <v>0</v>
      </c>
      <c r="X79" s="239">
        <f>'2.2 SK Sportuojantieji ir tr.'!S79+SUC1_Treneriai!N84</f>
        <v>0</v>
      </c>
      <c r="Y79" s="239">
        <f>'2.2 SK Sportuojantieji ir tr.'!T79+SUC1_Treneriai!O84</f>
        <v>0</v>
      </c>
      <c r="Z79" s="239">
        <f>'2.2 SK Sportuojantieji ir tr.'!U79+SUC1_Treneriai!P84</f>
        <v>0</v>
      </c>
      <c r="AA79" s="239">
        <f>'2.2 SK Sportuojantieji ir tr.'!V79+SUC1_Treneriai!Q84</f>
        <v>0</v>
      </c>
      <c r="AB79" s="239">
        <f>'2.2 SK Sportuojantieji ir tr.'!W79+SUC1_Treneriai!R84</f>
        <v>0</v>
      </c>
      <c r="AC79" s="239">
        <f>'2.2 SK Sportuojantieji ir tr.'!X79+SUC1_Treneriai!S84</f>
        <v>0</v>
      </c>
      <c r="AD79" s="239">
        <f>'2.2 SK Sportuojantieji ir tr.'!Y79+SUC1_Treneriai!T84</f>
        <v>0</v>
      </c>
      <c r="AE79" s="239">
        <f>'2.2 SK Sportuojantieji ir tr.'!Z79+SUC1_Treneriai!U84</f>
        <v>0</v>
      </c>
      <c r="AF79" s="239">
        <f>'2.2 SK Sportuojantieji ir tr.'!AA79+SUC1_Treneriai!V84</f>
        <v>0</v>
      </c>
      <c r="AG79" s="239">
        <f>'2.2 SK Sportuojantieji ir tr.'!AB79+SUC1_Treneriai!W84</f>
        <v>0</v>
      </c>
      <c r="AH79" s="239">
        <f>'2.2 SK Sportuojantieji ir tr.'!AC79+SUC1_Treneriai!X84</f>
        <v>0</v>
      </c>
      <c r="AI79" s="239">
        <f>'2.2 SK Sportuojantieji ir tr.'!AD79+SUC1_Treneriai!Y84</f>
        <v>0</v>
      </c>
      <c r="AJ79" s="239">
        <f>'2.2 SK Sportuojantieji ir tr.'!AE79+SUC1_Treneriai!Z84</f>
        <v>0</v>
      </c>
      <c r="AK79" s="239">
        <f>'2.2 SK Sportuojantieji ir tr.'!AF79+SUC1_Treneriai!AA84</f>
        <v>0</v>
      </c>
      <c r="AL79" s="239">
        <f>'2.2 SK Sportuojantieji ir tr.'!AG79+SUC1_Treneriai!AB84</f>
        <v>0</v>
      </c>
      <c r="AM79" s="239">
        <f>'2.2 SK Sportuojantieji ir tr.'!AH79+SUC1_Treneriai!AC84</f>
        <v>0</v>
      </c>
      <c r="AN79" s="239">
        <f>'2.2 SK Sportuojantieji ir tr.'!AI79+SUC1_Treneriai!AD84</f>
        <v>0</v>
      </c>
      <c r="AO79" s="239">
        <f>'2.2 SK Sportuojantieji ir tr.'!AJ79+SUC1_Treneriai!AE84</f>
        <v>0</v>
      </c>
      <c r="AP79" s="239">
        <f>'2.2 SK Sportuojantieji ir tr.'!AK79+SUC1_Treneriai!AF84</f>
        <v>0</v>
      </c>
      <c r="AR79" s="214" t="str">
        <f>IF(SUC1_Treneriai!C84&gt;M79,"Klaida! Negali būti mažiau trenerių negu SUC1 formoje","")</f>
        <v/>
      </c>
    </row>
    <row r="80" spans="1:44" ht="10.5" customHeight="1">
      <c r="A80" s="41" t="s">
        <v>167</v>
      </c>
      <c r="B80" s="262" t="s">
        <v>92</v>
      </c>
      <c r="C80" s="239">
        <f>'SUC1_B. duomenys'!C102</f>
        <v>0</v>
      </c>
      <c r="D80" s="239">
        <f>'SUC1_B. duomenys'!D102</f>
        <v>0</v>
      </c>
      <c r="E80" s="239">
        <f>'SUC1_B. duomenys'!E102</f>
        <v>0</v>
      </c>
      <c r="F80" s="386">
        <f t="shared" si="7"/>
        <v>0</v>
      </c>
      <c r="G80" s="239">
        <f>'SUC1_B. duomenys'!G102</f>
        <v>0</v>
      </c>
      <c r="H80" s="239">
        <f>'2.2 SK Sportuojantieji ir tr.'!C80</f>
        <v>0</v>
      </c>
      <c r="I80" s="239">
        <f>'2.2 SK Sportuojantieji ir tr.'!D80</f>
        <v>0</v>
      </c>
      <c r="J80" s="239">
        <f>'2.2 SK Sportuojantieji ir tr.'!E80</f>
        <v>0</v>
      </c>
      <c r="K80" s="386">
        <f t="shared" si="5"/>
        <v>0</v>
      </c>
      <c r="L80" s="239">
        <f>'2.2 SK Sportuojantieji ir tr.'!G80</f>
        <v>0</v>
      </c>
      <c r="M80" s="52">
        <f>'2.2 SK Sportuojantieji ir tr.'!H80+SUC1_Treneriai!C85</f>
        <v>0</v>
      </c>
      <c r="N80" s="239">
        <f>'2.2 SK Sportuojantieji ir tr.'!I80+SUC1_Treneriai!D85</f>
        <v>0</v>
      </c>
      <c r="O80" s="37">
        <f t="shared" si="6"/>
        <v>0</v>
      </c>
      <c r="P80" s="239">
        <f>'2.2 SK Sportuojantieji ir tr.'!K80+SUC1_Treneriai!F85</f>
        <v>0</v>
      </c>
      <c r="Q80" s="239">
        <f>'2.2 SK Sportuojantieji ir tr.'!L80+SUC1_Treneriai!G85</f>
        <v>0</v>
      </c>
      <c r="R80" s="239">
        <f>'2.2 SK Sportuojantieji ir tr.'!M80+SUC1_Treneriai!H85</f>
        <v>0</v>
      </c>
      <c r="S80" s="239">
        <f>'2.2 SK Sportuojantieji ir tr.'!N80+SUC1_Treneriai!I85</f>
        <v>0</v>
      </c>
      <c r="T80" s="239">
        <f>'2.2 SK Sportuojantieji ir tr.'!O80+SUC1_Treneriai!J85</f>
        <v>0</v>
      </c>
      <c r="U80" s="239">
        <f>'2.2 SK Sportuojantieji ir tr.'!P80+SUC1_Treneriai!K85</f>
        <v>0</v>
      </c>
      <c r="V80" s="239">
        <f>'2.2 SK Sportuojantieji ir tr.'!Q80+SUC1_Treneriai!L85</f>
        <v>0</v>
      </c>
      <c r="W80" s="239">
        <f>'2.2 SK Sportuojantieji ir tr.'!R80+SUC1_Treneriai!M85</f>
        <v>0</v>
      </c>
      <c r="X80" s="239">
        <f>'2.2 SK Sportuojantieji ir tr.'!S80+SUC1_Treneriai!N85</f>
        <v>0</v>
      </c>
      <c r="Y80" s="239">
        <f>'2.2 SK Sportuojantieji ir tr.'!T80+SUC1_Treneriai!O85</f>
        <v>0</v>
      </c>
      <c r="Z80" s="239">
        <f>'2.2 SK Sportuojantieji ir tr.'!U80+SUC1_Treneriai!P85</f>
        <v>0</v>
      </c>
      <c r="AA80" s="239">
        <f>'2.2 SK Sportuojantieji ir tr.'!V80+SUC1_Treneriai!Q85</f>
        <v>0</v>
      </c>
      <c r="AB80" s="239">
        <f>'2.2 SK Sportuojantieji ir tr.'!W80+SUC1_Treneriai!R85</f>
        <v>0</v>
      </c>
      <c r="AC80" s="239">
        <f>'2.2 SK Sportuojantieji ir tr.'!X80+SUC1_Treneriai!S85</f>
        <v>0</v>
      </c>
      <c r="AD80" s="239">
        <f>'2.2 SK Sportuojantieji ir tr.'!Y80+SUC1_Treneriai!T85</f>
        <v>0</v>
      </c>
      <c r="AE80" s="239">
        <f>'2.2 SK Sportuojantieji ir tr.'!Z80+SUC1_Treneriai!U85</f>
        <v>0</v>
      </c>
      <c r="AF80" s="239">
        <f>'2.2 SK Sportuojantieji ir tr.'!AA80+SUC1_Treneriai!V85</f>
        <v>0</v>
      </c>
      <c r="AG80" s="239">
        <f>'2.2 SK Sportuojantieji ir tr.'!AB80+SUC1_Treneriai!W85</f>
        <v>0</v>
      </c>
      <c r="AH80" s="239">
        <f>'2.2 SK Sportuojantieji ir tr.'!AC80+SUC1_Treneriai!X85</f>
        <v>0</v>
      </c>
      <c r="AI80" s="239">
        <f>'2.2 SK Sportuojantieji ir tr.'!AD80+SUC1_Treneriai!Y85</f>
        <v>0</v>
      </c>
      <c r="AJ80" s="239">
        <f>'2.2 SK Sportuojantieji ir tr.'!AE80+SUC1_Treneriai!Z85</f>
        <v>0</v>
      </c>
      <c r="AK80" s="239">
        <f>'2.2 SK Sportuojantieji ir tr.'!AF80+SUC1_Treneriai!AA85</f>
        <v>0</v>
      </c>
      <c r="AL80" s="239">
        <f>'2.2 SK Sportuojantieji ir tr.'!AG80+SUC1_Treneriai!AB85</f>
        <v>0</v>
      </c>
      <c r="AM80" s="239">
        <f>'2.2 SK Sportuojantieji ir tr.'!AH80+SUC1_Treneriai!AC85</f>
        <v>0</v>
      </c>
      <c r="AN80" s="239">
        <f>'2.2 SK Sportuojantieji ir tr.'!AI80+SUC1_Treneriai!AD85</f>
        <v>0</v>
      </c>
      <c r="AO80" s="239">
        <f>'2.2 SK Sportuojantieji ir tr.'!AJ80+SUC1_Treneriai!AE85</f>
        <v>0</v>
      </c>
      <c r="AP80" s="239">
        <f>'2.2 SK Sportuojantieji ir tr.'!AK80+SUC1_Treneriai!AF85</f>
        <v>0</v>
      </c>
      <c r="AR80" s="214" t="str">
        <f>IF(SUC1_Treneriai!C85&gt;M80,"Klaida! Negali būti mažiau trenerių negu SUC1 formoje","")</f>
        <v/>
      </c>
    </row>
    <row r="81" spans="1:44" ht="10.5" customHeight="1">
      <c r="A81" s="41" t="s">
        <v>168</v>
      </c>
      <c r="B81" s="262" t="s">
        <v>389</v>
      </c>
      <c r="C81" s="239">
        <f>'SUC1_B. duomenys'!C103</f>
        <v>0</v>
      </c>
      <c r="D81" s="239">
        <f>'SUC1_B. duomenys'!D103</f>
        <v>0</v>
      </c>
      <c r="E81" s="239">
        <f>'SUC1_B. duomenys'!E103</f>
        <v>0</v>
      </c>
      <c r="F81" s="386">
        <f t="shared" si="7"/>
        <v>0</v>
      </c>
      <c r="G81" s="239">
        <f>'SUC1_B. duomenys'!G103</f>
        <v>0</v>
      </c>
      <c r="H81" s="239">
        <f>'2.2 SK Sportuojantieji ir tr.'!C81</f>
        <v>0</v>
      </c>
      <c r="I81" s="239">
        <f>'2.2 SK Sportuojantieji ir tr.'!D81</f>
        <v>0</v>
      </c>
      <c r="J81" s="239">
        <f>'2.2 SK Sportuojantieji ir tr.'!E81</f>
        <v>0</v>
      </c>
      <c r="K81" s="386">
        <f t="shared" si="5"/>
        <v>0</v>
      </c>
      <c r="L81" s="239">
        <f>'2.2 SK Sportuojantieji ir tr.'!G81</f>
        <v>0</v>
      </c>
      <c r="M81" s="52">
        <f>'2.2 SK Sportuojantieji ir tr.'!H81+SUC1_Treneriai!C86</f>
        <v>0</v>
      </c>
      <c r="N81" s="239">
        <f>'2.2 SK Sportuojantieji ir tr.'!I81+SUC1_Treneriai!D86</f>
        <v>0</v>
      </c>
      <c r="O81" s="37">
        <f t="shared" si="6"/>
        <v>0</v>
      </c>
      <c r="P81" s="239">
        <f>'2.2 SK Sportuojantieji ir tr.'!K81+SUC1_Treneriai!F86</f>
        <v>0</v>
      </c>
      <c r="Q81" s="239">
        <f>'2.2 SK Sportuojantieji ir tr.'!L81+SUC1_Treneriai!G86</f>
        <v>0</v>
      </c>
      <c r="R81" s="239">
        <f>'2.2 SK Sportuojantieji ir tr.'!M81+SUC1_Treneriai!H86</f>
        <v>0</v>
      </c>
      <c r="S81" s="239">
        <f>'2.2 SK Sportuojantieji ir tr.'!N81+SUC1_Treneriai!I86</f>
        <v>0</v>
      </c>
      <c r="T81" s="239">
        <f>'2.2 SK Sportuojantieji ir tr.'!O81+SUC1_Treneriai!J86</f>
        <v>0</v>
      </c>
      <c r="U81" s="239">
        <f>'2.2 SK Sportuojantieji ir tr.'!P81+SUC1_Treneriai!K86</f>
        <v>0</v>
      </c>
      <c r="V81" s="239">
        <f>'2.2 SK Sportuojantieji ir tr.'!Q81+SUC1_Treneriai!L86</f>
        <v>0</v>
      </c>
      <c r="W81" s="239">
        <f>'2.2 SK Sportuojantieji ir tr.'!R81+SUC1_Treneriai!M86</f>
        <v>0</v>
      </c>
      <c r="X81" s="239">
        <f>'2.2 SK Sportuojantieji ir tr.'!S81+SUC1_Treneriai!N86</f>
        <v>0</v>
      </c>
      <c r="Y81" s="239">
        <f>'2.2 SK Sportuojantieji ir tr.'!T81+SUC1_Treneriai!O86</f>
        <v>0</v>
      </c>
      <c r="Z81" s="239">
        <f>'2.2 SK Sportuojantieji ir tr.'!U81+SUC1_Treneriai!P86</f>
        <v>0</v>
      </c>
      <c r="AA81" s="239">
        <f>'2.2 SK Sportuojantieji ir tr.'!V81+SUC1_Treneriai!Q86</f>
        <v>0</v>
      </c>
      <c r="AB81" s="239">
        <f>'2.2 SK Sportuojantieji ir tr.'!W81+SUC1_Treneriai!R86</f>
        <v>0</v>
      </c>
      <c r="AC81" s="239">
        <f>'2.2 SK Sportuojantieji ir tr.'!X81+SUC1_Treneriai!S86</f>
        <v>0</v>
      </c>
      <c r="AD81" s="239">
        <f>'2.2 SK Sportuojantieji ir tr.'!Y81+SUC1_Treneriai!T86</f>
        <v>0</v>
      </c>
      <c r="AE81" s="239">
        <f>'2.2 SK Sportuojantieji ir tr.'!Z81+SUC1_Treneriai!U86</f>
        <v>0</v>
      </c>
      <c r="AF81" s="239">
        <f>'2.2 SK Sportuojantieji ir tr.'!AA81+SUC1_Treneriai!V86</f>
        <v>0</v>
      </c>
      <c r="AG81" s="239">
        <f>'2.2 SK Sportuojantieji ir tr.'!AB81+SUC1_Treneriai!W86</f>
        <v>0</v>
      </c>
      <c r="AH81" s="239">
        <f>'2.2 SK Sportuojantieji ir tr.'!AC81+SUC1_Treneriai!X86</f>
        <v>0</v>
      </c>
      <c r="AI81" s="239">
        <f>'2.2 SK Sportuojantieji ir tr.'!AD81+SUC1_Treneriai!Y86</f>
        <v>0</v>
      </c>
      <c r="AJ81" s="239">
        <f>'2.2 SK Sportuojantieji ir tr.'!AE81+SUC1_Treneriai!Z86</f>
        <v>0</v>
      </c>
      <c r="AK81" s="239">
        <f>'2.2 SK Sportuojantieji ir tr.'!AF81+SUC1_Treneriai!AA86</f>
        <v>0</v>
      </c>
      <c r="AL81" s="239">
        <f>'2.2 SK Sportuojantieji ir tr.'!AG81+SUC1_Treneriai!AB86</f>
        <v>0</v>
      </c>
      <c r="AM81" s="239">
        <f>'2.2 SK Sportuojantieji ir tr.'!AH81+SUC1_Treneriai!AC86</f>
        <v>0</v>
      </c>
      <c r="AN81" s="239">
        <f>'2.2 SK Sportuojantieji ir tr.'!AI81+SUC1_Treneriai!AD86</f>
        <v>0</v>
      </c>
      <c r="AO81" s="239">
        <f>'2.2 SK Sportuojantieji ir tr.'!AJ81+SUC1_Treneriai!AE86</f>
        <v>0</v>
      </c>
      <c r="AP81" s="239">
        <f>'2.2 SK Sportuojantieji ir tr.'!AK81+SUC1_Treneriai!AF86</f>
        <v>0</v>
      </c>
      <c r="AR81" s="214" t="str">
        <f>IF(SUC1_Treneriai!C86&gt;M81,"Klaida! Negali būti mažiau trenerių negu SUC1 formoje","")</f>
        <v/>
      </c>
    </row>
    <row r="82" spans="1:44" ht="10.5" customHeight="1">
      <c r="A82" s="41" t="s">
        <v>169</v>
      </c>
      <c r="B82" s="262" t="s">
        <v>93</v>
      </c>
      <c r="C82" s="239">
        <f>'SUC1_B. duomenys'!C104</f>
        <v>0</v>
      </c>
      <c r="D82" s="239">
        <f>'SUC1_B. duomenys'!D104</f>
        <v>0</v>
      </c>
      <c r="E82" s="239">
        <f>'SUC1_B. duomenys'!E104</f>
        <v>0</v>
      </c>
      <c r="F82" s="386">
        <f t="shared" si="7"/>
        <v>0</v>
      </c>
      <c r="G82" s="239">
        <f>'SUC1_B. duomenys'!G104</f>
        <v>0</v>
      </c>
      <c r="H82" s="239">
        <f>'2.2 SK Sportuojantieji ir tr.'!C82</f>
        <v>214</v>
      </c>
      <c r="I82" s="239">
        <f>'2.2 SK Sportuojantieji ir tr.'!D82</f>
        <v>0</v>
      </c>
      <c r="J82" s="239">
        <f>'2.2 SK Sportuojantieji ir tr.'!E82</f>
        <v>0</v>
      </c>
      <c r="K82" s="386">
        <f t="shared" si="5"/>
        <v>214</v>
      </c>
      <c r="L82" s="239">
        <f>'2.2 SK Sportuojantieji ir tr.'!G82</f>
        <v>0</v>
      </c>
      <c r="M82" s="52">
        <f>'2.2 SK Sportuojantieji ir tr.'!H82+SUC1_Treneriai!C87</f>
        <v>0</v>
      </c>
      <c r="N82" s="239">
        <f>'2.2 SK Sportuojantieji ir tr.'!I82+SUC1_Treneriai!D87</f>
        <v>0</v>
      </c>
      <c r="O82" s="37">
        <f t="shared" si="6"/>
        <v>0</v>
      </c>
      <c r="P82" s="239">
        <f>'2.2 SK Sportuojantieji ir tr.'!K82+SUC1_Treneriai!F87</f>
        <v>0</v>
      </c>
      <c r="Q82" s="239">
        <f>'2.2 SK Sportuojantieji ir tr.'!L82+SUC1_Treneriai!G87</f>
        <v>0</v>
      </c>
      <c r="R82" s="239">
        <f>'2.2 SK Sportuojantieji ir tr.'!M82+SUC1_Treneriai!H87</f>
        <v>0</v>
      </c>
      <c r="S82" s="239">
        <f>'2.2 SK Sportuojantieji ir tr.'!N82+SUC1_Treneriai!I87</f>
        <v>0</v>
      </c>
      <c r="T82" s="239">
        <f>'2.2 SK Sportuojantieji ir tr.'!O82+SUC1_Treneriai!J87</f>
        <v>0</v>
      </c>
      <c r="U82" s="239">
        <f>'2.2 SK Sportuojantieji ir tr.'!P82+SUC1_Treneriai!K87</f>
        <v>0</v>
      </c>
      <c r="V82" s="239">
        <f>'2.2 SK Sportuojantieji ir tr.'!Q82+SUC1_Treneriai!L87</f>
        <v>0</v>
      </c>
      <c r="W82" s="239">
        <f>'2.2 SK Sportuojantieji ir tr.'!R82+SUC1_Treneriai!M87</f>
        <v>0</v>
      </c>
      <c r="X82" s="239">
        <f>'2.2 SK Sportuojantieji ir tr.'!S82+SUC1_Treneriai!N87</f>
        <v>0</v>
      </c>
      <c r="Y82" s="239">
        <f>'2.2 SK Sportuojantieji ir tr.'!T82+SUC1_Treneriai!O87</f>
        <v>2</v>
      </c>
      <c r="Z82" s="239">
        <f>'2.2 SK Sportuojantieji ir tr.'!U82+SUC1_Treneriai!P87</f>
        <v>0</v>
      </c>
      <c r="AA82" s="239">
        <f>'2.2 SK Sportuojantieji ir tr.'!V82+SUC1_Treneriai!Q87</f>
        <v>0</v>
      </c>
      <c r="AB82" s="239">
        <f>'2.2 SK Sportuojantieji ir tr.'!W82+SUC1_Treneriai!R87</f>
        <v>0</v>
      </c>
      <c r="AC82" s="239">
        <f>'2.2 SK Sportuojantieji ir tr.'!X82+SUC1_Treneriai!S87</f>
        <v>1</v>
      </c>
      <c r="AD82" s="239">
        <f>'2.2 SK Sportuojantieji ir tr.'!Y82+SUC1_Treneriai!T87</f>
        <v>1</v>
      </c>
      <c r="AE82" s="239">
        <f>'2.2 SK Sportuojantieji ir tr.'!Z82+SUC1_Treneriai!U87</f>
        <v>0</v>
      </c>
      <c r="AF82" s="239">
        <f>'2.2 SK Sportuojantieji ir tr.'!AA82+SUC1_Treneriai!V87</f>
        <v>0</v>
      </c>
      <c r="AG82" s="239">
        <f>'2.2 SK Sportuojantieji ir tr.'!AB82+SUC1_Treneriai!W87</f>
        <v>0</v>
      </c>
      <c r="AH82" s="239">
        <f>'2.2 SK Sportuojantieji ir tr.'!AC82+SUC1_Treneriai!X87</f>
        <v>0</v>
      </c>
      <c r="AI82" s="239">
        <f>'2.2 SK Sportuojantieji ir tr.'!AD82+SUC1_Treneriai!Y87</f>
        <v>0</v>
      </c>
      <c r="AJ82" s="239">
        <f>'2.2 SK Sportuojantieji ir tr.'!AE82+SUC1_Treneriai!Z87</f>
        <v>0</v>
      </c>
      <c r="AK82" s="239">
        <f>'2.2 SK Sportuojantieji ir tr.'!AF82+SUC1_Treneriai!AA87</f>
        <v>0</v>
      </c>
      <c r="AL82" s="239">
        <f>'2.2 SK Sportuojantieji ir tr.'!AG82+SUC1_Treneriai!AB87</f>
        <v>0</v>
      </c>
      <c r="AM82" s="239">
        <f>'2.2 SK Sportuojantieji ir tr.'!AH82+SUC1_Treneriai!AC87</f>
        <v>0</v>
      </c>
      <c r="AN82" s="239">
        <f>'2.2 SK Sportuojantieji ir tr.'!AI82+SUC1_Treneriai!AD87</f>
        <v>0</v>
      </c>
      <c r="AO82" s="239">
        <f>'2.2 SK Sportuojantieji ir tr.'!AJ82+SUC1_Treneriai!AE87</f>
        <v>0</v>
      </c>
      <c r="AP82" s="239">
        <f>'2.2 SK Sportuojantieji ir tr.'!AK82+SUC1_Treneriai!AF87</f>
        <v>2</v>
      </c>
      <c r="AR82" s="214" t="str">
        <f>IF(SUC1_Treneriai!C87&gt;M82,"Klaida! Negali būti mažiau trenerių negu SUC1 formoje","")</f>
        <v/>
      </c>
    </row>
    <row r="83" spans="1:44" ht="10.5" customHeight="1">
      <c r="A83" s="41" t="s">
        <v>170</v>
      </c>
      <c r="B83" s="262" t="s">
        <v>94</v>
      </c>
      <c r="C83" s="239">
        <f>'SUC1_B. duomenys'!C105</f>
        <v>0</v>
      </c>
      <c r="D83" s="239">
        <f>'SUC1_B. duomenys'!D105</f>
        <v>0</v>
      </c>
      <c r="E83" s="239">
        <f>'SUC1_B. duomenys'!E105</f>
        <v>0</v>
      </c>
      <c r="F83" s="386">
        <f t="shared" si="7"/>
        <v>0</v>
      </c>
      <c r="G83" s="239">
        <f>'SUC1_B. duomenys'!G105</f>
        <v>0</v>
      </c>
      <c r="H83" s="239">
        <f>'2.2 SK Sportuojantieji ir tr.'!C83</f>
        <v>709</v>
      </c>
      <c r="I83" s="239">
        <f>'2.2 SK Sportuojantieji ir tr.'!D83</f>
        <v>21</v>
      </c>
      <c r="J83" s="239">
        <f>'2.2 SK Sportuojantieji ir tr.'!E83</f>
        <v>27</v>
      </c>
      <c r="K83" s="386">
        <f t="shared" si="5"/>
        <v>757</v>
      </c>
      <c r="L83" s="239">
        <f>'2.2 SK Sportuojantieji ir tr.'!G83</f>
        <v>204</v>
      </c>
      <c r="M83" s="52">
        <f>'2.2 SK Sportuojantieji ir tr.'!H83+SUC1_Treneriai!C88</f>
        <v>11</v>
      </c>
      <c r="N83" s="239">
        <f>'2.2 SK Sportuojantieji ir tr.'!I83+SUC1_Treneriai!D88</f>
        <v>0</v>
      </c>
      <c r="O83" s="37">
        <f t="shared" si="6"/>
        <v>11</v>
      </c>
      <c r="P83" s="239">
        <f>'2.2 SK Sportuojantieji ir tr.'!K83+SUC1_Treneriai!F88</f>
        <v>0</v>
      </c>
      <c r="Q83" s="239">
        <f>'2.2 SK Sportuojantieji ir tr.'!L83+SUC1_Treneriai!G88</f>
        <v>0</v>
      </c>
      <c r="R83" s="239">
        <f>'2.2 SK Sportuojantieji ir tr.'!M83+SUC1_Treneriai!H88</f>
        <v>0</v>
      </c>
      <c r="S83" s="239">
        <f>'2.2 SK Sportuojantieji ir tr.'!N83+SUC1_Treneriai!I88</f>
        <v>0</v>
      </c>
      <c r="T83" s="239">
        <f>'2.2 SK Sportuojantieji ir tr.'!O83+SUC1_Treneriai!J88</f>
        <v>0</v>
      </c>
      <c r="U83" s="239">
        <f>'2.2 SK Sportuojantieji ir tr.'!P83+SUC1_Treneriai!K88</f>
        <v>0</v>
      </c>
      <c r="V83" s="239">
        <f>'2.2 SK Sportuojantieji ir tr.'!Q83+SUC1_Treneriai!L88</f>
        <v>3</v>
      </c>
      <c r="W83" s="239">
        <f>'2.2 SK Sportuojantieji ir tr.'!R83+SUC1_Treneriai!M88</f>
        <v>0</v>
      </c>
      <c r="X83" s="239">
        <f>'2.2 SK Sportuojantieji ir tr.'!S83+SUC1_Treneriai!N88</f>
        <v>8</v>
      </c>
      <c r="Y83" s="239">
        <f>'2.2 SK Sportuojantieji ir tr.'!T83+SUC1_Treneriai!O88</f>
        <v>3</v>
      </c>
      <c r="Z83" s="239">
        <f>'2.2 SK Sportuojantieji ir tr.'!U83+SUC1_Treneriai!P88</f>
        <v>0</v>
      </c>
      <c r="AA83" s="239">
        <f>'2.2 SK Sportuojantieji ir tr.'!V83+SUC1_Treneriai!Q88</f>
        <v>0</v>
      </c>
      <c r="AB83" s="239">
        <f>'2.2 SK Sportuojantieji ir tr.'!W83+SUC1_Treneriai!R88</f>
        <v>0</v>
      </c>
      <c r="AC83" s="239">
        <f>'2.2 SK Sportuojantieji ir tr.'!X83+SUC1_Treneriai!S88</f>
        <v>0</v>
      </c>
      <c r="AD83" s="239">
        <f>'2.2 SK Sportuojantieji ir tr.'!Y83+SUC1_Treneriai!T88</f>
        <v>2</v>
      </c>
      <c r="AE83" s="239">
        <f>'2.2 SK Sportuojantieji ir tr.'!Z83+SUC1_Treneriai!U88</f>
        <v>0</v>
      </c>
      <c r="AF83" s="239">
        <f>'2.2 SK Sportuojantieji ir tr.'!AA83+SUC1_Treneriai!V88</f>
        <v>0</v>
      </c>
      <c r="AG83" s="239">
        <f>'2.2 SK Sportuojantieji ir tr.'!AB83+SUC1_Treneriai!W88</f>
        <v>0</v>
      </c>
      <c r="AH83" s="239">
        <f>'2.2 SK Sportuojantieji ir tr.'!AC83+SUC1_Treneriai!X88</f>
        <v>0</v>
      </c>
      <c r="AI83" s="239">
        <f>'2.2 SK Sportuojantieji ir tr.'!AD83+SUC1_Treneriai!Y88</f>
        <v>0</v>
      </c>
      <c r="AJ83" s="239">
        <f>'2.2 SK Sportuojantieji ir tr.'!AE83+SUC1_Treneriai!Z88</f>
        <v>0</v>
      </c>
      <c r="AK83" s="239">
        <f>'2.2 SK Sportuojantieji ir tr.'!AF83+SUC1_Treneriai!AA88</f>
        <v>0</v>
      </c>
      <c r="AL83" s="239">
        <f>'2.2 SK Sportuojantieji ir tr.'!AG83+SUC1_Treneriai!AB88</f>
        <v>0</v>
      </c>
      <c r="AM83" s="239">
        <f>'2.2 SK Sportuojantieji ir tr.'!AH83+SUC1_Treneriai!AC88</f>
        <v>0</v>
      </c>
      <c r="AN83" s="239">
        <f>'2.2 SK Sportuojantieji ir tr.'!AI83+SUC1_Treneriai!AD88</f>
        <v>0</v>
      </c>
      <c r="AO83" s="239">
        <f>'2.2 SK Sportuojantieji ir tr.'!AJ83+SUC1_Treneriai!AE88</f>
        <v>0</v>
      </c>
      <c r="AP83" s="239">
        <f>'2.2 SK Sportuojantieji ir tr.'!AK83+SUC1_Treneriai!AF88</f>
        <v>6</v>
      </c>
      <c r="AR83" s="214" t="str">
        <f>IF(SUC1_Treneriai!C88&gt;M83,"Klaida! Negali būti mažiau trenerių negu SUC1 formoje","")</f>
        <v/>
      </c>
    </row>
    <row r="84" spans="1:44" ht="10.5" customHeight="1">
      <c r="A84" s="41" t="s">
        <v>171</v>
      </c>
      <c r="B84" s="262" t="s">
        <v>390</v>
      </c>
      <c r="C84" s="239">
        <f>'SUC1_B. duomenys'!C106</f>
        <v>0</v>
      </c>
      <c r="D84" s="239">
        <f>'SUC1_B. duomenys'!D106</f>
        <v>0</v>
      </c>
      <c r="E84" s="239">
        <f>'SUC1_B. duomenys'!E106</f>
        <v>0</v>
      </c>
      <c r="F84" s="386">
        <f t="shared" si="7"/>
        <v>0</v>
      </c>
      <c r="G84" s="239">
        <f>'SUC1_B. duomenys'!G106</f>
        <v>0</v>
      </c>
      <c r="H84" s="239">
        <f>'2.2 SK Sportuojantieji ir tr.'!C84</f>
        <v>0</v>
      </c>
      <c r="I84" s="239">
        <f>'2.2 SK Sportuojantieji ir tr.'!D84</f>
        <v>0</v>
      </c>
      <c r="J84" s="239">
        <f>'2.2 SK Sportuojantieji ir tr.'!E84</f>
        <v>0</v>
      </c>
      <c r="K84" s="386">
        <f t="shared" si="5"/>
        <v>0</v>
      </c>
      <c r="L84" s="239">
        <f>'2.2 SK Sportuojantieji ir tr.'!G84</f>
        <v>0</v>
      </c>
      <c r="M84" s="52">
        <f>'2.2 SK Sportuojantieji ir tr.'!H84+SUC1_Treneriai!C89</f>
        <v>0</v>
      </c>
      <c r="N84" s="239">
        <f>'2.2 SK Sportuojantieji ir tr.'!I84+SUC1_Treneriai!D89</f>
        <v>0</v>
      </c>
      <c r="O84" s="37">
        <f t="shared" si="6"/>
        <v>0</v>
      </c>
      <c r="P84" s="239">
        <f>'2.2 SK Sportuojantieji ir tr.'!K84+SUC1_Treneriai!F89</f>
        <v>0</v>
      </c>
      <c r="Q84" s="239">
        <f>'2.2 SK Sportuojantieji ir tr.'!L84+SUC1_Treneriai!G89</f>
        <v>0</v>
      </c>
      <c r="R84" s="239">
        <f>'2.2 SK Sportuojantieji ir tr.'!M84+SUC1_Treneriai!H89</f>
        <v>0</v>
      </c>
      <c r="S84" s="239">
        <f>'2.2 SK Sportuojantieji ir tr.'!N84+SUC1_Treneriai!I89</f>
        <v>0</v>
      </c>
      <c r="T84" s="239">
        <f>'2.2 SK Sportuojantieji ir tr.'!O84+SUC1_Treneriai!J89</f>
        <v>0</v>
      </c>
      <c r="U84" s="239">
        <f>'2.2 SK Sportuojantieji ir tr.'!P84+SUC1_Treneriai!K89</f>
        <v>0</v>
      </c>
      <c r="V84" s="239">
        <f>'2.2 SK Sportuojantieji ir tr.'!Q84+SUC1_Treneriai!L89</f>
        <v>0</v>
      </c>
      <c r="W84" s="239">
        <f>'2.2 SK Sportuojantieji ir tr.'!R84+SUC1_Treneriai!M89</f>
        <v>0</v>
      </c>
      <c r="X84" s="239">
        <f>'2.2 SK Sportuojantieji ir tr.'!S84+SUC1_Treneriai!N89</f>
        <v>0</v>
      </c>
      <c r="Y84" s="239">
        <f>'2.2 SK Sportuojantieji ir tr.'!T84+SUC1_Treneriai!O89</f>
        <v>0</v>
      </c>
      <c r="Z84" s="239">
        <f>'2.2 SK Sportuojantieji ir tr.'!U84+SUC1_Treneriai!P89</f>
        <v>0</v>
      </c>
      <c r="AA84" s="239">
        <f>'2.2 SK Sportuojantieji ir tr.'!V84+SUC1_Treneriai!Q89</f>
        <v>0</v>
      </c>
      <c r="AB84" s="239">
        <f>'2.2 SK Sportuojantieji ir tr.'!W84+SUC1_Treneriai!R89</f>
        <v>0</v>
      </c>
      <c r="AC84" s="239">
        <f>'2.2 SK Sportuojantieji ir tr.'!X84+SUC1_Treneriai!S89</f>
        <v>0</v>
      </c>
      <c r="AD84" s="239">
        <f>'2.2 SK Sportuojantieji ir tr.'!Y84+SUC1_Treneriai!T89</f>
        <v>0</v>
      </c>
      <c r="AE84" s="239">
        <f>'2.2 SK Sportuojantieji ir tr.'!Z84+SUC1_Treneriai!U89</f>
        <v>0</v>
      </c>
      <c r="AF84" s="239">
        <f>'2.2 SK Sportuojantieji ir tr.'!AA84+SUC1_Treneriai!V89</f>
        <v>0</v>
      </c>
      <c r="AG84" s="239">
        <f>'2.2 SK Sportuojantieji ir tr.'!AB84+SUC1_Treneriai!W89</f>
        <v>0</v>
      </c>
      <c r="AH84" s="239">
        <f>'2.2 SK Sportuojantieji ir tr.'!AC84+SUC1_Treneriai!X89</f>
        <v>0</v>
      </c>
      <c r="AI84" s="239">
        <f>'2.2 SK Sportuojantieji ir tr.'!AD84+SUC1_Treneriai!Y89</f>
        <v>0</v>
      </c>
      <c r="AJ84" s="239">
        <f>'2.2 SK Sportuojantieji ir tr.'!AE84+SUC1_Treneriai!Z89</f>
        <v>0</v>
      </c>
      <c r="AK84" s="239">
        <f>'2.2 SK Sportuojantieji ir tr.'!AF84+SUC1_Treneriai!AA89</f>
        <v>0</v>
      </c>
      <c r="AL84" s="239">
        <f>'2.2 SK Sportuojantieji ir tr.'!AG84+SUC1_Treneriai!AB89</f>
        <v>0</v>
      </c>
      <c r="AM84" s="239">
        <f>'2.2 SK Sportuojantieji ir tr.'!AH84+SUC1_Treneriai!AC89</f>
        <v>0</v>
      </c>
      <c r="AN84" s="239">
        <f>'2.2 SK Sportuojantieji ir tr.'!AI84+SUC1_Treneriai!AD89</f>
        <v>0</v>
      </c>
      <c r="AO84" s="239">
        <f>'2.2 SK Sportuojantieji ir tr.'!AJ84+SUC1_Treneriai!AE89</f>
        <v>0</v>
      </c>
      <c r="AP84" s="239">
        <f>'2.2 SK Sportuojantieji ir tr.'!AK84+SUC1_Treneriai!AF89</f>
        <v>0</v>
      </c>
      <c r="AR84" s="214" t="str">
        <f>IF(SUC1_Treneriai!C89&gt;M84,"Klaida! Negali būti mažiau trenerių negu SUC1 formoje","")</f>
        <v/>
      </c>
    </row>
    <row r="85" spans="1:44" ht="21.75" customHeight="1">
      <c r="A85" s="41" t="s">
        <v>173</v>
      </c>
      <c r="B85" s="262" t="s">
        <v>391</v>
      </c>
      <c r="C85" s="239">
        <f>'SUC1_B. duomenys'!C107</f>
        <v>0</v>
      </c>
      <c r="D85" s="239">
        <f>'SUC1_B. duomenys'!D107</f>
        <v>0</v>
      </c>
      <c r="E85" s="239">
        <f>'SUC1_B. duomenys'!E107</f>
        <v>0</v>
      </c>
      <c r="F85" s="386">
        <f t="shared" si="7"/>
        <v>0</v>
      </c>
      <c r="G85" s="239">
        <f>'SUC1_B. duomenys'!G107</f>
        <v>0</v>
      </c>
      <c r="H85" s="239">
        <f>'2.2 SK Sportuojantieji ir tr.'!C85</f>
        <v>15</v>
      </c>
      <c r="I85" s="239">
        <f>'2.2 SK Sportuojantieji ir tr.'!D85</f>
        <v>65</v>
      </c>
      <c r="J85" s="239">
        <f>'2.2 SK Sportuojantieji ir tr.'!E85</f>
        <v>20</v>
      </c>
      <c r="K85" s="386">
        <f t="shared" si="5"/>
        <v>100</v>
      </c>
      <c r="L85" s="239">
        <f>'2.2 SK Sportuojantieji ir tr.'!G85</f>
        <v>50</v>
      </c>
      <c r="M85" s="52">
        <f>'2.2 SK Sportuojantieji ir tr.'!H85+SUC1_Treneriai!C90</f>
        <v>3</v>
      </c>
      <c r="N85" s="239">
        <f>'2.2 SK Sportuojantieji ir tr.'!I85+SUC1_Treneriai!D90</f>
        <v>1</v>
      </c>
      <c r="O85" s="37">
        <f t="shared" si="6"/>
        <v>1</v>
      </c>
      <c r="P85" s="239">
        <f>'2.2 SK Sportuojantieji ir tr.'!K85+SUC1_Treneriai!F90</f>
        <v>0</v>
      </c>
      <c r="Q85" s="239">
        <f>'2.2 SK Sportuojantieji ir tr.'!L85+SUC1_Treneriai!G90</f>
        <v>0</v>
      </c>
      <c r="R85" s="239">
        <f>'2.2 SK Sportuojantieji ir tr.'!M85+SUC1_Treneriai!H90</f>
        <v>2</v>
      </c>
      <c r="S85" s="239">
        <f>'2.2 SK Sportuojantieji ir tr.'!N85+SUC1_Treneriai!I90</f>
        <v>0</v>
      </c>
      <c r="T85" s="239">
        <f>'2.2 SK Sportuojantieji ir tr.'!O85+SUC1_Treneriai!J90</f>
        <v>0</v>
      </c>
      <c r="U85" s="239">
        <f>'2.2 SK Sportuojantieji ir tr.'!P85+SUC1_Treneriai!K90</f>
        <v>0</v>
      </c>
      <c r="V85" s="239">
        <f>'2.2 SK Sportuojantieji ir tr.'!Q85+SUC1_Treneriai!L90</f>
        <v>3</v>
      </c>
      <c r="W85" s="239">
        <f>'2.2 SK Sportuojantieji ir tr.'!R85+SUC1_Treneriai!M90</f>
        <v>0</v>
      </c>
      <c r="X85" s="239">
        <f>'2.2 SK Sportuojantieji ir tr.'!S85+SUC1_Treneriai!N90</f>
        <v>0</v>
      </c>
      <c r="Y85" s="239">
        <f>'2.2 SK Sportuojantieji ir tr.'!T85+SUC1_Treneriai!O90</f>
        <v>0</v>
      </c>
      <c r="Z85" s="239">
        <f>'2.2 SK Sportuojantieji ir tr.'!U85+SUC1_Treneriai!P90</f>
        <v>0</v>
      </c>
      <c r="AA85" s="239">
        <f>'2.2 SK Sportuojantieji ir tr.'!V85+SUC1_Treneriai!Q90</f>
        <v>0</v>
      </c>
      <c r="AB85" s="239">
        <f>'2.2 SK Sportuojantieji ir tr.'!W85+SUC1_Treneriai!R90</f>
        <v>0</v>
      </c>
      <c r="AC85" s="239">
        <f>'2.2 SK Sportuojantieji ir tr.'!X85+SUC1_Treneriai!S90</f>
        <v>0</v>
      </c>
      <c r="AD85" s="239">
        <f>'2.2 SK Sportuojantieji ir tr.'!Y85+SUC1_Treneriai!T90</f>
        <v>0</v>
      </c>
      <c r="AE85" s="239">
        <f>'2.2 SK Sportuojantieji ir tr.'!Z85+SUC1_Treneriai!U90</f>
        <v>0</v>
      </c>
      <c r="AF85" s="239">
        <f>'2.2 SK Sportuojantieji ir tr.'!AA85+SUC1_Treneriai!V90</f>
        <v>0</v>
      </c>
      <c r="AG85" s="239">
        <f>'2.2 SK Sportuojantieji ir tr.'!AB85+SUC1_Treneriai!W90</f>
        <v>0</v>
      </c>
      <c r="AH85" s="239">
        <f>'2.2 SK Sportuojantieji ir tr.'!AC85+SUC1_Treneriai!X90</f>
        <v>0</v>
      </c>
      <c r="AI85" s="239">
        <f>'2.2 SK Sportuojantieji ir tr.'!AD85+SUC1_Treneriai!Y90</f>
        <v>0</v>
      </c>
      <c r="AJ85" s="239">
        <f>'2.2 SK Sportuojantieji ir tr.'!AE85+SUC1_Treneriai!Z90</f>
        <v>0</v>
      </c>
      <c r="AK85" s="239">
        <f>'2.2 SK Sportuojantieji ir tr.'!AF85+SUC1_Treneriai!AA90</f>
        <v>0</v>
      </c>
      <c r="AL85" s="239">
        <f>'2.2 SK Sportuojantieji ir tr.'!AG85+SUC1_Treneriai!AB90</f>
        <v>0</v>
      </c>
      <c r="AM85" s="239">
        <f>'2.2 SK Sportuojantieji ir tr.'!AH85+SUC1_Treneriai!AC90</f>
        <v>0</v>
      </c>
      <c r="AN85" s="239">
        <f>'2.2 SK Sportuojantieji ir tr.'!AI85+SUC1_Treneriai!AD90</f>
        <v>0</v>
      </c>
      <c r="AO85" s="239">
        <f>'2.2 SK Sportuojantieji ir tr.'!AJ85+SUC1_Treneriai!AE90</f>
        <v>0</v>
      </c>
      <c r="AP85" s="239">
        <f>'2.2 SK Sportuojantieji ir tr.'!AK85+SUC1_Treneriai!AF90</f>
        <v>4</v>
      </c>
      <c r="AR85" s="214" t="str">
        <f>IF(SUC1_Treneriai!C90&gt;M85,"Klaida! Negali būti mažiau trenerių negu SUC1 formoje","")</f>
        <v/>
      </c>
    </row>
    <row r="86" spans="1:44" ht="22.5" customHeight="1">
      <c r="A86" s="41" t="s">
        <v>174</v>
      </c>
      <c r="B86" s="262" t="s">
        <v>392</v>
      </c>
      <c r="C86" s="239">
        <f>'SUC1_B. duomenys'!C108</f>
        <v>0</v>
      </c>
      <c r="D86" s="239">
        <f>'SUC1_B. duomenys'!D108</f>
        <v>0</v>
      </c>
      <c r="E86" s="239">
        <f>'SUC1_B. duomenys'!E108</f>
        <v>0</v>
      </c>
      <c r="F86" s="386">
        <f t="shared" si="7"/>
        <v>0</v>
      </c>
      <c r="G86" s="239">
        <f>'SUC1_B. duomenys'!G108</f>
        <v>0</v>
      </c>
      <c r="H86" s="239">
        <f>'2.2 SK Sportuojantieji ir tr.'!C86</f>
        <v>0</v>
      </c>
      <c r="I86" s="239">
        <f>'2.2 SK Sportuojantieji ir tr.'!D86</f>
        <v>0</v>
      </c>
      <c r="J86" s="239">
        <f>'2.2 SK Sportuojantieji ir tr.'!E86</f>
        <v>0</v>
      </c>
      <c r="K86" s="386">
        <f t="shared" si="5"/>
        <v>0</v>
      </c>
      <c r="L86" s="239">
        <f>'2.2 SK Sportuojantieji ir tr.'!G86</f>
        <v>0</v>
      </c>
      <c r="M86" s="52">
        <f>'2.2 SK Sportuojantieji ir tr.'!H86+SUC1_Treneriai!C91</f>
        <v>0</v>
      </c>
      <c r="N86" s="239">
        <f>'2.2 SK Sportuojantieji ir tr.'!I86+SUC1_Treneriai!D91</f>
        <v>0</v>
      </c>
      <c r="O86" s="37">
        <f t="shared" si="6"/>
        <v>0</v>
      </c>
      <c r="P86" s="239">
        <f>'2.2 SK Sportuojantieji ir tr.'!K86+SUC1_Treneriai!F91</f>
        <v>0</v>
      </c>
      <c r="Q86" s="239">
        <f>'2.2 SK Sportuojantieji ir tr.'!L86+SUC1_Treneriai!G91</f>
        <v>0</v>
      </c>
      <c r="R86" s="239">
        <f>'2.2 SK Sportuojantieji ir tr.'!M86+SUC1_Treneriai!H91</f>
        <v>0</v>
      </c>
      <c r="S86" s="239">
        <f>'2.2 SK Sportuojantieji ir tr.'!N86+SUC1_Treneriai!I91</f>
        <v>0</v>
      </c>
      <c r="T86" s="239">
        <f>'2.2 SK Sportuojantieji ir tr.'!O86+SUC1_Treneriai!J91</f>
        <v>0</v>
      </c>
      <c r="U86" s="239">
        <f>'2.2 SK Sportuojantieji ir tr.'!P86+SUC1_Treneriai!K91</f>
        <v>0</v>
      </c>
      <c r="V86" s="239">
        <f>'2.2 SK Sportuojantieji ir tr.'!Q86+SUC1_Treneriai!L91</f>
        <v>0</v>
      </c>
      <c r="W86" s="239">
        <f>'2.2 SK Sportuojantieji ir tr.'!R86+SUC1_Treneriai!M91</f>
        <v>0</v>
      </c>
      <c r="X86" s="239">
        <f>'2.2 SK Sportuojantieji ir tr.'!S86+SUC1_Treneriai!N91</f>
        <v>0</v>
      </c>
      <c r="Y86" s="239">
        <f>'2.2 SK Sportuojantieji ir tr.'!T86+SUC1_Treneriai!O91</f>
        <v>0</v>
      </c>
      <c r="Z86" s="239">
        <f>'2.2 SK Sportuojantieji ir tr.'!U86+SUC1_Treneriai!P91</f>
        <v>0</v>
      </c>
      <c r="AA86" s="239">
        <f>'2.2 SK Sportuojantieji ir tr.'!V86+SUC1_Treneriai!Q91</f>
        <v>0</v>
      </c>
      <c r="AB86" s="239">
        <f>'2.2 SK Sportuojantieji ir tr.'!W86+SUC1_Treneriai!R91</f>
        <v>0</v>
      </c>
      <c r="AC86" s="239">
        <f>'2.2 SK Sportuojantieji ir tr.'!X86+SUC1_Treneriai!S91</f>
        <v>0</v>
      </c>
      <c r="AD86" s="239">
        <f>'2.2 SK Sportuojantieji ir tr.'!Y86+SUC1_Treneriai!T91</f>
        <v>0</v>
      </c>
      <c r="AE86" s="239">
        <f>'2.2 SK Sportuojantieji ir tr.'!Z86+SUC1_Treneriai!U91</f>
        <v>0</v>
      </c>
      <c r="AF86" s="239">
        <f>'2.2 SK Sportuojantieji ir tr.'!AA86+SUC1_Treneriai!V91</f>
        <v>0</v>
      </c>
      <c r="AG86" s="239">
        <f>'2.2 SK Sportuojantieji ir tr.'!AB86+SUC1_Treneriai!W91</f>
        <v>0</v>
      </c>
      <c r="AH86" s="239">
        <f>'2.2 SK Sportuojantieji ir tr.'!AC86+SUC1_Treneriai!X91</f>
        <v>0</v>
      </c>
      <c r="AI86" s="239">
        <f>'2.2 SK Sportuojantieji ir tr.'!AD86+SUC1_Treneriai!Y91</f>
        <v>0</v>
      </c>
      <c r="AJ86" s="239">
        <f>'2.2 SK Sportuojantieji ir tr.'!AE86+SUC1_Treneriai!Z91</f>
        <v>0</v>
      </c>
      <c r="AK86" s="239">
        <f>'2.2 SK Sportuojantieji ir tr.'!AF86+SUC1_Treneriai!AA91</f>
        <v>0</v>
      </c>
      <c r="AL86" s="239">
        <f>'2.2 SK Sportuojantieji ir tr.'!AG86+SUC1_Treneriai!AB91</f>
        <v>0</v>
      </c>
      <c r="AM86" s="239">
        <f>'2.2 SK Sportuojantieji ir tr.'!AH86+SUC1_Treneriai!AC91</f>
        <v>0</v>
      </c>
      <c r="AN86" s="239">
        <f>'2.2 SK Sportuojantieji ir tr.'!AI86+SUC1_Treneriai!AD91</f>
        <v>0</v>
      </c>
      <c r="AO86" s="239">
        <f>'2.2 SK Sportuojantieji ir tr.'!AJ86+SUC1_Treneriai!AE91</f>
        <v>0</v>
      </c>
      <c r="AP86" s="239">
        <f>'2.2 SK Sportuojantieji ir tr.'!AK86+SUC1_Treneriai!AF91</f>
        <v>0</v>
      </c>
      <c r="AR86" s="214" t="str">
        <f>IF(SUC1_Treneriai!C91&gt;M86,"Klaida! Negali būti mažiau trenerių negu SUC1 formoje","")</f>
        <v/>
      </c>
    </row>
    <row r="87" spans="1:44" ht="10.5" customHeight="1">
      <c r="A87" s="41" t="s">
        <v>175</v>
      </c>
      <c r="B87" s="262" t="s">
        <v>393</v>
      </c>
      <c r="C87" s="239">
        <f>'SUC1_B. duomenys'!C109</f>
        <v>0</v>
      </c>
      <c r="D87" s="239">
        <f>'SUC1_B. duomenys'!D109</f>
        <v>0</v>
      </c>
      <c r="E87" s="239">
        <f>'SUC1_B. duomenys'!E109</f>
        <v>0</v>
      </c>
      <c r="F87" s="386">
        <f t="shared" si="7"/>
        <v>0</v>
      </c>
      <c r="G87" s="239">
        <f>'SUC1_B. duomenys'!G109</f>
        <v>0</v>
      </c>
      <c r="H87" s="239">
        <f>'2.2 SK Sportuojantieji ir tr.'!C87</f>
        <v>0</v>
      </c>
      <c r="I87" s="239">
        <f>'2.2 SK Sportuojantieji ir tr.'!D87</f>
        <v>0</v>
      </c>
      <c r="J87" s="239">
        <f>'2.2 SK Sportuojantieji ir tr.'!E87</f>
        <v>0</v>
      </c>
      <c r="K87" s="386">
        <f t="shared" si="5"/>
        <v>0</v>
      </c>
      <c r="L87" s="239">
        <f>'2.2 SK Sportuojantieji ir tr.'!G87</f>
        <v>0</v>
      </c>
      <c r="M87" s="52">
        <f>'2.2 SK Sportuojantieji ir tr.'!H87+SUC1_Treneriai!C92</f>
        <v>0</v>
      </c>
      <c r="N87" s="239">
        <f>'2.2 SK Sportuojantieji ir tr.'!I87+SUC1_Treneriai!D92</f>
        <v>0</v>
      </c>
      <c r="O87" s="37">
        <f t="shared" si="6"/>
        <v>0</v>
      </c>
      <c r="P87" s="239">
        <f>'2.2 SK Sportuojantieji ir tr.'!K87+SUC1_Treneriai!F92</f>
        <v>0</v>
      </c>
      <c r="Q87" s="239">
        <f>'2.2 SK Sportuojantieji ir tr.'!L87+SUC1_Treneriai!G92</f>
        <v>0</v>
      </c>
      <c r="R87" s="239">
        <f>'2.2 SK Sportuojantieji ir tr.'!M87+SUC1_Treneriai!H92</f>
        <v>0</v>
      </c>
      <c r="S87" s="239">
        <f>'2.2 SK Sportuojantieji ir tr.'!N87+SUC1_Treneriai!I92</f>
        <v>0</v>
      </c>
      <c r="T87" s="239">
        <f>'2.2 SK Sportuojantieji ir tr.'!O87+SUC1_Treneriai!J92</f>
        <v>0</v>
      </c>
      <c r="U87" s="239">
        <f>'2.2 SK Sportuojantieji ir tr.'!P87+SUC1_Treneriai!K92</f>
        <v>0</v>
      </c>
      <c r="V87" s="239">
        <f>'2.2 SK Sportuojantieji ir tr.'!Q87+SUC1_Treneriai!L92</f>
        <v>0</v>
      </c>
      <c r="W87" s="239">
        <f>'2.2 SK Sportuojantieji ir tr.'!R87+SUC1_Treneriai!M92</f>
        <v>0</v>
      </c>
      <c r="X87" s="239">
        <f>'2.2 SK Sportuojantieji ir tr.'!S87+SUC1_Treneriai!N92</f>
        <v>0</v>
      </c>
      <c r="Y87" s="239">
        <f>'2.2 SK Sportuojantieji ir tr.'!T87+SUC1_Treneriai!O92</f>
        <v>0</v>
      </c>
      <c r="Z87" s="239">
        <f>'2.2 SK Sportuojantieji ir tr.'!U87+SUC1_Treneriai!P92</f>
        <v>0</v>
      </c>
      <c r="AA87" s="239">
        <f>'2.2 SK Sportuojantieji ir tr.'!V87+SUC1_Treneriai!Q92</f>
        <v>0</v>
      </c>
      <c r="AB87" s="239">
        <f>'2.2 SK Sportuojantieji ir tr.'!W87+SUC1_Treneriai!R92</f>
        <v>0</v>
      </c>
      <c r="AC87" s="239">
        <f>'2.2 SK Sportuojantieji ir tr.'!X87+SUC1_Treneriai!S92</f>
        <v>0</v>
      </c>
      <c r="AD87" s="239">
        <f>'2.2 SK Sportuojantieji ir tr.'!Y87+SUC1_Treneriai!T92</f>
        <v>0</v>
      </c>
      <c r="AE87" s="239">
        <f>'2.2 SK Sportuojantieji ir tr.'!Z87+SUC1_Treneriai!U92</f>
        <v>0</v>
      </c>
      <c r="AF87" s="239">
        <f>'2.2 SK Sportuojantieji ir tr.'!AA87+SUC1_Treneriai!V92</f>
        <v>0</v>
      </c>
      <c r="AG87" s="239">
        <f>'2.2 SK Sportuojantieji ir tr.'!AB87+SUC1_Treneriai!W92</f>
        <v>0</v>
      </c>
      <c r="AH87" s="239">
        <f>'2.2 SK Sportuojantieji ir tr.'!AC87+SUC1_Treneriai!X92</f>
        <v>0</v>
      </c>
      <c r="AI87" s="239">
        <f>'2.2 SK Sportuojantieji ir tr.'!AD87+SUC1_Treneriai!Y92</f>
        <v>0</v>
      </c>
      <c r="AJ87" s="239">
        <f>'2.2 SK Sportuojantieji ir tr.'!AE87+SUC1_Treneriai!Z92</f>
        <v>0</v>
      </c>
      <c r="AK87" s="239">
        <f>'2.2 SK Sportuojantieji ir tr.'!AF87+SUC1_Treneriai!AA92</f>
        <v>0</v>
      </c>
      <c r="AL87" s="239">
        <f>'2.2 SK Sportuojantieji ir tr.'!AG87+SUC1_Treneriai!AB92</f>
        <v>0</v>
      </c>
      <c r="AM87" s="239">
        <f>'2.2 SK Sportuojantieji ir tr.'!AH87+SUC1_Treneriai!AC92</f>
        <v>0</v>
      </c>
      <c r="AN87" s="239">
        <f>'2.2 SK Sportuojantieji ir tr.'!AI87+SUC1_Treneriai!AD92</f>
        <v>0</v>
      </c>
      <c r="AO87" s="239">
        <f>'2.2 SK Sportuojantieji ir tr.'!AJ87+SUC1_Treneriai!AE92</f>
        <v>0</v>
      </c>
      <c r="AP87" s="239">
        <f>'2.2 SK Sportuojantieji ir tr.'!AK87+SUC1_Treneriai!AF92</f>
        <v>0</v>
      </c>
      <c r="AR87" s="214" t="str">
        <f>IF(SUC1_Treneriai!C92&gt;M87,"Klaida! Negali būti mažiau trenerių negu SUC1 formoje","")</f>
        <v/>
      </c>
    </row>
    <row r="88" spans="1:44" ht="10.5" customHeight="1">
      <c r="A88" s="41" t="s">
        <v>176</v>
      </c>
      <c r="B88" s="262" t="s">
        <v>95</v>
      </c>
      <c r="C88" s="239">
        <f>'SUC1_B. duomenys'!C110</f>
        <v>0</v>
      </c>
      <c r="D88" s="239">
        <f>'SUC1_B. duomenys'!D110</f>
        <v>0</v>
      </c>
      <c r="E88" s="239">
        <f>'SUC1_B. duomenys'!E110</f>
        <v>0</v>
      </c>
      <c r="F88" s="386">
        <f t="shared" si="7"/>
        <v>0</v>
      </c>
      <c r="G88" s="239">
        <f>'SUC1_B. duomenys'!G110</f>
        <v>0</v>
      </c>
      <c r="H88" s="239">
        <f>'2.2 SK Sportuojantieji ir tr.'!C88</f>
        <v>0</v>
      </c>
      <c r="I88" s="239">
        <f>'2.2 SK Sportuojantieji ir tr.'!D88</f>
        <v>0</v>
      </c>
      <c r="J88" s="239">
        <f>'2.2 SK Sportuojantieji ir tr.'!E88</f>
        <v>0</v>
      </c>
      <c r="K88" s="386">
        <f t="shared" si="5"/>
        <v>0</v>
      </c>
      <c r="L88" s="239">
        <f>'2.2 SK Sportuojantieji ir tr.'!G88</f>
        <v>0</v>
      </c>
      <c r="M88" s="52">
        <f>'2.2 SK Sportuojantieji ir tr.'!H88+SUC1_Treneriai!C93</f>
        <v>0</v>
      </c>
      <c r="N88" s="239">
        <f>'2.2 SK Sportuojantieji ir tr.'!I88+SUC1_Treneriai!D93</f>
        <v>0</v>
      </c>
      <c r="O88" s="37">
        <f t="shared" si="6"/>
        <v>0</v>
      </c>
      <c r="P88" s="239">
        <f>'2.2 SK Sportuojantieji ir tr.'!K88+SUC1_Treneriai!F93</f>
        <v>0</v>
      </c>
      <c r="Q88" s="239">
        <f>'2.2 SK Sportuojantieji ir tr.'!L88+SUC1_Treneriai!G93</f>
        <v>0</v>
      </c>
      <c r="R88" s="239">
        <f>'2.2 SK Sportuojantieji ir tr.'!M88+SUC1_Treneriai!H93</f>
        <v>0</v>
      </c>
      <c r="S88" s="239">
        <f>'2.2 SK Sportuojantieji ir tr.'!N88+SUC1_Treneriai!I93</f>
        <v>0</v>
      </c>
      <c r="T88" s="239">
        <f>'2.2 SK Sportuojantieji ir tr.'!O88+SUC1_Treneriai!J93</f>
        <v>0</v>
      </c>
      <c r="U88" s="239">
        <f>'2.2 SK Sportuojantieji ir tr.'!P88+SUC1_Treneriai!K93</f>
        <v>0</v>
      </c>
      <c r="V88" s="239">
        <f>'2.2 SK Sportuojantieji ir tr.'!Q88+SUC1_Treneriai!L93</f>
        <v>0</v>
      </c>
      <c r="W88" s="239">
        <f>'2.2 SK Sportuojantieji ir tr.'!R88+SUC1_Treneriai!M93</f>
        <v>0</v>
      </c>
      <c r="X88" s="239">
        <f>'2.2 SK Sportuojantieji ir tr.'!S88+SUC1_Treneriai!N93</f>
        <v>0</v>
      </c>
      <c r="Y88" s="239">
        <f>'2.2 SK Sportuojantieji ir tr.'!T88+SUC1_Treneriai!O93</f>
        <v>0</v>
      </c>
      <c r="Z88" s="239">
        <f>'2.2 SK Sportuojantieji ir tr.'!U88+SUC1_Treneriai!P93</f>
        <v>0</v>
      </c>
      <c r="AA88" s="239">
        <f>'2.2 SK Sportuojantieji ir tr.'!V88+SUC1_Treneriai!Q93</f>
        <v>0</v>
      </c>
      <c r="AB88" s="239">
        <f>'2.2 SK Sportuojantieji ir tr.'!W88+SUC1_Treneriai!R93</f>
        <v>0</v>
      </c>
      <c r="AC88" s="239">
        <f>'2.2 SK Sportuojantieji ir tr.'!X88+SUC1_Treneriai!S93</f>
        <v>0</v>
      </c>
      <c r="AD88" s="239">
        <f>'2.2 SK Sportuojantieji ir tr.'!Y88+SUC1_Treneriai!T93</f>
        <v>0</v>
      </c>
      <c r="AE88" s="239">
        <f>'2.2 SK Sportuojantieji ir tr.'!Z88+SUC1_Treneriai!U93</f>
        <v>0</v>
      </c>
      <c r="AF88" s="239">
        <f>'2.2 SK Sportuojantieji ir tr.'!AA88+SUC1_Treneriai!V93</f>
        <v>0</v>
      </c>
      <c r="AG88" s="239">
        <f>'2.2 SK Sportuojantieji ir tr.'!AB88+SUC1_Treneriai!W93</f>
        <v>0</v>
      </c>
      <c r="AH88" s="239">
        <f>'2.2 SK Sportuojantieji ir tr.'!AC88+SUC1_Treneriai!X93</f>
        <v>0</v>
      </c>
      <c r="AI88" s="239">
        <f>'2.2 SK Sportuojantieji ir tr.'!AD88+SUC1_Treneriai!Y93</f>
        <v>0</v>
      </c>
      <c r="AJ88" s="239">
        <f>'2.2 SK Sportuojantieji ir tr.'!AE88+SUC1_Treneriai!Z93</f>
        <v>0</v>
      </c>
      <c r="AK88" s="239">
        <f>'2.2 SK Sportuojantieji ir tr.'!AF88+SUC1_Treneriai!AA93</f>
        <v>0</v>
      </c>
      <c r="AL88" s="239">
        <f>'2.2 SK Sportuojantieji ir tr.'!AG88+SUC1_Treneriai!AB93</f>
        <v>0</v>
      </c>
      <c r="AM88" s="239">
        <f>'2.2 SK Sportuojantieji ir tr.'!AH88+SUC1_Treneriai!AC93</f>
        <v>0</v>
      </c>
      <c r="AN88" s="239">
        <f>'2.2 SK Sportuojantieji ir tr.'!AI88+SUC1_Treneriai!AD93</f>
        <v>0</v>
      </c>
      <c r="AO88" s="239">
        <f>'2.2 SK Sportuojantieji ir tr.'!AJ88+SUC1_Treneriai!AE93</f>
        <v>0</v>
      </c>
      <c r="AP88" s="239">
        <f>'2.2 SK Sportuojantieji ir tr.'!AK88+SUC1_Treneriai!AF93</f>
        <v>0</v>
      </c>
      <c r="AR88" s="214" t="str">
        <f>IF(SUC1_Treneriai!C93&gt;M88,"Klaida! Negali būti mažiau trenerių negu SUC1 formoje","")</f>
        <v/>
      </c>
    </row>
    <row r="89" spans="1:44" ht="10.5" customHeight="1">
      <c r="A89" s="41" t="s">
        <v>177</v>
      </c>
      <c r="B89" s="262" t="s">
        <v>96</v>
      </c>
      <c r="C89" s="239">
        <f>'SUC1_B. duomenys'!C111</f>
        <v>0</v>
      </c>
      <c r="D89" s="239">
        <f>'SUC1_B. duomenys'!D111</f>
        <v>0</v>
      </c>
      <c r="E89" s="239">
        <f>'SUC1_B. duomenys'!E111</f>
        <v>0</v>
      </c>
      <c r="F89" s="386">
        <f t="shared" si="7"/>
        <v>0</v>
      </c>
      <c r="G89" s="239">
        <f>'SUC1_B. duomenys'!G111</f>
        <v>0</v>
      </c>
      <c r="H89" s="239">
        <f>'2.2 SK Sportuojantieji ir tr.'!C89</f>
        <v>58</v>
      </c>
      <c r="I89" s="239">
        <f>'2.2 SK Sportuojantieji ir tr.'!D89</f>
        <v>14</v>
      </c>
      <c r="J89" s="239">
        <f>'2.2 SK Sportuojantieji ir tr.'!E89</f>
        <v>77</v>
      </c>
      <c r="K89" s="386">
        <f t="shared" si="5"/>
        <v>149</v>
      </c>
      <c r="L89" s="239">
        <f>'2.2 SK Sportuojantieji ir tr.'!G89</f>
        <v>52</v>
      </c>
      <c r="M89" s="52">
        <f>'2.2 SK Sportuojantieji ir tr.'!H89+SUC1_Treneriai!C94</f>
        <v>1</v>
      </c>
      <c r="N89" s="239">
        <f>'2.2 SK Sportuojantieji ir tr.'!I89+SUC1_Treneriai!D94</f>
        <v>0</v>
      </c>
      <c r="O89" s="37">
        <f t="shared" si="6"/>
        <v>0</v>
      </c>
      <c r="P89" s="239">
        <f>'2.2 SK Sportuojantieji ir tr.'!K89+SUC1_Treneriai!F94</f>
        <v>0</v>
      </c>
      <c r="Q89" s="239">
        <f>'2.2 SK Sportuojantieji ir tr.'!L89+SUC1_Treneriai!G94</f>
        <v>0</v>
      </c>
      <c r="R89" s="239">
        <f>'2.2 SK Sportuojantieji ir tr.'!M89+SUC1_Treneriai!H94</f>
        <v>0</v>
      </c>
      <c r="S89" s="239">
        <f>'2.2 SK Sportuojantieji ir tr.'!N89+SUC1_Treneriai!I94</f>
        <v>1</v>
      </c>
      <c r="T89" s="239">
        <f>'2.2 SK Sportuojantieji ir tr.'!O89+SUC1_Treneriai!J94</f>
        <v>0</v>
      </c>
      <c r="U89" s="239">
        <f>'2.2 SK Sportuojantieji ir tr.'!P89+SUC1_Treneriai!K94</f>
        <v>0</v>
      </c>
      <c r="V89" s="239">
        <f>'2.2 SK Sportuojantieji ir tr.'!Q89+SUC1_Treneriai!L94</f>
        <v>0</v>
      </c>
      <c r="W89" s="239">
        <f>'2.2 SK Sportuojantieji ir tr.'!R89+SUC1_Treneriai!M94</f>
        <v>0</v>
      </c>
      <c r="X89" s="239">
        <f>'2.2 SK Sportuojantieji ir tr.'!S89+SUC1_Treneriai!N94</f>
        <v>1</v>
      </c>
      <c r="Y89" s="239">
        <f>'2.2 SK Sportuojantieji ir tr.'!T89+SUC1_Treneriai!O94</f>
        <v>0</v>
      </c>
      <c r="Z89" s="239">
        <f>'2.2 SK Sportuojantieji ir tr.'!U89+SUC1_Treneriai!P94</f>
        <v>0</v>
      </c>
      <c r="AA89" s="239">
        <f>'2.2 SK Sportuojantieji ir tr.'!V89+SUC1_Treneriai!Q94</f>
        <v>0</v>
      </c>
      <c r="AB89" s="239">
        <f>'2.2 SK Sportuojantieji ir tr.'!W89+SUC1_Treneriai!R94</f>
        <v>0</v>
      </c>
      <c r="AC89" s="239">
        <f>'2.2 SK Sportuojantieji ir tr.'!X89+SUC1_Treneriai!S94</f>
        <v>0</v>
      </c>
      <c r="AD89" s="239">
        <f>'2.2 SK Sportuojantieji ir tr.'!Y89+SUC1_Treneriai!T94</f>
        <v>0</v>
      </c>
      <c r="AE89" s="239">
        <f>'2.2 SK Sportuojantieji ir tr.'!Z89+SUC1_Treneriai!U94</f>
        <v>0</v>
      </c>
      <c r="AF89" s="239">
        <f>'2.2 SK Sportuojantieji ir tr.'!AA89+SUC1_Treneriai!V94</f>
        <v>0</v>
      </c>
      <c r="AG89" s="239">
        <f>'2.2 SK Sportuojantieji ir tr.'!AB89+SUC1_Treneriai!W94</f>
        <v>0</v>
      </c>
      <c r="AH89" s="239">
        <f>'2.2 SK Sportuojantieji ir tr.'!AC89+SUC1_Treneriai!X94</f>
        <v>0</v>
      </c>
      <c r="AI89" s="239">
        <f>'2.2 SK Sportuojantieji ir tr.'!AD89+SUC1_Treneriai!Y94</f>
        <v>0</v>
      </c>
      <c r="AJ89" s="239">
        <f>'2.2 SK Sportuojantieji ir tr.'!AE89+SUC1_Treneriai!Z94</f>
        <v>0</v>
      </c>
      <c r="AK89" s="239">
        <f>'2.2 SK Sportuojantieji ir tr.'!AF89+SUC1_Treneriai!AA94</f>
        <v>0</v>
      </c>
      <c r="AL89" s="239">
        <f>'2.2 SK Sportuojantieji ir tr.'!AG89+SUC1_Treneriai!AB94</f>
        <v>0</v>
      </c>
      <c r="AM89" s="239">
        <f>'2.2 SK Sportuojantieji ir tr.'!AH89+SUC1_Treneriai!AC94</f>
        <v>0</v>
      </c>
      <c r="AN89" s="239">
        <f>'2.2 SK Sportuojantieji ir tr.'!AI89+SUC1_Treneriai!AD94</f>
        <v>0</v>
      </c>
      <c r="AO89" s="239">
        <f>'2.2 SK Sportuojantieji ir tr.'!AJ89+SUC1_Treneriai!AE94</f>
        <v>0</v>
      </c>
      <c r="AP89" s="239">
        <f>'2.2 SK Sportuojantieji ir tr.'!AK89+SUC1_Treneriai!AF94</f>
        <v>12</v>
      </c>
      <c r="AR89" s="214" t="str">
        <f>IF(SUC1_Treneriai!C94&gt;M89,"Klaida! Negali būti mažiau trenerių negu SUC1 formoje","")</f>
        <v/>
      </c>
    </row>
    <row r="90" spans="1:44" ht="10.5" customHeight="1">
      <c r="A90" s="41" t="s">
        <v>178</v>
      </c>
      <c r="B90" s="262" t="s">
        <v>394</v>
      </c>
      <c r="C90" s="239">
        <f>'SUC1_B. duomenys'!C112</f>
        <v>0</v>
      </c>
      <c r="D90" s="239">
        <f>'SUC1_B. duomenys'!D112</f>
        <v>0</v>
      </c>
      <c r="E90" s="239">
        <f>'SUC1_B. duomenys'!E112</f>
        <v>0</v>
      </c>
      <c r="F90" s="386">
        <f t="shared" si="7"/>
        <v>0</v>
      </c>
      <c r="G90" s="239">
        <f>'SUC1_B. duomenys'!G112</f>
        <v>0</v>
      </c>
      <c r="H90" s="239">
        <f>'2.2 SK Sportuojantieji ir tr.'!C90</f>
        <v>0</v>
      </c>
      <c r="I90" s="239">
        <f>'2.2 SK Sportuojantieji ir tr.'!D90</f>
        <v>0</v>
      </c>
      <c r="J90" s="239">
        <f>'2.2 SK Sportuojantieji ir tr.'!E90</f>
        <v>0</v>
      </c>
      <c r="K90" s="386">
        <f t="shared" si="5"/>
        <v>0</v>
      </c>
      <c r="L90" s="239">
        <f>'2.2 SK Sportuojantieji ir tr.'!G90</f>
        <v>0</v>
      </c>
      <c r="M90" s="52">
        <f>'2.2 SK Sportuojantieji ir tr.'!H90+SUC1_Treneriai!C95</f>
        <v>0</v>
      </c>
      <c r="N90" s="239">
        <f>'2.2 SK Sportuojantieji ir tr.'!I90+SUC1_Treneriai!D95</f>
        <v>0</v>
      </c>
      <c r="O90" s="37">
        <f t="shared" si="6"/>
        <v>0</v>
      </c>
      <c r="P90" s="239">
        <f>'2.2 SK Sportuojantieji ir tr.'!K90+SUC1_Treneriai!F95</f>
        <v>0</v>
      </c>
      <c r="Q90" s="239">
        <f>'2.2 SK Sportuojantieji ir tr.'!L90+SUC1_Treneriai!G95</f>
        <v>0</v>
      </c>
      <c r="R90" s="239">
        <f>'2.2 SK Sportuojantieji ir tr.'!M90+SUC1_Treneriai!H95</f>
        <v>0</v>
      </c>
      <c r="S90" s="239">
        <f>'2.2 SK Sportuojantieji ir tr.'!N90+SUC1_Treneriai!I95</f>
        <v>0</v>
      </c>
      <c r="T90" s="239">
        <f>'2.2 SK Sportuojantieji ir tr.'!O90+SUC1_Treneriai!J95</f>
        <v>0</v>
      </c>
      <c r="U90" s="239">
        <f>'2.2 SK Sportuojantieji ir tr.'!P90+SUC1_Treneriai!K95</f>
        <v>0</v>
      </c>
      <c r="V90" s="239">
        <f>'2.2 SK Sportuojantieji ir tr.'!Q90+SUC1_Treneriai!L95</f>
        <v>0</v>
      </c>
      <c r="W90" s="239">
        <f>'2.2 SK Sportuojantieji ir tr.'!R90+SUC1_Treneriai!M95</f>
        <v>0</v>
      </c>
      <c r="X90" s="239">
        <f>'2.2 SK Sportuojantieji ir tr.'!S90+SUC1_Treneriai!N95</f>
        <v>0</v>
      </c>
      <c r="Y90" s="239">
        <f>'2.2 SK Sportuojantieji ir tr.'!T90+SUC1_Treneriai!O95</f>
        <v>0</v>
      </c>
      <c r="Z90" s="239">
        <f>'2.2 SK Sportuojantieji ir tr.'!U90+SUC1_Treneriai!P95</f>
        <v>0</v>
      </c>
      <c r="AA90" s="239">
        <f>'2.2 SK Sportuojantieji ir tr.'!V90+SUC1_Treneriai!Q95</f>
        <v>0</v>
      </c>
      <c r="AB90" s="239">
        <f>'2.2 SK Sportuojantieji ir tr.'!W90+SUC1_Treneriai!R95</f>
        <v>0</v>
      </c>
      <c r="AC90" s="239">
        <f>'2.2 SK Sportuojantieji ir tr.'!X90+SUC1_Treneriai!S95</f>
        <v>0</v>
      </c>
      <c r="AD90" s="239">
        <f>'2.2 SK Sportuojantieji ir tr.'!Y90+SUC1_Treneriai!T95</f>
        <v>0</v>
      </c>
      <c r="AE90" s="239">
        <f>'2.2 SK Sportuojantieji ir tr.'!Z90+SUC1_Treneriai!U95</f>
        <v>0</v>
      </c>
      <c r="AF90" s="239">
        <f>'2.2 SK Sportuojantieji ir tr.'!AA90+SUC1_Treneriai!V95</f>
        <v>0</v>
      </c>
      <c r="AG90" s="239">
        <f>'2.2 SK Sportuojantieji ir tr.'!AB90+SUC1_Treneriai!W95</f>
        <v>0</v>
      </c>
      <c r="AH90" s="239">
        <f>'2.2 SK Sportuojantieji ir tr.'!AC90+SUC1_Treneriai!X95</f>
        <v>0</v>
      </c>
      <c r="AI90" s="239">
        <f>'2.2 SK Sportuojantieji ir tr.'!AD90+SUC1_Treneriai!Y95</f>
        <v>0</v>
      </c>
      <c r="AJ90" s="239">
        <f>'2.2 SK Sportuojantieji ir tr.'!AE90+SUC1_Treneriai!Z95</f>
        <v>0</v>
      </c>
      <c r="AK90" s="239">
        <f>'2.2 SK Sportuojantieji ir tr.'!AF90+SUC1_Treneriai!AA95</f>
        <v>0</v>
      </c>
      <c r="AL90" s="239">
        <f>'2.2 SK Sportuojantieji ir tr.'!AG90+SUC1_Treneriai!AB95</f>
        <v>0</v>
      </c>
      <c r="AM90" s="239">
        <f>'2.2 SK Sportuojantieji ir tr.'!AH90+SUC1_Treneriai!AC95</f>
        <v>0</v>
      </c>
      <c r="AN90" s="239">
        <f>'2.2 SK Sportuojantieji ir tr.'!AI90+SUC1_Treneriai!AD95</f>
        <v>0</v>
      </c>
      <c r="AO90" s="239">
        <f>'2.2 SK Sportuojantieji ir tr.'!AJ90+SUC1_Treneriai!AE95</f>
        <v>0</v>
      </c>
      <c r="AP90" s="239">
        <f>'2.2 SK Sportuojantieji ir tr.'!AK90+SUC1_Treneriai!AF95</f>
        <v>0</v>
      </c>
      <c r="AR90" s="214" t="str">
        <f>IF(SUC1_Treneriai!C95&gt;M90,"Klaida! Negali būti mažiau trenerių negu SUC1 formoje","")</f>
        <v/>
      </c>
    </row>
    <row r="91" spans="1:44" ht="10.5" customHeight="1">
      <c r="A91" s="41" t="s">
        <v>179</v>
      </c>
      <c r="B91" s="262" t="s">
        <v>97</v>
      </c>
      <c r="C91" s="239">
        <f>'SUC1_B. duomenys'!C113</f>
        <v>70</v>
      </c>
      <c r="D91" s="239">
        <f>'SUC1_B. duomenys'!D113</f>
        <v>0</v>
      </c>
      <c r="E91" s="239">
        <f>'SUC1_B. duomenys'!E113</f>
        <v>0</v>
      </c>
      <c r="F91" s="386">
        <f t="shared" si="7"/>
        <v>70</v>
      </c>
      <c r="G91" s="239">
        <f>'SUC1_B. duomenys'!G113</f>
        <v>17</v>
      </c>
      <c r="H91" s="239">
        <f>'2.2 SK Sportuojantieji ir tr.'!C91</f>
        <v>0</v>
      </c>
      <c r="I91" s="239">
        <f>'2.2 SK Sportuojantieji ir tr.'!D91</f>
        <v>0</v>
      </c>
      <c r="J91" s="239">
        <f>'2.2 SK Sportuojantieji ir tr.'!E91</f>
        <v>0</v>
      </c>
      <c r="K91" s="386">
        <f t="shared" si="5"/>
        <v>0</v>
      </c>
      <c r="L91" s="239">
        <f>'2.2 SK Sportuojantieji ir tr.'!G91</f>
        <v>0</v>
      </c>
      <c r="M91" s="52">
        <f>'2.2 SK Sportuojantieji ir tr.'!H91+SUC1_Treneriai!C96</f>
        <v>2</v>
      </c>
      <c r="N91" s="239">
        <f>'2.2 SK Sportuojantieji ir tr.'!I91+SUC1_Treneriai!D96</f>
        <v>1</v>
      </c>
      <c r="O91" s="37">
        <f t="shared" si="6"/>
        <v>0</v>
      </c>
      <c r="P91" s="239">
        <f>'2.2 SK Sportuojantieji ir tr.'!K91+SUC1_Treneriai!F96</f>
        <v>0</v>
      </c>
      <c r="Q91" s="239">
        <f>'2.2 SK Sportuojantieji ir tr.'!L91+SUC1_Treneriai!G96</f>
        <v>0</v>
      </c>
      <c r="R91" s="239">
        <f>'2.2 SK Sportuojantieji ir tr.'!M91+SUC1_Treneriai!H96</f>
        <v>2</v>
      </c>
      <c r="S91" s="239">
        <f>'2.2 SK Sportuojantieji ir tr.'!N91+SUC1_Treneriai!I96</f>
        <v>0</v>
      </c>
      <c r="T91" s="239">
        <f>'2.2 SK Sportuojantieji ir tr.'!O91+SUC1_Treneriai!J96</f>
        <v>0</v>
      </c>
      <c r="U91" s="239">
        <f>'2.2 SK Sportuojantieji ir tr.'!P91+SUC1_Treneriai!K96</f>
        <v>0</v>
      </c>
      <c r="V91" s="239">
        <f>'2.2 SK Sportuojantieji ir tr.'!Q91+SUC1_Treneriai!L96</f>
        <v>2</v>
      </c>
      <c r="W91" s="239">
        <f>'2.2 SK Sportuojantieji ir tr.'!R91+SUC1_Treneriai!M96</f>
        <v>0</v>
      </c>
      <c r="X91" s="239">
        <f>'2.2 SK Sportuojantieji ir tr.'!S91+SUC1_Treneriai!N96</f>
        <v>0</v>
      </c>
      <c r="Y91" s="239">
        <f>'2.2 SK Sportuojantieji ir tr.'!T91+SUC1_Treneriai!O96</f>
        <v>0</v>
      </c>
      <c r="Z91" s="239">
        <f>'2.2 SK Sportuojantieji ir tr.'!U91+SUC1_Treneriai!P96</f>
        <v>0</v>
      </c>
      <c r="AA91" s="239">
        <f>'2.2 SK Sportuojantieji ir tr.'!V91+SUC1_Treneriai!Q96</f>
        <v>0</v>
      </c>
      <c r="AB91" s="239">
        <f>'2.2 SK Sportuojantieji ir tr.'!W91+SUC1_Treneriai!R96</f>
        <v>0</v>
      </c>
      <c r="AC91" s="239">
        <f>'2.2 SK Sportuojantieji ir tr.'!X91+SUC1_Treneriai!S96</f>
        <v>0</v>
      </c>
      <c r="AD91" s="239">
        <f>'2.2 SK Sportuojantieji ir tr.'!Y91+SUC1_Treneriai!T96</f>
        <v>0</v>
      </c>
      <c r="AE91" s="239">
        <f>'2.2 SK Sportuojantieji ir tr.'!Z91+SUC1_Treneriai!U96</f>
        <v>0</v>
      </c>
      <c r="AF91" s="239">
        <f>'2.2 SK Sportuojantieji ir tr.'!AA91+SUC1_Treneriai!V96</f>
        <v>0</v>
      </c>
      <c r="AG91" s="239">
        <f>'2.2 SK Sportuojantieji ir tr.'!AB91+SUC1_Treneriai!W96</f>
        <v>0</v>
      </c>
      <c r="AH91" s="239">
        <f>'2.2 SK Sportuojantieji ir tr.'!AC91+SUC1_Treneriai!X96</f>
        <v>0</v>
      </c>
      <c r="AI91" s="239">
        <f>'2.2 SK Sportuojantieji ir tr.'!AD91+SUC1_Treneriai!Y96</f>
        <v>0</v>
      </c>
      <c r="AJ91" s="239">
        <f>'2.2 SK Sportuojantieji ir tr.'!AE91+SUC1_Treneriai!Z96</f>
        <v>0</v>
      </c>
      <c r="AK91" s="239">
        <f>'2.2 SK Sportuojantieji ir tr.'!AF91+SUC1_Treneriai!AA96</f>
        <v>0</v>
      </c>
      <c r="AL91" s="239">
        <f>'2.2 SK Sportuojantieji ir tr.'!AG91+SUC1_Treneriai!AB96</f>
        <v>0</v>
      </c>
      <c r="AM91" s="239">
        <f>'2.2 SK Sportuojantieji ir tr.'!AH91+SUC1_Treneriai!AC96</f>
        <v>0</v>
      </c>
      <c r="AN91" s="239">
        <f>'2.2 SK Sportuojantieji ir tr.'!AI91+SUC1_Treneriai!AD96</f>
        <v>0</v>
      </c>
      <c r="AO91" s="239">
        <f>'2.2 SK Sportuojantieji ir tr.'!AJ91+SUC1_Treneriai!AE96</f>
        <v>0</v>
      </c>
      <c r="AP91" s="239">
        <f>'2.2 SK Sportuojantieji ir tr.'!AK91+SUC1_Treneriai!AF96</f>
        <v>0</v>
      </c>
      <c r="AR91" s="214" t="str">
        <f>IF(SUC1_Treneriai!C96&gt;M91,"Klaida! Negali būti mažiau trenerių negu SUC1 formoje","")</f>
        <v/>
      </c>
    </row>
    <row r="92" spans="1:44" ht="10.5" customHeight="1">
      <c r="A92" s="41" t="s">
        <v>180</v>
      </c>
      <c r="B92" s="262" t="s">
        <v>395</v>
      </c>
      <c r="C92" s="239">
        <f>'SUC1_B. duomenys'!C114</f>
        <v>0</v>
      </c>
      <c r="D92" s="239">
        <f>'SUC1_B. duomenys'!D114</f>
        <v>0</v>
      </c>
      <c r="E92" s="239">
        <f>'SUC1_B. duomenys'!E114</f>
        <v>0</v>
      </c>
      <c r="F92" s="386">
        <f t="shared" si="7"/>
        <v>0</v>
      </c>
      <c r="G92" s="239">
        <f>'SUC1_B. duomenys'!G114</f>
        <v>0</v>
      </c>
      <c r="H92" s="239">
        <f>'2.2 SK Sportuojantieji ir tr.'!C92</f>
        <v>0</v>
      </c>
      <c r="I92" s="239">
        <f>'2.2 SK Sportuojantieji ir tr.'!D92</f>
        <v>0</v>
      </c>
      <c r="J92" s="239">
        <f>'2.2 SK Sportuojantieji ir tr.'!E92</f>
        <v>0</v>
      </c>
      <c r="K92" s="386">
        <f t="shared" si="5"/>
        <v>0</v>
      </c>
      <c r="L92" s="239">
        <f>'2.2 SK Sportuojantieji ir tr.'!G92</f>
        <v>0</v>
      </c>
      <c r="M92" s="52">
        <f>'2.2 SK Sportuojantieji ir tr.'!H92+SUC1_Treneriai!C97</f>
        <v>0</v>
      </c>
      <c r="N92" s="239">
        <f>'2.2 SK Sportuojantieji ir tr.'!I92+SUC1_Treneriai!D97</f>
        <v>0</v>
      </c>
      <c r="O92" s="37">
        <f t="shared" si="6"/>
        <v>0</v>
      </c>
      <c r="P92" s="239">
        <f>'2.2 SK Sportuojantieji ir tr.'!K92+SUC1_Treneriai!F97</f>
        <v>0</v>
      </c>
      <c r="Q92" s="239">
        <f>'2.2 SK Sportuojantieji ir tr.'!L92+SUC1_Treneriai!G97</f>
        <v>0</v>
      </c>
      <c r="R92" s="239">
        <f>'2.2 SK Sportuojantieji ir tr.'!M92+SUC1_Treneriai!H97</f>
        <v>0</v>
      </c>
      <c r="S92" s="239">
        <f>'2.2 SK Sportuojantieji ir tr.'!N92+SUC1_Treneriai!I97</f>
        <v>0</v>
      </c>
      <c r="T92" s="239">
        <f>'2.2 SK Sportuojantieji ir tr.'!O92+SUC1_Treneriai!J97</f>
        <v>0</v>
      </c>
      <c r="U92" s="239">
        <f>'2.2 SK Sportuojantieji ir tr.'!P92+SUC1_Treneriai!K97</f>
        <v>0</v>
      </c>
      <c r="V92" s="239">
        <f>'2.2 SK Sportuojantieji ir tr.'!Q92+SUC1_Treneriai!L97</f>
        <v>0</v>
      </c>
      <c r="W92" s="239">
        <f>'2.2 SK Sportuojantieji ir tr.'!R92+SUC1_Treneriai!M97</f>
        <v>0</v>
      </c>
      <c r="X92" s="239">
        <f>'2.2 SK Sportuojantieji ir tr.'!S92+SUC1_Treneriai!N97</f>
        <v>0</v>
      </c>
      <c r="Y92" s="239">
        <f>'2.2 SK Sportuojantieji ir tr.'!T92+SUC1_Treneriai!O97</f>
        <v>0</v>
      </c>
      <c r="Z92" s="239">
        <f>'2.2 SK Sportuojantieji ir tr.'!U92+SUC1_Treneriai!P97</f>
        <v>0</v>
      </c>
      <c r="AA92" s="239">
        <f>'2.2 SK Sportuojantieji ir tr.'!V92+SUC1_Treneriai!Q97</f>
        <v>0</v>
      </c>
      <c r="AB92" s="239">
        <f>'2.2 SK Sportuojantieji ir tr.'!W92+SUC1_Treneriai!R97</f>
        <v>0</v>
      </c>
      <c r="AC92" s="239">
        <f>'2.2 SK Sportuojantieji ir tr.'!X92+SUC1_Treneriai!S97</f>
        <v>0</v>
      </c>
      <c r="AD92" s="239">
        <f>'2.2 SK Sportuojantieji ir tr.'!Y92+SUC1_Treneriai!T97</f>
        <v>0</v>
      </c>
      <c r="AE92" s="239">
        <f>'2.2 SK Sportuojantieji ir tr.'!Z92+SUC1_Treneriai!U97</f>
        <v>0</v>
      </c>
      <c r="AF92" s="239">
        <f>'2.2 SK Sportuojantieji ir tr.'!AA92+SUC1_Treneriai!V97</f>
        <v>0</v>
      </c>
      <c r="AG92" s="239">
        <f>'2.2 SK Sportuojantieji ir tr.'!AB92+SUC1_Treneriai!W97</f>
        <v>0</v>
      </c>
      <c r="AH92" s="239">
        <f>'2.2 SK Sportuojantieji ir tr.'!AC92+SUC1_Treneriai!X97</f>
        <v>0</v>
      </c>
      <c r="AI92" s="239">
        <f>'2.2 SK Sportuojantieji ir tr.'!AD92+SUC1_Treneriai!Y97</f>
        <v>0</v>
      </c>
      <c r="AJ92" s="239">
        <f>'2.2 SK Sportuojantieji ir tr.'!AE92+SUC1_Treneriai!Z97</f>
        <v>0</v>
      </c>
      <c r="AK92" s="239">
        <f>'2.2 SK Sportuojantieji ir tr.'!AF92+SUC1_Treneriai!AA97</f>
        <v>0</v>
      </c>
      <c r="AL92" s="239">
        <f>'2.2 SK Sportuojantieji ir tr.'!AG92+SUC1_Treneriai!AB97</f>
        <v>0</v>
      </c>
      <c r="AM92" s="239">
        <f>'2.2 SK Sportuojantieji ir tr.'!AH92+SUC1_Treneriai!AC97</f>
        <v>0</v>
      </c>
      <c r="AN92" s="239">
        <f>'2.2 SK Sportuojantieji ir tr.'!AI92+SUC1_Treneriai!AD97</f>
        <v>0</v>
      </c>
      <c r="AO92" s="239">
        <f>'2.2 SK Sportuojantieji ir tr.'!AJ92+SUC1_Treneriai!AE97</f>
        <v>0</v>
      </c>
      <c r="AP92" s="239">
        <f>'2.2 SK Sportuojantieji ir tr.'!AK92+SUC1_Treneriai!AF97</f>
        <v>0</v>
      </c>
      <c r="AR92" s="214" t="str">
        <f>IF(SUC1_Treneriai!C97&gt;M92,"Klaida! Negali būti mažiau trenerių negu SUC1 formoje","")</f>
        <v/>
      </c>
    </row>
    <row r="93" spans="1:44" ht="10.5" customHeight="1">
      <c r="A93" s="41" t="s">
        <v>181</v>
      </c>
      <c r="B93" s="262" t="s">
        <v>98</v>
      </c>
      <c r="C93" s="239">
        <f>'SUC1_B. duomenys'!C115</f>
        <v>0</v>
      </c>
      <c r="D93" s="239">
        <f>'SUC1_B. duomenys'!D115</f>
        <v>0</v>
      </c>
      <c r="E93" s="239">
        <f>'SUC1_B. duomenys'!E115</f>
        <v>0</v>
      </c>
      <c r="F93" s="386">
        <f t="shared" si="7"/>
        <v>0</v>
      </c>
      <c r="G93" s="239">
        <f>'SUC1_B. duomenys'!G115</f>
        <v>0</v>
      </c>
      <c r="H93" s="239">
        <f>'2.2 SK Sportuojantieji ir tr.'!C93</f>
        <v>0</v>
      </c>
      <c r="I93" s="239">
        <f>'2.2 SK Sportuojantieji ir tr.'!D93</f>
        <v>0</v>
      </c>
      <c r="J93" s="239">
        <f>'2.2 SK Sportuojantieji ir tr.'!E93</f>
        <v>0</v>
      </c>
      <c r="K93" s="386">
        <f t="shared" si="5"/>
        <v>0</v>
      </c>
      <c r="L93" s="239">
        <f>'2.2 SK Sportuojantieji ir tr.'!G93</f>
        <v>0</v>
      </c>
      <c r="M93" s="52">
        <f>'2.2 SK Sportuojantieji ir tr.'!H93+SUC1_Treneriai!C98</f>
        <v>0</v>
      </c>
      <c r="N93" s="239">
        <f>'2.2 SK Sportuojantieji ir tr.'!I93+SUC1_Treneriai!D98</f>
        <v>0</v>
      </c>
      <c r="O93" s="37">
        <f t="shared" si="6"/>
        <v>0</v>
      </c>
      <c r="P93" s="239">
        <f>'2.2 SK Sportuojantieji ir tr.'!K93+SUC1_Treneriai!F98</f>
        <v>0</v>
      </c>
      <c r="Q93" s="239">
        <f>'2.2 SK Sportuojantieji ir tr.'!L93+SUC1_Treneriai!G98</f>
        <v>0</v>
      </c>
      <c r="R93" s="239">
        <f>'2.2 SK Sportuojantieji ir tr.'!M93+SUC1_Treneriai!H98</f>
        <v>0</v>
      </c>
      <c r="S93" s="239">
        <f>'2.2 SK Sportuojantieji ir tr.'!N93+SUC1_Treneriai!I98</f>
        <v>0</v>
      </c>
      <c r="T93" s="239">
        <f>'2.2 SK Sportuojantieji ir tr.'!O93+SUC1_Treneriai!J98</f>
        <v>0</v>
      </c>
      <c r="U93" s="239">
        <f>'2.2 SK Sportuojantieji ir tr.'!P93+SUC1_Treneriai!K98</f>
        <v>0</v>
      </c>
      <c r="V93" s="239">
        <f>'2.2 SK Sportuojantieji ir tr.'!Q93+SUC1_Treneriai!L98</f>
        <v>0</v>
      </c>
      <c r="W93" s="239">
        <f>'2.2 SK Sportuojantieji ir tr.'!R93+SUC1_Treneriai!M98</f>
        <v>0</v>
      </c>
      <c r="X93" s="239">
        <f>'2.2 SK Sportuojantieji ir tr.'!S93+SUC1_Treneriai!N98</f>
        <v>0</v>
      </c>
      <c r="Y93" s="239">
        <f>'2.2 SK Sportuojantieji ir tr.'!T93+SUC1_Treneriai!O98</f>
        <v>0</v>
      </c>
      <c r="Z93" s="239">
        <f>'2.2 SK Sportuojantieji ir tr.'!U93+SUC1_Treneriai!P98</f>
        <v>0</v>
      </c>
      <c r="AA93" s="239">
        <f>'2.2 SK Sportuojantieji ir tr.'!V93+SUC1_Treneriai!Q98</f>
        <v>0</v>
      </c>
      <c r="AB93" s="239">
        <f>'2.2 SK Sportuojantieji ir tr.'!W93+SUC1_Treneriai!R98</f>
        <v>0</v>
      </c>
      <c r="AC93" s="239">
        <f>'2.2 SK Sportuojantieji ir tr.'!X93+SUC1_Treneriai!S98</f>
        <v>0</v>
      </c>
      <c r="AD93" s="239">
        <f>'2.2 SK Sportuojantieji ir tr.'!Y93+SUC1_Treneriai!T98</f>
        <v>0</v>
      </c>
      <c r="AE93" s="239">
        <f>'2.2 SK Sportuojantieji ir tr.'!Z93+SUC1_Treneriai!U98</f>
        <v>0</v>
      </c>
      <c r="AF93" s="239">
        <f>'2.2 SK Sportuojantieji ir tr.'!AA93+SUC1_Treneriai!V98</f>
        <v>0</v>
      </c>
      <c r="AG93" s="239">
        <f>'2.2 SK Sportuojantieji ir tr.'!AB93+SUC1_Treneriai!W98</f>
        <v>0</v>
      </c>
      <c r="AH93" s="239">
        <f>'2.2 SK Sportuojantieji ir tr.'!AC93+SUC1_Treneriai!X98</f>
        <v>0</v>
      </c>
      <c r="AI93" s="239">
        <f>'2.2 SK Sportuojantieji ir tr.'!AD93+SUC1_Treneriai!Y98</f>
        <v>0</v>
      </c>
      <c r="AJ93" s="239">
        <f>'2.2 SK Sportuojantieji ir tr.'!AE93+SUC1_Treneriai!Z98</f>
        <v>0</v>
      </c>
      <c r="AK93" s="239">
        <f>'2.2 SK Sportuojantieji ir tr.'!AF93+SUC1_Treneriai!AA98</f>
        <v>0</v>
      </c>
      <c r="AL93" s="239">
        <f>'2.2 SK Sportuojantieji ir tr.'!AG93+SUC1_Treneriai!AB98</f>
        <v>0</v>
      </c>
      <c r="AM93" s="239">
        <f>'2.2 SK Sportuojantieji ir tr.'!AH93+SUC1_Treneriai!AC98</f>
        <v>0</v>
      </c>
      <c r="AN93" s="239">
        <f>'2.2 SK Sportuojantieji ir tr.'!AI93+SUC1_Treneriai!AD98</f>
        <v>0</v>
      </c>
      <c r="AO93" s="239">
        <f>'2.2 SK Sportuojantieji ir tr.'!AJ93+SUC1_Treneriai!AE98</f>
        <v>0</v>
      </c>
      <c r="AP93" s="239">
        <f>'2.2 SK Sportuojantieji ir tr.'!AK93+SUC1_Treneriai!AF98</f>
        <v>0</v>
      </c>
      <c r="AR93" s="214" t="str">
        <f>IF(SUC1_Treneriai!C98&gt;M93,"Klaida! Negali būti mažiau trenerių negu SUC1 formoje","")</f>
        <v/>
      </c>
    </row>
    <row r="94" spans="1:44" ht="10.5" customHeight="1">
      <c r="A94" s="41" t="s">
        <v>182</v>
      </c>
      <c r="B94" s="262" t="s">
        <v>396</v>
      </c>
      <c r="C94" s="239">
        <f>'SUC1_B. duomenys'!C116</f>
        <v>0</v>
      </c>
      <c r="D94" s="239">
        <f>'SUC1_B. duomenys'!D116</f>
        <v>0</v>
      </c>
      <c r="E94" s="239">
        <f>'SUC1_B. duomenys'!E116</f>
        <v>0</v>
      </c>
      <c r="F94" s="386">
        <f t="shared" si="7"/>
        <v>0</v>
      </c>
      <c r="G94" s="239">
        <f>'SUC1_B. duomenys'!G116</f>
        <v>0</v>
      </c>
      <c r="H94" s="239">
        <f>'2.2 SK Sportuojantieji ir tr.'!C94</f>
        <v>0</v>
      </c>
      <c r="I94" s="239">
        <f>'2.2 SK Sportuojantieji ir tr.'!D94</f>
        <v>0</v>
      </c>
      <c r="J94" s="239">
        <f>'2.2 SK Sportuojantieji ir tr.'!E94</f>
        <v>0</v>
      </c>
      <c r="K94" s="386">
        <f t="shared" si="5"/>
        <v>0</v>
      </c>
      <c r="L94" s="239">
        <f>'2.2 SK Sportuojantieji ir tr.'!G94</f>
        <v>0</v>
      </c>
      <c r="M94" s="52">
        <f>'2.2 SK Sportuojantieji ir tr.'!H94+SUC1_Treneriai!C99</f>
        <v>0</v>
      </c>
      <c r="N94" s="239">
        <f>'2.2 SK Sportuojantieji ir tr.'!I94+SUC1_Treneriai!D99</f>
        <v>0</v>
      </c>
      <c r="O94" s="37">
        <f t="shared" si="6"/>
        <v>0</v>
      </c>
      <c r="P94" s="239">
        <f>'2.2 SK Sportuojantieji ir tr.'!K94+SUC1_Treneriai!F99</f>
        <v>0</v>
      </c>
      <c r="Q94" s="239">
        <f>'2.2 SK Sportuojantieji ir tr.'!L94+SUC1_Treneriai!G99</f>
        <v>0</v>
      </c>
      <c r="R94" s="239">
        <f>'2.2 SK Sportuojantieji ir tr.'!M94+SUC1_Treneriai!H99</f>
        <v>0</v>
      </c>
      <c r="S94" s="239">
        <f>'2.2 SK Sportuojantieji ir tr.'!N94+SUC1_Treneriai!I99</f>
        <v>0</v>
      </c>
      <c r="T94" s="239">
        <f>'2.2 SK Sportuojantieji ir tr.'!O94+SUC1_Treneriai!J99</f>
        <v>0</v>
      </c>
      <c r="U94" s="239">
        <f>'2.2 SK Sportuojantieji ir tr.'!P94+SUC1_Treneriai!K99</f>
        <v>0</v>
      </c>
      <c r="V94" s="239">
        <f>'2.2 SK Sportuojantieji ir tr.'!Q94+SUC1_Treneriai!L99</f>
        <v>0</v>
      </c>
      <c r="W94" s="239">
        <f>'2.2 SK Sportuojantieji ir tr.'!R94+SUC1_Treneriai!M99</f>
        <v>0</v>
      </c>
      <c r="X94" s="239">
        <f>'2.2 SK Sportuojantieji ir tr.'!S94+SUC1_Treneriai!N99</f>
        <v>0</v>
      </c>
      <c r="Y94" s="239">
        <f>'2.2 SK Sportuojantieji ir tr.'!T94+SUC1_Treneriai!O99</f>
        <v>0</v>
      </c>
      <c r="Z94" s="239">
        <f>'2.2 SK Sportuojantieji ir tr.'!U94+SUC1_Treneriai!P99</f>
        <v>0</v>
      </c>
      <c r="AA94" s="239">
        <f>'2.2 SK Sportuojantieji ir tr.'!V94+SUC1_Treneriai!Q99</f>
        <v>0</v>
      </c>
      <c r="AB94" s="239">
        <f>'2.2 SK Sportuojantieji ir tr.'!W94+SUC1_Treneriai!R99</f>
        <v>0</v>
      </c>
      <c r="AC94" s="239">
        <f>'2.2 SK Sportuojantieji ir tr.'!X94+SUC1_Treneriai!S99</f>
        <v>0</v>
      </c>
      <c r="AD94" s="239">
        <f>'2.2 SK Sportuojantieji ir tr.'!Y94+SUC1_Treneriai!T99</f>
        <v>0</v>
      </c>
      <c r="AE94" s="239">
        <f>'2.2 SK Sportuojantieji ir tr.'!Z94+SUC1_Treneriai!U99</f>
        <v>0</v>
      </c>
      <c r="AF94" s="239">
        <f>'2.2 SK Sportuojantieji ir tr.'!AA94+SUC1_Treneriai!V99</f>
        <v>0</v>
      </c>
      <c r="AG94" s="239">
        <f>'2.2 SK Sportuojantieji ir tr.'!AB94+SUC1_Treneriai!W99</f>
        <v>0</v>
      </c>
      <c r="AH94" s="239">
        <f>'2.2 SK Sportuojantieji ir tr.'!AC94+SUC1_Treneriai!X99</f>
        <v>0</v>
      </c>
      <c r="AI94" s="239">
        <f>'2.2 SK Sportuojantieji ir tr.'!AD94+SUC1_Treneriai!Y99</f>
        <v>0</v>
      </c>
      <c r="AJ94" s="239">
        <f>'2.2 SK Sportuojantieji ir tr.'!AE94+SUC1_Treneriai!Z99</f>
        <v>0</v>
      </c>
      <c r="AK94" s="239">
        <f>'2.2 SK Sportuojantieji ir tr.'!AF94+SUC1_Treneriai!AA99</f>
        <v>0</v>
      </c>
      <c r="AL94" s="239">
        <f>'2.2 SK Sportuojantieji ir tr.'!AG94+SUC1_Treneriai!AB99</f>
        <v>0</v>
      </c>
      <c r="AM94" s="239">
        <f>'2.2 SK Sportuojantieji ir tr.'!AH94+SUC1_Treneriai!AC99</f>
        <v>0</v>
      </c>
      <c r="AN94" s="239">
        <f>'2.2 SK Sportuojantieji ir tr.'!AI94+SUC1_Treneriai!AD99</f>
        <v>0</v>
      </c>
      <c r="AO94" s="239">
        <f>'2.2 SK Sportuojantieji ir tr.'!AJ94+SUC1_Treneriai!AE99</f>
        <v>0</v>
      </c>
      <c r="AP94" s="239">
        <f>'2.2 SK Sportuojantieji ir tr.'!AK94+SUC1_Treneriai!AF99</f>
        <v>0</v>
      </c>
      <c r="AR94" s="214" t="str">
        <f>IF(SUC1_Treneriai!C99&gt;M94,"Klaida! Negali būti mažiau trenerių negu SUC1 formoje","")</f>
        <v/>
      </c>
    </row>
    <row r="95" spans="1:44" ht="10.5" customHeight="1">
      <c r="A95" s="41" t="s">
        <v>183</v>
      </c>
      <c r="B95" s="262" t="s">
        <v>397</v>
      </c>
      <c r="C95" s="239">
        <f>'SUC1_B. duomenys'!C117</f>
        <v>0</v>
      </c>
      <c r="D95" s="239">
        <f>'SUC1_B. duomenys'!D117</f>
        <v>0</v>
      </c>
      <c r="E95" s="239">
        <f>'SUC1_B. duomenys'!E117</f>
        <v>0</v>
      </c>
      <c r="F95" s="386">
        <f t="shared" si="7"/>
        <v>0</v>
      </c>
      <c r="G95" s="239">
        <f>'SUC1_B. duomenys'!G117</f>
        <v>0</v>
      </c>
      <c r="H95" s="239">
        <f>'2.2 SK Sportuojantieji ir tr.'!C95</f>
        <v>20</v>
      </c>
      <c r="I95" s="239">
        <f>'2.2 SK Sportuojantieji ir tr.'!D95</f>
        <v>25</v>
      </c>
      <c r="J95" s="239">
        <f>'2.2 SK Sportuojantieji ir tr.'!E95</f>
        <v>10</v>
      </c>
      <c r="K95" s="386">
        <f t="shared" si="5"/>
        <v>55</v>
      </c>
      <c r="L95" s="239">
        <f>'2.2 SK Sportuojantieji ir tr.'!G95</f>
        <v>4</v>
      </c>
      <c r="M95" s="52">
        <f>'2.2 SK Sportuojantieji ir tr.'!H95+SUC1_Treneriai!C100</f>
        <v>1</v>
      </c>
      <c r="N95" s="239">
        <f>'2.2 SK Sportuojantieji ir tr.'!I95+SUC1_Treneriai!D100</f>
        <v>0</v>
      </c>
      <c r="O95" s="37">
        <f t="shared" si="6"/>
        <v>0</v>
      </c>
      <c r="P95" s="239">
        <f>'2.2 SK Sportuojantieji ir tr.'!K95+SUC1_Treneriai!F100</f>
        <v>0</v>
      </c>
      <c r="Q95" s="239">
        <f>'2.2 SK Sportuojantieji ir tr.'!L95+SUC1_Treneriai!G100</f>
        <v>0</v>
      </c>
      <c r="R95" s="239">
        <f>'2.2 SK Sportuojantieji ir tr.'!M95+SUC1_Treneriai!H100</f>
        <v>1</v>
      </c>
      <c r="S95" s="239">
        <f>'2.2 SK Sportuojantieji ir tr.'!N95+SUC1_Treneriai!I100</f>
        <v>0</v>
      </c>
      <c r="T95" s="239">
        <f>'2.2 SK Sportuojantieji ir tr.'!O95+SUC1_Treneriai!J100</f>
        <v>0</v>
      </c>
      <c r="U95" s="239">
        <f>'2.2 SK Sportuojantieji ir tr.'!P95+SUC1_Treneriai!K100</f>
        <v>0</v>
      </c>
      <c r="V95" s="239">
        <f>'2.2 SK Sportuojantieji ir tr.'!Q95+SUC1_Treneriai!L100</f>
        <v>0</v>
      </c>
      <c r="W95" s="239">
        <f>'2.2 SK Sportuojantieji ir tr.'!R95+SUC1_Treneriai!M100</f>
        <v>0</v>
      </c>
      <c r="X95" s="239">
        <f>'2.2 SK Sportuojantieji ir tr.'!S95+SUC1_Treneriai!N100</f>
        <v>1</v>
      </c>
      <c r="Y95" s="239">
        <f>'2.2 SK Sportuojantieji ir tr.'!T95+SUC1_Treneriai!O100</f>
        <v>0</v>
      </c>
      <c r="Z95" s="239">
        <f>'2.2 SK Sportuojantieji ir tr.'!U95+SUC1_Treneriai!P100</f>
        <v>0</v>
      </c>
      <c r="AA95" s="239">
        <f>'2.2 SK Sportuojantieji ir tr.'!V95+SUC1_Treneriai!Q100</f>
        <v>0</v>
      </c>
      <c r="AB95" s="239">
        <f>'2.2 SK Sportuojantieji ir tr.'!W95+SUC1_Treneriai!R100</f>
        <v>0</v>
      </c>
      <c r="AC95" s="239">
        <f>'2.2 SK Sportuojantieji ir tr.'!X95+SUC1_Treneriai!S100</f>
        <v>0</v>
      </c>
      <c r="AD95" s="239">
        <f>'2.2 SK Sportuojantieji ir tr.'!Y95+SUC1_Treneriai!T100</f>
        <v>0</v>
      </c>
      <c r="AE95" s="239">
        <f>'2.2 SK Sportuojantieji ir tr.'!Z95+SUC1_Treneriai!U100</f>
        <v>1</v>
      </c>
      <c r="AF95" s="239">
        <f>'2.2 SK Sportuojantieji ir tr.'!AA95+SUC1_Treneriai!V100</f>
        <v>0</v>
      </c>
      <c r="AG95" s="239">
        <f>'2.2 SK Sportuojantieji ir tr.'!AB95+SUC1_Treneriai!W100</f>
        <v>0</v>
      </c>
      <c r="AH95" s="239">
        <f>'2.2 SK Sportuojantieji ir tr.'!AC95+SUC1_Treneriai!X100</f>
        <v>0</v>
      </c>
      <c r="AI95" s="239">
        <f>'2.2 SK Sportuojantieji ir tr.'!AD95+SUC1_Treneriai!Y100</f>
        <v>1</v>
      </c>
      <c r="AJ95" s="239">
        <f>'2.2 SK Sportuojantieji ir tr.'!AE95+SUC1_Treneriai!Z100</f>
        <v>0</v>
      </c>
      <c r="AK95" s="239">
        <f>'2.2 SK Sportuojantieji ir tr.'!AF95+SUC1_Treneriai!AA100</f>
        <v>0</v>
      </c>
      <c r="AL95" s="239">
        <f>'2.2 SK Sportuojantieji ir tr.'!AG95+SUC1_Treneriai!AB100</f>
        <v>0</v>
      </c>
      <c r="AM95" s="239">
        <f>'2.2 SK Sportuojantieji ir tr.'!AH95+SUC1_Treneriai!AC100</f>
        <v>0</v>
      </c>
      <c r="AN95" s="239">
        <f>'2.2 SK Sportuojantieji ir tr.'!AI95+SUC1_Treneriai!AD100</f>
        <v>0</v>
      </c>
      <c r="AO95" s="239">
        <f>'2.2 SK Sportuojantieji ir tr.'!AJ95+SUC1_Treneriai!AE100</f>
        <v>0</v>
      </c>
      <c r="AP95" s="239">
        <f>'2.2 SK Sportuojantieji ir tr.'!AK95+SUC1_Treneriai!AF100</f>
        <v>1</v>
      </c>
      <c r="AR95" s="214" t="str">
        <f>IF(SUC1_Treneriai!C100&gt;M95,"Klaida! Negali būti mažiau trenerių negu SUC1 formoje","")</f>
        <v/>
      </c>
    </row>
    <row r="96" spans="1:44" ht="10.5" customHeight="1">
      <c r="A96" s="41" t="s">
        <v>184</v>
      </c>
      <c r="B96" s="262" t="s">
        <v>398</v>
      </c>
      <c r="C96" s="239">
        <f>'SUC1_B. duomenys'!C118</f>
        <v>0</v>
      </c>
      <c r="D96" s="239">
        <f>'SUC1_B. duomenys'!D118</f>
        <v>0</v>
      </c>
      <c r="E96" s="239">
        <f>'SUC1_B. duomenys'!E118</f>
        <v>0</v>
      </c>
      <c r="F96" s="386">
        <f t="shared" si="7"/>
        <v>0</v>
      </c>
      <c r="G96" s="239">
        <f>'SUC1_B. duomenys'!G118</f>
        <v>0</v>
      </c>
      <c r="H96" s="239">
        <f>'2.2 SK Sportuojantieji ir tr.'!C96</f>
        <v>0</v>
      </c>
      <c r="I96" s="239">
        <f>'2.2 SK Sportuojantieji ir tr.'!D96</f>
        <v>0</v>
      </c>
      <c r="J96" s="239">
        <f>'2.2 SK Sportuojantieji ir tr.'!E96</f>
        <v>0</v>
      </c>
      <c r="K96" s="386">
        <f t="shared" si="5"/>
        <v>0</v>
      </c>
      <c r="L96" s="239">
        <f>'2.2 SK Sportuojantieji ir tr.'!G96</f>
        <v>0</v>
      </c>
      <c r="M96" s="52">
        <f>'2.2 SK Sportuojantieji ir tr.'!H96+SUC1_Treneriai!C101</f>
        <v>0</v>
      </c>
      <c r="N96" s="239">
        <f>'2.2 SK Sportuojantieji ir tr.'!I96+SUC1_Treneriai!D101</f>
        <v>0</v>
      </c>
      <c r="O96" s="37">
        <f t="shared" si="6"/>
        <v>0</v>
      </c>
      <c r="P96" s="239">
        <f>'2.2 SK Sportuojantieji ir tr.'!K96+SUC1_Treneriai!F101</f>
        <v>0</v>
      </c>
      <c r="Q96" s="239">
        <f>'2.2 SK Sportuojantieji ir tr.'!L96+SUC1_Treneriai!G101</f>
        <v>0</v>
      </c>
      <c r="R96" s="239">
        <f>'2.2 SK Sportuojantieji ir tr.'!M96+SUC1_Treneriai!H101</f>
        <v>0</v>
      </c>
      <c r="S96" s="239">
        <f>'2.2 SK Sportuojantieji ir tr.'!N96+SUC1_Treneriai!I101</f>
        <v>0</v>
      </c>
      <c r="T96" s="239">
        <f>'2.2 SK Sportuojantieji ir tr.'!O96+SUC1_Treneriai!J101</f>
        <v>0</v>
      </c>
      <c r="U96" s="239">
        <f>'2.2 SK Sportuojantieji ir tr.'!P96+SUC1_Treneriai!K101</f>
        <v>0</v>
      </c>
      <c r="V96" s="239">
        <f>'2.2 SK Sportuojantieji ir tr.'!Q96+SUC1_Treneriai!L101</f>
        <v>0</v>
      </c>
      <c r="W96" s="239">
        <f>'2.2 SK Sportuojantieji ir tr.'!R96+SUC1_Treneriai!M101</f>
        <v>0</v>
      </c>
      <c r="X96" s="239">
        <f>'2.2 SK Sportuojantieji ir tr.'!S96+SUC1_Treneriai!N101</f>
        <v>0</v>
      </c>
      <c r="Y96" s="239">
        <f>'2.2 SK Sportuojantieji ir tr.'!T96+SUC1_Treneriai!O101</f>
        <v>0</v>
      </c>
      <c r="Z96" s="239">
        <f>'2.2 SK Sportuojantieji ir tr.'!U96+SUC1_Treneriai!P101</f>
        <v>0</v>
      </c>
      <c r="AA96" s="239">
        <f>'2.2 SK Sportuojantieji ir tr.'!V96+SUC1_Treneriai!Q101</f>
        <v>0</v>
      </c>
      <c r="AB96" s="239">
        <f>'2.2 SK Sportuojantieji ir tr.'!W96+SUC1_Treneriai!R101</f>
        <v>0</v>
      </c>
      <c r="AC96" s="239">
        <f>'2.2 SK Sportuojantieji ir tr.'!X96+SUC1_Treneriai!S101</f>
        <v>0</v>
      </c>
      <c r="AD96" s="239">
        <f>'2.2 SK Sportuojantieji ir tr.'!Y96+SUC1_Treneriai!T101</f>
        <v>0</v>
      </c>
      <c r="AE96" s="239">
        <f>'2.2 SK Sportuojantieji ir tr.'!Z96+SUC1_Treneriai!U101</f>
        <v>0</v>
      </c>
      <c r="AF96" s="239">
        <f>'2.2 SK Sportuojantieji ir tr.'!AA96+SUC1_Treneriai!V101</f>
        <v>0</v>
      </c>
      <c r="AG96" s="239">
        <f>'2.2 SK Sportuojantieji ir tr.'!AB96+SUC1_Treneriai!W101</f>
        <v>0</v>
      </c>
      <c r="AH96" s="239">
        <f>'2.2 SK Sportuojantieji ir tr.'!AC96+SUC1_Treneriai!X101</f>
        <v>0</v>
      </c>
      <c r="AI96" s="239">
        <f>'2.2 SK Sportuojantieji ir tr.'!AD96+SUC1_Treneriai!Y101</f>
        <v>0</v>
      </c>
      <c r="AJ96" s="239">
        <f>'2.2 SK Sportuojantieji ir tr.'!AE96+SUC1_Treneriai!Z101</f>
        <v>0</v>
      </c>
      <c r="AK96" s="239">
        <f>'2.2 SK Sportuojantieji ir tr.'!AF96+SUC1_Treneriai!AA101</f>
        <v>0</v>
      </c>
      <c r="AL96" s="239">
        <f>'2.2 SK Sportuojantieji ir tr.'!AG96+SUC1_Treneriai!AB101</f>
        <v>0</v>
      </c>
      <c r="AM96" s="239">
        <f>'2.2 SK Sportuojantieji ir tr.'!AH96+SUC1_Treneriai!AC101</f>
        <v>0</v>
      </c>
      <c r="AN96" s="239">
        <f>'2.2 SK Sportuojantieji ir tr.'!AI96+SUC1_Treneriai!AD101</f>
        <v>0</v>
      </c>
      <c r="AO96" s="239">
        <f>'2.2 SK Sportuojantieji ir tr.'!AJ96+SUC1_Treneriai!AE101</f>
        <v>0</v>
      </c>
      <c r="AP96" s="239">
        <f>'2.2 SK Sportuojantieji ir tr.'!AK96+SUC1_Treneriai!AF101</f>
        <v>0</v>
      </c>
      <c r="AR96" s="214" t="str">
        <f>IF(SUC1_Treneriai!C101&gt;M96,"Klaida! Negali būti mažiau trenerių negu SUC1 formoje","")</f>
        <v/>
      </c>
    </row>
    <row r="97" spans="1:44" ht="10.5" customHeight="1">
      <c r="A97" s="41" t="s">
        <v>185</v>
      </c>
      <c r="B97" s="262" t="s">
        <v>399</v>
      </c>
      <c r="C97" s="239">
        <f>'SUC1_B. duomenys'!C119</f>
        <v>0</v>
      </c>
      <c r="D97" s="239">
        <f>'SUC1_B. duomenys'!D119</f>
        <v>0</v>
      </c>
      <c r="E97" s="239">
        <f>'SUC1_B. duomenys'!E119</f>
        <v>0</v>
      </c>
      <c r="F97" s="386">
        <f t="shared" si="7"/>
        <v>0</v>
      </c>
      <c r="G97" s="239">
        <f>'SUC1_B. duomenys'!G119</f>
        <v>0</v>
      </c>
      <c r="H97" s="239">
        <f>'2.2 SK Sportuojantieji ir tr.'!C97</f>
        <v>0</v>
      </c>
      <c r="I97" s="239">
        <f>'2.2 SK Sportuojantieji ir tr.'!D97</f>
        <v>0</v>
      </c>
      <c r="J97" s="239">
        <f>'2.2 SK Sportuojantieji ir tr.'!E97</f>
        <v>0</v>
      </c>
      <c r="K97" s="386">
        <f t="shared" si="5"/>
        <v>0</v>
      </c>
      <c r="L97" s="239">
        <f>'2.2 SK Sportuojantieji ir tr.'!G97</f>
        <v>0</v>
      </c>
      <c r="M97" s="52">
        <f>'2.2 SK Sportuojantieji ir tr.'!H97+SUC1_Treneriai!C102</f>
        <v>0</v>
      </c>
      <c r="N97" s="239">
        <f>'2.2 SK Sportuojantieji ir tr.'!I97+SUC1_Treneriai!D102</f>
        <v>0</v>
      </c>
      <c r="O97" s="37">
        <f t="shared" si="6"/>
        <v>0</v>
      </c>
      <c r="P97" s="239">
        <f>'2.2 SK Sportuojantieji ir tr.'!K97+SUC1_Treneriai!F102</f>
        <v>0</v>
      </c>
      <c r="Q97" s="239">
        <f>'2.2 SK Sportuojantieji ir tr.'!L97+SUC1_Treneriai!G102</f>
        <v>0</v>
      </c>
      <c r="R97" s="239">
        <f>'2.2 SK Sportuojantieji ir tr.'!M97+SUC1_Treneriai!H102</f>
        <v>0</v>
      </c>
      <c r="S97" s="239">
        <f>'2.2 SK Sportuojantieji ir tr.'!N97+SUC1_Treneriai!I102</f>
        <v>0</v>
      </c>
      <c r="T97" s="239">
        <f>'2.2 SK Sportuojantieji ir tr.'!O97+SUC1_Treneriai!J102</f>
        <v>0</v>
      </c>
      <c r="U97" s="239">
        <f>'2.2 SK Sportuojantieji ir tr.'!P97+SUC1_Treneriai!K102</f>
        <v>0</v>
      </c>
      <c r="V97" s="239">
        <f>'2.2 SK Sportuojantieji ir tr.'!Q97+SUC1_Treneriai!L102</f>
        <v>0</v>
      </c>
      <c r="W97" s="239">
        <f>'2.2 SK Sportuojantieji ir tr.'!R97+SUC1_Treneriai!M102</f>
        <v>0</v>
      </c>
      <c r="X97" s="239">
        <f>'2.2 SK Sportuojantieji ir tr.'!S97+SUC1_Treneriai!N102</f>
        <v>0</v>
      </c>
      <c r="Y97" s="239">
        <f>'2.2 SK Sportuojantieji ir tr.'!T97+SUC1_Treneriai!O102</f>
        <v>0</v>
      </c>
      <c r="Z97" s="239">
        <f>'2.2 SK Sportuojantieji ir tr.'!U97+SUC1_Treneriai!P102</f>
        <v>0</v>
      </c>
      <c r="AA97" s="239">
        <f>'2.2 SK Sportuojantieji ir tr.'!V97+SUC1_Treneriai!Q102</f>
        <v>0</v>
      </c>
      <c r="AB97" s="239">
        <f>'2.2 SK Sportuojantieji ir tr.'!W97+SUC1_Treneriai!R102</f>
        <v>0</v>
      </c>
      <c r="AC97" s="239">
        <f>'2.2 SK Sportuojantieji ir tr.'!X97+SUC1_Treneriai!S102</f>
        <v>0</v>
      </c>
      <c r="AD97" s="239">
        <f>'2.2 SK Sportuojantieji ir tr.'!Y97+SUC1_Treneriai!T102</f>
        <v>0</v>
      </c>
      <c r="AE97" s="239">
        <f>'2.2 SK Sportuojantieji ir tr.'!Z97+SUC1_Treneriai!U102</f>
        <v>0</v>
      </c>
      <c r="AF97" s="239">
        <f>'2.2 SK Sportuojantieji ir tr.'!AA97+SUC1_Treneriai!V102</f>
        <v>0</v>
      </c>
      <c r="AG97" s="239">
        <f>'2.2 SK Sportuojantieji ir tr.'!AB97+SUC1_Treneriai!W102</f>
        <v>0</v>
      </c>
      <c r="AH97" s="239">
        <f>'2.2 SK Sportuojantieji ir tr.'!AC97+SUC1_Treneriai!X102</f>
        <v>0</v>
      </c>
      <c r="AI97" s="239">
        <f>'2.2 SK Sportuojantieji ir tr.'!AD97+SUC1_Treneriai!Y102</f>
        <v>0</v>
      </c>
      <c r="AJ97" s="239">
        <f>'2.2 SK Sportuojantieji ir tr.'!AE97+SUC1_Treneriai!Z102</f>
        <v>0</v>
      </c>
      <c r="AK97" s="239">
        <f>'2.2 SK Sportuojantieji ir tr.'!AF97+SUC1_Treneriai!AA102</f>
        <v>0</v>
      </c>
      <c r="AL97" s="239">
        <f>'2.2 SK Sportuojantieji ir tr.'!AG97+SUC1_Treneriai!AB102</f>
        <v>0</v>
      </c>
      <c r="AM97" s="239">
        <f>'2.2 SK Sportuojantieji ir tr.'!AH97+SUC1_Treneriai!AC102</f>
        <v>0</v>
      </c>
      <c r="AN97" s="239">
        <f>'2.2 SK Sportuojantieji ir tr.'!AI97+SUC1_Treneriai!AD102</f>
        <v>0</v>
      </c>
      <c r="AO97" s="239">
        <f>'2.2 SK Sportuojantieji ir tr.'!AJ97+SUC1_Treneriai!AE102</f>
        <v>0</v>
      </c>
      <c r="AP97" s="239">
        <f>'2.2 SK Sportuojantieji ir tr.'!AK97+SUC1_Treneriai!AF102</f>
        <v>0</v>
      </c>
      <c r="AR97" s="214" t="str">
        <f>IF(SUC1_Treneriai!C102&gt;M97,"Klaida! Negali būti mažiau trenerių negu SUC1 formoje","")</f>
        <v/>
      </c>
    </row>
    <row r="98" spans="1:44" ht="10.5" customHeight="1">
      <c r="A98" s="41" t="s">
        <v>186</v>
      </c>
      <c r="B98" s="262" t="s">
        <v>400</v>
      </c>
      <c r="C98" s="239">
        <f>'SUC1_B. duomenys'!C120</f>
        <v>0</v>
      </c>
      <c r="D98" s="239">
        <f>'SUC1_B. duomenys'!D120</f>
        <v>0</v>
      </c>
      <c r="E98" s="239">
        <f>'SUC1_B. duomenys'!E120</f>
        <v>0</v>
      </c>
      <c r="F98" s="386">
        <f t="shared" si="7"/>
        <v>0</v>
      </c>
      <c r="G98" s="239">
        <f>'SUC1_B. duomenys'!G120</f>
        <v>0</v>
      </c>
      <c r="H98" s="239">
        <f>'2.2 SK Sportuojantieji ir tr.'!C98</f>
        <v>0</v>
      </c>
      <c r="I98" s="239">
        <f>'2.2 SK Sportuojantieji ir tr.'!D98</f>
        <v>0</v>
      </c>
      <c r="J98" s="239">
        <f>'2.2 SK Sportuojantieji ir tr.'!E98</f>
        <v>0</v>
      </c>
      <c r="K98" s="386">
        <f t="shared" si="5"/>
        <v>0</v>
      </c>
      <c r="L98" s="239">
        <f>'2.2 SK Sportuojantieji ir tr.'!G98</f>
        <v>0</v>
      </c>
      <c r="M98" s="52">
        <f>'2.2 SK Sportuojantieji ir tr.'!H98+SUC1_Treneriai!C103</f>
        <v>0</v>
      </c>
      <c r="N98" s="239">
        <f>'2.2 SK Sportuojantieji ir tr.'!I98+SUC1_Treneriai!D103</f>
        <v>0</v>
      </c>
      <c r="O98" s="37">
        <f t="shared" si="6"/>
        <v>0</v>
      </c>
      <c r="P98" s="239">
        <f>'2.2 SK Sportuojantieji ir tr.'!K98+SUC1_Treneriai!F103</f>
        <v>0</v>
      </c>
      <c r="Q98" s="239">
        <f>'2.2 SK Sportuojantieji ir tr.'!L98+SUC1_Treneriai!G103</f>
        <v>0</v>
      </c>
      <c r="R98" s="239">
        <f>'2.2 SK Sportuojantieji ir tr.'!M98+SUC1_Treneriai!H103</f>
        <v>0</v>
      </c>
      <c r="S98" s="239">
        <f>'2.2 SK Sportuojantieji ir tr.'!N98+SUC1_Treneriai!I103</f>
        <v>0</v>
      </c>
      <c r="T98" s="239">
        <f>'2.2 SK Sportuojantieji ir tr.'!O98+SUC1_Treneriai!J103</f>
        <v>0</v>
      </c>
      <c r="U98" s="239">
        <f>'2.2 SK Sportuojantieji ir tr.'!P98+SUC1_Treneriai!K103</f>
        <v>0</v>
      </c>
      <c r="V98" s="239">
        <f>'2.2 SK Sportuojantieji ir tr.'!Q98+SUC1_Treneriai!L103</f>
        <v>0</v>
      </c>
      <c r="W98" s="239">
        <f>'2.2 SK Sportuojantieji ir tr.'!R98+SUC1_Treneriai!M103</f>
        <v>0</v>
      </c>
      <c r="X98" s="239">
        <f>'2.2 SK Sportuojantieji ir tr.'!S98+SUC1_Treneriai!N103</f>
        <v>0</v>
      </c>
      <c r="Y98" s="239">
        <f>'2.2 SK Sportuojantieji ir tr.'!T98+SUC1_Treneriai!O103</f>
        <v>0</v>
      </c>
      <c r="Z98" s="239">
        <f>'2.2 SK Sportuojantieji ir tr.'!U98+SUC1_Treneriai!P103</f>
        <v>0</v>
      </c>
      <c r="AA98" s="239">
        <f>'2.2 SK Sportuojantieji ir tr.'!V98+SUC1_Treneriai!Q103</f>
        <v>0</v>
      </c>
      <c r="AB98" s="239">
        <f>'2.2 SK Sportuojantieji ir tr.'!W98+SUC1_Treneriai!R103</f>
        <v>0</v>
      </c>
      <c r="AC98" s="239">
        <f>'2.2 SK Sportuojantieji ir tr.'!X98+SUC1_Treneriai!S103</f>
        <v>0</v>
      </c>
      <c r="AD98" s="239">
        <f>'2.2 SK Sportuojantieji ir tr.'!Y98+SUC1_Treneriai!T103</f>
        <v>0</v>
      </c>
      <c r="AE98" s="239">
        <f>'2.2 SK Sportuojantieji ir tr.'!Z98+SUC1_Treneriai!U103</f>
        <v>0</v>
      </c>
      <c r="AF98" s="239">
        <f>'2.2 SK Sportuojantieji ir tr.'!AA98+SUC1_Treneriai!V103</f>
        <v>0</v>
      </c>
      <c r="AG98" s="239">
        <f>'2.2 SK Sportuojantieji ir tr.'!AB98+SUC1_Treneriai!W103</f>
        <v>0</v>
      </c>
      <c r="AH98" s="239">
        <f>'2.2 SK Sportuojantieji ir tr.'!AC98+SUC1_Treneriai!X103</f>
        <v>0</v>
      </c>
      <c r="AI98" s="239">
        <f>'2.2 SK Sportuojantieji ir tr.'!AD98+SUC1_Treneriai!Y103</f>
        <v>0</v>
      </c>
      <c r="AJ98" s="239">
        <f>'2.2 SK Sportuojantieji ir tr.'!AE98+SUC1_Treneriai!Z103</f>
        <v>0</v>
      </c>
      <c r="AK98" s="239">
        <f>'2.2 SK Sportuojantieji ir tr.'!AF98+SUC1_Treneriai!AA103</f>
        <v>0</v>
      </c>
      <c r="AL98" s="239">
        <f>'2.2 SK Sportuojantieji ir tr.'!AG98+SUC1_Treneriai!AB103</f>
        <v>0</v>
      </c>
      <c r="AM98" s="239">
        <f>'2.2 SK Sportuojantieji ir tr.'!AH98+SUC1_Treneriai!AC103</f>
        <v>0</v>
      </c>
      <c r="AN98" s="239">
        <f>'2.2 SK Sportuojantieji ir tr.'!AI98+SUC1_Treneriai!AD103</f>
        <v>0</v>
      </c>
      <c r="AO98" s="239">
        <f>'2.2 SK Sportuojantieji ir tr.'!AJ98+SUC1_Treneriai!AE103</f>
        <v>0</v>
      </c>
      <c r="AP98" s="239">
        <f>'2.2 SK Sportuojantieji ir tr.'!AK98+SUC1_Treneriai!AF103</f>
        <v>0</v>
      </c>
      <c r="AR98" s="214" t="str">
        <f>IF(SUC1_Treneriai!C103&gt;M98,"Klaida! Negali būti mažiau trenerių negu SUC1 formoje","")</f>
        <v/>
      </c>
    </row>
    <row r="99" spans="1:44" ht="10.5" customHeight="1">
      <c r="A99" s="41" t="s">
        <v>187</v>
      </c>
      <c r="B99" s="262" t="s">
        <v>202</v>
      </c>
      <c r="C99" s="239">
        <f>'SUC1_B. duomenys'!C121</f>
        <v>0</v>
      </c>
      <c r="D99" s="239">
        <f>'SUC1_B. duomenys'!D121</f>
        <v>0</v>
      </c>
      <c r="E99" s="239">
        <f>'SUC1_B. duomenys'!E121</f>
        <v>0</v>
      </c>
      <c r="F99" s="386">
        <f t="shared" si="7"/>
        <v>0</v>
      </c>
      <c r="G99" s="239">
        <f>'SUC1_B. duomenys'!G121</f>
        <v>0</v>
      </c>
      <c r="H99" s="239">
        <f>'2.2 SK Sportuojantieji ir tr.'!C99</f>
        <v>0</v>
      </c>
      <c r="I99" s="239">
        <f>'2.2 SK Sportuojantieji ir tr.'!D99</f>
        <v>0</v>
      </c>
      <c r="J99" s="239">
        <f>'2.2 SK Sportuojantieji ir tr.'!E99</f>
        <v>0</v>
      </c>
      <c r="K99" s="386">
        <f t="shared" si="5"/>
        <v>0</v>
      </c>
      <c r="L99" s="239">
        <f>'2.2 SK Sportuojantieji ir tr.'!G99</f>
        <v>0</v>
      </c>
      <c r="M99" s="52">
        <f>'2.2 SK Sportuojantieji ir tr.'!H99+SUC1_Treneriai!C104</f>
        <v>0</v>
      </c>
      <c r="N99" s="239">
        <f>'2.2 SK Sportuojantieji ir tr.'!I99+SUC1_Treneriai!D104</f>
        <v>0</v>
      </c>
      <c r="O99" s="37">
        <f t="shared" si="6"/>
        <v>0</v>
      </c>
      <c r="P99" s="239">
        <f>'2.2 SK Sportuojantieji ir tr.'!K99+SUC1_Treneriai!F104</f>
        <v>0</v>
      </c>
      <c r="Q99" s="239">
        <f>'2.2 SK Sportuojantieji ir tr.'!L99+SUC1_Treneriai!G104</f>
        <v>0</v>
      </c>
      <c r="R99" s="239">
        <f>'2.2 SK Sportuojantieji ir tr.'!M99+SUC1_Treneriai!H104</f>
        <v>0</v>
      </c>
      <c r="S99" s="239">
        <f>'2.2 SK Sportuojantieji ir tr.'!N99+SUC1_Treneriai!I104</f>
        <v>0</v>
      </c>
      <c r="T99" s="239">
        <f>'2.2 SK Sportuojantieji ir tr.'!O99+SUC1_Treneriai!J104</f>
        <v>0</v>
      </c>
      <c r="U99" s="239">
        <f>'2.2 SK Sportuojantieji ir tr.'!P99+SUC1_Treneriai!K104</f>
        <v>0</v>
      </c>
      <c r="V99" s="239">
        <f>'2.2 SK Sportuojantieji ir tr.'!Q99+SUC1_Treneriai!L104</f>
        <v>0</v>
      </c>
      <c r="W99" s="239">
        <f>'2.2 SK Sportuojantieji ir tr.'!R99+SUC1_Treneriai!M104</f>
        <v>0</v>
      </c>
      <c r="X99" s="239">
        <f>'2.2 SK Sportuojantieji ir tr.'!S99+SUC1_Treneriai!N104</f>
        <v>0</v>
      </c>
      <c r="Y99" s="239">
        <f>'2.2 SK Sportuojantieji ir tr.'!T99+SUC1_Treneriai!O104</f>
        <v>0</v>
      </c>
      <c r="Z99" s="239">
        <f>'2.2 SK Sportuojantieji ir tr.'!U99+SUC1_Treneriai!P104</f>
        <v>0</v>
      </c>
      <c r="AA99" s="239">
        <f>'2.2 SK Sportuojantieji ir tr.'!V99+SUC1_Treneriai!Q104</f>
        <v>0</v>
      </c>
      <c r="AB99" s="239">
        <f>'2.2 SK Sportuojantieji ir tr.'!W99+SUC1_Treneriai!R104</f>
        <v>0</v>
      </c>
      <c r="AC99" s="239">
        <f>'2.2 SK Sportuojantieji ir tr.'!X99+SUC1_Treneriai!S104</f>
        <v>0</v>
      </c>
      <c r="AD99" s="239">
        <f>'2.2 SK Sportuojantieji ir tr.'!Y99+SUC1_Treneriai!T104</f>
        <v>0</v>
      </c>
      <c r="AE99" s="239">
        <f>'2.2 SK Sportuojantieji ir tr.'!Z99+SUC1_Treneriai!U104</f>
        <v>0</v>
      </c>
      <c r="AF99" s="239">
        <f>'2.2 SK Sportuojantieji ir tr.'!AA99+SUC1_Treneriai!V104</f>
        <v>0</v>
      </c>
      <c r="AG99" s="239">
        <f>'2.2 SK Sportuojantieji ir tr.'!AB99+SUC1_Treneriai!W104</f>
        <v>0</v>
      </c>
      <c r="AH99" s="239">
        <f>'2.2 SK Sportuojantieji ir tr.'!AC99+SUC1_Treneriai!X104</f>
        <v>0</v>
      </c>
      <c r="AI99" s="239">
        <f>'2.2 SK Sportuojantieji ir tr.'!AD99+SUC1_Treneriai!Y104</f>
        <v>0</v>
      </c>
      <c r="AJ99" s="239">
        <f>'2.2 SK Sportuojantieji ir tr.'!AE99+SUC1_Treneriai!Z104</f>
        <v>0</v>
      </c>
      <c r="AK99" s="239">
        <f>'2.2 SK Sportuojantieji ir tr.'!AF99+SUC1_Treneriai!AA104</f>
        <v>0</v>
      </c>
      <c r="AL99" s="239">
        <f>'2.2 SK Sportuojantieji ir tr.'!AG99+SUC1_Treneriai!AB104</f>
        <v>0</v>
      </c>
      <c r="AM99" s="239">
        <f>'2.2 SK Sportuojantieji ir tr.'!AH99+SUC1_Treneriai!AC104</f>
        <v>0</v>
      </c>
      <c r="AN99" s="239">
        <f>'2.2 SK Sportuojantieji ir tr.'!AI99+SUC1_Treneriai!AD104</f>
        <v>0</v>
      </c>
      <c r="AO99" s="239">
        <f>'2.2 SK Sportuojantieji ir tr.'!AJ99+SUC1_Treneriai!AE104</f>
        <v>0</v>
      </c>
      <c r="AP99" s="239">
        <f>'2.2 SK Sportuojantieji ir tr.'!AK99+SUC1_Treneriai!AF104</f>
        <v>0</v>
      </c>
      <c r="AR99" s="214" t="str">
        <f>IF(SUC1_Treneriai!C104&gt;M99,"Klaida! Negali būti mažiau trenerių negu SUC1 formoje","")</f>
        <v/>
      </c>
    </row>
    <row r="100" spans="1:44" ht="10.5" customHeight="1">
      <c r="A100" s="41" t="s">
        <v>188</v>
      </c>
      <c r="B100" s="262" t="s">
        <v>401</v>
      </c>
      <c r="C100" s="239">
        <f>'SUC1_B. duomenys'!C122</f>
        <v>0</v>
      </c>
      <c r="D100" s="239">
        <f>'SUC1_B. duomenys'!D122</f>
        <v>0</v>
      </c>
      <c r="E100" s="239">
        <f>'SUC1_B. duomenys'!E122</f>
        <v>0</v>
      </c>
      <c r="F100" s="386">
        <f t="shared" si="7"/>
        <v>0</v>
      </c>
      <c r="G100" s="239">
        <f>'SUC1_B. duomenys'!G122</f>
        <v>0</v>
      </c>
      <c r="H100" s="239">
        <f>'2.2 SK Sportuojantieji ir tr.'!C100</f>
        <v>0</v>
      </c>
      <c r="I100" s="239">
        <f>'2.2 SK Sportuojantieji ir tr.'!D100</f>
        <v>0</v>
      </c>
      <c r="J100" s="239">
        <f>'2.2 SK Sportuojantieji ir tr.'!E100</f>
        <v>0</v>
      </c>
      <c r="K100" s="386">
        <f t="shared" si="5"/>
        <v>0</v>
      </c>
      <c r="L100" s="239">
        <f>'2.2 SK Sportuojantieji ir tr.'!G100</f>
        <v>0</v>
      </c>
      <c r="M100" s="52">
        <f>'2.2 SK Sportuojantieji ir tr.'!H100+SUC1_Treneriai!C105</f>
        <v>0</v>
      </c>
      <c r="N100" s="239">
        <f>'2.2 SK Sportuojantieji ir tr.'!I100+SUC1_Treneriai!D105</f>
        <v>0</v>
      </c>
      <c r="O100" s="37">
        <f t="shared" si="6"/>
        <v>0</v>
      </c>
      <c r="P100" s="239">
        <f>'2.2 SK Sportuojantieji ir tr.'!K100+SUC1_Treneriai!F105</f>
        <v>0</v>
      </c>
      <c r="Q100" s="239">
        <f>'2.2 SK Sportuojantieji ir tr.'!L100+SUC1_Treneriai!G105</f>
        <v>0</v>
      </c>
      <c r="R100" s="239">
        <f>'2.2 SK Sportuojantieji ir tr.'!M100+SUC1_Treneriai!H105</f>
        <v>0</v>
      </c>
      <c r="S100" s="239">
        <f>'2.2 SK Sportuojantieji ir tr.'!N100+SUC1_Treneriai!I105</f>
        <v>0</v>
      </c>
      <c r="T100" s="239">
        <f>'2.2 SK Sportuojantieji ir tr.'!O100+SUC1_Treneriai!J105</f>
        <v>0</v>
      </c>
      <c r="U100" s="239">
        <f>'2.2 SK Sportuojantieji ir tr.'!P100+SUC1_Treneriai!K105</f>
        <v>0</v>
      </c>
      <c r="V100" s="239">
        <f>'2.2 SK Sportuojantieji ir tr.'!Q100+SUC1_Treneriai!L105</f>
        <v>0</v>
      </c>
      <c r="W100" s="239">
        <f>'2.2 SK Sportuojantieji ir tr.'!R100+SUC1_Treneriai!M105</f>
        <v>0</v>
      </c>
      <c r="X100" s="239">
        <f>'2.2 SK Sportuojantieji ir tr.'!S100+SUC1_Treneriai!N105</f>
        <v>0</v>
      </c>
      <c r="Y100" s="239">
        <f>'2.2 SK Sportuojantieji ir tr.'!T100+SUC1_Treneriai!O105</f>
        <v>0</v>
      </c>
      <c r="Z100" s="239">
        <f>'2.2 SK Sportuojantieji ir tr.'!U100+SUC1_Treneriai!P105</f>
        <v>0</v>
      </c>
      <c r="AA100" s="239">
        <f>'2.2 SK Sportuojantieji ir tr.'!V100+SUC1_Treneriai!Q105</f>
        <v>0</v>
      </c>
      <c r="AB100" s="239">
        <f>'2.2 SK Sportuojantieji ir tr.'!W100+SUC1_Treneriai!R105</f>
        <v>0</v>
      </c>
      <c r="AC100" s="239">
        <f>'2.2 SK Sportuojantieji ir tr.'!X100+SUC1_Treneriai!S105</f>
        <v>0</v>
      </c>
      <c r="AD100" s="239">
        <f>'2.2 SK Sportuojantieji ir tr.'!Y100+SUC1_Treneriai!T105</f>
        <v>0</v>
      </c>
      <c r="AE100" s="239">
        <f>'2.2 SK Sportuojantieji ir tr.'!Z100+SUC1_Treneriai!U105</f>
        <v>0</v>
      </c>
      <c r="AF100" s="239">
        <f>'2.2 SK Sportuojantieji ir tr.'!AA100+SUC1_Treneriai!V105</f>
        <v>0</v>
      </c>
      <c r="AG100" s="239">
        <f>'2.2 SK Sportuojantieji ir tr.'!AB100+SUC1_Treneriai!W105</f>
        <v>0</v>
      </c>
      <c r="AH100" s="239">
        <f>'2.2 SK Sportuojantieji ir tr.'!AC100+SUC1_Treneriai!X105</f>
        <v>0</v>
      </c>
      <c r="AI100" s="239">
        <f>'2.2 SK Sportuojantieji ir tr.'!AD100+SUC1_Treneriai!Y105</f>
        <v>0</v>
      </c>
      <c r="AJ100" s="239">
        <f>'2.2 SK Sportuojantieji ir tr.'!AE100+SUC1_Treneriai!Z105</f>
        <v>0</v>
      </c>
      <c r="AK100" s="239">
        <f>'2.2 SK Sportuojantieji ir tr.'!AF100+SUC1_Treneriai!AA105</f>
        <v>0</v>
      </c>
      <c r="AL100" s="239">
        <f>'2.2 SK Sportuojantieji ir tr.'!AG100+SUC1_Treneriai!AB105</f>
        <v>0</v>
      </c>
      <c r="AM100" s="239">
        <f>'2.2 SK Sportuojantieji ir tr.'!AH100+SUC1_Treneriai!AC105</f>
        <v>0</v>
      </c>
      <c r="AN100" s="239">
        <f>'2.2 SK Sportuojantieji ir tr.'!AI100+SUC1_Treneriai!AD105</f>
        <v>0</v>
      </c>
      <c r="AO100" s="239">
        <f>'2.2 SK Sportuojantieji ir tr.'!AJ100+SUC1_Treneriai!AE105</f>
        <v>0</v>
      </c>
      <c r="AP100" s="239">
        <f>'2.2 SK Sportuojantieji ir tr.'!AK100+SUC1_Treneriai!AF105</f>
        <v>0</v>
      </c>
      <c r="AR100" s="214" t="str">
        <f>IF(SUC1_Treneriai!C105&gt;M100,"Klaida! Negali būti mažiau trenerių negu SUC1 formoje","")</f>
        <v/>
      </c>
    </row>
    <row r="101" spans="1:44" ht="10.5" customHeight="1">
      <c r="A101" s="41" t="s">
        <v>189</v>
      </c>
      <c r="B101" s="262" t="s">
        <v>100</v>
      </c>
      <c r="C101" s="239">
        <f>'SUC1_B. duomenys'!C123</f>
        <v>0</v>
      </c>
      <c r="D101" s="239">
        <f>'SUC1_B. duomenys'!D123</f>
        <v>0</v>
      </c>
      <c r="E101" s="239">
        <f>'SUC1_B. duomenys'!E123</f>
        <v>0</v>
      </c>
      <c r="F101" s="386">
        <f t="shared" si="7"/>
        <v>0</v>
      </c>
      <c r="G101" s="239">
        <f>'SUC1_B. duomenys'!G123</f>
        <v>0</v>
      </c>
      <c r="H101" s="239">
        <f>'2.2 SK Sportuojantieji ir tr.'!C101</f>
        <v>265</v>
      </c>
      <c r="I101" s="239">
        <f>'2.2 SK Sportuojantieji ir tr.'!D101</f>
        <v>6</v>
      </c>
      <c r="J101" s="239">
        <f>'2.2 SK Sportuojantieji ir tr.'!E101</f>
        <v>0</v>
      </c>
      <c r="K101" s="386">
        <f t="shared" si="5"/>
        <v>271</v>
      </c>
      <c r="L101" s="239">
        <f>'2.2 SK Sportuojantieji ir tr.'!G101</f>
        <v>167</v>
      </c>
      <c r="M101" s="52">
        <f>'2.2 SK Sportuojantieji ir tr.'!H101+SUC1_Treneriai!C106</f>
        <v>8</v>
      </c>
      <c r="N101" s="239">
        <f>'2.2 SK Sportuojantieji ir tr.'!I101+SUC1_Treneriai!D106</f>
        <v>4</v>
      </c>
      <c r="O101" s="37">
        <f t="shared" si="6"/>
        <v>4</v>
      </c>
      <c r="P101" s="239">
        <f>'2.2 SK Sportuojantieji ir tr.'!K101+SUC1_Treneriai!F106</f>
        <v>0</v>
      </c>
      <c r="Q101" s="239">
        <f>'2.2 SK Sportuojantieji ir tr.'!L101+SUC1_Treneriai!G106</f>
        <v>0</v>
      </c>
      <c r="R101" s="239">
        <f>'2.2 SK Sportuojantieji ir tr.'!M101+SUC1_Treneriai!H106</f>
        <v>0</v>
      </c>
      <c r="S101" s="239">
        <f>'2.2 SK Sportuojantieji ir tr.'!N101+SUC1_Treneriai!I106</f>
        <v>2</v>
      </c>
      <c r="T101" s="239">
        <f>'2.2 SK Sportuojantieji ir tr.'!O101+SUC1_Treneriai!J106</f>
        <v>0</v>
      </c>
      <c r="U101" s="239">
        <f>'2.2 SK Sportuojantieji ir tr.'!P101+SUC1_Treneriai!K106</f>
        <v>2</v>
      </c>
      <c r="V101" s="239">
        <f>'2.2 SK Sportuojantieji ir tr.'!Q101+SUC1_Treneriai!L106</f>
        <v>6</v>
      </c>
      <c r="W101" s="239">
        <f>'2.2 SK Sportuojantieji ir tr.'!R101+SUC1_Treneriai!M106</f>
        <v>2</v>
      </c>
      <c r="X101" s="239">
        <f>'2.2 SK Sportuojantieji ir tr.'!S101+SUC1_Treneriai!N106</f>
        <v>2</v>
      </c>
      <c r="Y101" s="239">
        <f>'2.2 SK Sportuojantieji ir tr.'!T101+SUC1_Treneriai!O106</f>
        <v>4</v>
      </c>
      <c r="Z101" s="239">
        <f>'2.2 SK Sportuojantieji ir tr.'!U101+SUC1_Treneriai!P106</f>
        <v>2</v>
      </c>
      <c r="AA101" s="239">
        <f>'2.2 SK Sportuojantieji ir tr.'!V101+SUC1_Treneriai!Q106</f>
        <v>4</v>
      </c>
      <c r="AB101" s="239">
        <f>'2.2 SK Sportuojantieji ir tr.'!W101+SUC1_Treneriai!R106</f>
        <v>0</v>
      </c>
      <c r="AC101" s="239">
        <f>'2.2 SK Sportuojantieji ir tr.'!X101+SUC1_Treneriai!S106</f>
        <v>0</v>
      </c>
      <c r="AD101" s="239">
        <f>'2.2 SK Sportuojantieji ir tr.'!Y101+SUC1_Treneriai!T106</f>
        <v>0</v>
      </c>
      <c r="AE101" s="239">
        <f>'2.2 SK Sportuojantieji ir tr.'!Z101+SUC1_Treneriai!U106</f>
        <v>0</v>
      </c>
      <c r="AF101" s="239">
        <f>'2.2 SK Sportuojantieji ir tr.'!AA101+SUC1_Treneriai!V106</f>
        <v>0</v>
      </c>
      <c r="AG101" s="239">
        <f>'2.2 SK Sportuojantieji ir tr.'!AB101+SUC1_Treneriai!W106</f>
        <v>0</v>
      </c>
      <c r="AH101" s="239">
        <f>'2.2 SK Sportuojantieji ir tr.'!AC101+SUC1_Treneriai!X106</f>
        <v>0</v>
      </c>
      <c r="AI101" s="239">
        <f>'2.2 SK Sportuojantieji ir tr.'!AD101+SUC1_Treneriai!Y106</f>
        <v>0</v>
      </c>
      <c r="AJ101" s="239">
        <f>'2.2 SK Sportuojantieji ir tr.'!AE101+SUC1_Treneriai!Z106</f>
        <v>0</v>
      </c>
      <c r="AK101" s="239">
        <f>'2.2 SK Sportuojantieji ir tr.'!AF101+SUC1_Treneriai!AA106</f>
        <v>0</v>
      </c>
      <c r="AL101" s="239">
        <f>'2.2 SK Sportuojantieji ir tr.'!AG101+SUC1_Treneriai!AB106</f>
        <v>0</v>
      </c>
      <c r="AM101" s="239">
        <f>'2.2 SK Sportuojantieji ir tr.'!AH101+SUC1_Treneriai!AC106</f>
        <v>0</v>
      </c>
      <c r="AN101" s="239">
        <f>'2.2 SK Sportuojantieji ir tr.'!AI101+SUC1_Treneriai!AD106</f>
        <v>0</v>
      </c>
      <c r="AO101" s="239">
        <f>'2.2 SK Sportuojantieji ir tr.'!AJ101+SUC1_Treneriai!AE106</f>
        <v>0</v>
      </c>
      <c r="AP101" s="239">
        <f>'2.2 SK Sportuojantieji ir tr.'!AK101+SUC1_Treneriai!AF106</f>
        <v>6</v>
      </c>
      <c r="AR101" s="214" t="str">
        <f>IF(SUC1_Treneriai!C106&gt;M101,"Klaida! Negali būti mažiau trenerių negu SUC1 formoje","")</f>
        <v/>
      </c>
    </row>
    <row r="102" spans="1:44" ht="10.5" customHeight="1">
      <c r="A102" s="41" t="s">
        <v>190</v>
      </c>
      <c r="B102" s="262" t="s">
        <v>402</v>
      </c>
      <c r="C102" s="239">
        <f>'SUC1_B. duomenys'!C124</f>
        <v>0</v>
      </c>
      <c r="D102" s="239">
        <f>'SUC1_B. duomenys'!D124</f>
        <v>0</v>
      </c>
      <c r="E102" s="239">
        <f>'SUC1_B. duomenys'!E124</f>
        <v>0</v>
      </c>
      <c r="F102" s="386">
        <f t="shared" si="7"/>
        <v>0</v>
      </c>
      <c r="G102" s="239">
        <f>'SUC1_B. duomenys'!G124</f>
        <v>0</v>
      </c>
      <c r="H102" s="239">
        <f>'2.2 SK Sportuojantieji ir tr.'!C102</f>
        <v>0</v>
      </c>
      <c r="I102" s="239">
        <f>'2.2 SK Sportuojantieji ir tr.'!D102</f>
        <v>0</v>
      </c>
      <c r="J102" s="239">
        <f>'2.2 SK Sportuojantieji ir tr.'!E102</f>
        <v>0</v>
      </c>
      <c r="K102" s="386">
        <f t="shared" si="5"/>
        <v>0</v>
      </c>
      <c r="L102" s="239">
        <f>'2.2 SK Sportuojantieji ir tr.'!G102</f>
        <v>0</v>
      </c>
      <c r="M102" s="52">
        <f>'2.2 SK Sportuojantieji ir tr.'!H102+SUC1_Treneriai!C107</f>
        <v>0</v>
      </c>
      <c r="N102" s="239">
        <f>'2.2 SK Sportuojantieji ir tr.'!I102+SUC1_Treneriai!D107</f>
        <v>0</v>
      </c>
      <c r="O102" s="37">
        <f t="shared" si="6"/>
        <v>0</v>
      </c>
      <c r="P102" s="239">
        <f>'2.2 SK Sportuojantieji ir tr.'!K102+SUC1_Treneriai!F107</f>
        <v>0</v>
      </c>
      <c r="Q102" s="239">
        <f>'2.2 SK Sportuojantieji ir tr.'!L102+SUC1_Treneriai!G107</f>
        <v>0</v>
      </c>
      <c r="R102" s="239">
        <f>'2.2 SK Sportuojantieji ir tr.'!M102+SUC1_Treneriai!H107</f>
        <v>0</v>
      </c>
      <c r="S102" s="239">
        <f>'2.2 SK Sportuojantieji ir tr.'!N102+SUC1_Treneriai!I107</f>
        <v>0</v>
      </c>
      <c r="T102" s="239">
        <f>'2.2 SK Sportuojantieji ir tr.'!O102+SUC1_Treneriai!J107</f>
        <v>0</v>
      </c>
      <c r="U102" s="239">
        <f>'2.2 SK Sportuojantieji ir tr.'!P102+SUC1_Treneriai!K107</f>
        <v>0</v>
      </c>
      <c r="V102" s="239">
        <f>'2.2 SK Sportuojantieji ir tr.'!Q102+SUC1_Treneriai!L107</f>
        <v>0</v>
      </c>
      <c r="W102" s="239">
        <f>'2.2 SK Sportuojantieji ir tr.'!R102+SUC1_Treneriai!M107</f>
        <v>0</v>
      </c>
      <c r="X102" s="239">
        <f>'2.2 SK Sportuojantieji ir tr.'!S102+SUC1_Treneriai!N107</f>
        <v>0</v>
      </c>
      <c r="Y102" s="239">
        <f>'2.2 SK Sportuojantieji ir tr.'!T102+SUC1_Treneriai!O107</f>
        <v>0</v>
      </c>
      <c r="Z102" s="239">
        <f>'2.2 SK Sportuojantieji ir tr.'!U102+SUC1_Treneriai!P107</f>
        <v>0</v>
      </c>
      <c r="AA102" s="239">
        <f>'2.2 SK Sportuojantieji ir tr.'!V102+SUC1_Treneriai!Q107</f>
        <v>0</v>
      </c>
      <c r="AB102" s="239">
        <f>'2.2 SK Sportuojantieji ir tr.'!W102+SUC1_Treneriai!R107</f>
        <v>0</v>
      </c>
      <c r="AC102" s="239">
        <f>'2.2 SK Sportuojantieji ir tr.'!X102+SUC1_Treneriai!S107</f>
        <v>0</v>
      </c>
      <c r="AD102" s="239">
        <f>'2.2 SK Sportuojantieji ir tr.'!Y102+SUC1_Treneriai!T107</f>
        <v>0</v>
      </c>
      <c r="AE102" s="239">
        <f>'2.2 SK Sportuojantieji ir tr.'!Z102+SUC1_Treneriai!U107</f>
        <v>0</v>
      </c>
      <c r="AF102" s="239">
        <f>'2.2 SK Sportuojantieji ir tr.'!AA102+SUC1_Treneriai!V107</f>
        <v>0</v>
      </c>
      <c r="AG102" s="239">
        <f>'2.2 SK Sportuojantieji ir tr.'!AB102+SUC1_Treneriai!W107</f>
        <v>0</v>
      </c>
      <c r="AH102" s="239">
        <f>'2.2 SK Sportuojantieji ir tr.'!AC102+SUC1_Treneriai!X107</f>
        <v>0</v>
      </c>
      <c r="AI102" s="239">
        <f>'2.2 SK Sportuojantieji ir tr.'!AD102+SUC1_Treneriai!Y107</f>
        <v>0</v>
      </c>
      <c r="AJ102" s="239">
        <f>'2.2 SK Sportuojantieji ir tr.'!AE102+SUC1_Treneriai!Z107</f>
        <v>0</v>
      </c>
      <c r="AK102" s="239">
        <f>'2.2 SK Sportuojantieji ir tr.'!AF102+SUC1_Treneriai!AA107</f>
        <v>0</v>
      </c>
      <c r="AL102" s="239">
        <f>'2.2 SK Sportuojantieji ir tr.'!AG102+SUC1_Treneriai!AB107</f>
        <v>0</v>
      </c>
      <c r="AM102" s="239">
        <f>'2.2 SK Sportuojantieji ir tr.'!AH102+SUC1_Treneriai!AC107</f>
        <v>0</v>
      </c>
      <c r="AN102" s="239">
        <f>'2.2 SK Sportuojantieji ir tr.'!AI102+SUC1_Treneriai!AD107</f>
        <v>0</v>
      </c>
      <c r="AO102" s="239">
        <f>'2.2 SK Sportuojantieji ir tr.'!AJ102+SUC1_Treneriai!AE107</f>
        <v>0</v>
      </c>
      <c r="AP102" s="239">
        <f>'2.2 SK Sportuojantieji ir tr.'!AK102+SUC1_Treneriai!AF107</f>
        <v>0</v>
      </c>
      <c r="AR102" s="214" t="str">
        <f>IF(SUC1_Treneriai!C107&gt;M102,"Klaida! Negali būti mažiau trenerių negu SUC1 formoje","")</f>
        <v/>
      </c>
    </row>
    <row r="103" spans="1:44" ht="10.5" customHeight="1">
      <c r="A103" s="41" t="s">
        <v>191</v>
      </c>
      <c r="B103" s="262" t="s">
        <v>403</v>
      </c>
      <c r="C103" s="239">
        <f>'SUC1_B. duomenys'!C125</f>
        <v>0</v>
      </c>
      <c r="D103" s="239">
        <f>'SUC1_B. duomenys'!D125</f>
        <v>0</v>
      </c>
      <c r="E103" s="239">
        <f>'SUC1_B. duomenys'!E125</f>
        <v>0</v>
      </c>
      <c r="F103" s="386">
        <f t="shared" si="7"/>
        <v>0</v>
      </c>
      <c r="G103" s="239">
        <f>'SUC1_B. duomenys'!G125</f>
        <v>0</v>
      </c>
      <c r="H103" s="239">
        <f>'2.2 SK Sportuojantieji ir tr.'!C103</f>
        <v>0</v>
      </c>
      <c r="I103" s="239">
        <f>'2.2 SK Sportuojantieji ir tr.'!D103</f>
        <v>0</v>
      </c>
      <c r="J103" s="239">
        <f>'2.2 SK Sportuojantieji ir tr.'!E103</f>
        <v>0</v>
      </c>
      <c r="K103" s="386">
        <f t="shared" si="5"/>
        <v>0</v>
      </c>
      <c r="L103" s="239">
        <f>'2.2 SK Sportuojantieji ir tr.'!G103</f>
        <v>0</v>
      </c>
      <c r="M103" s="52">
        <f>'2.2 SK Sportuojantieji ir tr.'!H103+SUC1_Treneriai!C108</f>
        <v>0</v>
      </c>
      <c r="N103" s="239">
        <f>'2.2 SK Sportuojantieji ir tr.'!I103+SUC1_Treneriai!D108</f>
        <v>0</v>
      </c>
      <c r="O103" s="37">
        <f t="shared" si="6"/>
        <v>0</v>
      </c>
      <c r="P103" s="239">
        <f>'2.2 SK Sportuojantieji ir tr.'!K103+SUC1_Treneriai!F108</f>
        <v>0</v>
      </c>
      <c r="Q103" s="239">
        <f>'2.2 SK Sportuojantieji ir tr.'!L103+SUC1_Treneriai!G108</f>
        <v>0</v>
      </c>
      <c r="R103" s="239">
        <f>'2.2 SK Sportuojantieji ir tr.'!M103+SUC1_Treneriai!H108</f>
        <v>0</v>
      </c>
      <c r="S103" s="239">
        <f>'2.2 SK Sportuojantieji ir tr.'!N103+SUC1_Treneriai!I108</f>
        <v>0</v>
      </c>
      <c r="T103" s="239">
        <f>'2.2 SK Sportuojantieji ir tr.'!O103+SUC1_Treneriai!J108</f>
        <v>0</v>
      </c>
      <c r="U103" s="239">
        <f>'2.2 SK Sportuojantieji ir tr.'!P103+SUC1_Treneriai!K108</f>
        <v>0</v>
      </c>
      <c r="V103" s="239">
        <f>'2.2 SK Sportuojantieji ir tr.'!Q103+SUC1_Treneriai!L108</f>
        <v>0</v>
      </c>
      <c r="W103" s="239">
        <f>'2.2 SK Sportuojantieji ir tr.'!R103+SUC1_Treneriai!M108</f>
        <v>0</v>
      </c>
      <c r="X103" s="239">
        <f>'2.2 SK Sportuojantieji ir tr.'!S103+SUC1_Treneriai!N108</f>
        <v>0</v>
      </c>
      <c r="Y103" s="239">
        <f>'2.2 SK Sportuojantieji ir tr.'!T103+SUC1_Treneriai!O108</f>
        <v>0</v>
      </c>
      <c r="Z103" s="239">
        <f>'2.2 SK Sportuojantieji ir tr.'!U103+SUC1_Treneriai!P108</f>
        <v>0</v>
      </c>
      <c r="AA103" s="239">
        <f>'2.2 SK Sportuojantieji ir tr.'!V103+SUC1_Treneriai!Q108</f>
        <v>0</v>
      </c>
      <c r="AB103" s="239">
        <f>'2.2 SK Sportuojantieji ir tr.'!W103+SUC1_Treneriai!R108</f>
        <v>0</v>
      </c>
      <c r="AC103" s="239">
        <f>'2.2 SK Sportuojantieji ir tr.'!X103+SUC1_Treneriai!S108</f>
        <v>0</v>
      </c>
      <c r="AD103" s="239">
        <f>'2.2 SK Sportuojantieji ir tr.'!Y103+SUC1_Treneriai!T108</f>
        <v>0</v>
      </c>
      <c r="AE103" s="239">
        <f>'2.2 SK Sportuojantieji ir tr.'!Z103+SUC1_Treneriai!U108</f>
        <v>0</v>
      </c>
      <c r="AF103" s="239">
        <f>'2.2 SK Sportuojantieji ir tr.'!AA103+SUC1_Treneriai!V108</f>
        <v>0</v>
      </c>
      <c r="AG103" s="239">
        <f>'2.2 SK Sportuojantieji ir tr.'!AB103+SUC1_Treneriai!W108</f>
        <v>0</v>
      </c>
      <c r="AH103" s="239">
        <f>'2.2 SK Sportuojantieji ir tr.'!AC103+SUC1_Treneriai!X108</f>
        <v>0</v>
      </c>
      <c r="AI103" s="239">
        <f>'2.2 SK Sportuojantieji ir tr.'!AD103+SUC1_Treneriai!Y108</f>
        <v>0</v>
      </c>
      <c r="AJ103" s="239">
        <f>'2.2 SK Sportuojantieji ir tr.'!AE103+SUC1_Treneriai!Z108</f>
        <v>0</v>
      </c>
      <c r="AK103" s="239">
        <f>'2.2 SK Sportuojantieji ir tr.'!AF103+SUC1_Treneriai!AA108</f>
        <v>0</v>
      </c>
      <c r="AL103" s="239">
        <f>'2.2 SK Sportuojantieji ir tr.'!AG103+SUC1_Treneriai!AB108</f>
        <v>0</v>
      </c>
      <c r="AM103" s="239">
        <f>'2.2 SK Sportuojantieji ir tr.'!AH103+SUC1_Treneriai!AC108</f>
        <v>0</v>
      </c>
      <c r="AN103" s="239">
        <f>'2.2 SK Sportuojantieji ir tr.'!AI103+SUC1_Treneriai!AD108</f>
        <v>0</v>
      </c>
      <c r="AO103" s="239">
        <f>'2.2 SK Sportuojantieji ir tr.'!AJ103+SUC1_Treneriai!AE108</f>
        <v>0</v>
      </c>
      <c r="AP103" s="239">
        <f>'2.2 SK Sportuojantieji ir tr.'!AK103+SUC1_Treneriai!AF108</f>
        <v>0</v>
      </c>
      <c r="AR103" s="214" t="str">
        <f>IF(SUC1_Treneriai!C108&gt;M103,"Klaida! Negali būti mažiau trenerių negu SUC1 formoje","")</f>
        <v/>
      </c>
    </row>
    <row r="104" spans="1:44" ht="10.5" customHeight="1">
      <c r="A104" s="41" t="s">
        <v>192</v>
      </c>
      <c r="B104" s="262" t="s">
        <v>101</v>
      </c>
      <c r="C104" s="239">
        <f>'SUC1_B. duomenys'!C126</f>
        <v>0</v>
      </c>
      <c r="D104" s="239">
        <f>'SUC1_B. duomenys'!D126</f>
        <v>0</v>
      </c>
      <c r="E104" s="239">
        <f>'SUC1_B. duomenys'!E126</f>
        <v>0</v>
      </c>
      <c r="F104" s="386">
        <f t="shared" si="7"/>
        <v>0</v>
      </c>
      <c r="G104" s="239">
        <f>'SUC1_B. duomenys'!G126</f>
        <v>0</v>
      </c>
      <c r="H104" s="239">
        <f>'2.2 SK Sportuojantieji ir tr.'!C104</f>
        <v>0</v>
      </c>
      <c r="I104" s="239">
        <f>'2.2 SK Sportuojantieji ir tr.'!D104</f>
        <v>0</v>
      </c>
      <c r="J104" s="239">
        <f>'2.2 SK Sportuojantieji ir tr.'!E104</f>
        <v>0</v>
      </c>
      <c r="K104" s="386">
        <f t="shared" si="5"/>
        <v>0</v>
      </c>
      <c r="L104" s="239">
        <f>'2.2 SK Sportuojantieji ir tr.'!G104</f>
        <v>0</v>
      </c>
      <c r="M104" s="52">
        <f>'2.2 SK Sportuojantieji ir tr.'!H104+SUC1_Treneriai!C109</f>
        <v>0</v>
      </c>
      <c r="N104" s="239">
        <f>'2.2 SK Sportuojantieji ir tr.'!I104+SUC1_Treneriai!D109</f>
        <v>0</v>
      </c>
      <c r="O104" s="37">
        <f t="shared" si="6"/>
        <v>0</v>
      </c>
      <c r="P104" s="239">
        <f>'2.2 SK Sportuojantieji ir tr.'!K104+SUC1_Treneriai!F109</f>
        <v>0</v>
      </c>
      <c r="Q104" s="239">
        <f>'2.2 SK Sportuojantieji ir tr.'!L104+SUC1_Treneriai!G109</f>
        <v>0</v>
      </c>
      <c r="R104" s="239">
        <f>'2.2 SK Sportuojantieji ir tr.'!M104+SUC1_Treneriai!H109</f>
        <v>0</v>
      </c>
      <c r="S104" s="239">
        <f>'2.2 SK Sportuojantieji ir tr.'!N104+SUC1_Treneriai!I109</f>
        <v>0</v>
      </c>
      <c r="T104" s="239">
        <f>'2.2 SK Sportuojantieji ir tr.'!O104+SUC1_Treneriai!J109</f>
        <v>0</v>
      </c>
      <c r="U104" s="239">
        <f>'2.2 SK Sportuojantieji ir tr.'!P104+SUC1_Treneriai!K109</f>
        <v>0</v>
      </c>
      <c r="V104" s="239">
        <f>'2.2 SK Sportuojantieji ir tr.'!Q104+SUC1_Treneriai!L109</f>
        <v>0</v>
      </c>
      <c r="W104" s="239">
        <f>'2.2 SK Sportuojantieji ir tr.'!R104+SUC1_Treneriai!M109</f>
        <v>0</v>
      </c>
      <c r="X104" s="239">
        <f>'2.2 SK Sportuojantieji ir tr.'!S104+SUC1_Treneriai!N109</f>
        <v>0</v>
      </c>
      <c r="Y104" s="239">
        <f>'2.2 SK Sportuojantieji ir tr.'!T104+SUC1_Treneriai!O109</f>
        <v>0</v>
      </c>
      <c r="Z104" s="239">
        <f>'2.2 SK Sportuojantieji ir tr.'!U104+SUC1_Treneriai!P109</f>
        <v>0</v>
      </c>
      <c r="AA104" s="239">
        <f>'2.2 SK Sportuojantieji ir tr.'!V104+SUC1_Treneriai!Q109</f>
        <v>0</v>
      </c>
      <c r="AB104" s="239">
        <f>'2.2 SK Sportuojantieji ir tr.'!W104+SUC1_Treneriai!R109</f>
        <v>0</v>
      </c>
      <c r="AC104" s="239">
        <f>'2.2 SK Sportuojantieji ir tr.'!X104+SUC1_Treneriai!S109</f>
        <v>0</v>
      </c>
      <c r="AD104" s="239">
        <f>'2.2 SK Sportuojantieji ir tr.'!Y104+SUC1_Treneriai!T109</f>
        <v>0</v>
      </c>
      <c r="AE104" s="239">
        <f>'2.2 SK Sportuojantieji ir tr.'!Z104+SUC1_Treneriai!U109</f>
        <v>0</v>
      </c>
      <c r="AF104" s="239">
        <f>'2.2 SK Sportuojantieji ir tr.'!AA104+SUC1_Treneriai!V109</f>
        <v>0</v>
      </c>
      <c r="AG104" s="239">
        <f>'2.2 SK Sportuojantieji ir tr.'!AB104+SUC1_Treneriai!W109</f>
        <v>0</v>
      </c>
      <c r="AH104" s="239">
        <f>'2.2 SK Sportuojantieji ir tr.'!AC104+SUC1_Treneriai!X109</f>
        <v>0</v>
      </c>
      <c r="AI104" s="239">
        <f>'2.2 SK Sportuojantieji ir tr.'!AD104+SUC1_Treneriai!Y109</f>
        <v>0</v>
      </c>
      <c r="AJ104" s="239">
        <f>'2.2 SK Sportuojantieji ir tr.'!AE104+SUC1_Treneriai!Z109</f>
        <v>0</v>
      </c>
      <c r="AK104" s="239">
        <f>'2.2 SK Sportuojantieji ir tr.'!AF104+SUC1_Treneriai!AA109</f>
        <v>0</v>
      </c>
      <c r="AL104" s="239">
        <f>'2.2 SK Sportuojantieji ir tr.'!AG104+SUC1_Treneriai!AB109</f>
        <v>0</v>
      </c>
      <c r="AM104" s="239">
        <f>'2.2 SK Sportuojantieji ir tr.'!AH104+SUC1_Treneriai!AC109</f>
        <v>0</v>
      </c>
      <c r="AN104" s="239">
        <f>'2.2 SK Sportuojantieji ir tr.'!AI104+SUC1_Treneriai!AD109</f>
        <v>0</v>
      </c>
      <c r="AO104" s="239">
        <f>'2.2 SK Sportuojantieji ir tr.'!AJ104+SUC1_Treneriai!AE109</f>
        <v>0</v>
      </c>
      <c r="AP104" s="239">
        <f>'2.2 SK Sportuojantieji ir tr.'!AK104+SUC1_Treneriai!AF109</f>
        <v>0</v>
      </c>
      <c r="AR104" s="214" t="str">
        <f>IF(SUC1_Treneriai!C109&gt;M104,"Klaida! Negali būti mažiau trenerių negu SUC1 formoje","")</f>
        <v/>
      </c>
    </row>
    <row r="105" spans="1:44" ht="10.5" customHeight="1">
      <c r="A105" s="41" t="s">
        <v>193</v>
      </c>
      <c r="B105" s="262" t="s">
        <v>208</v>
      </c>
      <c r="C105" s="239">
        <f>'SUC1_B. duomenys'!C127</f>
        <v>0</v>
      </c>
      <c r="D105" s="239">
        <f>'SUC1_B. duomenys'!D127</f>
        <v>0</v>
      </c>
      <c r="E105" s="239">
        <f>'SUC1_B. duomenys'!E127</f>
        <v>0</v>
      </c>
      <c r="F105" s="386">
        <f t="shared" si="7"/>
        <v>0</v>
      </c>
      <c r="G105" s="239">
        <f>'SUC1_B. duomenys'!G127</f>
        <v>0</v>
      </c>
      <c r="H105" s="239">
        <f>'2.2 SK Sportuojantieji ir tr.'!C105</f>
        <v>0</v>
      </c>
      <c r="I105" s="239">
        <f>'2.2 SK Sportuojantieji ir tr.'!D105</f>
        <v>0</v>
      </c>
      <c r="J105" s="239">
        <f>'2.2 SK Sportuojantieji ir tr.'!E105</f>
        <v>0</v>
      </c>
      <c r="K105" s="386">
        <f t="shared" si="5"/>
        <v>0</v>
      </c>
      <c r="L105" s="239">
        <f>'2.2 SK Sportuojantieji ir tr.'!G105</f>
        <v>0</v>
      </c>
      <c r="M105" s="52">
        <f>'2.2 SK Sportuojantieji ir tr.'!H105+SUC1_Treneriai!C110</f>
        <v>0</v>
      </c>
      <c r="N105" s="239">
        <f>'2.2 SK Sportuojantieji ir tr.'!I105+SUC1_Treneriai!D110</f>
        <v>0</v>
      </c>
      <c r="O105" s="37">
        <f t="shared" si="6"/>
        <v>0</v>
      </c>
      <c r="P105" s="239">
        <f>'2.2 SK Sportuojantieji ir tr.'!K105+SUC1_Treneriai!F110</f>
        <v>0</v>
      </c>
      <c r="Q105" s="239">
        <f>'2.2 SK Sportuojantieji ir tr.'!L105+SUC1_Treneriai!G110</f>
        <v>0</v>
      </c>
      <c r="R105" s="239">
        <f>'2.2 SK Sportuojantieji ir tr.'!M105+SUC1_Treneriai!H110</f>
        <v>0</v>
      </c>
      <c r="S105" s="239">
        <f>'2.2 SK Sportuojantieji ir tr.'!N105+SUC1_Treneriai!I110</f>
        <v>0</v>
      </c>
      <c r="T105" s="239">
        <f>'2.2 SK Sportuojantieji ir tr.'!O105+SUC1_Treneriai!J110</f>
        <v>0</v>
      </c>
      <c r="U105" s="239">
        <f>'2.2 SK Sportuojantieji ir tr.'!P105+SUC1_Treneriai!K110</f>
        <v>0</v>
      </c>
      <c r="V105" s="239">
        <f>'2.2 SK Sportuojantieji ir tr.'!Q105+SUC1_Treneriai!L110</f>
        <v>0</v>
      </c>
      <c r="W105" s="239">
        <f>'2.2 SK Sportuojantieji ir tr.'!R105+SUC1_Treneriai!M110</f>
        <v>0</v>
      </c>
      <c r="X105" s="239">
        <f>'2.2 SK Sportuojantieji ir tr.'!S105+SUC1_Treneriai!N110</f>
        <v>0</v>
      </c>
      <c r="Y105" s="239">
        <f>'2.2 SK Sportuojantieji ir tr.'!T105+SUC1_Treneriai!O110</f>
        <v>0</v>
      </c>
      <c r="Z105" s="239">
        <f>'2.2 SK Sportuojantieji ir tr.'!U105+SUC1_Treneriai!P110</f>
        <v>0</v>
      </c>
      <c r="AA105" s="239">
        <f>'2.2 SK Sportuojantieji ir tr.'!V105+SUC1_Treneriai!Q110</f>
        <v>0</v>
      </c>
      <c r="AB105" s="239">
        <f>'2.2 SK Sportuojantieji ir tr.'!W105+SUC1_Treneriai!R110</f>
        <v>0</v>
      </c>
      <c r="AC105" s="239">
        <f>'2.2 SK Sportuojantieji ir tr.'!X105+SUC1_Treneriai!S110</f>
        <v>0</v>
      </c>
      <c r="AD105" s="239">
        <f>'2.2 SK Sportuojantieji ir tr.'!Y105+SUC1_Treneriai!T110</f>
        <v>0</v>
      </c>
      <c r="AE105" s="239">
        <f>'2.2 SK Sportuojantieji ir tr.'!Z105+SUC1_Treneriai!U110</f>
        <v>0</v>
      </c>
      <c r="AF105" s="239">
        <f>'2.2 SK Sportuojantieji ir tr.'!AA105+SUC1_Treneriai!V110</f>
        <v>0</v>
      </c>
      <c r="AG105" s="239">
        <f>'2.2 SK Sportuojantieji ir tr.'!AB105+SUC1_Treneriai!W110</f>
        <v>0</v>
      </c>
      <c r="AH105" s="239">
        <f>'2.2 SK Sportuojantieji ir tr.'!AC105+SUC1_Treneriai!X110</f>
        <v>0</v>
      </c>
      <c r="AI105" s="239">
        <f>'2.2 SK Sportuojantieji ir tr.'!AD105+SUC1_Treneriai!Y110</f>
        <v>0</v>
      </c>
      <c r="AJ105" s="239">
        <f>'2.2 SK Sportuojantieji ir tr.'!AE105+SUC1_Treneriai!Z110</f>
        <v>0</v>
      </c>
      <c r="AK105" s="239">
        <f>'2.2 SK Sportuojantieji ir tr.'!AF105+SUC1_Treneriai!AA110</f>
        <v>0</v>
      </c>
      <c r="AL105" s="239">
        <f>'2.2 SK Sportuojantieji ir tr.'!AG105+SUC1_Treneriai!AB110</f>
        <v>0</v>
      </c>
      <c r="AM105" s="239">
        <f>'2.2 SK Sportuojantieji ir tr.'!AH105+SUC1_Treneriai!AC110</f>
        <v>0</v>
      </c>
      <c r="AN105" s="239">
        <f>'2.2 SK Sportuojantieji ir tr.'!AI105+SUC1_Treneriai!AD110</f>
        <v>0</v>
      </c>
      <c r="AO105" s="239">
        <f>'2.2 SK Sportuojantieji ir tr.'!AJ105+SUC1_Treneriai!AE110</f>
        <v>0</v>
      </c>
      <c r="AP105" s="239">
        <f>'2.2 SK Sportuojantieji ir tr.'!AK105+SUC1_Treneriai!AF110</f>
        <v>0</v>
      </c>
      <c r="AR105" s="214" t="str">
        <f>IF(SUC1_Treneriai!C110&gt;M105,"Klaida! Negali būti mažiau trenerių negu SUC1 formoje","")</f>
        <v/>
      </c>
    </row>
    <row r="106" spans="1:44" ht="10.5" customHeight="1">
      <c r="A106" s="41" t="s">
        <v>194</v>
      </c>
      <c r="B106" s="262" t="s">
        <v>210</v>
      </c>
      <c r="C106" s="239">
        <f>'SUC1_B. duomenys'!C128</f>
        <v>0</v>
      </c>
      <c r="D106" s="239">
        <f>'SUC1_B. duomenys'!D128</f>
        <v>0</v>
      </c>
      <c r="E106" s="239">
        <f>'SUC1_B. duomenys'!E128</f>
        <v>0</v>
      </c>
      <c r="F106" s="386">
        <f t="shared" si="7"/>
        <v>0</v>
      </c>
      <c r="G106" s="239">
        <f>'SUC1_B. duomenys'!G128</f>
        <v>0</v>
      </c>
      <c r="H106" s="239">
        <f>'2.2 SK Sportuojantieji ir tr.'!C106</f>
        <v>0</v>
      </c>
      <c r="I106" s="239">
        <f>'2.2 SK Sportuojantieji ir tr.'!D106</f>
        <v>0</v>
      </c>
      <c r="J106" s="239">
        <f>'2.2 SK Sportuojantieji ir tr.'!E106</f>
        <v>0</v>
      </c>
      <c r="K106" s="386">
        <f t="shared" si="5"/>
        <v>0</v>
      </c>
      <c r="L106" s="239">
        <f>'2.2 SK Sportuojantieji ir tr.'!G106</f>
        <v>0</v>
      </c>
      <c r="M106" s="52">
        <f>'2.2 SK Sportuojantieji ir tr.'!H106+SUC1_Treneriai!C111</f>
        <v>0</v>
      </c>
      <c r="N106" s="239">
        <f>'2.2 SK Sportuojantieji ir tr.'!I106+SUC1_Treneriai!D111</f>
        <v>0</v>
      </c>
      <c r="O106" s="37">
        <f t="shared" si="6"/>
        <v>0</v>
      </c>
      <c r="P106" s="239">
        <f>'2.2 SK Sportuojantieji ir tr.'!K106+SUC1_Treneriai!F111</f>
        <v>0</v>
      </c>
      <c r="Q106" s="239">
        <f>'2.2 SK Sportuojantieji ir tr.'!L106+SUC1_Treneriai!G111</f>
        <v>0</v>
      </c>
      <c r="R106" s="239">
        <f>'2.2 SK Sportuojantieji ir tr.'!M106+SUC1_Treneriai!H111</f>
        <v>0</v>
      </c>
      <c r="S106" s="239">
        <f>'2.2 SK Sportuojantieji ir tr.'!N106+SUC1_Treneriai!I111</f>
        <v>0</v>
      </c>
      <c r="T106" s="239">
        <f>'2.2 SK Sportuojantieji ir tr.'!O106+SUC1_Treneriai!J111</f>
        <v>0</v>
      </c>
      <c r="U106" s="239">
        <f>'2.2 SK Sportuojantieji ir tr.'!P106+SUC1_Treneriai!K111</f>
        <v>0</v>
      </c>
      <c r="V106" s="239">
        <f>'2.2 SK Sportuojantieji ir tr.'!Q106+SUC1_Treneriai!L111</f>
        <v>0</v>
      </c>
      <c r="W106" s="239">
        <f>'2.2 SK Sportuojantieji ir tr.'!R106+SUC1_Treneriai!M111</f>
        <v>0</v>
      </c>
      <c r="X106" s="239">
        <f>'2.2 SK Sportuojantieji ir tr.'!S106+SUC1_Treneriai!N111</f>
        <v>0</v>
      </c>
      <c r="Y106" s="239">
        <f>'2.2 SK Sportuojantieji ir tr.'!T106+SUC1_Treneriai!O111</f>
        <v>0</v>
      </c>
      <c r="Z106" s="239">
        <f>'2.2 SK Sportuojantieji ir tr.'!U106+SUC1_Treneriai!P111</f>
        <v>0</v>
      </c>
      <c r="AA106" s="239">
        <f>'2.2 SK Sportuojantieji ir tr.'!V106+SUC1_Treneriai!Q111</f>
        <v>0</v>
      </c>
      <c r="AB106" s="239">
        <f>'2.2 SK Sportuojantieji ir tr.'!W106+SUC1_Treneriai!R111</f>
        <v>0</v>
      </c>
      <c r="AC106" s="239">
        <f>'2.2 SK Sportuojantieji ir tr.'!X106+SUC1_Treneriai!S111</f>
        <v>0</v>
      </c>
      <c r="AD106" s="239">
        <f>'2.2 SK Sportuojantieji ir tr.'!Y106+SUC1_Treneriai!T111</f>
        <v>0</v>
      </c>
      <c r="AE106" s="239">
        <f>'2.2 SK Sportuojantieji ir tr.'!Z106+SUC1_Treneriai!U111</f>
        <v>0</v>
      </c>
      <c r="AF106" s="239">
        <f>'2.2 SK Sportuojantieji ir tr.'!AA106+SUC1_Treneriai!V111</f>
        <v>0</v>
      </c>
      <c r="AG106" s="239">
        <f>'2.2 SK Sportuojantieji ir tr.'!AB106+SUC1_Treneriai!W111</f>
        <v>0</v>
      </c>
      <c r="AH106" s="239">
        <f>'2.2 SK Sportuojantieji ir tr.'!AC106+SUC1_Treneriai!X111</f>
        <v>0</v>
      </c>
      <c r="AI106" s="239">
        <f>'2.2 SK Sportuojantieji ir tr.'!AD106+SUC1_Treneriai!Y111</f>
        <v>0</v>
      </c>
      <c r="AJ106" s="239">
        <f>'2.2 SK Sportuojantieji ir tr.'!AE106+SUC1_Treneriai!Z111</f>
        <v>0</v>
      </c>
      <c r="AK106" s="239">
        <f>'2.2 SK Sportuojantieji ir tr.'!AF106+SUC1_Treneriai!AA111</f>
        <v>0</v>
      </c>
      <c r="AL106" s="239">
        <f>'2.2 SK Sportuojantieji ir tr.'!AG106+SUC1_Treneriai!AB111</f>
        <v>0</v>
      </c>
      <c r="AM106" s="239">
        <f>'2.2 SK Sportuojantieji ir tr.'!AH106+SUC1_Treneriai!AC111</f>
        <v>0</v>
      </c>
      <c r="AN106" s="239">
        <f>'2.2 SK Sportuojantieji ir tr.'!AI106+SUC1_Treneriai!AD111</f>
        <v>0</v>
      </c>
      <c r="AO106" s="239">
        <f>'2.2 SK Sportuojantieji ir tr.'!AJ106+SUC1_Treneriai!AE111</f>
        <v>0</v>
      </c>
      <c r="AP106" s="239">
        <f>'2.2 SK Sportuojantieji ir tr.'!AK106+SUC1_Treneriai!AF111</f>
        <v>0</v>
      </c>
      <c r="AR106" s="214" t="str">
        <f>IF(SUC1_Treneriai!C111&gt;M106,"Klaida! Negali būti mažiau trenerių negu SUC1 formoje","")</f>
        <v/>
      </c>
    </row>
    <row r="107" spans="1:44" ht="10.5" customHeight="1">
      <c r="A107" s="41" t="s">
        <v>197</v>
      </c>
      <c r="B107" s="262" t="s">
        <v>102</v>
      </c>
      <c r="C107" s="239">
        <f>'SUC1_B. duomenys'!C129</f>
        <v>0</v>
      </c>
      <c r="D107" s="239">
        <f>'SUC1_B. duomenys'!D129</f>
        <v>0</v>
      </c>
      <c r="E107" s="239">
        <f>'SUC1_B. duomenys'!E129</f>
        <v>0</v>
      </c>
      <c r="F107" s="386">
        <f t="shared" si="7"/>
        <v>0</v>
      </c>
      <c r="G107" s="239">
        <f>'SUC1_B. duomenys'!G129</f>
        <v>0</v>
      </c>
      <c r="H107" s="239">
        <f>'2.2 SK Sportuojantieji ir tr.'!C107</f>
        <v>0</v>
      </c>
      <c r="I107" s="239">
        <f>'2.2 SK Sportuojantieji ir tr.'!D107</f>
        <v>0</v>
      </c>
      <c r="J107" s="239">
        <f>'2.2 SK Sportuojantieji ir tr.'!E107</f>
        <v>0</v>
      </c>
      <c r="K107" s="386">
        <f t="shared" si="5"/>
        <v>0</v>
      </c>
      <c r="L107" s="239">
        <f>'2.2 SK Sportuojantieji ir tr.'!G107</f>
        <v>0</v>
      </c>
      <c r="M107" s="52">
        <f>'2.2 SK Sportuojantieji ir tr.'!H107+SUC1_Treneriai!C112</f>
        <v>0</v>
      </c>
      <c r="N107" s="239">
        <f>'2.2 SK Sportuojantieji ir tr.'!I107+SUC1_Treneriai!D112</f>
        <v>0</v>
      </c>
      <c r="O107" s="37">
        <f t="shared" si="6"/>
        <v>0</v>
      </c>
      <c r="P107" s="239">
        <f>'2.2 SK Sportuojantieji ir tr.'!K107+SUC1_Treneriai!F112</f>
        <v>0</v>
      </c>
      <c r="Q107" s="239">
        <f>'2.2 SK Sportuojantieji ir tr.'!L107+SUC1_Treneriai!G112</f>
        <v>0</v>
      </c>
      <c r="R107" s="239">
        <f>'2.2 SK Sportuojantieji ir tr.'!M107+SUC1_Treneriai!H112</f>
        <v>0</v>
      </c>
      <c r="S107" s="239">
        <f>'2.2 SK Sportuojantieji ir tr.'!N107+SUC1_Treneriai!I112</f>
        <v>0</v>
      </c>
      <c r="T107" s="239">
        <f>'2.2 SK Sportuojantieji ir tr.'!O107+SUC1_Treneriai!J112</f>
        <v>0</v>
      </c>
      <c r="U107" s="239">
        <f>'2.2 SK Sportuojantieji ir tr.'!P107+SUC1_Treneriai!K112</f>
        <v>0</v>
      </c>
      <c r="V107" s="239">
        <f>'2.2 SK Sportuojantieji ir tr.'!Q107+SUC1_Treneriai!L112</f>
        <v>0</v>
      </c>
      <c r="W107" s="239">
        <f>'2.2 SK Sportuojantieji ir tr.'!R107+SUC1_Treneriai!M112</f>
        <v>0</v>
      </c>
      <c r="X107" s="239">
        <f>'2.2 SK Sportuojantieji ir tr.'!S107+SUC1_Treneriai!N112</f>
        <v>0</v>
      </c>
      <c r="Y107" s="239">
        <f>'2.2 SK Sportuojantieji ir tr.'!T107+SUC1_Treneriai!O112</f>
        <v>0</v>
      </c>
      <c r="Z107" s="239">
        <f>'2.2 SK Sportuojantieji ir tr.'!U107+SUC1_Treneriai!P112</f>
        <v>0</v>
      </c>
      <c r="AA107" s="239">
        <f>'2.2 SK Sportuojantieji ir tr.'!V107+SUC1_Treneriai!Q112</f>
        <v>0</v>
      </c>
      <c r="AB107" s="239">
        <f>'2.2 SK Sportuojantieji ir tr.'!W107+SUC1_Treneriai!R112</f>
        <v>0</v>
      </c>
      <c r="AC107" s="239">
        <f>'2.2 SK Sportuojantieji ir tr.'!X107+SUC1_Treneriai!S112</f>
        <v>0</v>
      </c>
      <c r="AD107" s="239">
        <f>'2.2 SK Sportuojantieji ir tr.'!Y107+SUC1_Treneriai!T112</f>
        <v>0</v>
      </c>
      <c r="AE107" s="239">
        <f>'2.2 SK Sportuojantieji ir tr.'!Z107+SUC1_Treneriai!U112</f>
        <v>0</v>
      </c>
      <c r="AF107" s="239">
        <f>'2.2 SK Sportuojantieji ir tr.'!AA107+SUC1_Treneriai!V112</f>
        <v>0</v>
      </c>
      <c r="AG107" s="239">
        <f>'2.2 SK Sportuojantieji ir tr.'!AB107+SUC1_Treneriai!W112</f>
        <v>0</v>
      </c>
      <c r="AH107" s="239">
        <f>'2.2 SK Sportuojantieji ir tr.'!AC107+SUC1_Treneriai!X112</f>
        <v>0</v>
      </c>
      <c r="AI107" s="239">
        <f>'2.2 SK Sportuojantieji ir tr.'!AD107+SUC1_Treneriai!Y112</f>
        <v>0</v>
      </c>
      <c r="AJ107" s="239">
        <f>'2.2 SK Sportuojantieji ir tr.'!AE107+SUC1_Treneriai!Z112</f>
        <v>0</v>
      </c>
      <c r="AK107" s="239">
        <f>'2.2 SK Sportuojantieji ir tr.'!AF107+SUC1_Treneriai!AA112</f>
        <v>0</v>
      </c>
      <c r="AL107" s="239">
        <f>'2.2 SK Sportuojantieji ir tr.'!AG107+SUC1_Treneriai!AB112</f>
        <v>0</v>
      </c>
      <c r="AM107" s="239">
        <f>'2.2 SK Sportuojantieji ir tr.'!AH107+SUC1_Treneriai!AC112</f>
        <v>0</v>
      </c>
      <c r="AN107" s="239">
        <f>'2.2 SK Sportuojantieji ir tr.'!AI107+SUC1_Treneriai!AD112</f>
        <v>0</v>
      </c>
      <c r="AO107" s="239">
        <f>'2.2 SK Sportuojantieji ir tr.'!AJ107+SUC1_Treneriai!AE112</f>
        <v>0</v>
      </c>
      <c r="AP107" s="239">
        <f>'2.2 SK Sportuojantieji ir tr.'!AK107+SUC1_Treneriai!AF112</f>
        <v>0</v>
      </c>
      <c r="AR107" s="214" t="str">
        <f>IF(SUC1_Treneriai!C112&gt;M107,"Klaida! Negali būti mažiau trenerių negu SUC1 formoje","")</f>
        <v/>
      </c>
    </row>
    <row r="108" spans="1:44" ht="10.5" customHeight="1">
      <c r="A108" s="41" t="s">
        <v>198</v>
      </c>
      <c r="B108" s="262" t="s">
        <v>404</v>
      </c>
      <c r="C108" s="239">
        <f>'SUC1_B. duomenys'!C130</f>
        <v>0</v>
      </c>
      <c r="D108" s="239">
        <f>'SUC1_B. duomenys'!D130</f>
        <v>0</v>
      </c>
      <c r="E108" s="239">
        <f>'SUC1_B. duomenys'!E130</f>
        <v>0</v>
      </c>
      <c r="F108" s="386">
        <f t="shared" si="7"/>
        <v>0</v>
      </c>
      <c r="G108" s="239">
        <f>'SUC1_B. duomenys'!G130</f>
        <v>0</v>
      </c>
      <c r="H108" s="239">
        <f>'2.2 SK Sportuojantieji ir tr.'!C108</f>
        <v>0</v>
      </c>
      <c r="I108" s="239">
        <f>'2.2 SK Sportuojantieji ir tr.'!D108</f>
        <v>0</v>
      </c>
      <c r="J108" s="239">
        <f>'2.2 SK Sportuojantieji ir tr.'!E108</f>
        <v>0</v>
      </c>
      <c r="K108" s="386">
        <f t="shared" si="5"/>
        <v>0</v>
      </c>
      <c r="L108" s="239">
        <f>'2.2 SK Sportuojantieji ir tr.'!G108</f>
        <v>0</v>
      </c>
      <c r="M108" s="52">
        <f>'2.2 SK Sportuojantieji ir tr.'!H108+SUC1_Treneriai!C113</f>
        <v>0</v>
      </c>
      <c r="N108" s="239">
        <f>'2.2 SK Sportuojantieji ir tr.'!I108+SUC1_Treneriai!D113</f>
        <v>0</v>
      </c>
      <c r="O108" s="37">
        <f t="shared" si="6"/>
        <v>0</v>
      </c>
      <c r="P108" s="239">
        <f>'2.2 SK Sportuojantieji ir tr.'!K108+SUC1_Treneriai!F113</f>
        <v>0</v>
      </c>
      <c r="Q108" s="239">
        <f>'2.2 SK Sportuojantieji ir tr.'!L108+SUC1_Treneriai!G113</f>
        <v>0</v>
      </c>
      <c r="R108" s="239">
        <f>'2.2 SK Sportuojantieji ir tr.'!M108+SUC1_Treneriai!H113</f>
        <v>0</v>
      </c>
      <c r="S108" s="239">
        <f>'2.2 SK Sportuojantieji ir tr.'!N108+SUC1_Treneriai!I113</f>
        <v>0</v>
      </c>
      <c r="T108" s="239">
        <f>'2.2 SK Sportuojantieji ir tr.'!O108+SUC1_Treneriai!J113</f>
        <v>0</v>
      </c>
      <c r="U108" s="239">
        <f>'2.2 SK Sportuojantieji ir tr.'!P108+SUC1_Treneriai!K113</f>
        <v>0</v>
      </c>
      <c r="V108" s="239">
        <f>'2.2 SK Sportuojantieji ir tr.'!Q108+SUC1_Treneriai!L113</f>
        <v>0</v>
      </c>
      <c r="W108" s="239">
        <f>'2.2 SK Sportuojantieji ir tr.'!R108+SUC1_Treneriai!M113</f>
        <v>0</v>
      </c>
      <c r="X108" s="239">
        <f>'2.2 SK Sportuojantieji ir tr.'!S108+SUC1_Treneriai!N113</f>
        <v>0</v>
      </c>
      <c r="Y108" s="239">
        <f>'2.2 SK Sportuojantieji ir tr.'!T108+SUC1_Treneriai!O113</f>
        <v>0</v>
      </c>
      <c r="Z108" s="239">
        <f>'2.2 SK Sportuojantieji ir tr.'!U108+SUC1_Treneriai!P113</f>
        <v>0</v>
      </c>
      <c r="AA108" s="239">
        <f>'2.2 SK Sportuojantieji ir tr.'!V108+SUC1_Treneriai!Q113</f>
        <v>0</v>
      </c>
      <c r="AB108" s="239">
        <f>'2.2 SK Sportuojantieji ir tr.'!W108+SUC1_Treneriai!R113</f>
        <v>0</v>
      </c>
      <c r="AC108" s="239">
        <f>'2.2 SK Sportuojantieji ir tr.'!X108+SUC1_Treneriai!S113</f>
        <v>0</v>
      </c>
      <c r="AD108" s="239">
        <f>'2.2 SK Sportuojantieji ir tr.'!Y108+SUC1_Treneriai!T113</f>
        <v>0</v>
      </c>
      <c r="AE108" s="239">
        <f>'2.2 SK Sportuojantieji ir tr.'!Z108+SUC1_Treneriai!U113</f>
        <v>0</v>
      </c>
      <c r="AF108" s="239">
        <f>'2.2 SK Sportuojantieji ir tr.'!AA108+SUC1_Treneriai!V113</f>
        <v>0</v>
      </c>
      <c r="AG108" s="239">
        <f>'2.2 SK Sportuojantieji ir tr.'!AB108+SUC1_Treneriai!W113</f>
        <v>0</v>
      </c>
      <c r="AH108" s="239">
        <f>'2.2 SK Sportuojantieji ir tr.'!AC108+SUC1_Treneriai!X113</f>
        <v>0</v>
      </c>
      <c r="AI108" s="239">
        <f>'2.2 SK Sportuojantieji ir tr.'!AD108+SUC1_Treneriai!Y113</f>
        <v>0</v>
      </c>
      <c r="AJ108" s="239">
        <f>'2.2 SK Sportuojantieji ir tr.'!AE108+SUC1_Treneriai!Z113</f>
        <v>0</v>
      </c>
      <c r="AK108" s="239">
        <f>'2.2 SK Sportuojantieji ir tr.'!AF108+SUC1_Treneriai!AA113</f>
        <v>0</v>
      </c>
      <c r="AL108" s="239">
        <f>'2.2 SK Sportuojantieji ir tr.'!AG108+SUC1_Treneriai!AB113</f>
        <v>0</v>
      </c>
      <c r="AM108" s="239">
        <f>'2.2 SK Sportuojantieji ir tr.'!AH108+SUC1_Treneriai!AC113</f>
        <v>0</v>
      </c>
      <c r="AN108" s="239">
        <f>'2.2 SK Sportuojantieji ir tr.'!AI108+SUC1_Treneriai!AD113</f>
        <v>0</v>
      </c>
      <c r="AO108" s="239">
        <f>'2.2 SK Sportuojantieji ir tr.'!AJ108+SUC1_Treneriai!AE113</f>
        <v>0</v>
      </c>
      <c r="AP108" s="239">
        <f>'2.2 SK Sportuojantieji ir tr.'!AK108+SUC1_Treneriai!AF113</f>
        <v>0</v>
      </c>
      <c r="AR108" s="214" t="str">
        <f>IF(SUC1_Treneriai!C113&gt;M108,"Klaida! Negali būti mažiau trenerių negu SUC1 formoje","")</f>
        <v/>
      </c>
    </row>
    <row r="109" spans="1:44" ht="10.5" customHeight="1">
      <c r="A109" s="41" t="s">
        <v>199</v>
      </c>
      <c r="B109" s="262" t="s">
        <v>405</v>
      </c>
      <c r="C109" s="239">
        <f>'SUC1_B. duomenys'!C131</f>
        <v>0</v>
      </c>
      <c r="D109" s="239">
        <f>'SUC1_B. duomenys'!D131</f>
        <v>0</v>
      </c>
      <c r="E109" s="239">
        <f>'SUC1_B. duomenys'!E131</f>
        <v>0</v>
      </c>
      <c r="F109" s="386">
        <f t="shared" si="7"/>
        <v>0</v>
      </c>
      <c r="G109" s="239">
        <f>'SUC1_B. duomenys'!G131</f>
        <v>0</v>
      </c>
      <c r="H109" s="239">
        <f>'2.2 SK Sportuojantieji ir tr.'!C109</f>
        <v>40</v>
      </c>
      <c r="I109" s="239">
        <f>'2.2 SK Sportuojantieji ir tr.'!D109</f>
        <v>0</v>
      </c>
      <c r="J109" s="239">
        <f>'2.2 SK Sportuojantieji ir tr.'!E109</f>
        <v>0</v>
      </c>
      <c r="K109" s="386">
        <f t="shared" si="5"/>
        <v>40</v>
      </c>
      <c r="L109" s="239">
        <f>'2.2 SK Sportuojantieji ir tr.'!G109</f>
        <v>17</v>
      </c>
      <c r="M109" s="52">
        <f>'2.2 SK Sportuojantieji ir tr.'!H109+SUC1_Treneriai!C114</f>
        <v>1</v>
      </c>
      <c r="N109" s="239">
        <f>'2.2 SK Sportuojantieji ir tr.'!I109+SUC1_Treneriai!D114</f>
        <v>0</v>
      </c>
      <c r="O109" s="37">
        <f t="shared" si="6"/>
        <v>1</v>
      </c>
      <c r="P109" s="239">
        <f>'2.2 SK Sportuojantieji ir tr.'!K109+SUC1_Treneriai!F114</f>
        <v>0</v>
      </c>
      <c r="Q109" s="239">
        <f>'2.2 SK Sportuojantieji ir tr.'!L109+SUC1_Treneriai!G114</f>
        <v>0</v>
      </c>
      <c r="R109" s="239">
        <f>'2.2 SK Sportuojantieji ir tr.'!M109+SUC1_Treneriai!H114</f>
        <v>0</v>
      </c>
      <c r="S109" s="239">
        <f>'2.2 SK Sportuojantieji ir tr.'!N109+SUC1_Treneriai!I114</f>
        <v>0</v>
      </c>
      <c r="T109" s="239">
        <f>'2.2 SK Sportuojantieji ir tr.'!O109+SUC1_Treneriai!J114</f>
        <v>0</v>
      </c>
      <c r="U109" s="239">
        <f>'2.2 SK Sportuojantieji ir tr.'!P109+SUC1_Treneriai!K114</f>
        <v>0</v>
      </c>
      <c r="V109" s="239">
        <f>'2.2 SK Sportuojantieji ir tr.'!Q109+SUC1_Treneriai!L114</f>
        <v>1</v>
      </c>
      <c r="W109" s="239">
        <f>'2.2 SK Sportuojantieji ir tr.'!R109+SUC1_Treneriai!M114</f>
        <v>0</v>
      </c>
      <c r="X109" s="239">
        <f>'2.2 SK Sportuojantieji ir tr.'!S109+SUC1_Treneriai!N114</f>
        <v>0</v>
      </c>
      <c r="Y109" s="239">
        <f>'2.2 SK Sportuojantieji ir tr.'!T109+SUC1_Treneriai!O114</f>
        <v>0</v>
      </c>
      <c r="Z109" s="239">
        <f>'2.2 SK Sportuojantieji ir tr.'!U109+SUC1_Treneriai!P114</f>
        <v>0</v>
      </c>
      <c r="AA109" s="239">
        <f>'2.2 SK Sportuojantieji ir tr.'!V109+SUC1_Treneriai!Q114</f>
        <v>0</v>
      </c>
      <c r="AB109" s="239">
        <f>'2.2 SK Sportuojantieji ir tr.'!W109+SUC1_Treneriai!R114</f>
        <v>0</v>
      </c>
      <c r="AC109" s="239">
        <f>'2.2 SK Sportuojantieji ir tr.'!X109+SUC1_Treneriai!S114</f>
        <v>0</v>
      </c>
      <c r="AD109" s="239">
        <f>'2.2 SK Sportuojantieji ir tr.'!Y109+SUC1_Treneriai!T114</f>
        <v>0</v>
      </c>
      <c r="AE109" s="239">
        <f>'2.2 SK Sportuojantieji ir tr.'!Z109+SUC1_Treneriai!U114</f>
        <v>0</v>
      </c>
      <c r="AF109" s="239">
        <f>'2.2 SK Sportuojantieji ir tr.'!AA109+SUC1_Treneriai!V114</f>
        <v>0</v>
      </c>
      <c r="AG109" s="239">
        <f>'2.2 SK Sportuojantieji ir tr.'!AB109+SUC1_Treneriai!W114</f>
        <v>0</v>
      </c>
      <c r="AH109" s="239">
        <f>'2.2 SK Sportuojantieji ir tr.'!AC109+SUC1_Treneriai!X114</f>
        <v>0</v>
      </c>
      <c r="AI109" s="239">
        <f>'2.2 SK Sportuojantieji ir tr.'!AD109+SUC1_Treneriai!Y114</f>
        <v>0</v>
      </c>
      <c r="AJ109" s="239">
        <f>'2.2 SK Sportuojantieji ir tr.'!AE109+SUC1_Treneriai!Z114</f>
        <v>0</v>
      </c>
      <c r="AK109" s="239">
        <f>'2.2 SK Sportuojantieji ir tr.'!AF109+SUC1_Treneriai!AA114</f>
        <v>0</v>
      </c>
      <c r="AL109" s="239">
        <f>'2.2 SK Sportuojantieji ir tr.'!AG109+SUC1_Treneriai!AB114</f>
        <v>0</v>
      </c>
      <c r="AM109" s="239">
        <f>'2.2 SK Sportuojantieji ir tr.'!AH109+SUC1_Treneriai!AC114</f>
        <v>0</v>
      </c>
      <c r="AN109" s="239">
        <f>'2.2 SK Sportuojantieji ir tr.'!AI109+SUC1_Treneriai!AD114</f>
        <v>0</v>
      </c>
      <c r="AO109" s="239">
        <f>'2.2 SK Sportuojantieji ir tr.'!AJ109+SUC1_Treneriai!AE114</f>
        <v>0</v>
      </c>
      <c r="AP109" s="239">
        <f>'2.2 SK Sportuojantieji ir tr.'!AK109+SUC1_Treneriai!AF114</f>
        <v>0</v>
      </c>
      <c r="AR109" s="214" t="str">
        <f>IF(SUC1_Treneriai!C114&gt;M109,"Klaida! Negali būti mažiau trenerių negu SUC1 formoje","")</f>
        <v/>
      </c>
    </row>
    <row r="110" spans="1:44" ht="10.5" customHeight="1">
      <c r="A110" s="41" t="s">
        <v>200</v>
      </c>
      <c r="B110" s="262" t="s">
        <v>216</v>
      </c>
      <c r="C110" s="239">
        <f>'SUC1_B. duomenys'!C132</f>
        <v>0</v>
      </c>
      <c r="D110" s="239">
        <f>'SUC1_B. duomenys'!D132</f>
        <v>0</v>
      </c>
      <c r="E110" s="239">
        <f>'SUC1_B. duomenys'!E132</f>
        <v>0</v>
      </c>
      <c r="F110" s="386">
        <f t="shared" si="7"/>
        <v>0</v>
      </c>
      <c r="G110" s="239">
        <f>'SUC1_B. duomenys'!G132</f>
        <v>0</v>
      </c>
      <c r="H110" s="239">
        <f>'2.2 SK Sportuojantieji ir tr.'!C110</f>
        <v>0</v>
      </c>
      <c r="I110" s="239">
        <f>'2.2 SK Sportuojantieji ir tr.'!D110</f>
        <v>0</v>
      </c>
      <c r="J110" s="239">
        <f>'2.2 SK Sportuojantieji ir tr.'!E110</f>
        <v>0</v>
      </c>
      <c r="K110" s="386">
        <f t="shared" si="5"/>
        <v>0</v>
      </c>
      <c r="L110" s="239">
        <f>'2.2 SK Sportuojantieji ir tr.'!G110</f>
        <v>0</v>
      </c>
      <c r="M110" s="52">
        <f>'2.2 SK Sportuojantieji ir tr.'!H110+SUC1_Treneriai!C115</f>
        <v>0</v>
      </c>
      <c r="N110" s="239">
        <f>'2.2 SK Sportuojantieji ir tr.'!I110+SUC1_Treneriai!D115</f>
        <v>0</v>
      </c>
      <c r="O110" s="37">
        <f t="shared" si="6"/>
        <v>0</v>
      </c>
      <c r="P110" s="239">
        <f>'2.2 SK Sportuojantieji ir tr.'!K110+SUC1_Treneriai!F115</f>
        <v>0</v>
      </c>
      <c r="Q110" s="239">
        <f>'2.2 SK Sportuojantieji ir tr.'!L110+SUC1_Treneriai!G115</f>
        <v>0</v>
      </c>
      <c r="R110" s="239">
        <f>'2.2 SK Sportuojantieji ir tr.'!M110+SUC1_Treneriai!H115</f>
        <v>0</v>
      </c>
      <c r="S110" s="239">
        <f>'2.2 SK Sportuojantieji ir tr.'!N110+SUC1_Treneriai!I115</f>
        <v>0</v>
      </c>
      <c r="T110" s="239">
        <f>'2.2 SK Sportuojantieji ir tr.'!O110+SUC1_Treneriai!J115</f>
        <v>0</v>
      </c>
      <c r="U110" s="239">
        <f>'2.2 SK Sportuojantieji ir tr.'!P110+SUC1_Treneriai!K115</f>
        <v>0</v>
      </c>
      <c r="V110" s="239">
        <f>'2.2 SK Sportuojantieji ir tr.'!Q110+SUC1_Treneriai!L115</f>
        <v>0</v>
      </c>
      <c r="W110" s="239">
        <f>'2.2 SK Sportuojantieji ir tr.'!R110+SUC1_Treneriai!M115</f>
        <v>0</v>
      </c>
      <c r="X110" s="239">
        <f>'2.2 SK Sportuojantieji ir tr.'!S110+SUC1_Treneriai!N115</f>
        <v>0</v>
      </c>
      <c r="Y110" s="239">
        <f>'2.2 SK Sportuojantieji ir tr.'!T110+SUC1_Treneriai!O115</f>
        <v>0</v>
      </c>
      <c r="Z110" s="239">
        <f>'2.2 SK Sportuojantieji ir tr.'!U110+SUC1_Treneriai!P115</f>
        <v>0</v>
      </c>
      <c r="AA110" s="239">
        <f>'2.2 SK Sportuojantieji ir tr.'!V110+SUC1_Treneriai!Q115</f>
        <v>0</v>
      </c>
      <c r="AB110" s="239">
        <f>'2.2 SK Sportuojantieji ir tr.'!W110+SUC1_Treneriai!R115</f>
        <v>0</v>
      </c>
      <c r="AC110" s="239">
        <f>'2.2 SK Sportuojantieji ir tr.'!X110+SUC1_Treneriai!S115</f>
        <v>0</v>
      </c>
      <c r="AD110" s="239">
        <f>'2.2 SK Sportuojantieji ir tr.'!Y110+SUC1_Treneriai!T115</f>
        <v>0</v>
      </c>
      <c r="AE110" s="239">
        <f>'2.2 SK Sportuojantieji ir tr.'!Z110+SUC1_Treneriai!U115</f>
        <v>0</v>
      </c>
      <c r="AF110" s="239">
        <f>'2.2 SK Sportuojantieji ir tr.'!AA110+SUC1_Treneriai!V115</f>
        <v>0</v>
      </c>
      <c r="AG110" s="239">
        <f>'2.2 SK Sportuojantieji ir tr.'!AB110+SUC1_Treneriai!W115</f>
        <v>0</v>
      </c>
      <c r="AH110" s="239">
        <f>'2.2 SK Sportuojantieji ir tr.'!AC110+SUC1_Treneriai!X115</f>
        <v>0</v>
      </c>
      <c r="AI110" s="239">
        <f>'2.2 SK Sportuojantieji ir tr.'!AD110+SUC1_Treneriai!Y115</f>
        <v>0</v>
      </c>
      <c r="AJ110" s="239">
        <f>'2.2 SK Sportuojantieji ir tr.'!AE110+SUC1_Treneriai!Z115</f>
        <v>0</v>
      </c>
      <c r="AK110" s="239">
        <f>'2.2 SK Sportuojantieji ir tr.'!AF110+SUC1_Treneriai!AA115</f>
        <v>0</v>
      </c>
      <c r="AL110" s="239">
        <f>'2.2 SK Sportuojantieji ir tr.'!AG110+SUC1_Treneriai!AB115</f>
        <v>0</v>
      </c>
      <c r="AM110" s="239">
        <f>'2.2 SK Sportuojantieji ir tr.'!AH110+SUC1_Treneriai!AC115</f>
        <v>0</v>
      </c>
      <c r="AN110" s="239">
        <f>'2.2 SK Sportuojantieji ir tr.'!AI110+SUC1_Treneriai!AD115</f>
        <v>0</v>
      </c>
      <c r="AO110" s="239">
        <f>'2.2 SK Sportuojantieji ir tr.'!AJ110+SUC1_Treneriai!AE115</f>
        <v>0</v>
      </c>
      <c r="AP110" s="239">
        <f>'2.2 SK Sportuojantieji ir tr.'!AK110+SUC1_Treneriai!AF115</f>
        <v>0</v>
      </c>
      <c r="AR110" s="214" t="str">
        <f>IF(SUC1_Treneriai!C115&gt;M110,"Klaida! Negali būti mažiau trenerių negu SUC1 formoje","")</f>
        <v/>
      </c>
    </row>
    <row r="111" spans="1:44" ht="10.5" customHeight="1">
      <c r="A111" s="41" t="s">
        <v>201</v>
      </c>
      <c r="B111" s="262" t="s">
        <v>217</v>
      </c>
      <c r="C111" s="239">
        <f>'SUC1_B. duomenys'!C133</f>
        <v>0</v>
      </c>
      <c r="D111" s="239">
        <f>'SUC1_B. duomenys'!D133</f>
        <v>0</v>
      </c>
      <c r="E111" s="239">
        <f>'SUC1_B. duomenys'!E133</f>
        <v>0</v>
      </c>
      <c r="F111" s="386">
        <f t="shared" si="7"/>
        <v>0</v>
      </c>
      <c r="G111" s="239">
        <f>'SUC1_B. duomenys'!G133</f>
        <v>0</v>
      </c>
      <c r="H111" s="239">
        <f>'2.2 SK Sportuojantieji ir tr.'!C111</f>
        <v>0</v>
      </c>
      <c r="I111" s="239">
        <f>'2.2 SK Sportuojantieji ir tr.'!D111</f>
        <v>0</v>
      </c>
      <c r="J111" s="239">
        <f>'2.2 SK Sportuojantieji ir tr.'!E111</f>
        <v>0</v>
      </c>
      <c r="K111" s="386">
        <f t="shared" si="5"/>
        <v>0</v>
      </c>
      <c r="L111" s="239">
        <f>'2.2 SK Sportuojantieji ir tr.'!G111</f>
        <v>0</v>
      </c>
      <c r="M111" s="52">
        <f>'2.2 SK Sportuojantieji ir tr.'!H111+SUC1_Treneriai!C116</f>
        <v>0</v>
      </c>
      <c r="N111" s="239">
        <f>'2.2 SK Sportuojantieji ir tr.'!I111+SUC1_Treneriai!D116</f>
        <v>0</v>
      </c>
      <c r="O111" s="37">
        <f t="shared" si="6"/>
        <v>0</v>
      </c>
      <c r="P111" s="239">
        <f>'2.2 SK Sportuojantieji ir tr.'!K111+SUC1_Treneriai!F116</f>
        <v>0</v>
      </c>
      <c r="Q111" s="239">
        <f>'2.2 SK Sportuojantieji ir tr.'!L111+SUC1_Treneriai!G116</f>
        <v>0</v>
      </c>
      <c r="R111" s="239">
        <f>'2.2 SK Sportuojantieji ir tr.'!M111+SUC1_Treneriai!H116</f>
        <v>0</v>
      </c>
      <c r="S111" s="239">
        <f>'2.2 SK Sportuojantieji ir tr.'!N111+SUC1_Treneriai!I116</f>
        <v>0</v>
      </c>
      <c r="T111" s="239">
        <f>'2.2 SK Sportuojantieji ir tr.'!O111+SUC1_Treneriai!J116</f>
        <v>0</v>
      </c>
      <c r="U111" s="239">
        <f>'2.2 SK Sportuojantieji ir tr.'!P111+SUC1_Treneriai!K116</f>
        <v>0</v>
      </c>
      <c r="V111" s="239">
        <f>'2.2 SK Sportuojantieji ir tr.'!Q111+SUC1_Treneriai!L116</f>
        <v>0</v>
      </c>
      <c r="W111" s="239">
        <f>'2.2 SK Sportuojantieji ir tr.'!R111+SUC1_Treneriai!M116</f>
        <v>0</v>
      </c>
      <c r="X111" s="239">
        <f>'2.2 SK Sportuojantieji ir tr.'!S111+SUC1_Treneriai!N116</f>
        <v>0</v>
      </c>
      <c r="Y111" s="239">
        <f>'2.2 SK Sportuojantieji ir tr.'!T111+SUC1_Treneriai!O116</f>
        <v>0</v>
      </c>
      <c r="Z111" s="239">
        <f>'2.2 SK Sportuojantieji ir tr.'!U111+SUC1_Treneriai!P116</f>
        <v>0</v>
      </c>
      <c r="AA111" s="239">
        <f>'2.2 SK Sportuojantieji ir tr.'!V111+SUC1_Treneriai!Q116</f>
        <v>0</v>
      </c>
      <c r="AB111" s="239">
        <f>'2.2 SK Sportuojantieji ir tr.'!W111+SUC1_Treneriai!R116</f>
        <v>0</v>
      </c>
      <c r="AC111" s="239">
        <f>'2.2 SK Sportuojantieji ir tr.'!X111+SUC1_Treneriai!S116</f>
        <v>0</v>
      </c>
      <c r="AD111" s="239">
        <f>'2.2 SK Sportuojantieji ir tr.'!Y111+SUC1_Treneriai!T116</f>
        <v>0</v>
      </c>
      <c r="AE111" s="239">
        <f>'2.2 SK Sportuojantieji ir tr.'!Z111+SUC1_Treneriai!U116</f>
        <v>0</v>
      </c>
      <c r="AF111" s="239">
        <f>'2.2 SK Sportuojantieji ir tr.'!AA111+SUC1_Treneriai!V116</f>
        <v>0</v>
      </c>
      <c r="AG111" s="239">
        <f>'2.2 SK Sportuojantieji ir tr.'!AB111+SUC1_Treneriai!W116</f>
        <v>0</v>
      </c>
      <c r="AH111" s="239">
        <f>'2.2 SK Sportuojantieji ir tr.'!AC111+SUC1_Treneriai!X116</f>
        <v>0</v>
      </c>
      <c r="AI111" s="239">
        <f>'2.2 SK Sportuojantieji ir tr.'!AD111+SUC1_Treneriai!Y116</f>
        <v>0</v>
      </c>
      <c r="AJ111" s="239">
        <f>'2.2 SK Sportuojantieji ir tr.'!AE111+SUC1_Treneriai!Z116</f>
        <v>0</v>
      </c>
      <c r="AK111" s="239">
        <f>'2.2 SK Sportuojantieji ir tr.'!AF111+SUC1_Treneriai!AA116</f>
        <v>0</v>
      </c>
      <c r="AL111" s="239">
        <f>'2.2 SK Sportuojantieji ir tr.'!AG111+SUC1_Treneriai!AB116</f>
        <v>0</v>
      </c>
      <c r="AM111" s="239">
        <f>'2.2 SK Sportuojantieji ir tr.'!AH111+SUC1_Treneriai!AC116</f>
        <v>0</v>
      </c>
      <c r="AN111" s="239">
        <f>'2.2 SK Sportuojantieji ir tr.'!AI111+SUC1_Treneriai!AD116</f>
        <v>0</v>
      </c>
      <c r="AO111" s="239">
        <f>'2.2 SK Sportuojantieji ir tr.'!AJ111+SUC1_Treneriai!AE116</f>
        <v>0</v>
      </c>
      <c r="AP111" s="239">
        <f>'2.2 SK Sportuojantieji ir tr.'!AK111+SUC1_Treneriai!AF116</f>
        <v>0</v>
      </c>
      <c r="AR111" s="214" t="str">
        <f>IF(SUC1_Treneriai!C116&gt;M111,"Klaida! Negali būti mažiau trenerių negu SUC1 formoje","")</f>
        <v/>
      </c>
    </row>
    <row r="112" spans="1:44" ht="45" customHeight="1">
      <c r="A112" s="41" t="s">
        <v>203</v>
      </c>
      <c r="B112" s="262" t="s">
        <v>406</v>
      </c>
      <c r="C112" s="239">
        <f>'SUC1_B. duomenys'!C134</f>
        <v>0</v>
      </c>
      <c r="D112" s="239">
        <f>'SUC1_B. duomenys'!D134</f>
        <v>0</v>
      </c>
      <c r="E112" s="239">
        <f>'SUC1_B. duomenys'!E134</f>
        <v>0</v>
      </c>
      <c r="F112" s="386">
        <f t="shared" si="7"/>
        <v>0</v>
      </c>
      <c r="G112" s="239">
        <f>'SUC1_B. duomenys'!G134</f>
        <v>0</v>
      </c>
      <c r="H112" s="239">
        <f>'2.2 SK Sportuojantieji ir tr.'!C112</f>
        <v>231</v>
      </c>
      <c r="I112" s="239">
        <f>'2.2 SK Sportuojantieji ir tr.'!D112</f>
        <v>12</v>
      </c>
      <c r="J112" s="239">
        <f>'2.2 SK Sportuojantieji ir tr.'!E112</f>
        <v>8</v>
      </c>
      <c r="K112" s="386">
        <f t="shared" si="5"/>
        <v>251</v>
      </c>
      <c r="L112" s="239">
        <f>'2.2 SK Sportuojantieji ir tr.'!G112</f>
        <v>37</v>
      </c>
      <c r="M112" s="52">
        <f>'2.2 SK Sportuojantieji ir tr.'!H112+SUC1_Treneriai!C117</f>
        <v>7</v>
      </c>
      <c r="N112" s="239">
        <f>'2.2 SK Sportuojantieji ir tr.'!I112+SUC1_Treneriai!D117</f>
        <v>0</v>
      </c>
      <c r="O112" s="37">
        <f t="shared" si="6"/>
        <v>1</v>
      </c>
      <c r="P112" s="239">
        <f>'2.2 SK Sportuojantieji ir tr.'!K112+SUC1_Treneriai!F117</f>
        <v>6</v>
      </c>
      <c r="Q112" s="239">
        <f>'2.2 SK Sportuojantieji ir tr.'!L112+SUC1_Treneriai!G117</f>
        <v>0</v>
      </c>
      <c r="R112" s="239">
        <f>'2.2 SK Sportuojantieji ir tr.'!M112+SUC1_Treneriai!H117</f>
        <v>0</v>
      </c>
      <c r="S112" s="239">
        <f>'2.2 SK Sportuojantieji ir tr.'!N112+SUC1_Treneriai!I117</f>
        <v>0</v>
      </c>
      <c r="T112" s="239">
        <f>'2.2 SK Sportuojantieji ir tr.'!O112+SUC1_Treneriai!J117</f>
        <v>0</v>
      </c>
      <c r="U112" s="239">
        <f>'2.2 SK Sportuojantieji ir tr.'!P112+SUC1_Treneriai!K117</f>
        <v>0</v>
      </c>
      <c r="V112" s="239">
        <f>'2.2 SK Sportuojantieji ir tr.'!Q112+SUC1_Treneriai!L117</f>
        <v>0</v>
      </c>
      <c r="W112" s="239">
        <f>'2.2 SK Sportuojantieji ir tr.'!R112+SUC1_Treneriai!M117</f>
        <v>0</v>
      </c>
      <c r="X112" s="239">
        <f>'2.2 SK Sportuojantieji ir tr.'!S112+SUC1_Treneriai!N117</f>
        <v>1</v>
      </c>
      <c r="Y112" s="239">
        <f>'2.2 SK Sportuojantieji ir tr.'!T112+SUC1_Treneriai!O117</f>
        <v>0</v>
      </c>
      <c r="Z112" s="239">
        <f>'2.2 SK Sportuojantieji ir tr.'!U112+SUC1_Treneriai!P117</f>
        <v>0</v>
      </c>
      <c r="AA112" s="239">
        <f>'2.2 SK Sportuojantieji ir tr.'!V112+SUC1_Treneriai!Q117</f>
        <v>0</v>
      </c>
      <c r="AB112" s="239">
        <f>'2.2 SK Sportuojantieji ir tr.'!W112+SUC1_Treneriai!R117</f>
        <v>0</v>
      </c>
      <c r="AC112" s="239">
        <f>'2.2 SK Sportuojantieji ir tr.'!X112+SUC1_Treneriai!S117</f>
        <v>0</v>
      </c>
      <c r="AD112" s="239">
        <f>'2.2 SK Sportuojantieji ir tr.'!Y112+SUC1_Treneriai!T117</f>
        <v>0</v>
      </c>
      <c r="AE112" s="239">
        <f>'2.2 SK Sportuojantieji ir tr.'!Z112+SUC1_Treneriai!U117</f>
        <v>0</v>
      </c>
      <c r="AF112" s="239">
        <f>'2.2 SK Sportuojantieji ir tr.'!AA112+SUC1_Treneriai!V117</f>
        <v>0</v>
      </c>
      <c r="AG112" s="239">
        <f>'2.2 SK Sportuojantieji ir tr.'!AB112+SUC1_Treneriai!W117</f>
        <v>0</v>
      </c>
      <c r="AH112" s="239">
        <f>'2.2 SK Sportuojantieji ir tr.'!AC112+SUC1_Treneriai!X117</f>
        <v>0</v>
      </c>
      <c r="AI112" s="239">
        <f>'2.2 SK Sportuojantieji ir tr.'!AD112+SUC1_Treneriai!Y117</f>
        <v>0</v>
      </c>
      <c r="AJ112" s="239">
        <f>'2.2 SK Sportuojantieji ir tr.'!AE112+SUC1_Treneriai!Z117</f>
        <v>0</v>
      </c>
      <c r="AK112" s="239">
        <f>'2.2 SK Sportuojantieji ir tr.'!AF112+SUC1_Treneriai!AA117</f>
        <v>0</v>
      </c>
      <c r="AL112" s="239">
        <f>'2.2 SK Sportuojantieji ir tr.'!AG112+SUC1_Treneriai!AB117</f>
        <v>0</v>
      </c>
      <c r="AM112" s="239">
        <f>'2.2 SK Sportuojantieji ir tr.'!AH112+SUC1_Treneriai!AC117</f>
        <v>0</v>
      </c>
      <c r="AN112" s="239">
        <f>'2.2 SK Sportuojantieji ir tr.'!AI112+SUC1_Treneriai!AD117</f>
        <v>0</v>
      </c>
      <c r="AO112" s="239">
        <f>'2.2 SK Sportuojantieji ir tr.'!AJ112+SUC1_Treneriai!AE117</f>
        <v>0</v>
      </c>
      <c r="AP112" s="239">
        <f>'2.2 SK Sportuojantieji ir tr.'!AK112+SUC1_Treneriai!AF117</f>
        <v>10</v>
      </c>
      <c r="AR112" s="214" t="str">
        <f>IF(SUC1_Treneriai!C117&gt;M112,"Klaida! Negali būti mažiau trenerių negu SUC1 formoje","")</f>
        <v/>
      </c>
    </row>
    <row r="113" spans="1:44" ht="34.5" customHeight="1">
      <c r="A113" s="41" t="s">
        <v>204</v>
      </c>
      <c r="B113" s="262" t="s">
        <v>515</v>
      </c>
      <c r="C113" s="239">
        <f>'SUC1_B. duomenys'!C135</f>
        <v>0</v>
      </c>
      <c r="D113" s="239">
        <f>'SUC1_B. duomenys'!D135</f>
        <v>0</v>
      </c>
      <c r="E113" s="239">
        <f>'SUC1_B. duomenys'!E135</f>
        <v>0</v>
      </c>
      <c r="F113" s="386">
        <f t="shared" si="7"/>
        <v>0</v>
      </c>
      <c r="G113" s="239">
        <f>'SUC1_B. duomenys'!G135</f>
        <v>0</v>
      </c>
      <c r="H113" s="239">
        <f>'2.2 SK Sportuojantieji ir tr.'!C113</f>
        <v>102</v>
      </c>
      <c r="I113" s="239">
        <f>'2.2 SK Sportuojantieji ir tr.'!D113</f>
        <v>146</v>
      </c>
      <c r="J113" s="239">
        <f>'2.2 SK Sportuojantieji ir tr.'!E113</f>
        <v>569</v>
      </c>
      <c r="K113" s="386">
        <f t="shared" si="5"/>
        <v>817</v>
      </c>
      <c r="L113" s="239">
        <f>'2.2 SK Sportuojantieji ir tr.'!G113</f>
        <v>309</v>
      </c>
      <c r="M113" s="52">
        <f>'2.2 SK Sportuojantieji ir tr.'!H113+SUC1_Treneriai!C118</f>
        <v>2</v>
      </c>
      <c r="N113" s="239">
        <f>'2.2 SK Sportuojantieji ir tr.'!I113+SUC1_Treneriai!D118</f>
        <v>0</v>
      </c>
      <c r="O113" s="37">
        <f t="shared" si="6"/>
        <v>2</v>
      </c>
      <c r="P113" s="239">
        <f>'2.2 SK Sportuojantieji ir tr.'!K113+SUC1_Treneriai!F118</f>
        <v>0</v>
      </c>
      <c r="Q113" s="239">
        <f>'2.2 SK Sportuojantieji ir tr.'!L113+SUC1_Treneriai!G118</f>
        <v>0</v>
      </c>
      <c r="R113" s="239">
        <f>'2.2 SK Sportuojantieji ir tr.'!M113+SUC1_Treneriai!H118</f>
        <v>0</v>
      </c>
      <c r="S113" s="239">
        <f>'2.2 SK Sportuojantieji ir tr.'!N113+SUC1_Treneriai!I118</f>
        <v>0</v>
      </c>
      <c r="T113" s="239">
        <f>'2.2 SK Sportuojantieji ir tr.'!O113+SUC1_Treneriai!J118</f>
        <v>0</v>
      </c>
      <c r="U113" s="239">
        <f>'2.2 SK Sportuojantieji ir tr.'!P113+SUC1_Treneriai!K118</f>
        <v>0</v>
      </c>
      <c r="V113" s="239">
        <f>'2.2 SK Sportuojantieji ir tr.'!Q113+SUC1_Treneriai!L118</f>
        <v>0</v>
      </c>
      <c r="W113" s="239">
        <f>'2.2 SK Sportuojantieji ir tr.'!R113+SUC1_Treneriai!M118</f>
        <v>0</v>
      </c>
      <c r="X113" s="239">
        <f>'2.2 SK Sportuojantieji ir tr.'!S113+SUC1_Treneriai!N118</f>
        <v>0</v>
      </c>
      <c r="Y113" s="239">
        <f>'2.2 SK Sportuojantieji ir tr.'!T113+SUC1_Treneriai!O118</f>
        <v>0</v>
      </c>
      <c r="Z113" s="239">
        <f>'2.2 SK Sportuojantieji ir tr.'!U113+SUC1_Treneriai!P118</f>
        <v>0</v>
      </c>
      <c r="AA113" s="239">
        <f>'2.2 SK Sportuojantieji ir tr.'!V113+SUC1_Treneriai!Q118</f>
        <v>0</v>
      </c>
      <c r="AB113" s="239">
        <f>'2.2 SK Sportuojantieji ir tr.'!W113+SUC1_Treneriai!R118</f>
        <v>0</v>
      </c>
      <c r="AC113" s="239">
        <f>'2.2 SK Sportuojantieji ir tr.'!X113+SUC1_Treneriai!S118</f>
        <v>0</v>
      </c>
      <c r="AD113" s="239">
        <f>'2.2 SK Sportuojantieji ir tr.'!Y113+SUC1_Treneriai!T118</f>
        <v>0</v>
      </c>
      <c r="AE113" s="239">
        <f>'2.2 SK Sportuojantieji ir tr.'!Z113+SUC1_Treneriai!U118</f>
        <v>3</v>
      </c>
      <c r="AF113" s="239">
        <f>'2.2 SK Sportuojantieji ir tr.'!AA113+SUC1_Treneriai!V118</f>
        <v>2</v>
      </c>
      <c r="AG113" s="239">
        <f>'2.2 SK Sportuojantieji ir tr.'!AB113+SUC1_Treneriai!W118</f>
        <v>2</v>
      </c>
      <c r="AH113" s="239">
        <f>'2.2 SK Sportuojantieji ir tr.'!AC113+SUC1_Treneriai!X118</f>
        <v>0</v>
      </c>
      <c r="AI113" s="239">
        <f>'2.2 SK Sportuojantieji ir tr.'!AD113+SUC1_Treneriai!Y118</f>
        <v>1</v>
      </c>
      <c r="AJ113" s="239">
        <f>'2.2 SK Sportuojantieji ir tr.'!AE113+SUC1_Treneriai!Z118</f>
        <v>2</v>
      </c>
      <c r="AK113" s="239">
        <f>'2.2 SK Sportuojantieji ir tr.'!AF113+SUC1_Treneriai!AA118</f>
        <v>2</v>
      </c>
      <c r="AL113" s="239">
        <f>'2.2 SK Sportuojantieji ir tr.'!AG113+SUC1_Treneriai!AB118</f>
        <v>0</v>
      </c>
      <c r="AM113" s="239">
        <f>'2.2 SK Sportuojantieji ir tr.'!AH113+SUC1_Treneriai!AC118</f>
        <v>0</v>
      </c>
      <c r="AN113" s="239">
        <f>'2.2 SK Sportuojantieji ir tr.'!AI113+SUC1_Treneriai!AD118</f>
        <v>0</v>
      </c>
      <c r="AO113" s="239">
        <f>'2.2 SK Sportuojantieji ir tr.'!AJ113+SUC1_Treneriai!AE118</f>
        <v>0</v>
      </c>
      <c r="AP113" s="239">
        <f>'2.2 SK Sportuojantieji ir tr.'!AK113+SUC1_Treneriai!AF118</f>
        <v>5</v>
      </c>
      <c r="AR113" s="214" t="str">
        <f>IF(SUC1_Treneriai!C118&gt;M113,"Klaida! Negali būti mažiau trenerių negu SUC1 formoje","")</f>
        <v/>
      </c>
    </row>
    <row r="114" spans="1:44" ht="10.5" customHeight="1">
      <c r="A114" s="41"/>
      <c r="B114" s="43" t="s">
        <v>116</v>
      </c>
      <c r="C114" s="52">
        <f t="shared" ref="C114:V114" si="8">SUM(C68:C113)</f>
        <v>119</v>
      </c>
      <c r="D114" s="52">
        <f t="shared" si="8"/>
        <v>0</v>
      </c>
      <c r="E114" s="52">
        <f t="shared" si="8"/>
        <v>0</v>
      </c>
      <c r="F114" s="52">
        <f t="shared" si="8"/>
        <v>119</v>
      </c>
      <c r="G114" s="52">
        <f t="shared" si="8"/>
        <v>64</v>
      </c>
      <c r="H114" s="52">
        <f t="shared" si="8"/>
        <v>1839</v>
      </c>
      <c r="I114" s="52">
        <f t="shared" si="8"/>
        <v>315</v>
      </c>
      <c r="J114" s="52">
        <f t="shared" si="8"/>
        <v>713</v>
      </c>
      <c r="K114" s="52">
        <f t="shared" si="8"/>
        <v>2867</v>
      </c>
      <c r="L114" s="52">
        <f t="shared" si="8"/>
        <v>995</v>
      </c>
      <c r="M114" s="52">
        <f t="shared" si="8"/>
        <v>46</v>
      </c>
      <c r="N114" s="52">
        <f t="shared" si="8"/>
        <v>15</v>
      </c>
      <c r="O114" s="52">
        <f t="shared" si="8"/>
        <v>23</v>
      </c>
      <c r="P114" s="52">
        <f t="shared" si="8"/>
        <v>7</v>
      </c>
      <c r="Q114" s="52">
        <f t="shared" si="8"/>
        <v>0</v>
      </c>
      <c r="R114" s="52">
        <f t="shared" si="8"/>
        <v>7</v>
      </c>
      <c r="S114" s="52">
        <f t="shared" si="8"/>
        <v>3</v>
      </c>
      <c r="T114" s="52">
        <f t="shared" si="8"/>
        <v>0</v>
      </c>
      <c r="U114" s="52">
        <f t="shared" si="8"/>
        <v>6</v>
      </c>
      <c r="V114" s="52">
        <f t="shared" si="8"/>
        <v>20</v>
      </c>
      <c r="W114" s="52">
        <f t="shared" ref="W114:AP114" si="9">SUM(W68:W113)</f>
        <v>3</v>
      </c>
      <c r="X114" s="52">
        <f t="shared" si="9"/>
        <v>14</v>
      </c>
      <c r="Y114" s="52">
        <f t="shared" si="9"/>
        <v>11</v>
      </c>
      <c r="Z114" s="52">
        <f t="shared" si="9"/>
        <v>2</v>
      </c>
      <c r="AA114" s="52">
        <f t="shared" si="9"/>
        <v>4</v>
      </c>
      <c r="AB114" s="52">
        <f t="shared" si="9"/>
        <v>1</v>
      </c>
      <c r="AC114" s="52">
        <f t="shared" si="9"/>
        <v>1</v>
      </c>
      <c r="AD114" s="52">
        <f t="shared" si="9"/>
        <v>5</v>
      </c>
      <c r="AE114" s="52">
        <f t="shared" si="9"/>
        <v>5</v>
      </c>
      <c r="AF114" s="52">
        <f t="shared" si="9"/>
        <v>2</v>
      </c>
      <c r="AG114" s="52">
        <f t="shared" si="9"/>
        <v>2</v>
      </c>
      <c r="AH114" s="52">
        <f t="shared" si="9"/>
        <v>0</v>
      </c>
      <c r="AI114" s="52">
        <f t="shared" si="9"/>
        <v>3</v>
      </c>
      <c r="AJ114" s="52">
        <f t="shared" si="9"/>
        <v>2</v>
      </c>
      <c r="AK114" s="52">
        <f t="shared" si="9"/>
        <v>2</v>
      </c>
      <c r="AL114" s="52">
        <f t="shared" si="9"/>
        <v>0</v>
      </c>
      <c r="AM114" s="52">
        <f t="shared" si="9"/>
        <v>0</v>
      </c>
      <c r="AN114" s="52">
        <f t="shared" si="9"/>
        <v>0</v>
      </c>
      <c r="AO114" s="52">
        <f t="shared" si="9"/>
        <v>0</v>
      </c>
      <c r="AP114" s="52">
        <f t="shared" si="9"/>
        <v>48</v>
      </c>
      <c r="AR114" s="214" t="str">
        <f>IF(SUC1_Treneriai!C119&gt;M114,"Klaida! Negali būti mažiau trenerių negu SUC2 formoje","")</f>
        <v/>
      </c>
    </row>
    <row r="115" spans="1:44" ht="10.5" customHeight="1">
      <c r="A115" s="44"/>
      <c r="B115" s="45" t="s">
        <v>103</v>
      </c>
      <c r="C115" s="53"/>
      <c r="D115" s="53"/>
      <c r="E115" s="53"/>
      <c r="F115" s="53"/>
      <c r="G115" s="53"/>
      <c r="H115" s="53"/>
      <c r="I115" s="53"/>
      <c r="J115" s="53"/>
      <c r="K115" s="53"/>
      <c r="L115" s="53"/>
      <c r="M115" s="38"/>
      <c r="N115" s="54"/>
      <c r="O115" s="38"/>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5"/>
      <c r="AR115" s="214"/>
    </row>
    <row r="116" spans="1:44" ht="10.5" customHeight="1">
      <c r="A116" s="41" t="s">
        <v>39</v>
      </c>
      <c r="B116" s="42" t="s">
        <v>104</v>
      </c>
      <c r="C116" s="83"/>
      <c r="D116" s="83"/>
      <c r="E116" s="83"/>
      <c r="F116" s="83"/>
      <c r="G116" s="83"/>
      <c r="H116" s="239">
        <f>'2.2 SK Sportuojantieji ir tr.'!C116</f>
        <v>0</v>
      </c>
      <c r="I116" s="239">
        <f>'2.2 SK Sportuojantieji ir tr.'!D116</f>
        <v>0</v>
      </c>
      <c r="J116" s="239">
        <f>'2.2 SK Sportuojantieji ir tr.'!E116</f>
        <v>0</v>
      </c>
      <c r="K116" s="386">
        <f t="shared" ref="K116:K124" si="10">SUM(H116:J116)</f>
        <v>0</v>
      </c>
      <c r="L116" s="239">
        <f>'2.2 SK Sportuojantieji ir tr.'!G116</f>
        <v>0</v>
      </c>
      <c r="M116" s="52">
        <f>'2.2 SK Sportuojantieji ir tr.'!H116</f>
        <v>0</v>
      </c>
      <c r="N116" s="239">
        <f>'2.2 SK Sportuojantieji ir tr.'!I116</f>
        <v>0</v>
      </c>
      <c r="O116" s="37">
        <f t="shared" ref="O116:O124" si="11">M116-(P116+Q116+R116+S116+T116+U116)</f>
        <v>0</v>
      </c>
      <c r="P116" s="239">
        <f>'2.2 SK Sportuojantieji ir tr.'!K116</f>
        <v>0</v>
      </c>
      <c r="Q116" s="239">
        <f>'2.2 SK Sportuojantieji ir tr.'!L116</f>
        <v>0</v>
      </c>
      <c r="R116" s="239">
        <f>'2.2 SK Sportuojantieji ir tr.'!M116</f>
        <v>0</v>
      </c>
      <c r="S116" s="239">
        <f>'2.2 SK Sportuojantieji ir tr.'!N116</f>
        <v>0</v>
      </c>
      <c r="T116" s="239">
        <f>'2.2 SK Sportuojantieji ir tr.'!O116</f>
        <v>0</v>
      </c>
      <c r="U116" s="239">
        <f>'2.2 SK Sportuojantieji ir tr.'!P116</f>
        <v>0</v>
      </c>
      <c r="V116" s="239">
        <f>'2.2 SK Sportuojantieji ir tr.'!Q116</f>
        <v>0</v>
      </c>
      <c r="W116" s="239">
        <f>'2.2 SK Sportuojantieji ir tr.'!R116</f>
        <v>0</v>
      </c>
      <c r="X116" s="239">
        <f>'2.2 SK Sportuojantieji ir tr.'!S116</f>
        <v>0</v>
      </c>
      <c r="Y116" s="239">
        <f>'2.2 SK Sportuojantieji ir tr.'!T116</f>
        <v>0</v>
      </c>
      <c r="Z116" s="239">
        <f>'2.2 SK Sportuojantieji ir tr.'!U116</f>
        <v>0</v>
      </c>
      <c r="AA116" s="239">
        <f>'2.2 SK Sportuojantieji ir tr.'!V116</f>
        <v>0</v>
      </c>
      <c r="AB116" s="239">
        <f>'2.2 SK Sportuojantieji ir tr.'!W116</f>
        <v>0</v>
      </c>
      <c r="AC116" s="239">
        <f>'2.2 SK Sportuojantieji ir tr.'!X116</f>
        <v>0</v>
      </c>
      <c r="AD116" s="239">
        <f>'2.2 SK Sportuojantieji ir tr.'!Y116</f>
        <v>0</v>
      </c>
      <c r="AE116" s="239">
        <f>'2.2 SK Sportuojantieji ir tr.'!Z116</f>
        <v>0</v>
      </c>
      <c r="AF116" s="239">
        <f>'2.2 SK Sportuojantieji ir tr.'!AA116</f>
        <v>0</v>
      </c>
      <c r="AG116" s="239">
        <f>'2.2 SK Sportuojantieji ir tr.'!AB116</f>
        <v>0</v>
      </c>
      <c r="AH116" s="239">
        <f>'2.2 SK Sportuojantieji ir tr.'!AC116</f>
        <v>0</v>
      </c>
      <c r="AI116" s="239">
        <f>'2.2 SK Sportuojantieji ir tr.'!AD116</f>
        <v>0</v>
      </c>
      <c r="AJ116" s="239">
        <f>'2.2 SK Sportuojantieji ir tr.'!AE116</f>
        <v>0</v>
      </c>
      <c r="AK116" s="239">
        <f>'2.2 SK Sportuojantieji ir tr.'!AF116</f>
        <v>0</v>
      </c>
      <c r="AL116" s="239">
        <f>'2.2 SK Sportuojantieji ir tr.'!AG116</f>
        <v>0</v>
      </c>
      <c r="AM116" s="239">
        <f>'2.2 SK Sportuojantieji ir tr.'!AH116</f>
        <v>0</v>
      </c>
      <c r="AN116" s="239">
        <f>'2.2 SK Sportuojantieji ir tr.'!AI116</f>
        <v>0</v>
      </c>
      <c r="AO116" s="239">
        <f>'2.2 SK Sportuojantieji ir tr.'!AJ116</f>
        <v>0</v>
      </c>
      <c r="AP116" s="239">
        <f>'2.2 SK Sportuojantieji ir tr.'!AK116</f>
        <v>0</v>
      </c>
      <c r="AR116" s="214"/>
    </row>
    <row r="117" spans="1:44" ht="10.5" customHeight="1">
      <c r="A117" s="41" t="s">
        <v>41</v>
      </c>
      <c r="B117" s="42" t="s">
        <v>218</v>
      </c>
      <c r="C117" s="83"/>
      <c r="D117" s="83"/>
      <c r="E117" s="83"/>
      <c r="F117" s="83"/>
      <c r="G117" s="83"/>
      <c r="H117" s="239">
        <f>'2.2 SK Sportuojantieji ir tr.'!C117</f>
        <v>0</v>
      </c>
      <c r="I117" s="239">
        <f>'2.2 SK Sportuojantieji ir tr.'!D117</f>
        <v>0</v>
      </c>
      <c r="J117" s="239">
        <f>'2.2 SK Sportuojantieji ir tr.'!E117</f>
        <v>0</v>
      </c>
      <c r="K117" s="386">
        <f t="shared" si="10"/>
        <v>0</v>
      </c>
      <c r="L117" s="239">
        <f>'2.2 SK Sportuojantieji ir tr.'!G117</f>
        <v>0</v>
      </c>
      <c r="M117" s="52">
        <f>'2.2 SK Sportuojantieji ir tr.'!H117</f>
        <v>0</v>
      </c>
      <c r="N117" s="239">
        <f>'2.2 SK Sportuojantieji ir tr.'!I117</f>
        <v>0</v>
      </c>
      <c r="O117" s="37">
        <f t="shared" si="11"/>
        <v>0</v>
      </c>
      <c r="P117" s="239">
        <f>'2.2 SK Sportuojantieji ir tr.'!K117</f>
        <v>0</v>
      </c>
      <c r="Q117" s="239">
        <f>'2.2 SK Sportuojantieji ir tr.'!L117</f>
        <v>0</v>
      </c>
      <c r="R117" s="239">
        <f>'2.2 SK Sportuojantieji ir tr.'!M117</f>
        <v>0</v>
      </c>
      <c r="S117" s="239">
        <f>'2.2 SK Sportuojantieji ir tr.'!N117</f>
        <v>0</v>
      </c>
      <c r="T117" s="239">
        <f>'2.2 SK Sportuojantieji ir tr.'!O117</f>
        <v>0</v>
      </c>
      <c r="U117" s="239">
        <f>'2.2 SK Sportuojantieji ir tr.'!P117</f>
        <v>0</v>
      </c>
      <c r="V117" s="239">
        <f>'2.2 SK Sportuojantieji ir tr.'!Q117</f>
        <v>0</v>
      </c>
      <c r="W117" s="239">
        <f>'2.2 SK Sportuojantieji ir tr.'!R117</f>
        <v>0</v>
      </c>
      <c r="X117" s="239">
        <f>'2.2 SK Sportuojantieji ir tr.'!S117</f>
        <v>0</v>
      </c>
      <c r="Y117" s="239">
        <f>'2.2 SK Sportuojantieji ir tr.'!T117</f>
        <v>0</v>
      </c>
      <c r="Z117" s="239">
        <f>'2.2 SK Sportuojantieji ir tr.'!U117</f>
        <v>0</v>
      </c>
      <c r="AA117" s="239">
        <f>'2.2 SK Sportuojantieji ir tr.'!V117</f>
        <v>0</v>
      </c>
      <c r="AB117" s="239">
        <f>'2.2 SK Sportuojantieji ir tr.'!W117</f>
        <v>0</v>
      </c>
      <c r="AC117" s="239">
        <f>'2.2 SK Sportuojantieji ir tr.'!X117</f>
        <v>0</v>
      </c>
      <c r="AD117" s="239">
        <f>'2.2 SK Sportuojantieji ir tr.'!Y117</f>
        <v>0</v>
      </c>
      <c r="AE117" s="239">
        <f>'2.2 SK Sportuojantieji ir tr.'!Z117</f>
        <v>0</v>
      </c>
      <c r="AF117" s="239">
        <f>'2.2 SK Sportuojantieji ir tr.'!AA117</f>
        <v>0</v>
      </c>
      <c r="AG117" s="239">
        <f>'2.2 SK Sportuojantieji ir tr.'!AB117</f>
        <v>0</v>
      </c>
      <c r="AH117" s="239">
        <f>'2.2 SK Sportuojantieji ir tr.'!AC117</f>
        <v>0</v>
      </c>
      <c r="AI117" s="239">
        <f>'2.2 SK Sportuojantieji ir tr.'!AD117</f>
        <v>0</v>
      </c>
      <c r="AJ117" s="239">
        <f>'2.2 SK Sportuojantieji ir tr.'!AE117</f>
        <v>0</v>
      </c>
      <c r="AK117" s="239">
        <f>'2.2 SK Sportuojantieji ir tr.'!AF117</f>
        <v>0</v>
      </c>
      <c r="AL117" s="239">
        <f>'2.2 SK Sportuojantieji ir tr.'!AG117</f>
        <v>0</v>
      </c>
      <c r="AM117" s="239">
        <f>'2.2 SK Sportuojantieji ir tr.'!AH117</f>
        <v>0</v>
      </c>
      <c r="AN117" s="239">
        <f>'2.2 SK Sportuojantieji ir tr.'!AI117</f>
        <v>0</v>
      </c>
      <c r="AO117" s="239">
        <f>'2.2 SK Sportuojantieji ir tr.'!AJ117</f>
        <v>0</v>
      </c>
      <c r="AP117" s="239">
        <f>'2.2 SK Sportuojantieji ir tr.'!AK117</f>
        <v>0</v>
      </c>
      <c r="AR117" s="214"/>
    </row>
    <row r="118" spans="1:44" ht="10.5" customHeight="1">
      <c r="A118" s="41" t="s">
        <v>43</v>
      </c>
      <c r="B118" s="42" t="s">
        <v>105</v>
      </c>
      <c r="C118" s="83"/>
      <c r="D118" s="83"/>
      <c r="E118" s="83"/>
      <c r="F118" s="83"/>
      <c r="G118" s="83"/>
      <c r="H118" s="239">
        <f>'2.2 SK Sportuojantieji ir tr.'!C118</f>
        <v>0</v>
      </c>
      <c r="I118" s="239">
        <f>'2.2 SK Sportuojantieji ir tr.'!D118</f>
        <v>0</v>
      </c>
      <c r="J118" s="239">
        <f>'2.2 SK Sportuojantieji ir tr.'!E118</f>
        <v>0</v>
      </c>
      <c r="K118" s="386">
        <f t="shared" si="10"/>
        <v>0</v>
      </c>
      <c r="L118" s="239">
        <f>'2.2 SK Sportuojantieji ir tr.'!G118</f>
        <v>0</v>
      </c>
      <c r="M118" s="52">
        <f>'2.2 SK Sportuojantieji ir tr.'!H118</f>
        <v>0</v>
      </c>
      <c r="N118" s="239">
        <f>'2.2 SK Sportuojantieji ir tr.'!I118</f>
        <v>0</v>
      </c>
      <c r="O118" s="37">
        <f t="shared" si="11"/>
        <v>0</v>
      </c>
      <c r="P118" s="239">
        <f>'2.2 SK Sportuojantieji ir tr.'!K118</f>
        <v>0</v>
      </c>
      <c r="Q118" s="239">
        <f>'2.2 SK Sportuojantieji ir tr.'!L118</f>
        <v>0</v>
      </c>
      <c r="R118" s="239">
        <f>'2.2 SK Sportuojantieji ir tr.'!M118</f>
        <v>0</v>
      </c>
      <c r="S118" s="239">
        <f>'2.2 SK Sportuojantieji ir tr.'!N118</f>
        <v>0</v>
      </c>
      <c r="T118" s="239">
        <f>'2.2 SK Sportuojantieji ir tr.'!O118</f>
        <v>0</v>
      </c>
      <c r="U118" s="239">
        <f>'2.2 SK Sportuojantieji ir tr.'!P118</f>
        <v>0</v>
      </c>
      <c r="V118" s="239">
        <f>'2.2 SK Sportuojantieji ir tr.'!Q118</f>
        <v>0</v>
      </c>
      <c r="W118" s="239">
        <f>'2.2 SK Sportuojantieji ir tr.'!R118</f>
        <v>0</v>
      </c>
      <c r="X118" s="239">
        <f>'2.2 SK Sportuojantieji ir tr.'!S118</f>
        <v>0</v>
      </c>
      <c r="Y118" s="239">
        <f>'2.2 SK Sportuojantieji ir tr.'!T118</f>
        <v>0</v>
      </c>
      <c r="Z118" s="239">
        <f>'2.2 SK Sportuojantieji ir tr.'!U118</f>
        <v>0</v>
      </c>
      <c r="AA118" s="239">
        <f>'2.2 SK Sportuojantieji ir tr.'!V118</f>
        <v>0</v>
      </c>
      <c r="AB118" s="239">
        <f>'2.2 SK Sportuojantieji ir tr.'!W118</f>
        <v>0</v>
      </c>
      <c r="AC118" s="239">
        <f>'2.2 SK Sportuojantieji ir tr.'!X118</f>
        <v>0</v>
      </c>
      <c r="AD118" s="239">
        <f>'2.2 SK Sportuojantieji ir tr.'!Y118</f>
        <v>0</v>
      </c>
      <c r="AE118" s="239">
        <f>'2.2 SK Sportuojantieji ir tr.'!Z118</f>
        <v>0</v>
      </c>
      <c r="AF118" s="239">
        <f>'2.2 SK Sportuojantieji ir tr.'!AA118</f>
        <v>0</v>
      </c>
      <c r="AG118" s="239">
        <f>'2.2 SK Sportuojantieji ir tr.'!AB118</f>
        <v>0</v>
      </c>
      <c r="AH118" s="239">
        <f>'2.2 SK Sportuojantieji ir tr.'!AC118</f>
        <v>0</v>
      </c>
      <c r="AI118" s="239">
        <f>'2.2 SK Sportuojantieji ir tr.'!AD118</f>
        <v>0</v>
      </c>
      <c r="AJ118" s="239">
        <f>'2.2 SK Sportuojantieji ir tr.'!AE118</f>
        <v>0</v>
      </c>
      <c r="AK118" s="239">
        <f>'2.2 SK Sportuojantieji ir tr.'!AF118</f>
        <v>0</v>
      </c>
      <c r="AL118" s="239">
        <f>'2.2 SK Sportuojantieji ir tr.'!AG118</f>
        <v>0</v>
      </c>
      <c r="AM118" s="239">
        <f>'2.2 SK Sportuojantieji ir tr.'!AH118</f>
        <v>0</v>
      </c>
      <c r="AN118" s="239">
        <f>'2.2 SK Sportuojantieji ir tr.'!AI118</f>
        <v>0</v>
      </c>
      <c r="AO118" s="239">
        <f>'2.2 SK Sportuojantieji ir tr.'!AJ118</f>
        <v>0</v>
      </c>
      <c r="AP118" s="239">
        <f>'2.2 SK Sportuojantieji ir tr.'!AK118</f>
        <v>0</v>
      </c>
      <c r="AR118" s="214"/>
    </row>
    <row r="119" spans="1:44" ht="10.5" customHeight="1">
      <c r="A119" s="41" t="s">
        <v>45</v>
      </c>
      <c r="B119" s="42" t="s">
        <v>106</v>
      </c>
      <c r="C119" s="83"/>
      <c r="D119" s="83"/>
      <c r="E119" s="83"/>
      <c r="F119" s="83"/>
      <c r="G119" s="83"/>
      <c r="H119" s="239">
        <f>'2.2 SK Sportuojantieji ir tr.'!C119</f>
        <v>0</v>
      </c>
      <c r="I119" s="239">
        <f>'2.2 SK Sportuojantieji ir tr.'!D119</f>
        <v>0</v>
      </c>
      <c r="J119" s="239">
        <f>'2.2 SK Sportuojantieji ir tr.'!E119</f>
        <v>0</v>
      </c>
      <c r="K119" s="386">
        <f t="shared" si="10"/>
        <v>0</v>
      </c>
      <c r="L119" s="239">
        <f>'2.2 SK Sportuojantieji ir tr.'!G119</f>
        <v>0</v>
      </c>
      <c r="M119" s="52">
        <f>'2.2 SK Sportuojantieji ir tr.'!H119</f>
        <v>0</v>
      </c>
      <c r="N119" s="239">
        <f>'2.2 SK Sportuojantieji ir tr.'!I119</f>
        <v>0</v>
      </c>
      <c r="O119" s="37">
        <f t="shared" si="11"/>
        <v>0</v>
      </c>
      <c r="P119" s="239">
        <f>'2.2 SK Sportuojantieji ir tr.'!K119</f>
        <v>0</v>
      </c>
      <c r="Q119" s="239">
        <f>'2.2 SK Sportuojantieji ir tr.'!L119</f>
        <v>0</v>
      </c>
      <c r="R119" s="239">
        <f>'2.2 SK Sportuojantieji ir tr.'!M119</f>
        <v>0</v>
      </c>
      <c r="S119" s="239">
        <f>'2.2 SK Sportuojantieji ir tr.'!N119</f>
        <v>0</v>
      </c>
      <c r="T119" s="239">
        <f>'2.2 SK Sportuojantieji ir tr.'!O119</f>
        <v>0</v>
      </c>
      <c r="U119" s="239">
        <f>'2.2 SK Sportuojantieji ir tr.'!P119</f>
        <v>0</v>
      </c>
      <c r="V119" s="239">
        <f>'2.2 SK Sportuojantieji ir tr.'!Q119</f>
        <v>0</v>
      </c>
      <c r="W119" s="239">
        <f>'2.2 SK Sportuojantieji ir tr.'!R119</f>
        <v>0</v>
      </c>
      <c r="X119" s="239">
        <f>'2.2 SK Sportuojantieji ir tr.'!S119</f>
        <v>0</v>
      </c>
      <c r="Y119" s="239">
        <f>'2.2 SK Sportuojantieji ir tr.'!T119</f>
        <v>0</v>
      </c>
      <c r="Z119" s="239">
        <f>'2.2 SK Sportuojantieji ir tr.'!U119</f>
        <v>0</v>
      </c>
      <c r="AA119" s="239">
        <f>'2.2 SK Sportuojantieji ir tr.'!V119</f>
        <v>0</v>
      </c>
      <c r="AB119" s="239">
        <f>'2.2 SK Sportuojantieji ir tr.'!W119</f>
        <v>0</v>
      </c>
      <c r="AC119" s="239">
        <f>'2.2 SK Sportuojantieji ir tr.'!X119</f>
        <v>0</v>
      </c>
      <c r="AD119" s="239">
        <f>'2.2 SK Sportuojantieji ir tr.'!Y119</f>
        <v>0</v>
      </c>
      <c r="AE119" s="239">
        <f>'2.2 SK Sportuojantieji ir tr.'!Z119</f>
        <v>0</v>
      </c>
      <c r="AF119" s="239">
        <f>'2.2 SK Sportuojantieji ir tr.'!AA119</f>
        <v>0</v>
      </c>
      <c r="AG119" s="239">
        <f>'2.2 SK Sportuojantieji ir tr.'!AB119</f>
        <v>0</v>
      </c>
      <c r="AH119" s="239">
        <f>'2.2 SK Sportuojantieji ir tr.'!AC119</f>
        <v>0</v>
      </c>
      <c r="AI119" s="239">
        <f>'2.2 SK Sportuojantieji ir tr.'!AD119</f>
        <v>0</v>
      </c>
      <c r="AJ119" s="239">
        <f>'2.2 SK Sportuojantieji ir tr.'!AE119</f>
        <v>0</v>
      </c>
      <c r="AK119" s="239">
        <f>'2.2 SK Sportuojantieji ir tr.'!AF119</f>
        <v>0</v>
      </c>
      <c r="AL119" s="239">
        <f>'2.2 SK Sportuojantieji ir tr.'!AG119</f>
        <v>0</v>
      </c>
      <c r="AM119" s="239">
        <f>'2.2 SK Sportuojantieji ir tr.'!AH119</f>
        <v>0</v>
      </c>
      <c r="AN119" s="239">
        <f>'2.2 SK Sportuojantieji ir tr.'!AI119</f>
        <v>0</v>
      </c>
      <c r="AO119" s="239">
        <f>'2.2 SK Sportuojantieji ir tr.'!AJ119</f>
        <v>0</v>
      </c>
      <c r="AP119" s="239">
        <f>'2.2 SK Sportuojantieji ir tr.'!AK119</f>
        <v>0</v>
      </c>
      <c r="AR119" s="214"/>
    </row>
    <row r="120" spans="1:44" ht="10.5" customHeight="1">
      <c r="A120" s="41" t="s">
        <v>47</v>
      </c>
      <c r="B120" s="42" t="s">
        <v>107</v>
      </c>
      <c r="C120" s="83"/>
      <c r="D120" s="83"/>
      <c r="E120" s="83"/>
      <c r="F120" s="83"/>
      <c r="G120" s="83"/>
      <c r="H120" s="239">
        <f>'2.2 SK Sportuojantieji ir tr.'!C120</f>
        <v>0</v>
      </c>
      <c r="I120" s="239">
        <f>'2.2 SK Sportuojantieji ir tr.'!D120</f>
        <v>0</v>
      </c>
      <c r="J120" s="239">
        <f>'2.2 SK Sportuojantieji ir tr.'!E120</f>
        <v>0</v>
      </c>
      <c r="K120" s="386">
        <f t="shared" si="10"/>
        <v>0</v>
      </c>
      <c r="L120" s="239">
        <f>'2.2 SK Sportuojantieji ir tr.'!G120</f>
        <v>0</v>
      </c>
      <c r="M120" s="52">
        <f>'2.2 SK Sportuojantieji ir tr.'!H120</f>
        <v>0</v>
      </c>
      <c r="N120" s="239">
        <f>'2.2 SK Sportuojantieji ir tr.'!I120</f>
        <v>0</v>
      </c>
      <c r="O120" s="37">
        <f t="shared" si="11"/>
        <v>0</v>
      </c>
      <c r="P120" s="239">
        <f>'2.2 SK Sportuojantieji ir tr.'!K120</f>
        <v>0</v>
      </c>
      <c r="Q120" s="239">
        <f>'2.2 SK Sportuojantieji ir tr.'!L120</f>
        <v>0</v>
      </c>
      <c r="R120" s="239">
        <f>'2.2 SK Sportuojantieji ir tr.'!M120</f>
        <v>0</v>
      </c>
      <c r="S120" s="239">
        <f>'2.2 SK Sportuojantieji ir tr.'!N120</f>
        <v>0</v>
      </c>
      <c r="T120" s="239">
        <f>'2.2 SK Sportuojantieji ir tr.'!O120</f>
        <v>0</v>
      </c>
      <c r="U120" s="239">
        <f>'2.2 SK Sportuojantieji ir tr.'!P120</f>
        <v>0</v>
      </c>
      <c r="V120" s="239">
        <f>'2.2 SK Sportuojantieji ir tr.'!Q120</f>
        <v>0</v>
      </c>
      <c r="W120" s="239">
        <f>'2.2 SK Sportuojantieji ir tr.'!R120</f>
        <v>0</v>
      </c>
      <c r="X120" s="239">
        <f>'2.2 SK Sportuojantieji ir tr.'!S120</f>
        <v>0</v>
      </c>
      <c r="Y120" s="239">
        <f>'2.2 SK Sportuojantieji ir tr.'!T120</f>
        <v>0</v>
      </c>
      <c r="Z120" s="239">
        <f>'2.2 SK Sportuojantieji ir tr.'!U120</f>
        <v>0</v>
      </c>
      <c r="AA120" s="239">
        <f>'2.2 SK Sportuojantieji ir tr.'!V120</f>
        <v>0</v>
      </c>
      <c r="AB120" s="239">
        <f>'2.2 SK Sportuojantieji ir tr.'!W120</f>
        <v>0</v>
      </c>
      <c r="AC120" s="239">
        <f>'2.2 SK Sportuojantieji ir tr.'!X120</f>
        <v>0</v>
      </c>
      <c r="AD120" s="239">
        <f>'2.2 SK Sportuojantieji ir tr.'!Y120</f>
        <v>0</v>
      </c>
      <c r="AE120" s="239">
        <f>'2.2 SK Sportuojantieji ir tr.'!Z120</f>
        <v>0</v>
      </c>
      <c r="AF120" s="239">
        <f>'2.2 SK Sportuojantieji ir tr.'!AA120</f>
        <v>0</v>
      </c>
      <c r="AG120" s="239">
        <f>'2.2 SK Sportuojantieji ir tr.'!AB120</f>
        <v>0</v>
      </c>
      <c r="AH120" s="239">
        <f>'2.2 SK Sportuojantieji ir tr.'!AC120</f>
        <v>0</v>
      </c>
      <c r="AI120" s="239">
        <f>'2.2 SK Sportuojantieji ir tr.'!AD120</f>
        <v>0</v>
      </c>
      <c r="AJ120" s="239">
        <f>'2.2 SK Sportuojantieji ir tr.'!AE120</f>
        <v>0</v>
      </c>
      <c r="AK120" s="239">
        <f>'2.2 SK Sportuojantieji ir tr.'!AF120</f>
        <v>0</v>
      </c>
      <c r="AL120" s="239">
        <f>'2.2 SK Sportuojantieji ir tr.'!AG120</f>
        <v>0</v>
      </c>
      <c r="AM120" s="239">
        <f>'2.2 SK Sportuojantieji ir tr.'!AH120</f>
        <v>0</v>
      </c>
      <c r="AN120" s="239">
        <f>'2.2 SK Sportuojantieji ir tr.'!AI120</f>
        <v>0</v>
      </c>
      <c r="AO120" s="239">
        <f>'2.2 SK Sportuojantieji ir tr.'!AJ120</f>
        <v>0</v>
      </c>
      <c r="AP120" s="239">
        <f>'2.2 SK Sportuojantieji ir tr.'!AK120</f>
        <v>0</v>
      </c>
      <c r="AR120" s="214"/>
    </row>
    <row r="121" spans="1:44" ht="10.5" customHeight="1">
      <c r="A121" s="41" t="s">
        <v>49</v>
      </c>
      <c r="B121" s="42" t="s">
        <v>108</v>
      </c>
      <c r="C121" s="83"/>
      <c r="D121" s="83"/>
      <c r="E121" s="83"/>
      <c r="F121" s="83"/>
      <c r="G121" s="83"/>
      <c r="H121" s="239">
        <f>'2.2 SK Sportuojantieji ir tr.'!C121</f>
        <v>0</v>
      </c>
      <c r="I121" s="239">
        <f>'2.2 SK Sportuojantieji ir tr.'!D121</f>
        <v>0</v>
      </c>
      <c r="J121" s="239">
        <f>'2.2 SK Sportuojantieji ir tr.'!E121</f>
        <v>0</v>
      </c>
      <c r="K121" s="386">
        <f t="shared" si="10"/>
        <v>0</v>
      </c>
      <c r="L121" s="239">
        <f>'2.2 SK Sportuojantieji ir tr.'!G121</f>
        <v>0</v>
      </c>
      <c r="M121" s="52">
        <f>'2.2 SK Sportuojantieji ir tr.'!H121</f>
        <v>0</v>
      </c>
      <c r="N121" s="239">
        <f>'2.2 SK Sportuojantieji ir tr.'!I121</f>
        <v>0</v>
      </c>
      <c r="O121" s="37">
        <f t="shared" si="11"/>
        <v>0</v>
      </c>
      <c r="P121" s="239">
        <f>'2.2 SK Sportuojantieji ir tr.'!K121</f>
        <v>0</v>
      </c>
      <c r="Q121" s="239">
        <f>'2.2 SK Sportuojantieji ir tr.'!L121</f>
        <v>0</v>
      </c>
      <c r="R121" s="239">
        <f>'2.2 SK Sportuojantieji ir tr.'!M121</f>
        <v>0</v>
      </c>
      <c r="S121" s="239">
        <f>'2.2 SK Sportuojantieji ir tr.'!N121</f>
        <v>0</v>
      </c>
      <c r="T121" s="239">
        <f>'2.2 SK Sportuojantieji ir tr.'!O121</f>
        <v>0</v>
      </c>
      <c r="U121" s="239">
        <f>'2.2 SK Sportuojantieji ir tr.'!P121</f>
        <v>0</v>
      </c>
      <c r="V121" s="239">
        <f>'2.2 SK Sportuojantieji ir tr.'!Q121</f>
        <v>0</v>
      </c>
      <c r="W121" s="239">
        <f>'2.2 SK Sportuojantieji ir tr.'!R121</f>
        <v>0</v>
      </c>
      <c r="X121" s="239">
        <f>'2.2 SK Sportuojantieji ir tr.'!S121</f>
        <v>0</v>
      </c>
      <c r="Y121" s="239">
        <f>'2.2 SK Sportuojantieji ir tr.'!T121</f>
        <v>0</v>
      </c>
      <c r="Z121" s="239">
        <f>'2.2 SK Sportuojantieji ir tr.'!U121</f>
        <v>0</v>
      </c>
      <c r="AA121" s="239">
        <f>'2.2 SK Sportuojantieji ir tr.'!V121</f>
        <v>0</v>
      </c>
      <c r="AB121" s="239">
        <f>'2.2 SK Sportuojantieji ir tr.'!W121</f>
        <v>0</v>
      </c>
      <c r="AC121" s="239">
        <f>'2.2 SK Sportuojantieji ir tr.'!X121</f>
        <v>0</v>
      </c>
      <c r="AD121" s="239">
        <f>'2.2 SK Sportuojantieji ir tr.'!Y121</f>
        <v>0</v>
      </c>
      <c r="AE121" s="239">
        <f>'2.2 SK Sportuojantieji ir tr.'!Z121</f>
        <v>0</v>
      </c>
      <c r="AF121" s="239">
        <f>'2.2 SK Sportuojantieji ir tr.'!AA121</f>
        <v>0</v>
      </c>
      <c r="AG121" s="239">
        <f>'2.2 SK Sportuojantieji ir tr.'!AB121</f>
        <v>0</v>
      </c>
      <c r="AH121" s="239">
        <f>'2.2 SK Sportuojantieji ir tr.'!AC121</f>
        <v>0</v>
      </c>
      <c r="AI121" s="239">
        <f>'2.2 SK Sportuojantieji ir tr.'!AD121</f>
        <v>0</v>
      </c>
      <c r="AJ121" s="239">
        <f>'2.2 SK Sportuojantieji ir tr.'!AE121</f>
        <v>0</v>
      </c>
      <c r="AK121" s="239">
        <f>'2.2 SK Sportuojantieji ir tr.'!AF121</f>
        <v>0</v>
      </c>
      <c r="AL121" s="239">
        <f>'2.2 SK Sportuojantieji ir tr.'!AG121</f>
        <v>0</v>
      </c>
      <c r="AM121" s="239">
        <f>'2.2 SK Sportuojantieji ir tr.'!AH121</f>
        <v>0</v>
      </c>
      <c r="AN121" s="239">
        <f>'2.2 SK Sportuojantieji ir tr.'!AI121</f>
        <v>0</v>
      </c>
      <c r="AO121" s="239">
        <f>'2.2 SK Sportuojantieji ir tr.'!AJ121</f>
        <v>0</v>
      </c>
      <c r="AP121" s="239">
        <f>'2.2 SK Sportuojantieji ir tr.'!AK121</f>
        <v>0</v>
      </c>
      <c r="AR121" s="214"/>
    </row>
    <row r="122" spans="1:44" ht="10.5" customHeight="1">
      <c r="A122" s="41" t="s">
        <v>51</v>
      </c>
      <c r="B122" s="42" t="s">
        <v>219</v>
      </c>
      <c r="C122" s="83"/>
      <c r="D122" s="83"/>
      <c r="E122" s="83"/>
      <c r="F122" s="83"/>
      <c r="G122" s="83"/>
      <c r="H122" s="239">
        <f>'2.2 SK Sportuojantieji ir tr.'!C122</f>
        <v>0</v>
      </c>
      <c r="I122" s="239">
        <f>'2.2 SK Sportuojantieji ir tr.'!D122</f>
        <v>0</v>
      </c>
      <c r="J122" s="239">
        <f>'2.2 SK Sportuojantieji ir tr.'!E122</f>
        <v>0</v>
      </c>
      <c r="K122" s="386">
        <f t="shared" si="10"/>
        <v>0</v>
      </c>
      <c r="L122" s="239">
        <f>'2.2 SK Sportuojantieji ir tr.'!G122</f>
        <v>0</v>
      </c>
      <c r="M122" s="52">
        <f>'2.2 SK Sportuojantieji ir tr.'!H122</f>
        <v>0</v>
      </c>
      <c r="N122" s="239">
        <f>'2.2 SK Sportuojantieji ir tr.'!I122</f>
        <v>0</v>
      </c>
      <c r="O122" s="37">
        <f t="shared" si="11"/>
        <v>0</v>
      </c>
      <c r="P122" s="239">
        <f>'2.2 SK Sportuojantieji ir tr.'!K122</f>
        <v>0</v>
      </c>
      <c r="Q122" s="239">
        <f>'2.2 SK Sportuojantieji ir tr.'!L122</f>
        <v>0</v>
      </c>
      <c r="R122" s="239">
        <f>'2.2 SK Sportuojantieji ir tr.'!M122</f>
        <v>0</v>
      </c>
      <c r="S122" s="239">
        <f>'2.2 SK Sportuojantieji ir tr.'!N122</f>
        <v>0</v>
      </c>
      <c r="T122" s="239">
        <f>'2.2 SK Sportuojantieji ir tr.'!O122</f>
        <v>0</v>
      </c>
      <c r="U122" s="239">
        <f>'2.2 SK Sportuojantieji ir tr.'!P122</f>
        <v>0</v>
      </c>
      <c r="V122" s="239">
        <f>'2.2 SK Sportuojantieji ir tr.'!Q122</f>
        <v>0</v>
      </c>
      <c r="W122" s="239">
        <f>'2.2 SK Sportuojantieji ir tr.'!R122</f>
        <v>0</v>
      </c>
      <c r="X122" s="239">
        <f>'2.2 SK Sportuojantieji ir tr.'!S122</f>
        <v>0</v>
      </c>
      <c r="Y122" s="239">
        <f>'2.2 SK Sportuojantieji ir tr.'!T122</f>
        <v>0</v>
      </c>
      <c r="Z122" s="239">
        <f>'2.2 SK Sportuojantieji ir tr.'!U122</f>
        <v>0</v>
      </c>
      <c r="AA122" s="239">
        <f>'2.2 SK Sportuojantieji ir tr.'!V122</f>
        <v>0</v>
      </c>
      <c r="AB122" s="239">
        <f>'2.2 SK Sportuojantieji ir tr.'!W122</f>
        <v>0</v>
      </c>
      <c r="AC122" s="239">
        <f>'2.2 SK Sportuojantieji ir tr.'!X122</f>
        <v>0</v>
      </c>
      <c r="AD122" s="239">
        <f>'2.2 SK Sportuojantieji ir tr.'!Y122</f>
        <v>0</v>
      </c>
      <c r="AE122" s="239">
        <f>'2.2 SK Sportuojantieji ir tr.'!Z122</f>
        <v>0</v>
      </c>
      <c r="AF122" s="239">
        <f>'2.2 SK Sportuojantieji ir tr.'!AA122</f>
        <v>0</v>
      </c>
      <c r="AG122" s="239">
        <f>'2.2 SK Sportuojantieji ir tr.'!AB122</f>
        <v>0</v>
      </c>
      <c r="AH122" s="239">
        <f>'2.2 SK Sportuojantieji ir tr.'!AC122</f>
        <v>0</v>
      </c>
      <c r="AI122" s="239">
        <f>'2.2 SK Sportuojantieji ir tr.'!AD122</f>
        <v>0</v>
      </c>
      <c r="AJ122" s="239">
        <f>'2.2 SK Sportuojantieji ir tr.'!AE122</f>
        <v>0</v>
      </c>
      <c r="AK122" s="239">
        <f>'2.2 SK Sportuojantieji ir tr.'!AF122</f>
        <v>0</v>
      </c>
      <c r="AL122" s="239">
        <f>'2.2 SK Sportuojantieji ir tr.'!AG122</f>
        <v>0</v>
      </c>
      <c r="AM122" s="239">
        <f>'2.2 SK Sportuojantieji ir tr.'!AH122</f>
        <v>0</v>
      </c>
      <c r="AN122" s="239">
        <f>'2.2 SK Sportuojantieji ir tr.'!AI122</f>
        <v>0</v>
      </c>
      <c r="AO122" s="239">
        <f>'2.2 SK Sportuojantieji ir tr.'!AJ122</f>
        <v>0</v>
      </c>
      <c r="AP122" s="239">
        <f>'2.2 SK Sportuojantieji ir tr.'!AK122</f>
        <v>0</v>
      </c>
      <c r="AR122" s="214"/>
    </row>
    <row r="123" spans="1:44" ht="10.5" customHeight="1">
      <c r="A123" s="41" t="s">
        <v>52</v>
      </c>
      <c r="B123" s="42" t="s">
        <v>109</v>
      </c>
      <c r="C123" s="83"/>
      <c r="D123" s="83"/>
      <c r="E123" s="83"/>
      <c r="F123" s="83"/>
      <c r="G123" s="83"/>
      <c r="H123" s="239">
        <f>'2.2 SK Sportuojantieji ir tr.'!C123</f>
        <v>0</v>
      </c>
      <c r="I123" s="239">
        <f>'2.2 SK Sportuojantieji ir tr.'!D123</f>
        <v>0</v>
      </c>
      <c r="J123" s="239">
        <f>'2.2 SK Sportuojantieji ir tr.'!E123</f>
        <v>0</v>
      </c>
      <c r="K123" s="386">
        <f t="shared" si="10"/>
        <v>0</v>
      </c>
      <c r="L123" s="239">
        <f>'2.2 SK Sportuojantieji ir tr.'!G123</f>
        <v>0</v>
      </c>
      <c r="M123" s="52">
        <f>'2.2 SK Sportuojantieji ir tr.'!H123</f>
        <v>0</v>
      </c>
      <c r="N123" s="239">
        <f>'2.2 SK Sportuojantieji ir tr.'!I123</f>
        <v>0</v>
      </c>
      <c r="O123" s="37">
        <f t="shared" si="11"/>
        <v>0</v>
      </c>
      <c r="P123" s="239">
        <f>'2.2 SK Sportuojantieji ir tr.'!K123</f>
        <v>0</v>
      </c>
      <c r="Q123" s="239">
        <f>'2.2 SK Sportuojantieji ir tr.'!L123</f>
        <v>0</v>
      </c>
      <c r="R123" s="239">
        <f>'2.2 SK Sportuojantieji ir tr.'!M123</f>
        <v>0</v>
      </c>
      <c r="S123" s="239">
        <f>'2.2 SK Sportuojantieji ir tr.'!N123</f>
        <v>0</v>
      </c>
      <c r="T123" s="239">
        <f>'2.2 SK Sportuojantieji ir tr.'!O123</f>
        <v>0</v>
      </c>
      <c r="U123" s="239">
        <f>'2.2 SK Sportuojantieji ir tr.'!P123</f>
        <v>0</v>
      </c>
      <c r="V123" s="239">
        <f>'2.2 SK Sportuojantieji ir tr.'!Q123</f>
        <v>0</v>
      </c>
      <c r="W123" s="239">
        <f>'2.2 SK Sportuojantieji ir tr.'!R123</f>
        <v>0</v>
      </c>
      <c r="X123" s="239">
        <f>'2.2 SK Sportuojantieji ir tr.'!S123</f>
        <v>0</v>
      </c>
      <c r="Y123" s="239">
        <f>'2.2 SK Sportuojantieji ir tr.'!T123</f>
        <v>0</v>
      </c>
      <c r="Z123" s="239">
        <f>'2.2 SK Sportuojantieji ir tr.'!U123</f>
        <v>0</v>
      </c>
      <c r="AA123" s="239">
        <f>'2.2 SK Sportuojantieji ir tr.'!V123</f>
        <v>0</v>
      </c>
      <c r="AB123" s="239">
        <f>'2.2 SK Sportuojantieji ir tr.'!W123</f>
        <v>0</v>
      </c>
      <c r="AC123" s="239">
        <f>'2.2 SK Sportuojantieji ir tr.'!X123</f>
        <v>0</v>
      </c>
      <c r="AD123" s="239">
        <f>'2.2 SK Sportuojantieji ir tr.'!Y123</f>
        <v>0</v>
      </c>
      <c r="AE123" s="239">
        <f>'2.2 SK Sportuojantieji ir tr.'!Z123</f>
        <v>0</v>
      </c>
      <c r="AF123" s="239">
        <f>'2.2 SK Sportuojantieji ir tr.'!AA123</f>
        <v>0</v>
      </c>
      <c r="AG123" s="239">
        <f>'2.2 SK Sportuojantieji ir tr.'!AB123</f>
        <v>0</v>
      </c>
      <c r="AH123" s="239">
        <f>'2.2 SK Sportuojantieji ir tr.'!AC123</f>
        <v>0</v>
      </c>
      <c r="AI123" s="239">
        <f>'2.2 SK Sportuojantieji ir tr.'!AD123</f>
        <v>0</v>
      </c>
      <c r="AJ123" s="239">
        <f>'2.2 SK Sportuojantieji ir tr.'!AE123</f>
        <v>0</v>
      </c>
      <c r="AK123" s="239">
        <f>'2.2 SK Sportuojantieji ir tr.'!AF123</f>
        <v>0</v>
      </c>
      <c r="AL123" s="239">
        <f>'2.2 SK Sportuojantieji ir tr.'!AG123</f>
        <v>0</v>
      </c>
      <c r="AM123" s="239">
        <f>'2.2 SK Sportuojantieji ir tr.'!AH123</f>
        <v>0</v>
      </c>
      <c r="AN123" s="239">
        <f>'2.2 SK Sportuojantieji ir tr.'!AI123</f>
        <v>0</v>
      </c>
      <c r="AO123" s="239">
        <f>'2.2 SK Sportuojantieji ir tr.'!AJ123</f>
        <v>0</v>
      </c>
      <c r="AP123" s="239">
        <f>'2.2 SK Sportuojantieji ir tr.'!AK123</f>
        <v>0</v>
      </c>
      <c r="AR123" s="214"/>
    </row>
    <row r="124" spans="1:44" ht="10.5" customHeight="1">
      <c r="A124" s="41" t="s">
        <v>53</v>
      </c>
      <c r="B124" s="42" t="s">
        <v>220</v>
      </c>
      <c r="C124" s="83"/>
      <c r="D124" s="83"/>
      <c r="E124" s="83"/>
      <c r="F124" s="83"/>
      <c r="G124" s="83"/>
      <c r="H124" s="239">
        <f>'2.2 SK Sportuojantieji ir tr.'!C124</f>
        <v>0</v>
      </c>
      <c r="I124" s="239">
        <f>'2.2 SK Sportuojantieji ir tr.'!D124</f>
        <v>0</v>
      </c>
      <c r="J124" s="239">
        <f>'2.2 SK Sportuojantieji ir tr.'!E124</f>
        <v>0</v>
      </c>
      <c r="K124" s="386">
        <f t="shared" si="10"/>
        <v>0</v>
      </c>
      <c r="L124" s="239">
        <f>'2.2 SK Sportuojantieji ir tr.'!G124</f>
        <v>0</v>
      </c>
      <c r="M124" s="52">
        <f>'2.2 SK Sportuojantieji ir tr.'!H124</f>
        <v>0</v>
      </c>
      <c r="N124" s="239">
        <f>'2.2 SK Sportuojantieji ir tr.'!I124</f>
        <v>0</v>
      </c>
      <c r="O124" s="37">
        <f t="shared" si="11"/>
        <v>0</v>
      </c>
      <c r="P124" s="239">
        <f>'2.2 SK Sportuojantieji ir tr.'!K124</f>
        <v>0</v>
      </c>
      <c r="Q124" s="239">
        <f>'2.2 SK Sportuojantieji ir tr.'!L124</f>
        <v>0</v>
      </c>
      <c r="R124" s="239">
        <f>'2.2 SK Sportuojantieji ir tr.'!M124</f>
        <v>0</v>
      </c>
      <c r="S124" s="239">
        <f>'2.2 SK Sportuojantieji ir tr.'!N124</f>
        <v>0</v>
      </c>
      <c r="T124" s="239">
        <f>'2.2 SK Sportuojantieji ir tr.'!O124</f>
        <v>0</v>
      </c>
      <c r="U124" s="239">
        <f>'2.2 SK Sportuojantieji ir tr.'!P124</f>
        <v>0</v>
      </c>
      <c r="V124" s="239">
        <f>'2.2 SK Sportuojantieji ir tr.'!Q124</f>
        <v>0</v>
      </c>
      <c r="W124" s="239">
        <f>'2.2 SK Sportuojantieji ir tr.'!R124</f>
        <v>0</v>
      </c>
      <c r="X124" s="239">
        <f>'2.2 SK Sportuojantieji ir tr.'!S124</f>
        <v>0</v>
      </c>
      <c r="Y124" s="239">
        <f>'2.2 SK Sportuojantieji ir tr.'!T124</f>
        <v>0</v>
      </c>
      <c r="Z124" s="239">
        <f>'2.2 SK Sportuojantieji ir tr.'!U124</f>
        <v>0</v>
      </c>
      <c r="AA124" s="239">
        <f>'2.2 SK Sportuojantieji ir tr.'!V124</f>
        <v>0</v>
      </c>
      <c r="AB124" s="239">
        <f>'2.2 SK Sportuojantieji ir tr.'!W124</f>
        <v>0</v>
      </c>
      <c r="AC124" s="239">
        <f>'2.2 SK Sportuojantieji ir tr.'!X124</f>
        <v>0</v>
      </c>
      <c r="AD124" s="239">
        <f>'2.2 SK Sportuojantieji ir tr.'!Y124</f>
        <v>0</v>
      </c>
      <c r="AE124" s="239">
        <f>'2.2 SK Sportuojantieji ir tr.'!Z124</f>
        <v>0</v>
      </c>
      <c r="AF124" s="239">
        <f>'2.2 SK Sportuojantieji ir tr.'!AA124</f>
        <v>0</v>
      </c>
      <c r="AG124" s="239">
        <f>'2.2 SK Sportuojantieji ir tr.'!AB124</f>
        <v>0</v>
      </c>
      <c r="AH124" s="239">
        <f>'2.2 SK Sportuojantieji ir tr.'!AC124</f>
        <v>0</v>
      </c>
      <c r="AI124" s="239">
        <f>'2.2 SK Sportuojantieji ir tr.'!AD124</f>
        <v>0</v>
      </c>
      <c r="AJ124" s="239">
        <f>'2.2 SK Sportuojantieji ir tr.'!AE124</f>
        <v>0</v>
      </c>
      <c r="AK124" s="239">
        <f>'2.2 SK Sportuojantieji ir tr.'!AF124</f>
        <v>0</v>
      </c>
      <c r="AL124" s="239">
        <f>'2.2 SK Sportuojantieji ir tr.'!AG124</f>
        <v>0</v>
      </c>
      <c r="AM124" s="239">
        <f>'2.2 SK Sportuojantieji ir tr.'!AH124</f>
        <v>0</v>
      </c>
      <c r="AN124" s="239">
        <f>'2.2 SK Sportuojantieji ir tr.'!AI124</f>
        <v>0</v>
      </c>
      <c r="AO124" s="239">
        <f>'2.2 SK Sportuojantieji ir tr.'!AJ124</f>
        <v>0</v>
      </c>
      <c r="AP124" s="239">
        <f>'2.2 SK Sportuojantieji ir tr.'!AK124</f>
        <v>0</v>
      </c>
      <c r="AR124" s="214"/>
    </row>
    <row r="125" spans="1:44" ht="10.5" customHeight="1">
      <c r="A125" s="41"/>
      <c r="B125" s="43" t="s">
        <v>221</v>
      </c>
      <c r="C125" s="52">
        <f>SUM(C116:C124)</f>
        <v>0</v>
      </c>
      <c r="D125" s="52">
        <f t="shared" ref="D125:L125" si="12">SUM(D116:D124)</f>
        <v>0</v>
      </c>
      <c r="E125" s="52">
        <f t="shared" si="12"/>
        <v>0</v>
      </c>
      <c r="F125" s="52">
        <f t="shared" si="12"/>
        <v>0</v>
      </c>
      <c r="G125" s="52">
        <f t="shared" si="12"/>
        <v>0</v>
      </c>
      <c r="H125" s="52">
        <f t="shared" si="12"/>
        <v>0</v>
      </c>
      <c r="I125" s="52">
        <f t="shared" si="12"/>
        <v>0</v>
      </c>
      <c r="J125" s="52">
        <f t="shared" si="12"/>
        <v>0</v>
      </c>
      <c r="K125" s="52">
        <f t="shared" si="12"/>
        <v>0</v>
      </c>
      <c r="L125" s="52">
        <f t="shared" si="12"/>
        <v>0</v>
      </c>
      <c r="M125" s="52">
        <f t="shared" ref="M125:AP125" si="13">SUM(M116:M124)</f>
        <v>0</v>
      </c>
      <c r="N125" s="52">
        <f t="shared" si="13"/>
        <v>0</v>
      </c>
      <c r="O125" s="52">
        <f t="shared" si="13"/>
        <v>0</v>
      </c>
      <c r="P125" s="52">
        <f t="shared" si="13"/>
        <v>0</v>
      </c>
      <c r="Q125" s="52">
        <f t="shared" si="13"/>
        <v>0</v>
      </c>
      <c r="R125" s="52">
        <f t="shared" si="13"/>
        <v>0</v>
      </c>
      <c r="S125" s="52">
        <f t="shared" si="13"/>
        <v>0</v>
      </c>
      <c r="T125" s="52">
        <f t="shared" si="13"/>
        <v>0</v>
      </c>
      <c r="U125" s="52">
        <f t="shared" si="13"/>
        <v>0</v>
      </c>
      <c r="V125" s="52">
        <f>SUM(V116:V124)</f>
        <v>0</v>
      </c>
      <c r="W125" s="52">
        <f t="shared" ref="W125:AO125" si="14">SUM(W116:W124)</f>
        <v>0</v>
      </c>
      <c r="X125" s="52">
        <f t="shared" si="14"/>
        <v>0</v>
      </c>
      <c r="Y125" s="52">
        <f t="shared" si="14"/>
        <v>0</v>
      </c>
      <c r="Z125" s="52">
        <f t="shared" si="14"/>
        <v>0</v>
      </c>
      <c r="AA125" s="52">
        <f t="shared" si="14"/>
        <v>0</v>
      </c>
      <c r="AB125" s="52">
        <f t="shared" si="14"/>
        <v>0</v>
      </c>
      <c r="AC125" s="52">
        <f t="shared" si="14"/>
        <v>0</v>
      </c>
      <c r="AD125" s="52">
        <f t="shared" si="14"/>
        <v>0</v>
      </c>
      <c r="AE125" s="52">
        <f t="shared" si="14"/>
        <v>0</v>
      </c>
      <c r="AF125" s="52">
        <f t="shared" si="14"/>
        <v>0</v>
      </c>
      <c r="AG125" s="52">
        <f t="shared" si="14"/>
        <v>0</v>
      </c>
      <c r="AH125" s="52">
        <f t="shared" si="14"/>
        <v>0</v>
      </c>
      <c r="AI125" s="52">
        <f t="shared" si="14"/>
        <v>0</v>
      </c>
      <c r="AJ125" s="52">
        <f t="shared" si="14"/>
        <v>0</v>
      </c>
      <c r="AK125" s="52">
        <f t="shared" si="14"/>
        <v>0</v>
      </c>
      <c r="AL125" s="52">
        <f t="shared" si="14"/>
        <v>0</v>
      </c>
      <c r="AM125" s="52">
        <f t="shared" si="14"/>
        <v>0</v>
      </c>
      <c r="AN125" s="52">
        <f t="shared" si="14"/>
        <v>0</v>
      </c>
      <c r="AO125" s="52">
        <f t="shared" si="14"/>
        <v>0</v>
      </c>
      <c r="AP125" s="52">
        <f t="shared" si="13"/>
        <v>0</v>
      </c>
      <c r="AR125" s="214"/>
    </row>
    <row r="126" spans="1:44" ht="10.5" customHeight="1">
      <c r="A126" s="44"/>
      <c r="B126" s="45" t="s">
        <v>110</v>
      </c>
      <c r="C126" s="53"/>
      <c r="D126" s="53"/>
      <c r="E126" s="53"/>
      <c r="F126" s="53"/>
      <c r="G126" s="53"/>
      <c r="H126" s="53"/>
      <c r="I126" s="53"/>
      <c r="J126" s="53"/>
      <c r="K126" s="53"/>
      <c r="L126" s="53"/>
      <c r="M126" s="38"/>
      <c r="N126" s="54"/>
      <c r="O126" s="38"/>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5"/>
      <c r="AR126" s="214"/>
    </row>
    <row r="127" spans="1:44" ht="10.5" customHeight="1">
      <c r="A127" s="41" t="s">
        <v>39</v>
      </c>
      <c r="B127" s="262" t="s">
        <v>407</v>
      </c>
      <c r="C127" s="83"/>
      <c r="D127" s="83"/>
      <c r="E127" s="83"/>
      <c r="F127" s="83"/>
      <c r="G127" s="83"/>
      <c r="H127" s="239">
        <f>'2.2 SK Sportuojantieji ir tr.'!C127</f>
        <v>0</v>
      </c>
      <c r="I127" s="239">
        <f>'2.2 SK Sportuojantieji ir tr.'!D127</f>
        <v>1</v>
      </c>
      <c r="J127" s="239">
        <f>'2.2 SK Sportuojantieji ir tr.'!E127</f>
        <v>0</v>
      </c>
      <c r="K127" s="386">
        <f t="shared" ref="K127:K131" si="15">SUM(H127:J127)</f>
        <v>1</v>
      </c>
      <c r="L127" s="239">
        <f>'2.2 SK Sportuojantieji ir tr.'!G127</f>
        <v>0</v>
      </c>
      <c r="M127" s="52">
        <f>'2.2 SK Sportuojantieji ir tr.'!H127</f>
        <v>0</v>
      </c>
      <c r="N127" s="239">
        <f>'2.2 SK Sportuojantieji ir tr.'!I127</f>
        <v>0</v>
      </c>
      <c r="O127" s="37">
        <f t="shared" ref="O127:O131" si="16">M127-(P127+Q127+R127+S127+T127+U127)</f>
        <v>0</v>
      </c>
      <c r="P127" s="239">
        <f>'2.2 SK Sportuojantieji ir tr.'!K127</f>
        <v>0</v>
      </c>
      <c r="Q127" s="239">
        <f>'2.2 SK Sportuojantieji ir tr.'!L127</f>
        <v>0</v>
      </c>
      <c r="R127" s="239">
        <f>'2.2 SK Sportuojantieji ir tr.'!M127</f>
        <v>0</v>
      </c>
      <c r="S127" s="239">
        <f>'2.2 SK Sportuojantieji ir tr.'!N127</f>
        <v>0</v>
      </c>
      <c r="T127" s="239">
        <f>'2.2 SK Sportuojantieji ir tr.'!O127</f>
        <v>0</v>
      </c>
      <c r="U127" s="239">
        <f>'2.2 SK Sportuojantieji ir tr.'!P127</f>
        <v>0</v>
      </c>
      <c r="V127" s="239">
        <f>'2.2 SK Sportuojantieji ir tr.'!Q127</f>
        <v>0</v>
      </c>
      <c r="W127" s="239">
        <f>'2.2 SK Sportuojantieji ir tr.'!R127</f>
        <v>0</v>
      </c>
      <c r="X127" s="239">
        <f>'2.2 SK Sportuojantieji ir tr.'!S127</f>
        <v>0</v>
      </c>
      <c r="Y127" s="239">
        <f>'2.2 SK Sportuojantieji ir tr.'!T127</f>
        <v>0</v>
      </c>
      <c r="Z127" s="239">
        <f>'2.2 SK Sportuojantieji ir tr.'!U127</f>
        <v>0</v>
      </c>
      <c r="AA127" s="239">
        <f>'2.2 SK Sportuojantieji ir tr.'!V127</f>
        <v>0</v>
      </c>
      <c r="AB127" s="239">
        <f>'2.2 SK Sportuojantieji ir tr.'!W127</f>
        <v>0</v>
      </c>
      <c r="AC127" s="239">
        <f>'2.2 SK Sportuojantieji ir tr.'!X127</f>
        <v>0</v>
      </c>
      <c r="AD127" s="239">
        <f>'2.2 SK Sportuojantieji ir tr.'!Y127</f>
        <v>0</v>
      </c>
      <c r="AE127" s="239">
        <f>'2.2 SK Sportuojantieji ir tr.'!Z127</f>
        <v>0</v>
      </c>
      <c r="AF127" s="239">
        <f>'2.2 SK Sportuojantieji ir tr.'!AA127</f>
        <v>0</v>
      </c>
      <c r="AG127" s="239">
        <f>'2.2 SK Sportuojantieji ir tr.'!AB127</f>
        <v>0</v>
      </c>
      <c r="AH127" s="239">
        <f>'2.2 SK Sportuojantieji ir tr.'!AC127</f>
        <v>0</v>
      </c>
      <c r="AI127" s="239">
        <f>'2.2 SK Sportuojantieji ir tr.'!AD127</f>
        <v>0</v>
      </c>
      <c r="AJ127" s="239">
        <f>'2.2 SK Sportuojantieji ir tr.'!AE127</f>
        <v>0</v>
      </c>
      <c r="AK127" s="239">
        <f>'2.2 SK Sportuojantieji ir tr.'!AF127</f>
        <v>0</v>
      </c>
      <c r="AL127" s="239">
        <f>'2.2 SK Sportuojantieji ir tr.'!AG127</f>
        <v>0</v>
      </c>
      <c r="AM127" s="239">
        <f>'2.2 SK Sportuojantieji ir tr.'!AH127</f>
        <v>0</v>
      </c>
      <c r="AN127" s="239">
        <f>'2.2 SK Sportuojantieji ir tr.'!AI127</f>
        <v>0</v>
      </c>
      <c r="AO127" s="239">
        <f>'2.2 SK Sportuojantieji ir tr.'!AJ127</f>
        <v>0</v>
      </c>
      <c r="AP127" s="239">
        <f>'2.2 SK Sportuojantieji ir tr.'!AK127</f>
        <v>0</v>
      </c>
      <c r="AR127" s="214"/>
    </row>
    <row r="128" spans="1:44" ht="10.5" customHeight="1">
      <c r="A128" s="41" t="s">
        <v>41</v>
      </c>
      <c r="B128" s="262" t="s">
        <v>408</v>
      </c>
      <c r="C128" s="83"/>
      <c r="D128" s="83"/>
      <c r="E128" s="83"/>
      <c r="F128" s="83"/>
      <c r="G128" s="83"/>
      <c r="H128" s="239">
        <f>'2.2 SK Sportuojantieji ir tr.'!C128</f>
        <v>4</v>
      </c>
      <c r="I128" s="239">
        <f>'2.2 SK Sportuojantieji ir tr.'!D128</f>
        <v>10</v>
      </c>
      <c r="J128" s="239">
        <f>'2.2 SK Sportuojantieji ir tr.'!E128</f>
        <v>5</v>
      </c>
      <c r="K128" s="386">
        <f t="shared" si="15"/>
        <v>19</v>
      </c>
      <c r="L128" s="239">
        <f>'2.2 SK Sportuojantieji ir tr.'!G128</f>
        <v>1</v>
      </c>
      <c r="M128" s="52">
        <f>'2.2 SK Sportuojantieji ir tr.'!H128</f>
        <v>0</v>
      </c>
      <c r="N128" s="239">
        <f>'2.2 SK Sportuojantieji ir tr.'!I128</f>
        <v>0</v>
      </c>
      <c r="O128" s="37">
        <f t="shared" si="16"/>
        <v>0</v>
      </c>
      <c r="P128" s="239">
        <f>'2.2 SK Sportuojantieji ir tr.'!K128</f>
        <v>0</v>
      </c>
      <c r="Q128" s="239">
        <f>'2.2 SK Sportuojantieji ir tr.'!L128</f>
        <v>0</v>
      </c>
      <c r="R128" s="239">
        <f>'2.2 SK Sportuojantieji ir tr.'!M128</f>
        <v>0</v>
      </c>
      <c r="S128" s="239">
        <f>'2.2 SK Sportuojantieji ir tr.'!N128</f>
        <v>0</v>
      </c>
      <c r="T128" s="239">
        <f>'2.2 SK Sportuojantieji ir tr.'!O128</f>
        <v>0</v>
      </c>
      <c r="U128" s="239">
        <f>'2.2 SK Sportuojantieji ir tr.'!P128</f>
        <v>0</v>
      </c>
      <c r="V128" s="239">
        <f>'2.2 SK Sportuojantieji ir tr.'!Q128</f>
        <v>0</v>
      </c>
      <c r="W128" s="239">
        <f>'2.2 SK Sportuojantieji ir tr.'!R128</f>
        <v>0</v>
      </c>
      <c r="X128" s="239">
        <f>'2.2 SK Sportuojantieji ir tr.'!S128</f>
        <v>0</v>
      </c>
      <c r="Y128" s="239">
        <f>'2.2 SK Sportuojantieji ir tr.'!T128</f>
        <v>0</v>
      </c>
      <c r="Z128" s="239">
        <f>'2.2 SK Sportuojantieji ir tr.'!U128</f>
        <v>0</v>
      </c>
      <c r="AA128" s="239">
        <f>'2.2 SK Sportuojantieji ir tr.'!V128</f>
        <v>0</v>
      </c>
      <c r="AB128" s="239">
        <f>'2.2 SK Sportuojantieji ir tr.'!W128</f>
        <v>0</v>
      </c>
      <c r="AC128" s="239">
        <f>'2.2 SK Sportuojantieji ir tr.'!X128</f>
        <v>0</v>
      </c>
      <c r="AD128" s="239">
        <f>'2.2 SK Sportuojantieji ir tr.'!Y128</f>
        <v>0</v>
      </c>
      <c r="AE128" s="239">
        <f>'2.2 SK Sportuojantieji ir tr.'!Z128</f>
        <v>0</v>
      </c>
      <c r="AF128" s="239">
        <f>'2.2 SK Sportuojantieji ir tr.'!AA128</f>
        <v>0</v>
      </c>
      <c r="AG128" s="239">
        <f>'2.2 SK Sportuojantieji ir tr.'!AB128</f>
        <v>0</v>
      </c>
      <c r="AH128" s="239">
        <f>'2.2 SK Sportuojantieji ir tr.'!AC128</f>
        <v>0</v>
      </c>
      <c r="AI128" s="239">
        <f>'2.2 SK Sportuojantieji ir tr.'!AD128</f>
        <v>0</v>
      </c>
      <c r="AJ128" s="239">
        <f>'2.2 SK Sportuojantieji ir tr.'!AE128</f>
        <v>0</v>
      </c>
      <c r="AK128" s="239">
        <f>'2.2 SK Sportuojantieji ir tr.'!AF128</f>
        <v>0</v>
      </c>
      <c r="AL128" s="239">
        <f>'2.2 SK Sportuojantieji ir tr.'!AG128</f>
        <v>0</v>
      </c>
      <c r="AM128" s="239">
        <f>'2.2 SK Sportuojantieji ir tr.'!AH128</f>
        <v>0</v>
      </c>
      <c r="AN128" s="239">
        <f>'2.2 SK Sportuojantieji ir tr.'!AI128</f>
        <v>0</v>
      </c>
      <c r="AO128" s="239">
        <f>'2.2 SK Sportuojantieji ir tr.'!AJ128</f>
        <v>0</v>
      </c>
      <c r="AP128" s="239">
        <f>'2.2 SK Sportuojantieji ir tr.'!AK128</f>
        <v>0</v>
      </c>
      <c r="AR128" s="214"/>
    </row>
    <row r="129" spans="1:45" ht="10.5" customHeight="1">
      <c r="A129" s="41" t="s">
        <v>43</v>
      </c>
      <c r="B129" s="262" t="s">
        <v>111</v>
      </c>
      <c r="C129" s="83"/>
      <c r="D129" s="83"/>
      <c r="E129" s="83"/>
      <c r="F129" s="83"/>
      <c r="G129" s="83"/>
      <c r="H129" s="239">
        <f>'2.2 SK Sportuojantieji ir tr.'!C129</f>
        <v>0</v>
      </c>
      <c r="I129" s="239">
        <f>'2.2 SK Sportuojantieji ir tr.'!D129</f>
        <v>0</v>
      </c>
      <c r="J129" s="239">
        <f>'2.2 SK Sportuojantieji ir tr.'!E129</f>
        <v>0</v>
      </c>
      <c r="K129" s="386">
        <f t="shared" si="15"/>
        <v>0</v>
      </c>
      <c r="L129" s="239">
        <f>'2.2 SK Sportuojantieji ir tr.'!G129</f>
        <v>0</v>
      </c>
      <c r="M129" s="52">
        <f>'2.2 SK Sportuojantieji ir tr.'!H129</f>
        <v>0</v>
      </c>
      <c r="N129" s="239">
        <f>'2.2 SK Sportuojantieji ir tr.'!I129</f>
        <v>0</v>
      </c>
      <c r="O129" s="37">
        <f t="shared" si="16"/>
        <v>0</v>
      </c>
      <c r="P129" s="239">
        <f>'2.2 SK Sportuojantieji ir tr.'!K129</f>
        <v>0</v>
      </c>
      <c r="Q129" s="239">
        <f>'2.2 SK Sportuojantieji ir tr.'!L129</f>
        <v>0</v>
      </c>
      <c r="R129" s="239">
        <f>'2.2 SK Sportuojantieji ir tr.'!M129</f>
        <v>0</v>
      </c>
      <c r="S129" s="239">
        <f>'2.2 SK Sportuojantieji ir tr.'!N129</f>
        <v>0</v>
      </c>
      <c r="T129" s="239">
        <f>'2.2 SK Sportuojantieji ir tr.'!O129</f>
        <v>0</v>
      </c>
      <c r="U129" s="239">
        <f>'2.2 SK Sportuojantieji ir tr.'!P129</f>
        <v>0</v>
      </c>
      <c r="V129" s="239">
        <f>'2.2 SK Sportuojantieji ir tr.'!Q129</f>
        <v>0</v>
      </c>
      <c r="W129" s="239">
        <f>'2.2 SK Sportuojantieji ir tr.'!R129</f>
        <v>0</v>
      </c>
      <c r="X129" s="239">
        <f>'2.2 SK Sportuojantieji ir tr.'!S129</f>
        <v>0</v>
      </c>
      <c r="Y129" s="239">
        <f>'2.2 SK Sportuojantieji ir tr.'!T129</f>
        <v>0</v>
      </c>
      <c r="Z129" s="239">
        <f>'2.2 SK Sportuojantieji ir tr.'!U129</f>
        <v>0</v>
      </c>
      <c r="AA129" s="239">
        <f>'2.2 SK Sportuojantieji ir tr.'!V129</f>
        <v>0</v>
      </c>
      <c r="AB129" s="239">
        <f>'2.2 SK Sportuojantieji ir tr.'!W129</f>
        <v>0</v>
      </c>
      <c r="AC129" s="239">
        <f>'2.2 SK Sportuojantieji ir tr.'!X129</f>
        <v>0</v>
      </c>
      <c r="AD129" s="239">
        <f>'2.2 SK Sportuojantieji ir tr.'!Y129</f>
        <v>0</v>
      </c>
      <c r="AE129" s="239">
        <f>'2.2 SK Sportuojantieji ir tr.'!Z129</f>
        <v>0</v>
      </c>
      <c r="AF129" s="239">
        <f>'2.2 SK Sportuojantieji ir tr.'!AA129</f>
        <v>0</v>
      </c>
      <c r="AG129" s="239">
        <f>'2.2 SK Sportuojantieji ir tr.'!AB129</f>
        <v>0</v>
      </c>
      <c r="AH129" s="239">
        <f>'2.2 SK Sportuojantieji ir tr.'!AC129</f>
        <v>0</v>
      </c>
      <c r="AI129" s="239">
        <f>'2.2 SK Sportuojantieji ir tr.'!AD129</f>
        <v>0</v>
      </c>
      <c r="AJ129" s="239">
        <f>'2.2 SK Sportuojantieji ir tr.'!AE129</f>
        <v>0</v>
      </c>
      <c r="AK129" s="239">
        <f>'2.2 SK Sportuojantieji ir tr.'!AF129</f>
        <v>0</v>
      </c>
      <c r="AL129" s="239">
        <f>'2.2 SK Sportuojantieji ir tr.'!AG129</f>
        <v>0</v>
      </c>
      <c r="AM129" s="239">
        <f>'2.2 SK Sportuojantieji ir tr.'!AH129</f>
        <v>0</v>
      </c>
      <c r="AN129" s="239">
        <f>'2.2 SK Sportuojantieji ir tr.'!AI129</f>
        <v>0</v>
      </c>
      <c r="AO129" s="239">
        <f>'2.2 SK Sportuojantieji ir tr.'!AJ129</f>
        <v>0</v>
      </c>
      <c r="AP129" s="239">
        <f>'2.2 SK Sportuojantieji ir tr.'!AK129</f>
        <v>0</v>
      </c>
      <c r="AR129" s="214"/>
    </row>
    <row r="130" spans="1:45" ht="10.5" customHeight="1">
      <c r="A130" s="41" t="s">
        <v>45</v>
      </c>
      <c r="B130" s="262" t="s">
        <v>409</v>
      </c>
      <c r="C130" s="83"/>
      <c r="D130" s="83"/>
      <c r="E130" s="83"/>
      <c r="F130" s="83"/>
      <c r="G130" s="83"/>
      <c r="H130" s="239">
        <f>'2.2 SK Sportuojantieji ir tr.'!C130</f>
        <v>0</v>
      </c>
      <c r="I130" s="239">
        <f>'2.2 SK Sportuojantieji ir tr.'!D130</f>
        <v>0</v>
      </c>
      <c r="J130" s="239">
        <f>'2.2 SK Sportuojantieji ir tr.'!E130</f>
        <v>0</v>
      </c>
      <c r="K130" s="386">
        <f t="shared" si="15"/>
        <v>0</v>
      </c>
      <c r="L130" s="239">
        <f>'2.2 SK Sportuojantieji ir tr.'!G130</f>
        <v>0</v>
      </c>
      <c r="M130" s="52">
        <f>'2.2 SK Sportuojantieji ir tr.'!H130</f>
        <v>0</v>
      </c>
      <c r="N130" s="239">
        <f>'2.2 SK Sportuojantieji ir tr.'!I130</f>
        <v>0</v>
      </c>
      <c r="O130" s="37">
        <f t="shared" si="16"/>
        <v>0</v>
      </c>
      <c r="P130" s="239">
        <f>'2.2 SK Sportuojantieji ir tr.'!K130</f>
        <v>0</v>
      </c>
      <c r="Q130" s="239">
        <f>'2.2 SK Sportuojantieji ir tr.'!L130</f>
        <v>0</v>
      </c>
      <c r="R130" s="239">
        <f>'2.2 SK Sportuojantieji ir tr.'!M130</f>
        <v>0</v>
      </c>
      <c r="S130" s="239">
        <f>'2.2 SK Sportuojantieji ir tr.'!N130</f>
        <v>0</v>
      </c>
      <c r="T130" s="239">
        <f>'2.2 SK Sportuojantieji ir tr.'!O130</f>
        <v>0</v>
      </c>
      <c r="U130" s="239">
        <f>'2.2 SK Sportuojantieji ir tr.'!P130</f>
        <v>0</v>
      </c>
      <c r="V130" s="239">
        <f>'2.2 SK Sportuojantieji ir tr.'!Q130</f>
        <v>0</v>
      </c>
      <c r="W130" s="239">
        <f>'2.2 SK Sportuojantieji ir tr.'!R130</f>
        <v>0</v>
      </c>
      <c r="X130" s="239">
        <f>'2.2 SK Sportuojantieji ir tr.'!S130</f>
        <v>0</v>
      </c>
      <c r="Y130" s="239">
        <f>'2.2 SK Sportuojantieji ir tr.'!T130</f>
        <v>0</v>
      </c>
      <c r="Z130" s="239">
        <f>'2.2 SK Sportuojantieji ir tr.'!U130</f>
        <v>0</v>
      </c>
      <c r="AA130" s="239">
        <f>'2.2 SK Sportuojantieji ir tr.'!V130</f>
        <v>0</v>
      </c>
      <c r="AB130" s="239">
        <f>'2.2 SK Sportuojantieji ir tr.'!W130</f>
        <v>0</v>
      </c>
      <c r="AC130" s="239">
        <f>'2.2 SK Sportuojantieji ir tr.'!X130</f>
        <v>0</v>
      </c>
      <c r="AD130" s="239">
        <f>'2.2 SK Sportuojantieji ir tr.'!Y130</f>
        <v>0</v>
      </c>
      <c r="AE130" s="239">
        <f>'2.2 SK Sportuojantieji ir tr.'!Z130</f>
        <v>0</v>
      </c>
      <c r="AF130" s="239">
        <f>'2.2 SK Sportuojantieji ir tr.'!AA130</f>
        <v>0</v>
      </c>
      <c r="AG130" s="239">
        <f>'2.2 SK Sportuojantieji ir tr.'!AB130</f>
        <v>0</v>
      </c>
      <c r="AH130" s="239">
        <f>'2.2 SK Sportuojantieji ir tr.'!AC130</f>
        <v>0</v>
      </c>
      <c r="AI130" s="239">
        <f>'2.2 SK Sportuojantieji ir tr.'!AD130</f>
        <v>0</v>
      </c>
      <c r="AJ130" s="239">
        <f>'2.2 SK Sportuojantieji ir tr.'!AE130</f>
        <v>0</v>
      </c>
      <c r="AK130" s="239">
        <f>'2.2 SK Sportuojantieji ir tr.'!AF130</f>
        <v>0</v>
      </c>
      <c r="AL130" s="239">
        <f>'2.2 SK Sportuojantieji ir tr.'!AG130</f>
        <v>0</v>
      </c>
      <c r="AM130" s="239">
        <f>'2.2 SK Sportuojantieji ir tr.'!AH130</f>
        <v>0</v>
      </c>
      <c r="AN130" s="239">
        <f>'2.2 SK Sportuojantieji ir tr.'!AI130</f>
        <v>0</v>
      </c>
      <c r="AO130" s="239">
        <f>'2.2 SK Sportuojantieji ir tr.'!AJ130</f>
        <v>0</v>
      </c>
      <c r="AP130" s="239">
        <f>'2.2 SK Sportuojantieji ir tr.'!AK130</f>
        <v>0</v>
      </c>
      <c r="AR130" s="214"/>
    </row>
    <row r="131" spans="1:45" ht="33.75" customHeight="1">
      <c r="A131" s="41" t="s">
        <v>47</v>
      </c>
      <c r="B131" s="262" t="s">
        <v>410</v>
      </c>
      <c r="C131" s="83"/>
      <c r="D131" s="83"/>
      <c r="E131" s="83"/>
      <c r="F131" s="83"/>
      <c r="G131" s="83"/>
      <c r="H131" s="239">
        <f>'2.2 SK Sportuojantieji ir tr.'!C131</f>
        <v>0</v>
      </c>
      <c r="I131" s="239">
        <f>'2.2 SK Sportuojantieji ir tr.'!D131</f>
        <v>0</v>
      </c>
      <c r="J131" s="239">
        <f>'2.2 SK Sportuojantieji ir tr.'!E131</f>
        <v>0</v>
      </c>
      <c r="K131" s="386">
        <f t="shared" si="15"/>
        <v>0</v>
      </c>
      <c r="L131" s="239">
        <f>'2.2 SK Sportuojantieji ir tr.'!G131</f>
        <v>0</v>
      </c>
      <c r="M131" s="52">
        <f>'2.2 SK Sportuojantieji ir tr.'!H131</f>
        <v>0</v>
      </c>
      <c r="N131" s="239">
        <f>'2.2 SK Sportuojantieji ir tr.'!I131</f>
        <v>0</v>
      </c>
      <c r="O131" s="37">
        <f t="shared" si="16"/>
        <v>0</v>
      </c>
      <c r="P131" s="239">
        <f>'2.2 SK Sportuojantieji ir tr.'!K131</f>
        <v>0</v>
      </c>
      <c r="Q131" s="239">
        <f>'2.2 SK Sportuojantieji ir tr.'!L131</f>
        <v>0</v>
      </c>
      <c r="R131" s="239">
        <f>'2.2 SK Sportuojantieji ir tr.'!M131</f>
        <v>0</v>
      </c>
      <c r="S131" s="239">
        <f>'2.2 SK Sportuojantieji ir tr.'!N131</f>
        <v>0</v>
      </c>
      <c r="T131" s="239">
        <f>'2.2 SK Sportuojantieji ir tr.'!O131</f>
        <v>0</v>
      </c>
      <c r="U131" s="239">
        <f>'2.2 SK Sportuojantieji ir tr.'!P131</f>
        <v>0</v>
      </c>
      <c r="V131" s="239">
        <f>'2.2 SK Sportuojantieji ir tr.'!Q131</f>
        <v>0</v>
      </c>
      <c r="W131" s="239">
        <f>'2.2 SK Sportuojantieji ir tr.'!R131</f>
        <v>0</v>
      </c>
      <c r="X131" s="239">
        <f>'2.2 SK Sportuojantieji ir tr.'!S131</f>
        <v>0</v>
      </c>
      <c r="Y131" s="239">
        <f>'2.2 SK Sportuojantieji ir tr.'!T131</f>
        <v>0</v>
      </c>
      <c r="Z131" s="239">
        <f>'2.2 SK Sportuojantieji ir tr.'!U131</f>
        <v>0</v>
      </c>
      <c r="AA131" s="239">
        <f>'2.2 SK Sportuojantieji ir tr.'!V131</f>
        <v>0</v>
      </c>
      <c r="AB131" s="239">
        <f>'2.2 SK Sportuojantieji ir tr.'!W131</f>
        <v>0</v>
      </c>
      <c r="AC131" s="239">
        <f>'2.2 SK Sportuojantieji ir tr.'!X131</f>
        <v>0</v>
      </c>
      <c r="AD131" s="239">
        <f>'2.2 SK Sportuojantieji ir tr.'!Y131</f>
        <v>0</v>
      </c>
      <c r="AE131" s="239">
        <f>'2.2 SK Sportuojantieji ir tr.'!Z131</f>
        <v>0</v>
      </c>
      <c r="AF131" s="239">
        <f>'2.2 SK Sportuojantieji ir tr.'!AA131</f>
        <v>0</v>
      </c>
      <c r="AG131" s="239">
        <f>'2.2 SK Sportuojantieji ir tr.'!AB131</f>
        <v>0</v>
      </c>
      <c r="AH131" s="239">
        <f>'2.2 SK Sportuojantieji ir tr.'!AC131</f>
        <v>0</v>
      </c>
      <c r="AI131" s="239">
        <f>'2.2 SK Sportuojantieji ir tr.'!AD131</f>
        <v>0</v>
      </c>
      <c r="AJ131" s="239">
        <f>'2.2 SK Sportuojantieji ir tr.'!AE131</f>
        <v>0</v>
      </c>
      <c r="AK131" s="239">
        <f>'2.2 SK Sportuojantieji ir tr.'!AF131</f>
        <v>0</v>
      </c>
      <c r="AL131" s="239">
        <f>'2.2 SK Sportuojantieji ir tr.'!AG131</f>
        <v>0</v>
      </c>
      <c r="AM131" s="239">
        <f>'2.2 SK Sportuojantieji ir tr.'!AH131</f>
        <v>0</v>
      </c>
      <c r="AN131" s="239">
        <f>'2.2 SK Sportuojantieji ir tr.'!AI131</f>
        <v>0</v>
      </c>
      <c r="AO131" s="239">
        <f>'2.2 SK Sportuojantieji ir tr.'!AJ131</f>
        <v>0</v>
      </c>
      <c r="AP131" s="239">
        <f>'2.2 SK Sportuojantieji ir tr.'!AK131</f>
        <v>0</v>
      </c>
      <c r="AR131" s="214"/>
    </row>
    <row r="132" spans="1:45" ht="10.5" customHeight="1">
      <c r="A132" s="41"/>
      <c r="B132" s="43" t="s">
        <v>112</v>
      </c>
      <c r="C132" s="52">
        <f t="shared" ref="C132:AP132" si="17">SUM(C127:C131)</f>
        <v>0</v>
      </c>
      <c r="D132" s="52">
        <f t="shared" si="17"/>
        <v>0</v>
      </c>
      <c r="E132" s="52">
        <f t="shared" si="17"/>
        <v>0</v>
      </c>
      <c r="F132" s="52">
        <f t="shared" si="17"/>
        <v>0</v>
      </c>
      <c r="G132" s="52">
        <f t="shared" si="17"/>
        <v>0</v>
      </c>
      <c r="H132" s="52">
        <f t="shared" si="17"/>
        <v>4</v>
      </c>
      <c r="I132" s="52">
        <f t="shared" si="17"/>
        <v>11</v>
      </c>
      <c r="J132" s="52">
        <f t="shared" si="17"/>
        <v>5</v>
      </c>
      <c r="K132" s="52">
        <f t="shared" si="17"/>
        <v>20</v>
      </c>
      <c r="L132" s="52">
        <f t="shared" si="17"/>
        <v>1</v>
      </c>
      <c r="M132" s="52">
        <f t="shared" si="17"/>
        <v>0</v>
      </c>
      <c r="N132" s="52">
        <f t="shared" si="17"/>
        <v>0</v>
      </c>
      <c r="O132" s="52">
        <f t="shared" si="17"/>
        <v>0</v>
      </c>
      <c r="P132" s="52">
        <f t="shared" si="17"/>
        <v>0</v>
      </c>
      <c r="Q132" s="52">
        <f t="shared" si="17"/>
        <v>0</v>
      </c>
      <c r="R132" s="52">
        <f t="shared" si="17"/>
        <v>0</v>
      </c>
      <c r="S132" s="52">
        <f t="shared" si="17"/>
        <v>0</v>
      </c>
      <c r="T132" s="52">
        <f t="shared" si="17"/>
        <v>0</v>
      </c>
      <c r="U132" s="52">
        <f t="shared" si="17"/>
        <v>0</v>
      </c>
      <c r="V132" s="52">
        <f t="shared" si="17"/>
        <v>0</v>
      </c>
      <c r="W132" s="52">
        <f t="shared" ref="W132:AO132" si="18">SUM(W127:W131)</f>
        <v>0</v>
      </c>
      <c r="X132" s="52">
        <f t="shared" si="18"/>
        <v>0</v>
      </c>
      <c r="Y132" s="52">
        <f t="shared" si="18"/>
        <v>0</v>
      </c>
      <c r="Z132" s="52">
        <f t="shared" si="18"/>
        <v>0</v>
      </c>
      <c r="AA132" s="52">
        <f t="shared" si="18"/>
        <v>0</v>
      </c>
      <c r="AB132" s="52">
        <f t="shared" si="18"/>
        <v>0</v>
      </c>
      <c r="AC132" s="52">
        <f t="shared" si="18"/>
        <v>0</v>
      </c>
      <c r="AD132" s="52">
        <f t="shared" si="18"/>
        <v>0</v>
      </c>
      <c r="AE132" s="52">
        <f t="shared" si="18"/>
        <v>0</v>
      </c>
      <c r="AF132" s="52">
        <f t="shared" si="18"/>
        <v>0</v>
      </c>
      <c r="AG132" s="52">
        <f t="shared" si="18"/>
        <v>0</v>
      </c>
      <c r="AH132" s="52">
        <f t="shared" si="18"/>
        <v>0</v>
      </c>
      <c r="AI132" s="52">
        <f t="shared" si="18"/>
        <v>0</v>
      </c>
      <c r="AJ132" s="52">
        <f t="shared" si="18"/>
        <v>0</v>
      </c>
      <c r="AK132" s="52">
        <f t="shared" si="18"/>
        <v>0</v>
      </c>
      <c r="AL132" s="52">
        <f t="shared" si="18"/>
        <v>0</v>
      </c>
      <c r="AM132" s="52">
        <f t="shared" si="18"/>
        <v>0</v>
      </c>
      <c r="AN132" s="52">
        <f t="shared" si="18"/>
        <v>0</v>
      </c>
      <c r="AO132" s="52">
        <f t="shared" si="18"/>
        <v>0</v>
      </c>
      <c r="AP132" s="52">
        <f t="shared" si="17"/>
        <v>0</v>
      </c>
      <c r="AR132" s="214"/>
    </row>
    <row r="133" spans="1:45" ht="10.5" customHeight="1">
      <c r="A133" s="44"/>
      <c r="B133" s="45" t="s">
        <v>113</v>
      </c>
      <c r="C133" s="53"/>
      <c r="D133" s="53"/>
      <c r="E133" s="53"/>
      <c r="F133" s="53"/>
      <c r="G133" s="53"/>
      <c r="H133" s="53"/>
      <c r="I133" s="53"/>
      <c r="J133" s="53"/>
      <c r="K133" s="53"/>
      <c r="L133" s="53"/>
      <c r="M133" s="38"/>
      <c r="N133" s="54"/>
      <c r="O133" s="38"/>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5"/>
      <c r="AR133" s="214"/>
    </row>
    <row r="134" spans="1:45" ht="10.5" customHeight="1">
      <c r="A134" s="41" t="s">
        <v>39</v>
      </c>
      <c r="B134" s="42" t="s">
        <v>222</v>
      </c>
      <c r="C134" s="239">
        <f>'SUC1_B. duomenys'!C143</f>
        <v>0</v>
      </c>
      <c r="D134" s="239">
        <f>'SUC1_B. duomenys'!D143</f>
        <v>0</v>
      </c>
      <c r="E134" s="239">
        <f>'SUC1_B. duomenys'!E143</f>
        <v>0</v>
      </c>
      <c r="F134" s="52">
        <f>'SUC1_B. duomenys'!F143</f>
        <v>0</v>
      </c>
      <c r="G134" s="239">
        <f>'SUC1_B. duomenys'!G143</f>
        <v>0</v>
      </c>
      <c r="H134" s="239">
        <f>'2.2 SK Sportuojantieji ir tr.'!C134</f>
        <v>0</v>
      </c>
      <c r="I134" s="239">
        <f>'2.2 SK Sportuojantieji ir tr.'!D134</f>
        <v>0</v>
      </c>
      <c r="J134" s="239">
        <f>'2.2 SK Sportuojantieji ir tr.'!E134</f>
        <v>0</v>
      </c>
      <c r="K134" s="386">
        <f t="shared" ref="K134:K137" si="19">SUM(H134:J134)</f>
        <v>0</v>
      </c>
      <c r="L134" s="239">
        <f>'2.2 SK Sportuojantieji ir tr.'!G134</f>
        <v>0</v>
      </c>
      <c r="M134" s="52">
        <f>'2.2 SK Sportuojantieji ir tr.'!H134+SUC1_Treneriai!C126</f>
        <v>0</v>
      </c>
      <c r="N134" s="239">
        <f>'2.2 SK Sportuojantieji ir tr.'!I134+SUC1_Treneriai!D126</f>
        <v>0</v>
      </c>
      <c r="O134" s="37">
        <f t="shared" ref="O134:O137" si="20">M134-(P134+Q134+R134+S134+T134+U134)</f>
        <v>0</v>
      </c>
      <c r="P134" s="239">
        <f>'2.2 SK Sportuojantieji ir tr.'!K134+SUC1_Treneriai!F126</f>
        <v>0</v>
      </c>
      <c r="Q134" s="239">
        <f>'2.2 SK Sportuojantieji ir tr.'!L134+SUC1_Treneriai!G126</f>
        <v>0</v>
      </c>
      <c r="R134" s="239">
        <f>'2.2 SK Sportuojantieji ir tr.'!M134+SUC1_Treneriai!H126</f>
        <v>0</v>
      </c>
      <c r="S134" s="239">
        <f>'2.2 SK Sportuojantieji ir tr.'!N134+SUC1_Treneriai!I126</f>
        <v>0</v>
      </c>
      <c r="T134" s="239">
        <f>'2.2 SK Sportuojantieji ir tr.'!O134+SUC1_Treneriai!J126</f>
        <v>0</v>
      </c>
      <c r="U134" s="239">
        <f>'2.2 SK Sportuojantieji ir tr.'!P134+SUC1_Treneriai!K126</f>
        <v>0</v>
      </c>
      <c r="V134" s="239">
        <f>'2.2 SK Sportuojantieji ir tr.'!Q134+SUC1_Treneriai!L126</f>
        <v>0</v>
      </c>
      <c r="W134" s="239">
        <f>'2.2 SK Sportuojantieji ir tr.'!R134+SUC1_Treneriai!M126</f>
        <v>0</v>
      </c>
      <c r="X134" s="239">
        <f>'2.2 SK Sportuojantieji ir tr.'!S134+SUC1_Treneriai!N126</f>
        <v>0</v>
      </c>
      <c r="Y134" s="239">
        <f>'2.2 SK Sportuojantieji ir tr.'!T134+SUC1_Treneriai!O126</f>
        <v>0</v>
      </c>
      <c r="Z134" s="239">
        <f>'2.2 SK Sportuojantieji ir tr.'!U134+SUC1_Treneriai!P126</f>
        <v>0</v>
      </c>
      <c r="AA134" s="239">
        <f>'2.2 SK Sportuojantieji ir tr.'!V134+SUC1_Treneriai!Q126</f>
        <v>0</v>
      </c>
      <c r="AB134" s="239">
        <f>'2.2 SK Sportuojantieji ir tr.'!W134+SUC1_Treneriai!R126</f>
        <v>0</v>
      </c>
      <c r="AC134" s="239">
        <f>'2.2 SK Sportuojantieji ir tr.'!X134+SUC1_Treneriai!S126</f>
        <v>0</v>
      </c>
      <c r="AD134" s="239">
        <f>'2.2 SK Sportuojantieji ir tr.'!Y134+SUC1_Treneriai!T126</f>
        <v>0</v>
      </c>
      <c r="AE134" s="239">
        <f>'2.2 SK Sportuojantieji ir tr.'!Z134+SUC1_Treneriai!U126</f>
        <v>0</v>
      </c>
      <c r="AF134" s="239">
        <f>'2.2 SK Sportuojantieji ir tr.'!AA134+SUC1_Treneriai!V126</f>
        <v>0</v>
      </c>
      <c r="AG134" s="239">
        <f>'2.2 SK Sportuojantieji ir tr.'!AB134+SUC1_Treneriai!W126</f>
        <v>0</v>
      </c>
      <c r="AH134" s="239">
        <f>'2.2 SK Sportuojantieji ir tr.'!AC134+SUC1_Treneriai!X126</f>
        <v>0</v>
      </c>
      <c r="AI134" s="239">
        <f>'2.2 SK Sportuojantieji ir tr.'!AD134+SUC1_Treneriai!Y126</f>
        <v>0</v>
      </c>
      <c r="AJ134" s="239">
        <f>'2.2 SK Sportuojantieji ir tr.'!AE134+SUC1_Treneriai!Z126</f>
        <v>0</v>
      </c>
      <c r="AK134" s="239">
        <f>'2.2 SK Sportuojantieji ir tr.'!AF134+SUC1_Treneriai!AA126</f>
        <v>0</v>
      </c>
      <c r="AL134" s="239">
        <f>'2.2 SK Sportuojantieji ir tr.'!AG134+SUC1_Treneriai!AB126</f>
        <v>0</v>
      </c>
      <c r="AM134" s="239">
        <f>'2.2 SK Sportuojantieji ir tr.'!AH134+SUC1_Treneriai!AC126</f>
        <v>0</v>
      </c>
      <c r="AN134" s="239">
        <f>'2.2 SK Sportuojantieji ir tr.'!AI134+SUC1_Treneriai!AD126</f>
        <v>0</v>
      </c>
      <c r="AO134" s="239">
        <f>'2.2 SK Sportuojantieji ir tr.'!AJ134+SUC1_Treneriai!AE126</f>
        <v>0</v>
      </c>
      <c r="AP134" s="239">
        <f>'2.2 SK Sportuojantieji ir tr.'!AK134+SUC1_Treneriai!AF126</f>
        <v>0</v>
      </c>
      <c r="AR134" s="214" t="str">
        <f>IF(SUC1_Treneriai!C126&gt;M134,"Klaida! Negali būti mažiau trenerių negu SUC1 formoje","")</f>
        <v/>
      </c>
    </row>
    <row r="135" spans="1:45" ht="10.5" customHeight="1">
      <c r="A135" s="41" t="s">
        <v>41</v>
      </c>
      <c r="B135" s="42" t="s">
        <v>223</v>
      </c>
      <c r="C135" s="239">
        <f>'SUC1_B. duomenys'!C144</f>
        <v>0</v>
      </c>
      <c r="D135" s="239">
        <f>'SUC1_B. duomenys'!D144</f>
        <v>0</v>
      </c>
      <c r="E135" s="239">
        <f>'SUC1_B. duomenys'!E144</f>
        <v>0</v>
      </c>
      <c r="F135" s="52">
        <f>'SUC1_B. duomenys'!F144</f>
        <v>0</v>
      </c>
      <c r="G135" s="239">
        <f>'SUC1_B. duomenys'!G144</f>
        <v>0</v>
      </c>
      <c r="H135" s="239">
        <f>'2.2 SK Sportuojantieji ir tr.'!C135</f>
        <v>0</v>
      </c>
      <c r="I135" s="239">
        <f>'2.2 SK Sportuojantieji ir tr.'!D135</f>
        <v>0</v>
      </c>
      <c r="J135" s="239">
        <f>'2.2 SK Sportuojantieji ir tr.'!E135</f>
        <v>0</v>
      </c>
      <c r="K135" s="386">
        <f t="shared" si="19"/>
        <v>0</v>
      </c>
      <c r="L135" s="239">
        <f>'2.2 SK Sportuojantieji ir tr.'!G135</f>
        <v>0</v>
      </c>
      <c r="M135" s="52">
        <f>'2.2 SK Sportuojantieji ir tr.'!H135+SUC1_Treneriai!C127</f>
        <v>0</v>
      </c>
      <c r="N135" s="239">
        <f>'2.2 SK Sportuojantieji ir tr.'!I135+SUC1_Treneriai!D127</f>
        <v>0</v>
      </c>
      <c r="O135" s="37">
        <f t="shared" si="20"/>
        <v>0</v>
      </c>
      <c r="P135" s="239">
        <f>'2.2 SK Sportuojantieji ir tr.'!K135+SUC1_Treneriai!F127</f>
        <v>0</v>
      </c>
      <c r="Q135" s="239">
        <f>'2.2 SK Sportuojantieji ir tr.'!L135+SUC1_Treneriai!G127</f>
        <v>0</v>
      </c>
      <c r="R135" s="239">
        <f>'2.2 SK Sportuojantieji ir tr.'!M135+SUC1_Treneriai!H127</f>
        <v>0</v>
      </c>
      <c r="S135" s="239">
        <f>'2.2 SK Sportuojantieji ir tr.'!N135+SUC1_Treneriai!I127</f>
        <v>0</v>
      </c>
      <c r="T135" s="239">
        <f>'2.2 SK Sportuojantieji ir tr.'!O135+SUC1_Treneriai!J127</f>
        <v>0</v>
      </c>
      <c r="U135" s="239">
        <f>'2.2 SK Sportuojantieji ir tr.'!P135+SUC1_Treneriai!K127</f>
        <v>0</v>
      </c>
      <c r="V135" s="239">
        <f>'2.2 SK Sportuojantieji ir tr.'!Q135+SUC1_Treneriai!L127</f>
        <v>0</v>
      </c>
      <c r="W135" s="239">
        <f>'2.2 SK Sportuojantieji ir tr.'!R135+SUC1_Treneriai!M127</f>
        <v>0</v>
      </c>
      <c r="X135" s="239">
        <f>'2.2 SK Sportuojantieji ir tr.'!S135+SUC1_Treneriai!N127</f>
        <v>0</v>
      </c>
      <c r="Y135" s="239">
        <f>'2.2 SK Sportuojantieji ir tr.'!T135+SUC1_Treneriai!O127</f>
        <v>0</v>
      </c>
      <c r="Z135" s="239">
        <f>'2.2 SK Sportuojantieji ir tr.'!U135+SUC1_Treneriai!P127</f>
        <v>0</v>
      </c>
      <c r="AA135" s="239">
        <f>'2.2 SK Sportuojantieji ir tr.'!V135+SUC1_Treneriai!Q127</f>
        <v>0</v>
      </c>
      <c r="AB135" s="239">
        <f>'2.2 SK Sportuojantieji ir tr.'!W135+SUC1_Treneriai!R127</f>
        <v>0</v>
      </c>
      <c r="AC135" s="239">
        <f>'2.2 SK Sportuojantieji ir tr.'!X135+SUC1_Treneriai!S127</f>
        <v>0</v>
      </c>
      <c r="AD135" s="239">
        <f>'2.2 SK Sportuojantieji ir tr.'!Y135+SUC1_Treneriai!T127</f>
        <v>0</v>
      </c>
      <c r="AE135" s="239">
        <f>'2.2 SK Sportuojantieji ir tr.'!Z135+SUC1_Treneriai!U127</f>
        <v>0</v>
      </c>
      <c r="AF135" s="239">
        <f>'2.2 SK Sportuojantieji ir tr.'!AA135+SUC1_Treneriai!V127</f>
        <v>0</v>
      </c>
      <c r="AG135" s="239">
        <f>'2.2 SK Sportuojantieji ir tr.'!AB135+SUC1_Treneriai!W127</f>
        <v>0</v>
      </c>
      <c r="AH135" s="239">
        <f>'2.2 SK Sportuojantieji ir tr.'!AC135+SUC1_Treneriai!X127</f>
        <v>0</v>
      </c>
      <c r="AI135" s="239">
        <f>'2.2 SK Sportuojantieji ir tr.'!AD135+SUC1_Treneriai!Y127</f>
        <v>0</v>
      </c>
      <c r="AJ135" s="239">
        <f>'2.2 SK Sportuojantieji ir tr.'!AE135+SUC1_Treneriai!Z127</f>
        <v>0</v>
      </c>
      <c r="AK135" s="239">
        <f>'2.2 SK Sportuojantieji ir tr.'!AF135+SUC1_Treneriai!AA127</f>
        <v>0</v>
      </c>
      <c r="AL135" s="239">
        <f>'2.2 SK Sportuojantieji ir tr.'!AG135+SUC1_Treneriai!AB127</f>
        <v>0</v>
      </c>
      <c r="AM135" s="239">
        <f>'2.2 SK Sportuojantieji ir tr.'!AH135+SUC1_Treneriai!AC127</f>
        <v>0</v>
      </c>
      <c r="AN135" s="239">
        <f>'2.2 SK Sportuojantieji ir tr.'!AI135+SUC1_Treneriai!AD127</f>
        <v>0</v>
      </c>
      <c r="AO135" s="239">
        <f>'2.2 SK Sportuojantieji ir tr.'!AJ135+SUC1_Treneriai!AE127</f>
        <v>0</v>
      </c>
      <c r="AP135" s="239">
        <f>'2.2 SK Sportuojantieji ir tr.'!AK135+SUC1_Treneriai!AF127</f>
        <v>0</v>
      </c>
      <c r="AR135" s="214" t="str">
        <f>IF(SUC1_Treneriai!C127&gt;M135,"Klaida! Negali būti mažiau trenerių negu SUC1 formoje","")</f>
        <v/>
      </c>
    </row>
    <row r="136" spans="1:45" ht="10.5" customHeight="1">
      <c r="A136" s="41" t="s">
        <v>43</v>
      </c>
      <c r="B136" s="42" t="s">
        <v>224</v>
      </c>
      <c r="C136" s="239">
        <f>'SUC1_B. duomenys'!C145</f>
        <v>4</v>
      </c>
      <c r="D136" s="239">
        <f>'SUC1_B. duomenys'!D145</f>
        <v>0</v>
      </c>
      <c r="E136" s="239">
        <f>'SUC1_B. duomenys'!E145</f>
        <v>0</v>
      </c>
      <c r="F136" s="52">
        <f>'SUC1_B. duomenys'!F145</f>
        <v>4</v>
      </c>
      <c r="G136" s="239">
        <f>'SUC1_B. duomenys'!G145</f>
        <v>2</v>
      </c>
      <c r="H136" s="239">
        <f>'2.2 SK Sportuojantieji ir tr.'!C136</f>
        <v>0</v>
      </c>
      <c r="I136" s="239">
        <f>'2.2 SK Sportuojantieji ir tr.'!D136</f>
        <v>0</v>
      </c>
      <c r="J136" s="239">
        <f>'2.2 SK Sportuojantieji ir tr.'!E136</f>
        <v>0</v>
      </c>
      <c r="K136" s="386">
        <f t="shared" si="19"/>
        <v>0</v>
      </c>
      <c r="L136" s="239">
        <f>'2.2 SK Sportuojantieji ir tr.'!G136</f>
        <v>0</v>
      </c>
      <c r="M136" s="52">
        <f>'2.2 SK Sportuojantieji ir tr.'!H136+SUC1_Treneriai!C128</f>
        <v>0</v>
      </c>
      <c r="N136" s="239">
        <f>'2.2 SK Sportuojantieji ir tr.'!I136+SUC1_Treneriai!D128</f>
        <v>0</v>
      </c>
      <c r="O136" s="37">
        <f t="shared" si="20"/>
        <v>0</v>
      </c>
      <c r="P136" s="239">
        <f>'2.2 SK Sportuojantieji ir tr.'!K136+SUC1_Treneriai!F128</f>
        <v>0</v>
      </c>
      <c r="Q136" s="239">
        <f>'2.2 SK Sportuojantieji ir tr.'!L136+SUC1_Treneriai!G128</f>
        <v>0</v>
      </c>
      <c r="R136" s="239">
        <f>'2.2 SK Sportuojantieji ir tr.'!M136+SUC1_Treneriai!H128</f>
        <v>0</v>
      </c>
      <c r="S136" s="239">
        <f>'2.2 SK Sportuojantieji ir tr.'!N136+SUC1_Treneriai!I128</f>
        <v>0</v>
      </c>
      <c r="T136" s="239">
        <f>'2.2 SK Sportuojantieji ir tr.'!O136+SUC1_Treneriai!J128</f>
        <v>0</v>
      </c>
      <c r="U136" s="239">
        <f>'2.2 SK Sportuojantieji ir tr.'!P136+SUC1_Treneriai!K128</f>
        <v>0</v>
      </c>
      <c r="V136" s="239">
        <f>'2.2 SK Sportuojantieji ir tr.'!Q136+SUC1_Treneriai!L128</f>
        <v>0</v>
      </c>
      <c r="W136" s="239">
        <f>'2.2 SK Sportuojantieji ir tr.'!R136+SUC1_Treneriai!M128</f>
        <v>0</v>
      </c>
      <c r="X136" s="239">
        <f>'2.2 SK Sportuojantieji ir tr.'!S136+SUC1_Treneriai!N128</f>
        <v>0</v>
      </c>
      <c r="Y136" s="239">
        <f>'2.2 SK Sportuojantieji ir tr.'!T136+SUC1_Treneriai!O128</f>
        <v>0</v>
      </c>
      <c r="Z136" s="239">
        <f>'2.2 SK Sportuojantieji ir tr.'!U136+SUC1_Treneriai!P128</f>
        <v>0</v>
      </c>
      <c r="AA136" s="239">
        <f>'2.2 SK Sportuojantieji ir tr.'!V136+SUC1_Treneriai!Q128</f>
        <v>0</v>
      </c>
      <c r="AB136" s="239">
        <f>'2.2 SK Sportuojantieji ir tr.'!W136+SUC1_Treneriai!R128</f>
        <v>0</v>
      </c>
      <c r="AC136" s="239">
        <f>'2.2 SK Sportuojantieji ir tr.'!X136+SUC1_Treneriai!S128</f>
        <v>0</v>
      </c>
      <c r="AD136" s="239">
        <f>'2.2 SK Sportuojantieji ir tr.'!Y136+SUC1_Treneriai!T128</f>
        <v>0</v>
      </c>
      <c r="AE136" s="239">
        <f>'2.2 SK Sportuojantieji ir tr.'!Z136+SUC1_Treneriai!U128</f>
        <v>0</v>
      </c>
      <c r="AF136" s="239">
        <f>'2.2 SK Sportuojantieji ir tr.'!AA136+SUC1_Treneriai!V128</f>
        <v>0</v>
      </c>
      <c r="AG136" s="239">
        <f>'2.2 SK Sportuojantieji ir tr.'!AB136+SUC1_Treneriai!W128</f>
        <v>0</v>
      </c>
      <c r="AH136" s="239">
        <f>'2.2 SK Sportuojantieji ir tr.'!AC136+SUC1_Treneriai!X128</f>
        <v>0</v>
      </c>
      <c r="AI136" s="239">
        <f>'2.2 SK Sportuojantieji ir tr.'!AD136+SUC1_Treneriai!Y128</f>
        <v>0</v>
      </c>
      <c r="AJ136" s="239">
        <f>'2.2 SK Sportuojantieji ir tr.'!AE136+SUC1_Treneriai!Z128</f>
        <v>0</v>
      </c>
      <c r="AK136" s="239">
        <f>'2.2 SK Sportuojantieji ir tr.'!AF136+SUC1_Treneriai!AA128</f>
        <v>0</v>
      </c>
      <c r="AL136" s="239">
        <f>'2.2 SK Sportuojantieji ir tr.'!AG136+SUC1_Treneriai!AB128</f>
        <v>0</v>
      </c>
      <c r="AM136" s="239">
        <f>'2.2 SK Sportuojantieji ir tr.'!AH136+SUC1_Treneriai!AC128</f>
        <v>0</v>
      </c>
      <c r="AN136" s="239">
        <f>'2.2 SK Sportuojantieji ir tr.'!AI136+SUC1_Treneriai!AD128</f>
        <v>0</v>
      </c>
      <c r="AO136" s="239">
        <f>'2.2 SK Sportuojantieji ir tr.'!AJ136+SUC1_Treneriai!AE128</f>
        <v>0</v>
      </c>
      <c r="AP136" s="239">
        <f>'2.2 SK Sportuojantieji ir tr.'!AK136+SUC1_Treneriai!AF128</f>
        <v>0</v>
      </c>
      <c r="AR136" s="214" t="str">
        <f>IF(SUC1_Treneriai!C128&gt;M136,"Klaida! Negali būti mažiau trenerių negu SUC1 formoje","")</f>
        <v/>
      </c>
    </row>
    <row r="137" spans="1:45" ht="10.5" customHeight="1">
      <c r="A137" s="41" t="s">
        <v>45</v>
      </c>
      <c r="B137" s="42" t="s">
        <v>225</v>
      </c>
      <c r="C137" s="239">
        <f>'SUC1_B. duomenys'!C146</f>
        <v>16</v>
      </c>
      <c r="D137" s="239">
        <f>'SUC1_B. duomenys'!D146</f>
        <v>0</v>
      </c>
      <c r="E137" s="239">
        <f>'SUC1_B. duomenys'!E146</f>
        <v>0</v>
      </c>
      <c r="F137" s="52">
        <f>'SUC1_B. duomenys'!F146</f>
        <v>16</v>
      </c>
      <c r="G137" s="239">
        <f>'SUC1_B. duomenys'!G146</f>
        <v>3</v>
      </c>
      <c r="H137" s="239">
        <f>'2.2 SK Sportuojantieji ir tr.'!C137</f>
        <v>0</v>
      </c>
      <c r="I137" s="239">
        <f>'2.2 SK Sportuojantieji ir tr.'!D137</f>
        <v>0</v>
      </c>
      <c r="J137" s="239">
        <f>'2.2 SK Sportuojantieji ir tr.'!E137</f>
        <v>0</v>
      </c>
      <c r="K137" s="386">
        <f t="shared" si="19"/>
        <v>0</v>
      </c>
      <c r="L137" s="239">
        <f>'2.2 SK Sportuojantieji ir tr.'!G137</f>
        <v>0</v>
      </c>
      <c r="M137" s="52">
        <f>'2.2 SK Sportuojantieji ir tr.'!H137+SUC1_Treneriai!C129</f>
        <v>1</v>
      </c>
      <c r="N137" s="239">
        <f>'2.2 SK Sportuojantieji ir tr.'!I137+SUC1_Treneriai!D129</f>
        <v>1</v>
      </c>
      <c r="O137" s="37">
        <f t="shared" si="20"/>
        <v>1</v>
      </c>
      <c r="P137" s="239">
        <f>'2.2 SK Sportuojantieji ir tr.'!K137+SUC1_Treneriai!F129</f>
        <v>0</v>
      </c>
      <c r="Q137" s="239">
        <f>'2.2 SK Sportuojantieji ir tr.'!L137+SUC1_Treneriai!G129</f>
        <v>0</v>
      </c>
      <c r="R137" s="239">
        <f>'2.2 SK Sportuojantieji ir tr.'!M137+SUC1_Treneriai!H129</f>
        <v>0</v>
      </c>
      <c r="S137" s="239">
        <f>'2.2 SK Sportuojantieji ir tr.'!N137+SUC1_Treneriai!I129</f>
        <v>0</v>
      </c>
      <c r="T137" s="239">
        <f>'2.2 SK Sportuojantieji ir tr.'!O137+SUC1_Treneriai!J129</f>
        <v>0</v>
      </c>
      <c r="U137" s="239">
        <f>'2.2 SK Sportuojantieji ir tr.'!P137+SUC1_Treneriai!K129</f>
        <v>0</v>
      </c>
      <c r="V137" s="239">
        <f>'2.2 SK Sportuojantieji ir tr.'!Q137+SUC1_Treneriai!L129</f>
        <v>1</v>
      </c>
      <c r="W137" s="239">
        <f>'2.2 SK Sportuojantieji ir tr.'!R137+SUC1_Treneriai!M129</f>
        <v>0</v>
      </c>
      <c r="X137" s="239">
        <f>'2.2 SK Sportuojantieji ir tr.'!S137+SUC1_Treneriai!N129</f>
        <v>0</v>
      </c>
      <c r="Y137" s="239">
        <f>'2.2 SK Sportuojantieji ir tr.'!T137+SUC1_Treneriai!O129</f>
        <v>0</v>
      </c>
      <c r="Z137" s="239">
        <f>'2.2 SK Sportuojantieji ir tr.'!U137+SUC1_Treneriai!P129</f>
        <v>0</v>
      </c>
      <c r="AA137" s="239">
        <f>'2.2 SK Sportuojantieji ir tr.'!V137+SUC1_Treneriai!Q129</f>
        <v>0</v>
      </c>
      <c r="AB137" s="239">
        <f>'2.2 SK Sportuojantieji ir tr.'!W137+SUC1_Treneriai!R129</f>
        <v>0</v>
      </c>
      <c r="AC137" s="239">
        <f>'2.2 SK Sportuojantieji ir tr.'!X137+SUC1_Treneriai!S129</f>
        <v>0</v>
      </c>
      <c r="AD137" s="239">
        <f>'2.2 SK Sportuojantieji ir tr.'!Y137+SUC1_Treneriai!T129</f>
        <v>0</v>
      </c>
      <c r="AE137" s="239">
        <f>'2.2 SK Sportuojantieji ir tr.'!Z137+SUC1_Treneriai!U129</f>
        <v>0</v>
      </c>
      <c r="AF137" s="239">
        <f>'2.2 SK Sportuojantieji ir tr.'!AA137+SUC1_Treneriai!V129</f>
        <v>0</v>
      </c>
      <c r="AG137" s="239">
        <f>'2.2 SK Sportuojantieji ir tr.'!AB137+SUC1_Treneriai!W129</f>
        <v>0</v>
      </c>
      <c r="AH137" s="239">
        <f>'2.2 SK Sportuojantieji ir tr.'!AC137+SUC1_Treneriai!X129</f>
        <v>0</v>
      </c>
      <c r="AI137" s="239">
        <f>'2.2 SK Sportuojantieji ir tr.'!AD137+SUC1_Treneriai!Y129</f>
        <v>0</v>
      </c>
      <c r="AJ137" s="239">
        <f>'2.2 SK Sportuojantieji ir tr.'!AE137+SUC1_Treneriai!Z129</f>
        <v>0</v>
      </c>
      <c r="AK137" s="239">
        <f>'2.2 SK Sportuojantieji ir tr.'!AF137+SUC1_Treneriai!AA129</f>
        <v>0</v>
      </c>
      <c r="AL137" s="239">
        <f>'2.2 SK Sportuojantieji ir tr.'!AG137+SUC1_Treneriai!AB129</f>
        <v>0</v>
      </c>
      <c r="AM137" s="239">
        <f>'2.2 SK Sportuojantieji ir tr.'!AH137+SUC1_Treneriai!AC129</f>
        <v>0</v>
      </c>
      <c r="AN137" s="239">
        <f>'2.2 SK Sportuojantieji ir tr.'!AI137+SUC1_Treneriai!AD129</f>
        <v>0</v>
      </c>
      <c r="AO137" s="239">
        <f>'2.2 SK Sportuojantieji ir tr.'!AJ137+SUC1_Treneriai!AE129</f>
        <v>0</v>
      </c>
      <c r="AP137" s="239">
        <f>'2.2 SK Sportuojantieji ir tr.'!AK137+SUC1_Treneriai!AF129</f>
        <v>0</v>
      </c>
      <c r="AR137" s="214" t="str">
        <f>IF(SUC1_Treneriai!C129&gt;M137,"Klaida! Negali būti mažiau trenerių negu SUC1 formoje","")</f>
        <v/>
      </c>
    </row>
    <row r="138" spans="1:45" ht="10.5" customHeight="1">
      <c r="A138" s="41"/>
      <c r="B138" s="43" t="s">
        <v>114</v>
      </c>
      <c r="C138" s="52">
        <f t="shared" ref="C138:U138" si="21">SUM(C134:C137)</f>
        <v>20</v>
      </c>
      <c r="D138" s="52">
        <f t="shared" ref="D138:L138" si="22">SUM(D134:D137)</f>
        <v>0</v>
      </c>
      <c r="E138" s="52">
        <f t="shared" si="22"/>
        <v>0</v>
      </c>
      <c r="F138" s="52">
        <f t="shared" si="22"/>
        <v>20</v>
      </c>
      <c r="G138" s="52">
        <f t="shared" si="22"/>
        <v>5</v>
      </c>
      <c r="H138" s="52">
        <f t="shared" si="22"/>
        <v>0</v>
      </c>
      <c r="I138" s="52">
        <f t="shared" si="22"/>
        <v>0</v>
      </c>
      <c r="J138" s="52">
        <f t="shared" si="22"/>
        <v>0</v>
      </c>
      <c r="K138" s="52">
        <f t="shared" si="22"/>
        <v>0</v>
      </c>
      <c r="L138" s="52">
        <f t="shared" si="22"/>
        <v>0</v>
      </c>
      <c r="M138" s="52">
        <f t="shared" si="21"/>
        <v>1</v>
      </c>
      <c r="N138" s="52">
        <f t="shared" si="21"/>
        <v>1</v>
      </c>
      <c r="O138" s="52">
        <f>SUM(O134:O137)</f>
        <v>1</v>
      </c>
      <c r="P138" s="52">
        <f>SUM(P134:P137)</f>
        <v>0</v>
      </c>
      <c r="Q138" s="52">
        <f t="shared" si="21"/>
        <v>0</v>
      </c>
      <c r="R138" s="52">
        <f t="shared" si="21"/>
        <v>0</v>
      </c>
      <c r="S138" s="52">
        <f t="shared" si="21"/>
        <v>0</v>
      </c>
      <c r="T138" s="52">
        <f t="shared" si="21"/>
        <v>0</v>
      </c>
      <c r="U138" s="52">
        <f t="shared" si="21"/>
        <v>0</v>
      </c>
      <c r="V138" s="52">
        <f t="shared" ref="V138:AP138" si="23">SUM(V134:V137)</f>
        <v>1</v>
      </c>
      <c r="W138" s="52">
        <f t="shared" ref="W138:AO138" si="24">SUM(W134:W137)</f>
        <v>0</v>
      </c>
      <c r="X138" s="52">
        <f t="shared" si="24"/>
        <v>0</v>
      </c>
      <c r="Y138" s="52">
        <f t="shared" si="24"/>
        <v>0</v>
      </c>
      <c r="Z138" s="52">
        <f t="shared" si="24"/>
        <v>0</v>
      </c>
      <c r="AA138" s="52">
        <f t="shared" si="24"/>
        <v>0</v>
      </c>
      <c r="AB138" s="52">
        <f t="shared" si="24"/>
        <v>0</v>
      </c>
      <c r="AC138" s="52">
        <f t="shared" si="24"/>
        <v>0</v>
      </c>
      <c r="AD138" s="52">
        <f t="shared" si="24"/>
        <v>0</v>
      </c>
      <c r="AE138" s="52">
        <f t="shared" si="24"/>
        <v>0</v>
      </c>
      <c r="AF138" s="52">
        <f t="shared" si="24"/>
        <v>0</v>
      </c>
      <c r="AG138" s="52">
        <f t="shared" si="24"/>
        <v>0</v>
      </c>
      <c r="AH138" s="52">
        <f t="shared" si="24"/>
        <v>0</v>
      </c>
      <c r="AI138" s="52">
        <f t="shared" si="24"/>
        <v>0</v>
      </c>
      <c r="AJ138" s="52">
        <f t="shared" si="24"/>
        <v>0</v>
      </c>
      <c r="AK138" s="52">
        <f t="shared" si="24"/>
        <v>0</v>
      </c>
      <c r="AL138" s="52">
        <f t="shared" si="24"/>
        <v>0</v>
      </c>
      <c r="AM138" s="52">
        <f t="shared" si="24"/>
        <v>0</v>
      </c>
      <c r="AN138" s="52">
        <f t="shared" si="24"/>
        <v>0</v>
      </c>
      <c r="AO138" s="52">
        <f t="shared" si="24"/>
        <v>0</v>
      </c>
      <c r="AP138" s="52">
        <f t="shared" si="23"/>
        <v>0</v>
      </c>
      <c r="AR138" s="214" t="str">
        <f>IF(SUC1_Treneriai!C130&gt;M138,"Klaida! Negali būti mažiau trenerių negu SUC2 formoje","")</f>
        <v/>
      </c>
    </row>
    <row r="139" spans="1:45" ht="10.5" customHeight="1">
      <c r="A139" s="41"/>
      <c r="B139" s="43" t="s">
        <v>555</v>
      </c>
      <c r="C139" s="52">
        <f t="shared" ref="C139:AP139" si="25">SUM(C138,C132,C125,C114,C66)</f>
        <v>3241</v>
      </c>
      <c r="D139" s="52">
        <f t="shared" ref="D139:L139" si="26">SUM(D138,D132,D125,D114,D66)</f>
        <v>79</v>
      </c>
      <c r="E139" s="52">
        <f t="shared" si="26"/>
        <v>0</v>
      </c>
      <c r="F139" s="52">
        <f t="shared" si="26"/>
        <v>3320</v>
      </c>
      <c r="G139" s="52">
        <f t="shared" si="26"/>
        <v>1009</v>
      </c>
      <c r="H139" s="52">
        <f t="shared" si="26"/>
        <v>5091</v>
      </c>
      <c r="I139" s="52">
        <f t="shared" si="26"/>
        <v>1201</v>
      </c>
      <c r="J139" s="52">
        <f t="shared" si="26"/>
        <v>2001</v>
      </c>
      <c r="K139" s="52">
        <f t="shared" si="26"/>
        <v>8293</v>
      </c>
      <c r="L139" s="52">
        <f t="shared" si="26"/>
        <v>2144</v>
      </c>
      <c r="M139" s="52">
        <f t="shared" si="25"/>
        <v>285</v>
      </c>
      <c r="N139" s="52">
        <f t="shared" si="25"/>
        <v>83</v>
      </c>
      <c r="O139" s="52">
        <f>SUM(O138,O132,O125,O114,O66)</f>
        <v>109</v>
      </c>
      <c r="P139" s="52">
        <f t="shared" si="25"/>
        <v>61</v>
      </c>
      <c r="Q139" s="52">
        <f t="shared" si="25"/>
        <v>22</v>
      </c>
      <c r="R139" s="52">
        <f>SUM(R138,R132,R125,R114,R66)</f>
        <v>65</v>
      </c>
      <c r="S139" s="52">
        <f t="shared" si="25"/>
        <v>15</v>
      </c>
      <c r="T139" s="52">
        <f t="shared" si="25"/>
        <v>6</v>
      </c>
      <c r="U139" s="52">
        <f t="shared" si="25"/>
        <v>7</v>
      </c>
      <c r="V139" s="52">
        <f t="shared" si="25"/>
        <v>150</v>
      </c>
      <c r="W139" s="52">
        <f t="shared" ref="W139:AO139" si="27">SUM(W138,W132,W125,W114,W66)</f>
        <v>17</v>
      </c>
      <c r="X139" s="52">
        <f t="shared" si="27"/>
        <v>45</v>
      </c>
      <c r="Y139" s="52">
        <f t="shared" si="27"/>
        <v>22</v>
      </c>
      <c r="Z139" s="52">
        <f t="shared" si="27"/>
        <v>6</v>
      </c>
      <c r="AA139" s="52">
        <f t="shared" si="27"/>
        <v>6</v>
      </c>
      <c r="AB139" s="52">
        <f t="shared" si="27"/>
        <v>5</v>
      </c>
      <c r="AC139" s="52">
        <f t="shared" si="27"/>
        <v>3</v>
      </c>
      <c r="AD139" s="52">
        <f t="shared" si="27"/>
        <v>8</v>
      </c>
      <c r="AE139" s="52">
        <f t="shared" si="27"/>
        <v>25</v>
      </c>
      <c r="AF139" s="52">
        <f t="shared" si="27"/>
        <v>3</v>
      </c>
      <c r="AG139" s="52">
        <f t="shared" si="27"/>
        <v>4</v>
      </c>
      <c r="AH139" s="52">
        <f t="shared" si="27"/>
        <v>2</v>
      </c>
      <c r="AI139" s="52">
        <f t="shared" si="27"/>
        <v>19</v>
      </c>
      <c r="AJ139" s="52">
        <f t="shared" si="27"/>
        <v>6</v>
      </c>
      <c r="AK139" s="52">
        <f t="shared" si="27"/>
        <v>4</v>
      </c>
      <c r="AL139" s="52">
        <f t="shared" si="27"/>
        <v>0</v>
      </c>
      <c r="AM139" s="52">
        <f t="shared" si="27"/>
        <v>0</v>
      </c>
      <c r="AN139" s="52">
        <f t="shared" si="27"/>
        <v>0</v>
      </c>
      <c r="AO139" s="52">
        <f t="shared" si="27"/>
        <v>0</v>
      </c>
      <c r="AP139" s="52">
        <f t="shared" si="25"/>
        <v>111</v>
      </c>
      <c r="AR139" s="214" t="str">
        <f>IF(SUC1_Treneriai!C142&gt;M139,"Klaida! Negali būti mažiau trenerių negu SUC2 formoje","")</f>
        <v/>
      </c>
    </row>
    <row r="140" spans="1:45" ht="10.5" customHeight="1">
      <c r="A140" s="46"/>
      <c r="B140" s="47"/>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49"/>
      <c r="AR140" s="49"/>
      <c r="AS140" s="49"/>
    </row>
    <row r="141" spans="1:45" ht="19.5" customHeight="1">
      <c r="A141" s="48"/>
      <c r="B141" s="49"/>
      <c r="C141" s="71"/>
      <c r="D141" s="71"/>
      <c r="E141" s="71"/>
      <c r="F141" s="71"/>
      <c r="G141" s="71"/>
      <c r="H141" s="71"/>
      <c r="I141" s="71"/>
      <c r="J141" s="71"/>
      <c r="K141" s="71"/>
      <c r="L141" s="71"/>
      <c r="M141" s="72"/>
      <c r="N141" s="72"/>
      <c r="O141" s="72"/>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49"/>
      <c r="AR141" s="49"/>
      <c r="AS141" s="49"/>
    </row>
    <row r="142" spans="1:45">
      <c r="A142" s="48"/>
      <c r="B142" s="49"/>
      <c r="C142" s="71"/>
      <c r="D142" s="71"/>
      <c r="E142" s="71"/>
      <c r="F142" s="71"/>
      <c r="G142" s="71"/>
      <c r="H142" s="71"/>
      <c r="I142" s="71"/>
      <c r="J142" s="71"/>
      <c r="K142" s="71"/>
      <c r="L142" s="71"/>
      <c r="M142" s="72"/>
      <c r="N142" s="72"/>
      <c r="O142" s="72"/>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49"/>
      <c r="AR142" s="49"/>
      <c r="AS142" s="49"/>
    </row>
    <row r="143" spans="1:45">
      <c r="A143" s="48"/>
      <c r="B143" s="335" t="s">
        <v>534</v>
      </c>
      <c r="C143" s="73">
        <f>'KKS1_1.Duomenys apie org.'!K26+'KKS1_1.Duomenys apie org.'!K27+'KKS1_1.Duomenys apie org.'!K28</f>
        <v>3241</v>
      </c>
      <c r="D143" s="73">
        <f>'KKS1_1.Duomenys apie org.'!L26+'KKS1_1.Duomenys apie org.'!L27+'KKS1_1.Duomenys apie org.'!L28</f>
        <v>79</v>
      </c>
      <c r="E143" s="73">
        <f>'KKS1_1.Duomenys apie org.'!M26+'KKS1_1.Duomenys apie org.'!M27+'KKS1_1.Duomenys apie org.'!M28</f>
        <v>0</v>
      </c>
      <c r="F143" s="73">
        <f>'KKS1_1.Duomenys apie org.'!N26+'KKS1_1.Duomenys apie org.'!N27+'KKS1_1.Duomenys apie org.'!N28</f>
        <v>3320</v>
      </c>
      <c r="G143" s="73">
        <f>'KKS1_1.Duomenys apie org.'!O26+'KKS1_1.Duomenys apie org.'!O27+'KKS1_1.Duomenys apie org.'!O28</f>
        <v>1009</v>
      </c>
      <c r="H143" s="73">
        <f>'KKS1_1.Duomenys apie org.'!K21+'KKS1_1.Duomenys apie org.'!K22+'KKS1_1.Duomenys apie org.'!K23+'KKS1_1.Duomenys apie org.'!K24+'KKS1_1.Duomenys apie org.'!K25</f>
        <v>5091</v>
      </c>
      <c r="I143" s="73">
        <f>'KKS1_1.Duomenys apie org.'!L21+'KKS1_1.Duomenys apie org.'!L22+'KKS1_1.Duomenys apie org.'!L23+'KKS1_1.Duomenys apie org.'!L24+'KKS1_1.Duomenys apie org.'!L25</f>
        <v>1201</v>
      </c>
      <c r="J143" s="73">
        <f>'KKS1_1.Duomenys apie org.'!M21+'KKS1_1.Duomenys apie org.'!M22+'KKS1_1.Duomenys apie org.'!M23+'KKS1_1.Duomenys apie org.'!M24+'KKS1_1.Duomenys apie org.'!M25</f>
        <v>2001</v>
      </c>
      <c r="K143" s="73">
        <f>'KKS1_1.Duomenys apie org.'!N21+'KKS1_1.Duomenys apie org.'!N22+'KKS1_1.Duomenys apie org.'!N23+'KKS1_1.Duomenys apie org.'!N24+'KKS1_1.Duomenys apie org.'!N25</f>
        <v>8293</v>
      </c>
      <c r="L143" s="73">
        <f>'KKS1_1.Duomenys apie org.'!O21+'KKS1_1.Duomenys apie org.'!O22+'KKS1_1.Duomenys apie org.'!O23+'KKS1_1.Duomenys apie org.'!O24+'KKS1_1.Duomenys apie org.'!O25</f>
        <v>2144</v>
      </c>
      <c r="M143" s="72"/>
      <c r="N143" s="676" t="str">
        <f>IF(OR(C144&gt;0,D144&gt;0,E144&gt;0,F144&gt;0,G144&gt;0,H144&gt;0,I144&gt;0,J144&gt;0,K144&gt;0,L144&gt;0),"Sportuojančiųjų skirtumo tarp lentelių duomenų neturi būti, todėl patikrinimo raudonoje eilutėje turi būti matomi „0“",IF(OR(C144&lt;0,D144&lt;0,E144&lt;0,F144&lt;0,G144&lt;0,H144&lt;0,I144&lt;0,J144&lt;0,K144&lt;0,L144&lt;0),"Sportuojančiųjų skirtumo tarp lentelių duomenų neturi būti, todėl patikrinimo raudonoje eilutėje turi būti matomi „0“",""))</f>
        <v/>
      </c>
      <c r="O143" s="676"/>
      <c r="P143" s="676"/>
      <c r="Q143" s="676"/>
      <c r="R143" s="676"/>
      <c r="S143" s="676"/>
      <c r="T143" s="676"/>
      <c r="U143" s="676"/>
      <c r="V143" s="676"/>
      <c r="W143" s="676"/>
      <c r="X143" s="676"/>
      <c r="Y143" s="676"/>
      <c r="Z143" s="676"/>
      <c r="AA143" s="676"/>
      <c r="AB143" s="676"/>
      <c r="AC143" s="676"/>
      <c r="AD143" s="676"/>
      <c r="AE143" s="676"/>
      <c r="AF143" s="676"/>
      <c r="AG143" s="676"/>
      <c r="AH143" s="676"/>
      <c r="AI143" s="676"/>
      <c r="AJ143" s="676"/>
      <c r="AK143" s="676"/>
      <c r="AL143" s="676"/>
      <c r="AM143" s="676"/>
      <c r="AN143" s="676"/>
      <c r="AO143" s="676"/>
      <c r="AP143" s="676"/>
      <c r="AQ143" s="49"/>
      <c r="AR143" s="49"/>
      <c r="AS143" s="49"/>
    </row>
    <row r="144" spans="1:45">
      <c r="A144" s="48"/>
      <c r="B144" s="50" t="s">
        <v>227</v>
      </c>
      <c r="C144" s="74">
        <f>C139-C143</f>
        <v>0</v>
      </c>
      <c r="D144" s="74">
        <f t="shared" ref="D144:E144" si="28">D139-D143</f>
        <v>0</v>
      </c>
      <c r="E144" s="74">
        <f t="shared" si="28"/>
        <v>0</v>
      </c>
      <c r="F144" s="74">
        <f>F139-F143</f>
        <v>0</v>
      </c>
      <c r="G144" s="74">
        <f>G139-G143</f>
        <v>0</v>
      </c>
      <c r="H144" s="74">
        <f>H139-H143</f>
        <v>0</v>
      </c>
      <c r="I144" s="74">
        <f>I139-I143</f>
        <v>0</v>
      </c>
      <c r="J144" s="74">
        <f t="shared" ref="J144:K144" si="29">J139-J143</f>
        <v>0</v>
      </c>
      <c r="K144" s="74">
        <f t="shared" si="29"/>
        <v>0</v>
      </c>
      <c r="L144" s="74">
        <f>L139-L143</f>
        <v>0</v>
      </c>
      <c r="M144" s="72"/>
      <c r="N144" s="676"/>
      <c r="O144" s="676"/>
      <c r="P144" s="676"/>
      <c r="Q144" s="676"/>
      <c r="R144" s="676"/>
      <c r="S144" s="676"/>
      <c r="T144" s="676"/>
      <c r="U144" s="676"/>
      <c r="V144" s="676"/>
      <c r="W144" s="676"/>
      <c r="X144" s="676"/>
      <c r="Y144" s="676"/>
      <c r="Z144" s="676"/>
      <c r="AA144" s="676"/>
      <c r="AB144" s="676"/>
      <c r="AC144" s="676"/>
      <c r="AD144" s="676"/>
      <c r="AE144" s="676"/>
      <c r="AF144" s="676"/>
      <c r="AG144" s="676"/>
      <c r="AH144" s="676"/>
      <c r="AI144" s="676"/>
      <c r="AJ144" s="676"/>
      <c r="AK144" s="676"/>
      <c r="AL144" s="676"/>
      <c r="AM144" s="676"/>
      <c r="AN144" s="676"/>
      <c r="AO144" s="676"/>
      <c r="AP144" s="676"/>
      <c r="AQ144" s="49"/>
      <c r="AR144" s="49"/>
      <c r="AS144" s="49"/>
    </row>
    <row r="145" spans="1:45">
      <c r="A145" s="48"/>
      <c r="B145" s="51"/>
      <c r="C145" s="71"/>
      <c r="D145" s="71"/>
      <c r="E145" s="71"/>
      <c r="F145" s="71"/>
      <c r="G145" s="71"/>
      <c r="H145" s="71"/>
      <c r="I145" s="71"/>
      <c r="J145" s="71"/>
      <c r="K145" s="71"/>
      <c r="L145" s="71"/>
      <c r="M145" s="72"/>
      <c r="N145" s="72"/>
      <c r="O145" s="72"/>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49"/>
      <c r="AR145" s="49"/>
      <c r="AS145" s="49"/>
    </row>
    <row r="146" spans="1:45">
      <c r="A146" s="48"/>
      <c r="B146" s="336" t="s">
        <v>535</v>
      </c>
      <c r="C146" s="75"/>
      <c r="D146" s="650" t="str">
        <f>IF(OR(M147&gt;0,N147&gt;0,O147&gt;0,P147&gt;0,Q147&gt;0,R147&gt;0,S147&gt;0,T147&gt;0,U147&gt;0,V147&gt;0),"Trenerių skirtumo tarp lentelių duomenų neturi būti, todėl patikrinimo raudonoje eilutėje turi būti matomi „0“",IF(OR(M147&lt;0,N147&lt;0,O147&lt;0,P147&lt;0,Q147&lt;0,R147&lt;0,S147&lt;0,T147&lt;0,U147&lt;0,V147&lt;0),"Trenerių skirtumo tarp lentelių duomenų neturi būti, todėl patikrinimo raudonoje eilutėje turi būti matomi „0“",""))</f>
        <v/>
      </c>
      <c r="E146" s="650"/>
      <c r="F146" s="650"/>
      <c r="G146" s="650"/>
      <c r="H146" s="650"/>
      <c r="I146" s="650"/>
      <c r="J146" s="650"/>
      <c r="K146" s="650"/>
      <c r="L146" s="650"/>
      <c r="M146" s="76">
        <f>'2.1.Darbuotojai'!E$24</f>
        <v>285</v>
      </c>
      <c r="N146" s="76">
        <f>'2.1.Darbuotojai'!F$24</f>
        <v>83</v>
      </c>
      <c r="O146" s="76">
        <f>'2.1.Darbuotojai'!G$24</f>
        <v>109</v>
      </c>
      <c r="P146" s="76">
        <f>'2.1.Darbuotojai'!H$24</f>
        <v>61</v>
      </c>
      <c r="Q146" s="76">
        <f>'2.1.Darbuotojai'!I$24</f>
        <v>22</v>
      </c>
      <c r="R146" s="76">
        <f>'2.1.Darbuotojai'!J$24</f>
        <v>65</v>
      </c>
      <c r="S146" s="76">
        <f>'2.1.Darbuotojai'!K$24</f>
        <v>15</v>
      </c>
      <c r="T146" s="76">
        <f>'2.1.Darbuotojai'!L$24</f>
        <v>6</v>
      </c>
      <c r="U146" s="76">
        <f>'2.1.Darbuotojai'!M$24</f>
        <v>7</v>
      </c>
      <c r="V146" s="76">
        <f>'2.1.Darbuotojai'!N$24</f>
        <v>150</v>
      </c>
      <c r="W146" s="76">
        <f>'2.1.Darbuotojai'!O$24</f>
        <v>17</v>
      </c>
      <c r="X146" s="76">
        <f>'2.1.Darbuotojai'!P$24</f>
        <v>45</v>
      </c>
      <c r="Y146" s="76">
        <f>'2.1.Darbuotojai'!Q$24</f>
        <v>22</v>
      </c>
      <c r="Z146" s="76">
        <f>'2.1.Darbuotojai'!R$24</f>
        <v>6</v>
      </c>
      <c r="AA146" s="76">
        <f>'2.1.Darbuotojai'!S$24</f>
        <v>6</v>
      </c>
      <c r="AB146" s="76">
        <f>'2.1.Darbuotojai'!T$24</f>
        <v>5</v>
      </c>
      <c r="AC146" s="76">
        <f>'2.1.Darbuotojai'!U$24</f>
        <v>3</v>
      </c>
      <c r="AD146" s="76">
        <f>'2.1.Darbuotojai'!V$24</f>
        <v>8</v>
      </c>
      <c r="AE146" s="76">
        <f>'2.1.Darbuotojai'!W$24</f>
        <v>25</v>
      </c>
      <c r="AF146" s="76">
        <f>'2.1.Darbuotojai'!X$24</f>
        <v>3</v>
      </c>
      <c r="AG146" s="76">
        <f>'2.1.Darbuotojai'!Y$24</f>
        <v>4</v>
      </c>
      <c r="AH146" s="76">
        <f>'2.1.Darbuotojai'!Z$24</f>
        <v>2</v>
      </c>
      <c r="AI146" s="76">
        <f>'2.1.Darbuotojai'!AA$24</f>
        <v>19</v>
      </c>
      <c r="AJ146" s="76">
        <f>'2.1.Darbuotojai'!AB$24</f>
        <v>6</v>
      </c>
      <c r="AK146" s="76">
        <f>'2.1.Darbuotojai'!AC$24</f>
        <v>4</v>
      </c>
      <c r="AL146" s="76">
        <f>'2.1.Darbuotojai'!AD$24</f>
        <v>0</v>
      </c>
      <c r="AM146" s="76">
        <f>'2.1.Darbuotojai'!AE$24</f>
        <v>0</v>
      </c>
      <c r="AN146" s="76">
        <f>'2.1.Darbuotojai'!AF$24</f>
        <v>0</v>
      </c>
      <c r="AO146" s="76">
        <f>'2.1.Darbuotojai'!AG$24</f>
        <v>0</v>
      </c>
      <c r="AP146" s="76"/>
      <c r="AQ146" s="49"/>
      <c r="AR146" s="49"/>
      <c r="AS146" s="49"/>
    </row>
    <row r="147" spans="1:45">
      <c r="A147" s="48"/>
      <c r="B147" s="50" t="s">
        <v>227</v>
      </c>
      <c r="C147" s="71"/>
      <c r="D147" s="650"/>
      <c r="E147" s="650"/>
      <c r="F147" s="650"/>
      <c r="G147" s="650"/>
      <c r="H147" s="650"/>
      <c r="I147" s="650"/>
      <c r="J147" s="650"/>
      <c r="K147" s="650"/>
      <c r="L147" s="650"/>
      <c r="M147" s="77">
        <f t="shared" ref="M147:S147" si="30">M139-M146</f>
        <v>0</v>
      </c>
      <c r="N147" s="77">
        <f t="shared" si="30"/>
        <v>0</v>
      </c>
      <c r="O147" s="77">
        <f t="shared" si="30"/>
        <v>0</v>
      </c>
      <c r="P147" s="77">
        <f t="shared" si="30"/>
        <v>0</v>
      </c>
      <c r="Q147" s="77">
        <f t="shared" si="30"/>
        <v>0</v>
      </c>
      <c r="R147" s="77">
        <f t="shared" si="30"/>
        <v>0</v>
      </c>
      <c r="S147" s="77">
        <f t="shared" si="30"/>
        <v>0</v>
      </c>
      <c r="T147" s="77">
        <f t="shared" ref="T147:AG147" si="31">T139-T146</f>
        <v>0</v>
      </c>
      <c r="U147" s="77">
        <f t="shared" si="31"/>
        <v>0</v>
      </c>
      <c r="V147" s="77">
        <f t="shared" si="31"/>
        <v>0</v>
      </c>
      <c r="W147" s="77">
        <f t="shared" si="31"/>
        <v>0</v>
      </c>
      <c r="X147" s="77">
        <f t="shared" si="31"/>
        <v>0</v>
      </c>
      <c r="Y147" s="77">
        <f t="shared" si="31"/>
        <v>0</v>
      </c>
      <c r="Z147" s="77">
        <f t="shared" si="31"/>
        <v>0</v>
      </c>
      <c r="AA147" s="77">
        <f t="shared" si="31"/>
        <v>0</v>
      </c>
      <c r="AB147" s="77">
        <f t="shared" si="31"/>
        <v>0</v>
      </c>
      <c r="AC147" s="77">
        <f t="shared" si="31"/>
        <v>0</v>
      </c>
      <c r="AD147" s="77">
        <f t="shared" si="31"/>
        <v>0</v>
      </c>
      <c r="AE147" s="77">
        <f t="shared" si="31"/>
        <v>0</v>
      </c>
      <c r="AF147" s="77">
        <f t="shared" si="31"/>
        <v>0</v>
      </c>
      <c r="AG147" s="77">
        <f t="shared" si="31"/>
        <v>0</v>
      </c>
      <c r="AH147" s="77">
        <f t="shared" ref="AH147:AO147" si="32">AH139-AH146</f>
        <v>0</v>
      </c>
      <c r="AI147" s="77">
        <f t="shared" si="32"/>
        <v>0</v>
      </c>
      <c r="AJ147" s="77">
        <f t="shared" si="32"/>
        <v>0</v>
      </c>
      <c r="AK147" s="77">
        <f t="shared" si="32"/>
        <v>0</v>
      </c>
      <c r="AL147" s="77">
        <f t="shared" si="32"/>
        <v>0</v>
      </c>
      <c r="AM147" s="77">
        <f t="shared" si="32"/>
        <v>0</v>
      </c>
      <c r="AN147" s="77">
        <f t="shared" si="32"/>
        <v>0</v>
      </c>
      <c r="AO147" s="77">
        <f t="shared" si="32"/>
        <v>0</v>
      </c>
      <c r="AP147" s="77"/>
      <c r="AQ147" s="49"/>
      <c r="AR147" s="49"/>
      <c r="AS147" s="49"/>
    </row>
    <row r="148" spans="1:45">
      <c r="A148" s="48"/>
      <c r="B148" s="51"/>
      <c r="C148" s="51"/>
      <c r="D148" s="51"/>
      <c r="E148" s="51"/>
      <c r="F148" s="51"/>
      <c r="G148" s="51"/>
      <c r="H148" s="51"/>
      <c r="I148" s="51"/>
      <c r="J148" s="51"/>
      <c r="K148" s="51"/>
      <c r="L148" s="51"/>
      <c r="M148" s="48"/>
      <c r="N148" s="48"/>
      <c r="O148" s="48"/>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49"/>
      <c r="AR148" s="49"/>
      <c r="AS148" s="49"/>
    </row>
    <row r="149" spans="1:45">
      <c r="A149" s="48"/>
      <c r="B149" s="51"/>
      <c r="C149" s="51"/>
      <c r="D149" s="51"/>
      <c r="E149" s="51"/>
      <c r="F149" s="51"/>
      <c r="G149" s="51"/>
      <c r="H149" s="51"/>
      <c r="I149" s="51"/>
      <c r="J149" s="51"/>
      <c r="K149" s="51"/>
      <c r="L149" s="51"/>
      <c r="M149" s="48"/>
      <c r="N149" s="48"/>
      <c r="O149" s="48"/>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49"/>
      <c r="AR149" s="49"/>
      <c r="AS149" s="49"/>
    </row>
    <row r="150" spans="1:45" ht="7.5" customHeight="1">
      <c r="A150" s="48"/>
      <c r="B150" s="51"/>
      <c r="C150" s="51"/>
      <c r="D150" s="51"/>
      <c r="E150" s="51"/>
      <c r="F150" s="51"/>
      <c r="G150" s="51"/>
      <c r="H150" s="51"/>
      <c r="I150" s="51"/>
      <c r="J150" s="51"/>
      <c r="K150" s="51"/>
      <c r="L150" s="51"/>
      <c r="M150" s="48"/>
      <c r="N150" s="48"/>
      <c r="O150" s="48"/>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49"/>
      <c r="AR150" s="49"/>
      <c r="AS150" s="49"/>
    </row>
    <row r="151" spans="1:45">
      <c r="A151" s="434" t="s">
        <v>425</v>
      </c>
      <c r="B151" s="434"/>
      <c r="C151" s="434"/>
      <c r="D151" s="434"/>
      <c r="E151" s="434"/>
      <c r="F151" s="434"/>
      <c r="G151" s="434"/>
      <c r="H151" s="434"/>
      <c r="I151" s="434"/>
      <c r="J151" s="434"/>
      <c r="K151" s="434"/>
      <c r="L151" s="434"/>
      <c r="M151" s="434"/>
      <c r="N151" s="434"/>
      <c r="O151" s="434"/>
      <c r="P151" s="434"/>
      <c r="Q151" s="434"/>
      <c r="R151" s="434"/>
      <c r="S151" s="434"/>
      <c r="T151" s="434"/>
      <c r="U151" s="434"/>
      <c r="V151" s="434"/>
      <c r="W151" s="434"/>
      <c r="X151" s="434"/>
      <c r="Y151" s="434"/>
      <c r="Z151" s="434"/>
      <c r="AA151" s="434"/>
      <c r="AB151" s="434"/>
      <c r="AC151" s="434"/>
      <c r="AD151" s="434"/>
      <c r="AE151" s="434"/>
      <c r="AF151" s="434"/>
      <c r="AG151" s="434"/>
      <c r="AH151" s="434"/>
      <c r="AI151" s="434"/>
      <c r="AJ151" s="434"/>
      <c r="AK151" s="434"/>
      <c r="AL151" s="434"/>
      <c r="AM151" s="434"/>
      <c r="AN151" s="434"/>
      <c r="AO151" s="434"/>
      <c r="AP151" s="434"/>
      <c r="AQ151" s="49"/>
      <c r="AR151" s="49"/>
      <c r="AS151" s="49"/>
    </row>
    <row r="152" spans="1:45" ht="23.25" customHeight="1">
      <c r="A152" s="646" t="s">
        <v>525</v>
      </c>
      <c r="B152" s="647"/>
      <c r="C152" s="647"/>
      <c r="D152" s="647"/>
      <c r="E152" s="647"/>
      <c r="F152" s="647"/>
      <c r="G152" s="647"/>
      <c r="H152" s="647"/>
      <c r="I152" s="647"/>
      <c r="J152" s="647"/>
      <c r="K152" s="647"/>
      <c r="L152" s="647"/>
      <c r="M152" s="647"/>
      <c r="N152" s="647"/>
      <c r="O152" s="647"/>
      <c r="P152" s="647"/>
      <c r="Q152" s="647"/>
      <c r="R152" s="647"/>
      <c r="S152" s="647"/>
      <c r="T152" s="647"/>
      <c r="U152" s="647"/>
      <c r="V152" s="647"/>
      <c r="W152" s="647"/>
      <c r="X152" s="647"/>
      <c r="Y152" s="647"/>
      <c r="Z152" s="647"/>
      <c r="AA152" s="647"/>
      <c r="AB152" s="647"/>
      <c r="AC152" s="647"/>
      <c r="AD152" s="647"/>
      <c r="AE152" s="647"/>
      <c r="AF152" s="647"/>
      <c r="AG152" s="647"/>
      <c r="AH152" s="647"/>
      <c r="AI152" s="647"/>
      <c r="AJ152" s="647"/>
      <c r="AK152" s="647"/>
      <c r="AL152" s="647"/>
      <c r="AM152" s="647"/>
      <c r="AN152" s="647"/>
      <c r="AO152" s="647"/>
      <c r="AP152" s="647"/>
      <c r="AQ152" s="49"/>
      <c r="AR152" s="49"/>
      <c r="AS152" s="49"/>
    </row>
    <row r="153" spans="1:45" ht="17.25" customHeight="1">
      <c r="A153" s="646" t="s">
        <v>506</v>
      </c>
      <c r="B153" s="647"/>
      <c r="C153" s="647"/>
      <c r="D153" s="647"/>
      <c r="E153" s="647"/>
      <c r="F153" s="647"/>
      <c r="G153" s="647"/>
      <c r="H153" s="647"/>
      <c r="I153" s="647"/>
      <c r="J153" s="647"/>
      <c r="K153" s="647"/>
      <c r="L153" s="647"/>
      <c r="M153" s="647"/>
      <c r="N153" s="647"/>
      <c r="O153" s="647"/>
      <c r="P153" s="647"/>
      <c r="Q153" s="647"/>
      <c r="R153" s="647"/>
      <c r="S153" s="647"/>
      <c r="T153" s="647"/>
      <c r="U153" s="647"/>
      <c r="V153" s="647"/>
      <c r="W153" s="647"/>
      <c r="X153" s="647"/>
      <c r="Y153" s="647"/>
      <c r="Z153" s="647"/>
      <c r="AA153" s="647"/>
      <c r="AB153" s="647"/>
      <c r="AC153" s="647"/>
      <c r="AD153" s="647"/>
      <c r="AE153" s="647"/>
      <c r="AF153" s="647"/>
      <c r="AG153" s="647"/>
      <c r="AH153" s="647"/>
      <c r="AI153" s="647"/>
      <c r="AJ153" s="647"/>
      <c r="AK153" s="647"/>
      <c r="AL153" s="647"/>
      <c r="AM153" s="647"/>
      <c r="AN153" s="647"/>
      <c r="AO153" s="647"/>
      <c r="AP153" s="647"/>
      <c r="AQ153" s="49"/>
      <c r="AR153" s="49"/>
      <c r="AS153" s="49"/>
    </row>
    <row r="154" spans="1:45" ht="18" customHeight="1">
      <c r="A154" s="646" t="s">
        <v>507</v>
      </c>
      <c r="B154" s="647"/>
      <c r="C154" s="647"/>
      <c r="D154" s="647"/>
      <c r="E154" s="647"/>
      <c r="F154" s="647"/>
      <c r="G154" s="647"/>
      <c r="H154" s="647"/>
      <c r="I154" s="647"/>
      <c r="J154" s="647"/>
      <c r="K154" s="647"/>
      <c r="L154" s="647"/>
      <c r="M154" s="647"/>
      <c r="N154" s="647"/>
      <c r="O154" s="647"/>
      <c r="P154" s="647"/>
      <c r="Q154" s="647"/>
      <c r="R154" s="647"/>
      <c r="S154" s="647"/>
      <c r="T154" s="647"/>
      <c r="U154" s="647"/>
      <c r="V154" s="647"/>
      <c r="W154" s="647"/>
      <c r="X154" s="647"/>
      <c r="Y154" s="647"/>
      <c r="Z154" s="647"/>
      <c r="AA154" s="647"/>
      <c r="AB154" s="647"/>
      <c r="AC154" s="647"/>
      <c r="AD154" s="647"/>
      <c r="AE154" s="647"/>
      <c r="AF154" s="647"/>
      <c r="AG154" s="647"/>
      <c r="AH154" s="647"/>
      <c r="AI154" s="647"/>
      <c r="AJ154" s="647"/>
      <c r="AK154" s="647"/>
      <c r="AL154" s="647"/>
      <c r="AM154" s="647"/>
      <c r="AN154" s="647"/>
      <c r="AO154" s="647"/>
      <c r="AP154" s="647"/>
      <c r="AQ154" s="49"/>
      <c r="AR154" s="49"/>
      <c r="AS154" s="49"/>
    </row>
    <row r="155" spans="1:45">
      <c r="A155" s="646" t="s">
        <v>508</v>
      </c>
      <c r="B155" s="647"/>
      <c r="C155" s="647"/>
      <c r="D155" s="647"/>
      <c r="E155" s="647"/>
      <c r="F155" s="647"/>
      <c r="G155" s="647"/>
      <c r="H155" s="647"/>
      <c r="I155" s="647"/>
      <c r="J155" s="647"/>
      <c r="K155" s="647"/>
      <c r="L155" s="647"/>
      <c r="M155" s="647"/>
      <c r="N155" s="647"/>
      <c r="O155" s="647"/>
      <c r="P155" s="647"/>
      <c r="Q155" s="647"/>
      <c r="R155" s="647"/>
      <c r="S155" s="647"/>
      <c r="T155" s="647"/>
      <c r="U155" s="647"/>
      <c r="V155" s="647"/>
      <c r="W155" s="647"/>
      <c r="X155" s="647"/>
      <c r="Y155" s="647"/>
      <c r="Z155" s="647"/>
      <c r="AA155" s="647"/>
      <c r="AB155" s="647"/>
      <c r="AC155" s="647"/>
      <c r="AD155" s="647"/>
      <c r="AE155" s="647"/>
      <c r="AF155" s="647"/>
      <c r="AG155" s="647"/>
      <c r="AH155" s="647"/>
      <c r="AI155" s="647"/>
      <c r="AJ155" s="647"/>
      <c r="AK155" s="647"/>
      <c r="AL155" s="647"/>
      <c r="AM155" s="647"/>
      <c r="AN155" s="647"/>
      <c r="AO155" s="647"/>
      <c r="AP155" s="647"/>
      <c r="AQ155" s="49"/>
      <c r="AR155" s="49"/>
      <c r="AS155" s="49"/>
    </row>
    <row r="156" spans="1:45" ht="38.25" customHeight="1">
      <c r="A156" s="646" t="s">
        <v>424</v>
      </c>
      <c r="B156" s="647"/>
      <c r="C156" s="647"/>
      <c r="D156" s="647"/>
      <c r="E156" s="647"/>
      <c r="F156" s="647"/>
      <c r="G156" s="647"/>
      <c r="H156" s="647"/>
      <c r="I156" s="647"/>
      <c r="J156" s="647"/>
      <c r="K156" s="647"/>
      <c r="L156" s="647"/>
      <c r="M156" s="647"/>
      <c r="N156" s="647"/>
      <c r="O156" s="647"/>
      <c r="P156" s="647"/>
      <c r="Q156" s="647"/>
      <c r="R156" s="647"/>
      <c r="S156" s="647"/>
      <c r="T156" s="647"/>
      <c r="U156" s="647"/>
      <c r="V156" s="647"/>
      <c r="W156" s="647"/>
      <c r="X156" s="647"/>
      <c r="Y156" s="647"/>
      <c r="Z156" s="647"/>
      <c r="AA156" s="647"/>
      <c r="AB156" s="647"/>
      <c r="AC156" s="647"/>
      <c r="AD156" s="647"/>
      <c r="AE156" s="647"/>
      <c r="AF156" s="647"/>
      <c r="AG156" s="647"/>
      <c r="AH156" s="647"/>
      <c r="AI156" s="647"/>
      <c r="AJ156" s="647"/>
      <c r="AK156" s="647"/>
      <c r="AL156" s="647"/>
      <c r="AM156" s="647"/>
      <c r="AN156" s="647"/>
      <c r="AO156" s="647"/>
      <c r="AP156" s="647"/>
      <c r="AQ156" s="49"/>
      <c r="AR156" s="49"/>
      <c r="AS156" s="49"/>
    </row>
    <row r="157" spans="1:45" ht="29.25" customHeight="1">
      <c r="A157" s="646" t="s">
        <v>509</v>
      </c>
      <c r="B157" s="647"/>
      <c r="C157" s="647"/>
      <c r="D157" s="647"/>
      <c r="E157" s="647"/>
      <c r="F157" s="647"/>
      <c r="G157" s="647"/>
      <c r="H157" s="647"/>
      <c r="I157" s="647"/>
      <c r="J157" s="647"/>
      <c r="K157" s="647"/>
      <c r="L157" s="647"/>
      <c r="M157" s="647"/>
      <c r="N157" s="647"/>
      <c r="O157" s="647"/>
      <c r="P157" s="647"/>
      <c r="Q157" s="647"/>
      <c r="R157" s="647"/>
      <c r="S157" s="647"/>
      <c r="T157" s="647"/>
      <c r="U157" s="647"/>
      <c r="V157" s="647"/>
      <c r="W157" s="647"/>
      <c r="X157" s="647"/>
      <c r="Y157" s="647"/>
      <c r="Z157" s="647"/>
      <c r="AA157" s="647"/>
      <c r="AB157" s="647"/>
      <c r="AC157" s="647"/>
      <c r="AD157" s="647"/>
      <c r="AE157" s="647"/>
      <c r="AF157" s="647"/>
      <c r="AG157" s="647"/>
      <c r="AH157" s="647"/>
      <c r="AI157" s="647"/>
      <c r="AJ157" s="647"/>
      <c r="AK157" s="647"/>
      <c r="AL157" s="647"/>
      <c r="AM157" s="647"/>
      <c r="AN157" s="647"/>
      <c r="AO157" s="647"/>
      <c r="AP157" s="647"/>
    </row>
    <row r="158" spans="1:45" ht="18" customHeight="1">
      <c r="A158" s="646" t="s">
        <v>510</v>
      </c>
      <c r="B158" s="647"/>
      <c r="C158" s="647"/>
      <c r="D158" s="647"/>
      <c r="E158" s="647"/>
      <c r="F158" s="647"/>
      <c r="G158" s="647"/>
      <c r="H158" s="647"/>
      <c r="I158" s="647"/>
      <c r="J158" s="647"/>
      <c r="K158" s="647"/>
      <c r="L158" s="647"/>
      <c r="M158" s="647"/>
      <c r="N158" s="647"/>
      <c r="O158" s="647"/>
      <c r="P158" s="647"/>
      <c r="Q158" s="647"/>
      <c r="R158" s="647"/>
      <c r="S158" s="647"/>
      <c r="T158" s="647"/>
      <c r="U158" s="647"/>
      <c r="V158" s="647"/>
      <c r="W158" s="647"/>
      <c r="X158" s="647"/>
      <c r="Y158" s="647"/>
      <c r="Z158" s="647"/>
      <c r="AA158" s="647"/>
      <c r="AB158" s="647"/>
      <c r="AC158" s="647"/>
      <c r="AD158" s="647"/>
      <c r="AE158" s="647"/>
      <c r="AF158" s="647"/>
      <c r="AG158" s="647"/>
      <c r="AH158" s="647"/>
      <c r="AI158" s="647"/>
      <c r="AJ158" s="647"/>
      <c r="AK158" s="647"/>
      <c r="AL158" s="647"/>
      <c r="AM158" s="647"/>
      <c r="AN158" s="647"/>
      <c r="AO158" s="647"/>
      <c r="AP158" s="647"/>
    </row>
    <row r="159" spans="1:45" ht="19.5" customHeight="1">
      <c r="A159" s="646" t="s">
        <v>565</v>
      </c>
      <c r="B159" s="647"/>
      <c r="C159" s="647"/>
      <c r="D159" s="647"/>
      <c r="E159" s="647"/>
      <c r="F159" s="647"/>
      <c r="G159" s="647"/>
      <c r="H159" s="647"/>
      <c r="I159" s="647"/>
      <c r="J159" s="647"/>
      <c r="K159" s="647"/>
      <c r="L159" s="647"/>
      <c r="M159" s="647"/>
      <c r="N159" s="647"/>
      <c r="O159" s="647"/>
      <c r="P159" s="647"/>
      <c r="Q159" s="647"/>
      <c r="R159" s="647"/>
      <c r="S159" s="647"/>
      <c r="T159" s="647"/>
      <c r="U159" s="647"/>
      <c r="V159" s="647"/>
      <c r="W159" s="647"/>
      <c r="X159" s="647"/>
      <c r="Y159" s="647"/>
      <c r="Z159" s="647"/>
      <c r="AA159" s="647"/>
      <c r="AB159" s="647"/>
      <c r="AC159" s="647"/>
      <c r="AD159" s="647"/>
      <c r="AE159" s="647"/>
      <c r="AF159" s="647"/>
      <c r="AG159" s="647"/>
      <c r="AH159" s="647"/>
      <c r="AI159" s="647"/>
      <c r="AJ159" s="647"/>
      <c r="AK159" s="647"/>
      <c r="AL159" s="647"/>
      <c r="AM159" s="647"/>
      <c r="AN159" s="647"/>
      <c r="AO159" s="647"/>
      <c r="AP159" s="647"/>
    </row>
    <row r="160" spans="1:45" customFormat="1" ht="15.75" customHeight="1">
      <c r="A160" s="631" t="s">
        <v>568</v>
      </c>
      <c r="B160" s="631"/>
      <c r="C160" s="631"/>
      <c r="D160" s="631"/>
      <c r="E160" s="631"/>
      <c r="F160" s="631"/>
      <c r="G160" s="631"/>
      <c r="H160" s="631"/>
      <c r="I160" s="631"/>
      <c r="J160" s="631"/>
      <c r="K160" s="631"/>
      <c r="L160" s="631"/>
      <c r="M160" s="631"/>
      <c r="N160" s="631"/>
      <c r="O160" s="631"/>
      <c r="P160" s="631"/>
      <c r="Q160" s="631"/>
      <c r="R160" s="631"/>
      <c r="S160" s="631"/>
      <c r="T160" s="631"/>
      <c r="U160" s="631"/>
      <c r="V160" s="631"/>
      <c r="W160" s="631"/>
      <c r="X160" s="631"/>
      <c r="Y160" s="631"/>
      <c r="Z160" s="631"/>
      <c r="AA160" s="631"/>
      <c r="AB160" s="631"/>
      <c r="AC160" s="631"/>
      <c r="AD160" s="631"/>
      <c r="AE160" s="631"/>
      <c r="AF160" s="631"/>
      <c r="AG160" s="631"/>
      <c r="AH160" s="631"/>
      <c r="AI160" s="631"/>
      <c r="AJ160" s="631"/>
      <c r="AK160" s="631"/>
      <c r="AL160" s="631"/>
      <c r="AM160" s="631"/>
    </row>
    <row r="161" spans="1:45" customFormat="1" ht="18.75" customHeight="1">
      <c r="A161" s="631" t="s">
        <v>569</v>
      </c>
      <c r="B161" s="631"/>
      <c r="C161" s="631"/>
      <c r="D161" s="631"/>
      <c r="E161" s="631"/>
      <c r="F161" s="631"/>
      <c r="G161" s="631"/>
      <c r="H161" s="631"/>
      <c r="I161" s="631"/>
      <c r="J161" s="631"/>
      <c r="K161" s="631"/>
      <c r="L161" s="631"/>
      <c r="M161" s="631"/>
      <c r="N161" s="631"/>
      <c r="O161" s="631"/>
      <c r="P161" s="631"/>
      <c r="Q161" s="631"/>
      <c r="R161" s="631"/>
      <c r="S161" s="631"/>
      <c r="T161" s="631"/>
      <c r="U161" s="631"/>
      <c r="V161" s="631"/>
      <c r="W161" s="631"/>
      <c r="X161" s="631"/>
      <c r="Y161" s="631"/>
      <c r="Z161" s="631"/>
      <c r="AA161" s="631"/>
      <c r="AB161" s="631"/>
      <c r="AC161" s="631"/>
      <c r="AD161" s="631"/>
      <c r="AE161" s="631"/>
      <c r="AF161" s="631"/>
      <c r="AG161" s="631"/>
      <c r="AH161" s="631"/>
      <c r="AI161" s="631"/>
      <c r="AJ161" s="631"/>
      <c r="AK161" s="631"/>
      <c r="AL161" s="631"/>
      <c r="AM161" s="631"/>
    </row>
    <row r="162" spans="1:45" customFormat="1" ht="18" customHeight="1">
      <c r="A162" s="631" t="s">
        <v>570</v>
      </c>
      <c r="B162" s="631"/>
      <c r="C162" s="631"/>
      <c r="D162" s="631"/>
      <c r="E162" s="631"/>
      <c r="F162" s="631"/>
      <c r="G162" s="631"/>
      <c r="H162" s="631"/>
      <c r="I162" s="631"/>
      <c r="J162" s="631"/>
      <c r="K162" s="631"/>
      <c r="L162" s="631"/>
      <c r="M162" s="631"/>
      <c r="N162" s="631"/>
      <c r="O162" s="631"/>
      <c r="P162" s="631"/>
      <c r="Q162" s="631"/>
      <c r="R162" s="631"/>
      <c r="S162" s="631"/>
      <c r="T162" s="631"/>
      <c r="U162" s="631"/>
      <c r="V162" s="631"/>
      <c r="W162" s="631"/>
      <c r="X162" s="631"/>
      <c r="Y162" s="631"/>
      <c r="Z162" s="631"/>
      <c r="AA162" s="631"/>
      <c r="AB162" s="631"/>
      <c r="AC162" s="631"/>
      <c r="AD162" s="631"/>
      <c r="AE162" s="631"/>
      <c r="AF162" s="631"/>
      <c r="AG162" s="631"/>
      <c r="AH162" s="631"/>
      <c r="AI162" s="631"/>
      <c r="AJ162" s="631"/>
      <c r="AK162" s="631"/>
      <c r="AL162" s="631"/>
      <c r="AM162" s="631"/>
      <c r="AN162" s="631"/>
      <c r="AO162" s="631"/>
    </row>
    <row r="163" spans="1:45" customFormat="1" ht="13.5" customHeight="1">
      <c r="A163" s="631" t="s">
        <v>571</v>
      </c>
      <c r="B163" s="631"/>
      <c r="C163" s="631"/>
      <c r="D163" s="631"/>
      <c r="E163" s="631"/>
      <c r="F163" s="631"/>
      <c r="G163" s="631"/>
      <c r="H163" s="631"/>
      <c r="I163" s="631"/>
      <c r="J163" s="631"/>
      <c r="K163" s="631"/>
      <c r="L163" s="631"/>
      <c r="M163" s="631"/>
      <c r="N163" s="631"/>
      <c r="O163" s="631"/>
      <c r="P163" s="631"/>
      <c r="Q163" s="631"/>
      <c r="R163" s="631"/>
      <c r="S163" s="631"/>
      <c r="T163" s="631"/>
      <c r="U163" s="631"/>
      <c r="V163" s="631"/>
      <c r="W163" s="631"/>
      <c r="X163" s="631"/>
      <c r="Y163" s="631"/>
      <c r="Z163" s="631"/>
      <c r="AA163" s="631"/>
      <c r="AB163" s="631"/>
      <c r="AC163" s="631"/>
      <c r="AD163" s="631"/>
      <c r="AE163" s="631"/>
      <c r="AF163" s="631"/>
      <c r="AG163" s="631"/>
      <c r="AH163" s="631"/>
      <c r="AI163" s="631"/>
      <c r="AJ163" s="631"/>
      <c r="AK163" s="631"/>
      <c r="AL163" s="631"/>
      <c r="AM163" s="631"/>
      <c r="AN163" s="631"/>
      <c r="AO163" s="631"/>
    </row>
    <row r="164" spans="1:45" customFormat="1" ht="18" customHeight="1">
      <c r="A164" s="631" t="s">
        <v>566</v>
      </c>
      <c r="B164" s="631"/>
      <c r="C164" s="631"/>
      <c r="D164" s="631"/>
      <c r="E164" s="631"/>
      <c r="F164" s="631"/>
      <c r="G164" s="631"/>
      <c r="H164" s="631"/>
      <c r="I164" s="631"/>
      <c r="J164" s="631"/>
      <c r="K164" s="631"/>
      <c r="L164" s="631"/>
      <c r="M164" s="631"/>
      <c r="N164" s="631"/>
      <c r="O164" s="631"/>
      <c r="P164" s="631"/>
      <c r="Q164" s="631"/>
      <c r="R164" s="631"/>
      <c r="S164" s="631"/>
      <c r="T164" s="631"/>
      <c r="U164" s="631"/>
      <c r="V164" s="631"/>
      <c r="W164" s="631"/>
      <c r="X164" s="631"/>
      <c r="Y164" s="631"/>
      <c r="Z164" s="631"/>
      <c r="AA164" s="631"/>
      <c r="AB164" s="631"/>
      <c r="AC164" s="631"/>
      <c r="AD164" s="631"/>
      <c r="AE164" s="631"/>
      <c r="AF164" s="631"/>
      <c r="AG164" s="631"/>
      <c r="AH164" s="631"/>
      <c r="AI164" s="631"/>
    </row>
    <row r="165" spans="1:45" customFormat="1" ht="18" customHeight="1">
      <c r="A165" s="631" t="s">
        <v>567</v>
      </c>
      <c r="B165" s="631"/>
      <c r="C165" s="631"/>
      <c r="D165" s="631"/>
      <c r="E165" s="631"/>
      <c r="F165" s="631"/>
      <c r="G165" s="631"/>
      <c r="H165" s="631"/>
      <c r="I165" s="631"/>
      <c r="J165" s="631"/>
      <c r="K165" s="631"/>
      <c r="L165" s="631"/>
      <c r="M165" s="631"/>
      <c r="N165" s="631"/>
      <c r="O165" s="631"/>
      <c r="P165" s="631"/>
      <c r="Q165" s="631"/>
      <c r="R165" s="631"/>
      <c r="S165" s="631"/>
      <c r="T165" s="631"/>
      <c r="U165" s="631"/>
      <c r="V165" s="631"/>
      <c r="W165" s="631"/>
      <c r="X165" s="631"/>
      <c r="Y165" s="631"/>
      <c r="Z165" s="631"/>
      <c r="AA165" s="631"/>
      <c r="AB165" s="631"/>
      <c r="AC165" s="631"/>
      <c r="AD165" s="631"/>
      <c r="AE165" s="631"/>
      <c r="AF165" s="631"/>
      <c r="AG165" s="631"/>
      <c r="AH165" s="631"/>
      <c r="AI165" s="631"/>
      <c r="AJ165" s="631"/>
      <c r="AK165" s="631"/>
      <c r="AL165" s="631"/>
      <c r="AM165" s="631"/>
      <c r="AN165" s="631"/>
      <c r="AO165" s="631"/>
    </row>
    <row r="166" spans="1:45">
      <c r="A166" s="646" t="s">
        <v>591</v>
      </c>
      <c r="B166" s="647"/>
      <c r="C166" s="647"/>
      <c r="D166" s="647"/>
      <c r="E166" s="647"/>
      <c r="F166" s="647"/>
      <c r="G166" s="647"/>
      <c r="H166" s="647"/>
      <c r="I166" s="647"/>
      <c r="J166" s="647"/>
      <c r="K166" s="647"/>
      <c r="L166" s="647"/>
      <c r="M166" s="647"/>
      <c r="N166" s="647"/>
      <c r="O166" s="647"/>
      <c r="P166" s="647"/>
      <c r="Q166" s="647"/>
      <c r="R166" s="647"/>
      <c r="S166" s="647"/>
      <c r="T166" s="647"/>
      <c r="U166" s="647"/>
      <c r="V166" s="647"/>
      <c r="W166" s="647"/>
      <c r="X166" s="647"/>
      <c r="Y166" s="647"/>
      <c r="Z166" s="647"/>
      <c r="AA166" s="647"/>
      <c r="AB166" s="647"/>
      <c r="AC166" s="647"/>
      <c r="AD166" s="647"/>
      <c r="AE166" s="647"/>
      <c r="AF166" s="647"/>
      <c r="AG166" s="647"/>
      <c r="AH166" s="647"/>
      <c r="AI166" s="647"/>
      <c r="AJ166" s="647"/>
      <c r="AK166" s="647"/>
      <c r="AL166" s="647"/>
      <c r="AM166" s="647"/>
      <c r="AN166" s="647"/>
      <c r="AO166" s="647"/>
      <c r="AP166" s="647"/>
      <c r="AQ166" s="49"/>
      <c r="AR166" s="49"/>
      <c r="AS166" s="49"/>
    </row>
    <row r="326" ht="11.25" customHeight="1"/>
  </sheetData>
  <sheetProtection algorithmName="SHA-512" hashValue="SeSeTtOJdfDvF/PY3nhhRO+EPAXG72GvpmHBPSW3UXjAmqvJKZgahW4NWRK9yRSN1ie4ABXIyMqaWC4ErRKZZQ==" saltValue="SnMCQWAHwvNUbrRj9djvmA==" spinCount="100000" sheet="1" objects="1" scenarios="1"/>
  <mergeCells count="74">
    <mergeCell ref="A165:AO165"/>
    <mergeCell ref="A164:AI164"/>
    <mergeCell ref="A163:AO163"/>
    <mergeCell ref="A162:AO162"/>
    <mergeCell ref="A161:AM161"/>
    <mergeCell ref="A160:AM160"/>
    <mergeCell ref="K6:K8"/>
    <mergeCell ref="L6:L8"/>
    <mergeCell ref="AP4:AP8"/>
    <mergeCell ref="F6:F8"/>
    <mergeCell ref="G6:G8"/>
    <mergeCell ref="H6:H8"/>
    <mergeCell ref="I6:I8"/>
    <mergeCell ref="J6:J8"/>
    <mergeCell ref="AN6:AN8"/>
    <mergeCell ref="AO6:AO8"/>
    <mergeCell ref="P7:P8"/>
    <mergeCell ref="Q7:Q8"/>
    <mergeCell ref="R7:R8"/>
    <mergeCell ref="S7:S8"/>
    <mergeCell ref="T7:T8"/>
    <mergeCell ref="U7:U8"/>
    <mergeCell ref="A4:A8"/>
    <mergeCell ref="B4:B8"/>
    <mergeCell ref="C6:C8"/>
    <mergeCell ref="D6:D8"/>
    <mergeCell ref="E6:E8"/>
    <mergeCell ref="AI6:AI8"/>
    <mergeCell ref="AJ6:AJ8"/>
    <mergeCell ref="AK6:AK8"/>
    <mergeCell ref="AL6:AL8"/>
    <mergeCell ref="AM6:AM8"/>
    <mergeCell ref="AD6:AD8"/>
    <mergeCell ref="AE6:AE8"/>
    <mergeCell ref="AF6:AF8"/>
    <mergeCell ref="AG6:AG8"/>
    <mergeCell ref="AH6:AH8"/>
    <mergeCell ref="A166:AP166"/>
    <mergeCell ref="A1:AP1"/>
    <mergeCell ref="A2:AP2"/>
    <mergeCell ref="A151:AP151"/>
    <mergeCell ref="A152:AP152"/>
    <mergeCell ref="A3:AP3"/>
    <mergeCell ref="C4:L4"/>
    <mergeCell ref="B10:S10"/>
    <mergeCell ref="A153:AP153"/>
    <mergeCell ref="N143:AP144"/>
    <mergeCell ref="D146:L147"/>
    <mergeCell ref="M4:AD4"/>
    <mergeCell ref="AE4:AO4"/>
    <mergeCell ref="M5:X5"/>
    <mergeCell ref="Y5:AD5"/>
    <mergeCell ref="AE5:AI5"/>
    <mergeCell ref="AJ5:AO5"/>
    <mergeCell ref="M6:M8"/>
    <mergeCell ref="N6:N8"/>
    <mergeCell ref="A154:AP154"/>
    <mergeCell ref="C5:G5"/>
    <mergeCell ref="H5:L5"/>
    <mergeCell ref="O6:O8"/>
    <mergeCell ref="P6:U6"/>
    <mergeCell ref="V6:V8"/>
    <mergeCell ref="W6:W8"/>
    <mergeCell ref="X6:X8"/>
    <mergeCell ref="Y6:Y8"/>
    <mergeCell ref="Z6:Z8"/>
    <mergeCell ref="AA6:AA8"/>
    <mergeCell ref="AB6:AB8"/>
    <mergeCell ref="AC6:AC8"/>
    <mergeCell ref="A159:AP159"/>
    <mergeCell ref="A156:AP156"/>
    <mergeCell ref="A157:AP157"/>
    <mergeCell ref="A158:AP158"/>
    <mergeCell ref="A155:AP155"/>
  </mergeCells>
  <phoneticPr fontId="15" type="noConversion"/>
  <conditionalFormatting sqref="C11:E65 G11:G65">
    <cfRule type="cellIs" dxfId="28" priority="38" stopIfTrue="1" operator="equal">
      <formula>0</formula>
    </cfRule>
    <cfRule type="cellIs" dxfId="27" priority="39" stopIfTrue="1" operator="equal">
      <formula>0</formula>
    </cfRule>
    <cfRule type="cellIs" dxfId="26" priority="40" stopIfTrue="1" operator="equal">
      <formula>0</formula>
    </cfRule>
  </conditionalFormatting>
  <conditionalFormatting sqref="P11:AP65 C11:E65 G11:J65 L11:N65">
    <cfRule type="cellIs" dxfId="25" priority="37" stopIfTrue="1" operator="equal">
      <formula>0</formula>
    </cfRule>
  </conditionalFormatting>
  <conditionalFormatting sqref="H68:J113 L68:L113">
    <cfRule type="cellIs" dxfId="24" priority="36" stopIfTrue="1" operator="equal">
      <formula>0</formula>
    </cfRule>
  </conditionalFormatting>
  <conditionalFormatting sqref="H116:J124 L116:L124">
    <cfRule type="cellIs" dxfId="23" priority="32" stopIfTrue="1" operator="equal">
      <formula>0</formula>
    </cfRule>
  </conditionalFormatting>
  <conditionalFormatting sqref="H127:J131 L127:L131">
    <cfRule type="cellIs" dxfId="22" priority="31" stopIfTrue="1" operator="equal">
      <formula>0</formula>
    </cfRule>
  </conditionalFormatting>
  <conditionalFormatting sqref="H134:J137 L134:L137">
    <cfRule type="cellIs" dxfId="21" priority="23" stopIfTrue="1" operator="equal">
      <formula>0</formula>
    </cfRule>
  </conditionalFormatting>
  <conditionalFormatting sqref="M68:N113">
    <cfRule type="cellIs" dxfId="20" priority="21" stopIfTrue="1" operator="equal">
      <formula>0</formula>
    </cfRule>
  </conditionalFormatting>
  <conditionalFormatting sqref="M116:N124">
    <cfRule type="cellIs" dxfId="19" priority="20" stopIfTrue="1" operator="equal">
      <formula>0</formula>
    </cfRule>
  </conditionalFormatting>
  <conditionalFormatting sqref="M127:N131">
    <cfRule type="cellIs" dxfId="18" priority="19" stopIfTrue="1" operator="equal">
      <formula>0</formula>
    </cfRule>
  </conditionalFormatting>
  <conditionalFormatting sqref="M134:N137">
    <cfRule type="cellIs" dxfId="17" priority="18" stopIfTrue="1" operator="equal">
      <formula>0</formula>
    </cfRule>
  </conditionalFormatting>
  <conditionalFormatting sqref="C68:E113 G68:G113">
    <cfRule type="cellIs" dxfId="16" priority="13" stopIfTrue="1" operator="equal">
      <formula>0</formula>
    </cfRule>
    <cfRule type="cellIs" dxfId="15" priority="14" stopIfTrue="1" operator="equal">
      <formula>0</formula>
    </cfRule>
    <cfRule type="cellIs" dxfId="14" priority="15" stopIfTrue="1" operator="equal">
      <formula>0</formula>
    </cfRule>
  </conditionalFormatting>
  <conditionalFormatting sqref="C68:E113 G68:G113">
    <cfRule type="cellIs" dxfId="13" priority="12" stopIfTrue="1" operator="equal">
      <formula>0</formula>
    </cfRule>
  </conditionalFormatting>
  <conditionalFormatting sqref="C134:G137">
    <cfRule type="cellIs" dxfId="12" priority="9" stopIfTrue="1" operator="equal">
      <formula>0</formula>
    </cfRule>
    <cfRule type="cellIs" dxfId="11" priority="10" stopIfTrue="1" operator="equal">
      <formula>0</formula>
    </cfRule>
    <cfRule type="cellIs" dxfId="10" priority="11" stopIfTrue="1" operator="equal">
      <formula>0</formula>
    </cfRule>
  </conditionalFormatting>
  <conditionalFormatting sqref="C134:G137">
    <cfRule type="cellIs" dxfId="9" priority="8" stopIfTrue="1" operator="equal">
      <formula>0</formula>
    </cfRule>
  </conditionalFormatting>
  <conditionalFormatting sqref="P127:AP131">
    <cfRule type="cellIs" dxfId="8" priority="4" stopIfTrue="1" operator="equal">
      <formula>0</formula>
    </cfRule>
  </conditionalFormatting>
  <conditionalFormatting sqref="P134:AP137">
    <cfRule type="cellIs" dxfId="7" priority="3" stopIfTrue="1" operator="equal">
      <formula>0</formula>
    </cfRule>
  </conditionalFormatting>
  <conditionalFormatting sqref="P116:AP124">
    <cfRule type="cellIs" dxfId="6" priority="2" stopIfTrue="1" operator="equal">
      <formula>0</formula>
    </cfRule>
  </conditionalFormatting>
  <conditionalFormatting sqref="P68:AP113">
    <cfRule type="cellIs" dxfId="5" priority="1" stopIfTrue="1" operator="equal">
      <formula>0</formula>
    </cfRule>
  </conditionalFormatting>
  <printOptions horizontalCentered="1"/>
  <pageMargins left="0.39370078740157483" right="0.31496062992125984" top="0.78740157480314965" bottom="0.39370078740157483" header="0.19685039370078741" footer="0.23622047244094491"/>
  <pageSetup paperSize="9" scale="75" fitToHeight="3"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12</vt:i4>
      </vt:variant>
    </vt:vector>
  </HeadingPairs>
  <TitlesOfParts>
    <vt:vector size="23" baseType="lpstr">
      <vt:lpstr>SUC1_B. duomenys</vt:lpstr>
      <vt:lpstr>SUC1_Treneriai</vt:lpstr>
      <vt:lpstr>SUC1_Kiti duom.</vt:lpstr>
      <vt:lpstr>SUC1_Finansai</vt:lpstr>
      <vt:lpstr>SUC1_Bazės</vt:lpstr>
      <vt:lpstr>KKS1_1.Duomenys apie org.</vt:lpstr>
      <vt:lpstr>2.1.Darbuotojai</vt:lpstr>
      <vt:lpstr>2.2 SK Sportuojantieji ir tr.</vt:lpstr>
      <vt:lpstr>2.3Sportuojantieji ir tr.</vt:lpstr>
      <vt:lpstr>3.Bazės</vt:lpstr>
      <vt:lpstr>4.1.-4.2.Finansai</vt:lpstr>
      <vt:lpstr>'2.1.Darbuotojai'!Print_Area</vt:lpstr>
      <vt:lpstr>'2.2 SK Sportuojantieji ir tr.'!Print_Area</vt:lpstr>
      <vt:lpstr>'2.3Sportuojantieji ir tr.'!Print_Area</vt:lpstr>
      <vt:lpstr>'3.Bazės'!Print_Area</vt:lpstr>
      <vt:lpstr>'4.1.-4.2.Finansai'!Print_Area</vt:lpstr>
      <vt:lpstr>'KKS1_1.Duomenys apie org.'!Print_Area</vt:lpstr>
      <vt:lpstr>'SUC1_B. duomenys'!Print_Area</vt:lpstr>
      <vt:lpstr>SUC1_Bazės!Print_Area</vt:lpstr>
      <vt:lpstr>SUC1_Finansai!Print_Area</vt:lpstr>
      <vt:lpstr>'SUC1_Kiti duom.'!Print_Area</vt:lpstr>
      <vt:lpstr>SUC1_Treneriai!Print_Area</vt:lpstr>
      <vt:lpstr>'2.3Sportuojantieji ir tr.'!Print_Titles</vt:lpstr>
    </vt:vector>
  </TitlesOfParts>
  <Company>LSIC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Edgaras Abušovas</dc:creator>
  <cp:lastModifiedBy>Dalia Želvytė</cp:lastModifiedBy>
  <cp:lastPrinted>2021-05-19T06:59:41Z</cp:lastPrinted>
  <dcterms:created xsi:type="dcterms:W3CDTF">2004-09-07T13:51:29Z</dcterms:created>
  <dcterms:modified xsi:type="dcterms:W3CDTF">2021-05-19T07:08:17Z</dcterms:modified>
</cp:coreProperties>
</file>