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5" windowWidth="19170" windowHeight="11280"/>
  </bookViews>
  <sheets>
    <sheet name="Ataskaita" sheetId="9" r:id="rId1"/>
    <sheet name="Priemonių suvestinė" sheetId="8" r:id="rId2"/>
  </sheets>
  <definedNames>
    <definedName name="_xlnm.Print_Area" localSheetId="0">Ataskaita!$A$1:$I$37</definedName>
    <definedName name="_xlnm.Print_Area" localSheetId="1">'Priemonių suvestinė'!$A$1:$O$56</definedName>
    <definedName name="_xlnm.Print_Titles" localSheetId="1">'Priemonių suvestinė'!$4:$6</definedName>
  </definedNames>
  <calcPr calcId="145621"/>
</workbook>
</file>

<file path=xl/calcChain.xml><?xml version="1.0" encoding="utf-8"?>
<calcChain xmlns="http://schemas.openxmlformats.org/spreadsheetml/2006/main">
  <c r="J29" i="8" l="1"/>
  <c r="J14" i="8"/>
  <c r="J13" i="8"/>
  <c r="J55" i="8" l="1"/>
  <c r="J53" i="8"/>
  <c r="J52" i="8"/>
  <c r="I53" i="8"/>
  <c r="I55" i="8"/>
  <c r="I52" i="8"/>
  <c r="I39" i="8" l="1"/>
  <c r="H39" i="8"/>
  <c r="H35" i="8"/>
  <c r="I43" i="8"/>
  <c r="J43" i="8"/>
  <c r="H43" i="8"/>
  <c r="H44" i="8" s="1"/>
  <c r="H45" i="8" s="1"/>
  <c r="J19" i="8"/>
  <c r="J25" i="8"/>
  <c r="J27" i="8"/>
  <c r="J35" i="8"/>
  <c r="J39" i="8"/>
  <c r="I35" i="8"/>
  <c r="I27" i="8"/>
  <c r="I25" i="8"/>
  <c r="I19" i="8"/>
  <c r="I28" i="8" s="1"/>
  <c r="I13" i="8"/>
  <c r="I14" i="8" s="1"/>
  <c r="I44" i="8" l="1"/>
  <c r="I45" i="8" s="1"/>
  <c r="I46" i="8" s="1"/>
  <c r="I29" i="8"/>
  <c r="J54" i="8"/>
  <c r="J44" i="8"/>
  <c r="J45" i="8" s="1"/>
  <c r="J46" i="8" s="1"/>
  <c r="J28" i="8"/>
  <c r="J51" i="8" l="1"/>
  <c r="J56" i="8" s="1"/>
  <c r="H55" i="8" l="1"/>
  <c r="H54" i="8" s="1"/>
  <c r="H27" i="8"/>
  <c r="H52" i="8" l="1"/>
  <c r="H53" i="8"/>
  <c r="H19" i="8"/>
  <c r="H25" i="8"/>
  <c r="H13" i="8"/>
  <c r="H14" i="8" l="1"/>
  <c r="H28" i="8"/>
  <c r="H51" i="8"/>
  <c r="H56" i="8" s="1"/>
  <c r="H29" i="8" l="1"/>
  <c r="H46" i="8"/>
  <c r="I54" i="8" l="1"/>
  <c r="I51" i="8" l="1"/>
  <c r="I56" i="8" s="1"/>
</calcChain>
</file>

<file path=xl/sharedStrings.xml><?xml version="1.0" encoding="utf-8"?>
<sst xmlns="http://schemas.openxmlformats.org/spreadsheetml/2006/main" count="166" uniqueCount="102">
  <si>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</si>
  <si>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</si>
  <si>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</si>
  <si>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</si>
  <si>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</si>
  <si>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</si>
  <si>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</si>
  <si>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</si>
  <si>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</si>
  <si>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</si>
  <si>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</si>
  <si>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</si>
  <si>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Finansavimo šaltinių suvestinė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</si>
  <si>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</si>
  <si>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</si>
  <si>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</si>
  <si>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</si>
  <si>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</si>
  <si>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</si>
  <si>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</si>
  <si>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03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</si>
  <si>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</si>
  <si>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</si>
  <si>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</si>
  <si>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</si>
  <si>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</si>
  <si>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</si>
  <si>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</si>
  <si>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</si>
  <si>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Apgyvendinimo paslaugų plėtra Klaipėdoje, įrengiant kempingą pajūryje, II etapas. Stacionarių namelių poilsiui Girulių kempinge įrengimas</t>
  </si>
  <si>
    <t>I</t>
  </si>
  <si>
    <t>Įrengta poilsio namelių, vnt.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</si>
  <si>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</si>
  <si>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</si>
  <si>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</si>
  <si>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</si>
  <si>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</si>
  <si>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</si>
  <si>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Atplaukė kruizinių laivų, vnt.</t>
  </si>
  <si>
    <t>Dalyvauta tarptautiniuose renginiuose, vnt.</t>
  </si>
  <si>
    <t>Išleista informacinių leid. (brošiūros, žemėlapiai), tūkst. egz.</t>
  </si>
  <si>
    <t>Atplaukė burlaivių ir jachtų, tūkst. vnt.</t>
  </si>
  <si>
    <t>Įvyko regatų, vnt.</t>
  </si>
  <si>
    <t>Aptarnauta turistų (suteikta inform.), tūkst. vnt.</t>
  </si>
  <si>
    <t>P3.2.3.1, 3.2.3.2, 3.3.1.1</t>
  </si>
  <si>
    <t>P3.2.1.1</t>
  </si>
  <si>
    <t>P3.2.2.1, 3.2.2.3</t>
  </si>
  <si>
    <t>P3.2.1.1, 3.3.2.4</t>
  </si>
  <si>
    <t xml:space="preserve">Visuomeninių renginių infrastruktūros buvusioje pilies teritorijoje suformavimas: Klaipėdos pilies ir bastionų komplekso rytinės kurtinos atkūrimas </t>
  </si>
  <si>
    <t xml:space="preserve">Iš viso  programai: </t>
  </si>
  <si>
    <t>Išleista nemokamų inf. leidinių, žemėlapių, tūkst. egz.</t>
  </si>
  <si>
    <t>Suorganizuota ekskursijų po miestą, vnt.</t>
  </si>
  <si>
    <t>Atlikti rekonstravimo darbai:
- rytinės kurtinos atkūrimas ir pritaikymas
- Antrojo pasaulinio karo laikų sandėlio restauravimas ir pritaikymas
- inžinerinių tinklų įrengimas.
Užbaigtumas, proc.</t>
  </si>
  <si>
    <t xml:space="preserve">Restauruotos princo Karlo, princo Frydricho bastionų, kurtinų atraminės sienutės, įrengtas informacijos centras, suremontuota stoginė, sutvarkytas pilies kiemas. Užbaigtumas, proc.
</t>
  </si>
  <si>
    <t>Programos tikslo kodas</t>
  </si>
  <si>
    <t>Asignavimai (tūkst. Lt)</t>
  </si>
  <si>
    <t>Vertinimo kriterijaus</t>
  </si>
  <si>
    <t>Priežastys, dėl kurių planuotos rodiklių reikšmės nepasiektos</t>
  </si>
  <si>
    <t>2013 m. asignavimų patvirtintas planas*</t>
  </si>
  <si>
    <t>2013 m. asignavimų patikslintas planas**</t>
  </si>
  <si>
    <t>2013 m. panaudotos lėšos (kasinės išlaidos)</t>
  </si>
  <si>
    <t xml:space="preserve"> Pavadinimas</t>
  </si>
  <si>
    <t>planuotos reikšmės</t>
  </si>
  <si>
    <t>faktinės reikšmės</t>
  </si>
  <si>
    <t>Klaipėdoje apsilankančių turistų skaičiaus didėjimas, proc.</t>
  </si>
  <si>
    <t>Visų Klaipėdos miesto apgyvendinimo įstaigų užimtumo pokytis, proc.</t>
  </si>
  <si>
    <t>Įgyvendinta viešųjų infrastruktūros projektų, vnt.</t>
  </si>
  <si>
    <t xml:space="preserve">    STRATEGINIO VEIKLOS PLANO VYKDYMO ATASKAITA </t>
  </si>
  <si>
    <t>(SUBALANSUOTO TURIZMO SKATINIMO IR VYSTYMO PROGRAMA (NR. 02))</t>
  </si>
  <si>
    <t>Informacija apie pasiektus rezultatus, duomenys apie asignavimų panaudojimo tikslingumą</t>
  </si>
  <si>
    <t>Rangovo prašymu pratęstas poilsio namelių įrengimo terminas. 4 nameliai bus įrengti 2014 m.</t>
  </si>
  <si>
    <t>P3.2.3</t>
  </si>
  <si>
    <t>Darbai nepradėti dėl užsitęsusių viešojo pirkimo procedūrų</t>
  </si>
  <si>
    <t>Vykdytos rangos darbų ir techninės priežiūros paslaugų viešojo pirkimo procedūros</t>
  </si>
  <si>
    <t>Projektų skyrius</t>
  </si>
  <si>
    <t>2013 m. asigna-vimų patvirtintas planas*</t>
  </si>
  <si>
    <t>2013 m. asigna-vimų patikslintas planas**</t>
  </si>
  <si>
    <t>2013 m. panaudo-tos lėšos (kasinės išlaidos)</t>
  </si>
  <si>
    <t>ĮVYKDYMO ATASKAITA</t>
  </si>
  <si>
    <r>
      <rPr>
        <b/>
        <sz val="12"/>
        <rFont val="Times New Roman"/>
        <family val="1"/>
        <charset val="186"/>
      </rPr>
      <t>Programą vykdė:</t>
    </r>
    <r>
      <rPr>
        <sz val="12"/>
        <rFont val="Times New Roman"/>
        <family val="1"/>
        <charset val="186"/>
      </rPr>
      <t xml:space="preserve"> Investicijų ir ekonomikos departamentas (Tarptautinių ryšių, verslo plėtros ir turizmo skyrius; Projektų skyrius).</t>
    </r>
  </si>
  <si>
    <t>faktiškai įvykdyta</t>
  </si>
  <si>
    <t>iš dalies įvykdyta</t>
  </si>
  <si>
    <t>1) priemonė laikoma visiškai įvykdyta, jei pasiektos visos planuotų ataskaitiniais metais vertinimo  kriterijų reikšmės,</t>
  </si>
  <si>
    <t>2) priemonė laikoma iš dalies įvykdyta, jei pasiekta mažiau vertinimo kriterijų reikšmių, nei planuota ataskaitiniais metais,</t>
  </si>
  <si>
    <t>3) priemonė laikoma neįvykdyta, jei nepasiekta nė viena planuoto ataskaitinių metų produkto kriterijaus reikšmė.</t>
  </si>
  <si>
    <t xml:space="preserve">2013 M. KLAIPĖDOS MIESTO SAVIVALDYBĖS </t>
  </si>
  <si>
    <t>* pagal Klaipėdos miesto savivaldybės tarybos 2013-02-28 sprendimą Nr. T2-33</t>
  </si>
  <si>
    <t>** pagal Klaipėdos miesto savivaldybės tarybos 2013-11-28 sprendimą Nr. T2-279</t>
  </si>
  <si>
    <r>
      <rPr>
        <b/>
        <sz val="12"/>
        <rFont val="Times New Roman"/>
        <family val="1"/>
        <charset val="186"/>
      </rPr>
      <t>Pastaba.</t>
    </r>
    <r>
      <rPr>
        <sz val="12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</si>
  <si>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Tarptautinių ryšių, verslo plėtros ir turizmo skyrius</t>
  </si>
  <si>
    <t>Restauruotos princo Karlo ir princo Frydricho bastionų bei šiaurinės, rytinės kurtinos atraminės sienutės; konservuotos ir restauruotos archeologinių mūrų ir grindinių atodangos, suremontuotos juos dengiančios stoginės; sutvarkytas pilies kiemas, klojant dangą, žyminčią pilies rūmų bei išorinių bastionų ir kurtinų kontūrus, įrengtas informacijos centras, bastionų apšvietimas</t>
  </si>
  <si>
    <t>SUBALANSUOTO TURIZMO SKATINIMO IR VYSTYMO PROGRAMOS (NR. 02)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</si>
  <si>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</si>
  <si>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t>–</t>
  </si>
  <si>
    <t>2013 m. SVP programos Nr. 02 įvykdymas</t>
  </si>
  <si>
    <t>(pagal planą arba geriau);</t>
  </si>
  <si>
    <t>(blogiau, nei planuota).</t>
  </si>
  <si>
    <r>
      <rPr>
        <b/>
        <sz val="12"/>
        <rFont val="Times New Roman"/>
        <family val="1"/>
        <charset val="186"/>
      </rPr>
      <t xml:space="preserve">Iš 2013 m. </t>
    </r>
    <r>
      <rPr>
        <sz val="12"/>
        <rFont val="Times New Roman"/>
        <family val="1"/>
        <charset val="186"/>
      </rPr>
      <t xml:space="preserve">planuotų įvykdyti 7  priemonių (kurioms patvirtinti / skirti asignavimai): </t>
    </r>
  </si>
  <si>
    <t>Pasiekta didesnė, nei planuota rodiklio reikšmė, nes Klaipėdos uostą aplankė didesni kruiziniai laivai, kuriais atvyko po 1000–1500 turistų. Taip pat stebimas ir pavienių turistų skaičiaus augimas</t>
  </si>
  <si>
    <t>Pasiekta didesnė rodiklio reikšmė, nes dalis parodų buvo finansuota iš VšĮ Klaipėdos turizmo ir kultūros informacijos centro įgyvendinamų projektų</t>
  </si>
  <si>
    <t>Visiškai įrengti 8 poilsio nameliai kempinge (Šlaito g. 3), pastatyti 2 poilsio nameliai be įrangos</t>
  </si>
  <si>
    <t>Dėl užsitęsusių AB „Klaipėdos laivų remontas“ sandėlio griovimo darbų darbai piliavietėje bus baigti 2014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</si>
</sst>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4" fillId="4" borderId="4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28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2" fillId="3" borderId="16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top"/>
    </xf>
    <xf numFmtId="3" fontId="2" fillId="3" borderId="25" xfId="0" applyNumberFormat="1" applyFont="1" applyFill="1" applyBorder="1" applyAlignment="1">
      <alignment vertical="top"/>
    </xf>
    <xf numFmtId="3" fontId="2" fillId="3" borderId="15" xfId="0" applyNumberFormat="1" applyFont="1" applyFill="1" applyBorder="1" applyAlignment="1">
      <alignment vertical="top"/>
    </xf>
    <xf numFmtId="164" fontId="2" fillId="6" borderId="12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right" vertical="top"/>
    </xf>
    <xf numFmtId="164" fontId="4" fillId="6" borderId="2" xfId="0" applyNumberFormat="1" applyFont="1" applyFill="1" applyBorder="1" applyAlignment="1">
      <alignment horizontal="right" vertical="top"/>
    </xf>
    <xf numFmtId="164" fontId="2" fillId="6" borderId="1" xfId="0" applyNumberFormat="1" applyFont="1" applyFill="1" applyBorder="1" applyAlignment="1">
      <alignment horizontal="right" vertical="top"/>
    </xf>
    <xf numFmtId="165" fontId="4" fillId="4" borderId="34" xfId="0" applyNumberFormat="1" applyFont="1" applyFill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4" fillId="6" borderId="47" xfId="0" applyNumberFormat="1" applyFont="1" applyFill="1" applyBorder="1" applyAlignment="1">
      <alignment horizontal="center" vertical="top" wrapText="1"/>
    </xf>
    <xf numFmtId="165" fontId="4" fillId="4" borderId="32" xfId="0" applyNumberFormat="1" applyFont="1" applyFill="1" applyBorder="1" applyAlignment="1">
      <alignment horizontal="center" vertical="top" wrapText="1"/>
    </xf>
    <xf numFmtId="3" fontId="2" fillId="3" borderId="25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2" fillId="3" borderId="33" xfId="0" applyNumberFormat="1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horizontal="center" vertical="center" textRotation="1"/>
    </xf>
    <xf numFmtId="3" fontId="2" fillId="0" borderId="49" xfId="0" applyNumberFormat="1" applyFont="1" applyFill="1" applyBorder="1" applyAlignment="1">
      <alignment horizontal="center" vertical="top"/>
    </xf>
    <xf numFmtId="3" fontId="2" fillId="3" borderId="48" xfId="0" applyNumberFormat="1" applyFont="1" applyFill="1" applyBorder="1" applyAlignment="1">
      <alignment vertical="top"/>
    </xf>
    <xf numFmtId="3" fontId="2" fillId="3" borderId="18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vertical="top" wrapText="1"/>
    </xf>
    <xf numFmtId="0" fontId="2" fillId="0" borderId="44" xfId="0" applyFont="1" applyBorder="1" applyAlignment="1">
      <alignment vertical="top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164" fontId="2" fillId="6" borderId="25" xfId="0" applyNumberFormat="1" applyFont="1" applyFill="1" applyBorder="1" applyAlignment="1">
      <alignment horizontal="right" vertical="top"/>
    </xf>
    <xf numFmtId="164" fontId="4" fillId="6" borderId="11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0" fontId="2" fillId="5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4" fillId="2" borderId="11" xfId="0" applyNumberFormat="1" applyFont="1" applyFill="1" applyBorder="1" applyAlignment="1">
      <alignment horizontal="right" vertical="top"/>
    </xf>
    <xf numFmtId="164" fontId="4" fillId="6" borderId="20" xfId="0" applyNumberFormat="1" applyFont="1" applyFill="1" applyBorder="1" applyAlignment="1">
      <alignment horizontal="right" vertical="top"/>
    </xf>
    <xf numFmtId="164" fontId="2" fillId="0" borderId="18" xfId="0" applyNumberFormat="1" applyFont="1" applyFill="1" applyBorder="1" applyAlignment="1">
      <alignment horizontal="center" vertical="center" textRotation="1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top" wrapText="1"/>
    </xf>
    <xf numFmtId="165" fontId="4" fillId="4" borderId="23" xfId="0" applyNumberFormat="1" applyFont="1" applyFill="1" applyBorder="1" applyAlignment="1">
      <alignment horizontal="center" vertical="top" wrapText="1"/>
    </xf>
    <xf numFmtId="165" fontId="4" fillId="6" borderId="10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/>
    </xf>
    <xf numFmtId="164" fontId="2" fillId="6" borderId="1" xfId="0" applyNumberFormat="1" applyFont="1" applyFill="1" applyBorder="1" applyAlignment="1">
      <alignment horizontal="center" vertical="top"/>
    </xf>
    <xf numFmtId="164" fontId="4" fillId="6" borderId="2" xfId="0" applyNumberFormat="1" applyFont="1" applyFill="1" applyBorder="1" applyAlignment="1">
      <alignment horizontal="center" vertical="top"/>
    </xf>
    <xf numFmtId="164" fontId="4" fillId="2" borderId="11" xfId="0" applyNumberFormat="1" applyFont="1" applyFill="1" applyBorder="1" applyAlignment="1">
      <alignment horizontal="center" vertical="top"/>
    </xf>
    <xf numFmtId="164" fontId="4" fillId="4" borderId="4" xfId="0" applyNumberFormat="1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4" fillId="6" borderId="56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4" fillId="6" borderId="57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left" vertical="top"/>
    </xf>
    <xf numFmtId="0" fontId="4" fillId="7" borderId="18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2" fillId="7" borderId="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49" fontId="4" fillId="7" borderId="14" xfId="0" applyNumberFormat="1" applyFont="1" applyFill="1" applyBorder="1" applyAlignment="1">
      <alignment horizontal="center" vertical="top"/>
    </xf>
    <xf numFmtId="49" fontId="4" fillId="7" borderId="7" xfId="0" applyNumberFormat="1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horizontal="center" vertical="top"/>
    </xf>
    <xf numFmtId="49" fontId="4" fillId="7" borderId="9" xfId="0" applyNumberFormat="1" applyFont="1" applyFill="1" applyBorder="1" applyAlignment="1">
      <alignment horizontal="center" vertical="top"/>
    </xf>
    <xf numFmtId="164" fontId="4" fillId="7" borderId="4" xfId="0" applyNumberFormat="1" applyFont="1" applyFill="1" applyBorder="1" applyAlignment="1">
      <alignment horizontal="right" vertical="top"/>
    </xf>
    <xf numFmtId="164" fontId="4" fillId="7" borderId="4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left" vertical="top" wrapText="1"/>
    </xf>
    <xf numFmtId="0" fontId="11" fillId="7" borderId="50" xfId="0" applyFont="1" applyFill="1" applyBorder="1" applyAlignment="1">
      <alignment horizontal="left" vertical="top" wrapText="1"/>
    </xf>
    <xf numFmtId="3" fontId="2" fillId="3" borderId="49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/>
    </xf>
    <xf numFmtId="3" fontId="2" fillId="8" borderId="18" xfId="0" applyNumberFormat="1" applyFont="1" applyFill="1" applyBorder="1" applyAlignment="1">
      <alignment horizontal="center" vertical="top"/>
    </xf>
    <xf numFmtId="3" fontId="2" fillId="8" borderId="49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9" fillId="0" borderId="0" xfId="0" applyFont="1" applyAlignment="1">
      <alignment vertical="center" wrapText="1"/>
    </xf>
    <xf numFmtId="0" fontId="5" fillId="0" borderId="0" xfId="0" applyFont="1"/>
    <xf numFmtId="49" fontId="4" fillId="7" borderId="47" xfId="0" applyNumberFormat="1" applyFont="1" applyFill="1" applyBorder="1" applyAlignment="1">
      <alignment horizontal="center" vertical="top"/>
    </xf>
    <xf numFmtId="0" fontId="2" fillId="7" borderId="1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/>
    </xf>
    <xf numFmtId="49" fontId="4" fillId="7" borderId="8" xfId="0" applyNumberFormat="1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7" borderId="8" xfId="0" applyNumberFormat="1" applyFont="1" applyFill="1" applyBorder="1" applyAlignment="1">
      <alignment horizontal="center" vertical="top"/>
    </xf>
    <xf numFmtId="0" fontId="2" fillId="7" borderId="28" xfId="0" applyFont="1" applyFill="1" applyBorder="1" applyAlignment="1">
      <alignment vertical="center" wrapText="1"/>
    </xf>
    <xf numFmtId="3" fontId="2" fillId="3" borderId="13" xfId="0" applyNumberFormat="1" applyFont="1" applyFill="1" applyBorder="1" applyAlignment="1">
      <alignment vertical="top" wrapText="1"/>
    </xf>
    <xf numFmtId="0" fontId="0" fillId="0" borderId="59" xfId="0" applyBorder="1" applyAlignment="1">
      <alignment vertical="top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4" fillId="7" borderId="46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left" vertical="top" wrapText="1"/>
    </xf>
    <xf numFmtId="0" fontId="6" fillId="7" borderId="43" xfId="0" applyFont="1" applyFill="1" applyBorder="1" applyAlignment="1">
      <alignment horizontal="left" vertical="top" wrapText="1"/>
    </xf>
    <xf numFmtId="0" fontId="6" fillId="7" borderId="55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52" xfId="0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3" borderId="53" xfId="0" applyFont="1" applyFill="1" applyBorder="1" applyAlignment="1">
      <alignment horizontal="left" vertical="top" wrapText="1"/>
    </xf>
    <xf numFmtId="0" fontId="7" fillId="3" borderId="51" xfId="0" applyFont="1" applyFill="1" applyBorder="1" applyAlignment="1">
      <alignment horizontal="left" vertical="top" wrapText="1"/>
    </xf>
    <xf numFmtId="0" fontId="7" fillId="3" borderId="52" xfId="0" applyFont="1" applyFill="1" applyBorder="1" applyAlignment="1">
      <alignment horizontal="left" vertical="top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165" fontId="2" fillId="3" borderId="53" xfId="0" applyNumberFormat="1" applyFont="1" applyFill="1" applyBorder="1" applyAlignment="1">
      <alignment horizontal="left" vertical="top" wrapText="1"/>
    </xf>
    <xf numFmtId="165" fontId="2" fillId="3" borderId="51" xfId="0" applyNumberFormat="1" applyFont="1" applyFill="1" applyBorder="1" applyAlignment="1">
      <alignment horizontal="left" vertical="top" wrapText="1"/>
    </xf>
    <xf numFmtId="165" fontId="2" fillId="3" borderId="54" xfId="0" applyNumberFormat="1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>
      <alignment horizontal="center" vertical="center" textRotation="1"/>
    </xf>
    <xf numFmtId="164" fontId="2" fillId="0" borderId="15" xfId="0" applyNumberFormat="1" applyFont="1" applyFill="1" applyBorder="1" applyAlignment="1">
      <alignment horizontal="center" vertical="center" textRotation="1"/>
    </xf>
    <xf numFmtId="49" fontId="4" fillId="2" borderId="28" xfId="0" applyNumberFormat="1" applyFont="1" applyFill="1" applyBorder="1" applyAlignment="1">
      <alignment horizontal="right" vertical="top"/>
    </xf>
    <xf numFmtId="49" fontId="4" fillId="2" borderId="39" xfId="0" applyNumberFormat="1" applyFont="1" applyFill="1" applyBorder="1" applyAlignment="1">
      <alignment horizontal="left" vertical="top"/>
    </xf>
    <xf numFmtId="49" fontId="4" fillId="2" borderId="37" xfId="0" applyNumberFormat="1" applyFont="1" applyFill="1" applyBorder="1" applyAlignment="1">
      <alignment horizontal="left" vertical="top"/>
    </xf>
    <xf numFmtId="49" fontId="4" fillId="2" borderId="35" xfId="0" applyNumberFormat="1" applyFont="1" applyFill="1" applyBorder="1" applyAlignment="1">
      <alignment horizontal="left" vertical="top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0" fontId="2" fillId="0" borderId="4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textRotation="1"/>
    </xf>
    <xf numFmtId="164" fontId="2" fillId="0" borderId="17" xfId="0" applyNumberFormat="1" applyFont="1" applyFill="1" applyBorder="1" applyAlignment="1">
      <alignment horizontal="center" vertical="center" textRotation="1"/>
    </xf>
    <xf numFmtId="0" fontId="2" fillId="2" borderId="28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49" fontId="4" fillId="7" borderId="39" xfId="0" applyNumberFormat="1" applyFont="1" applyFill="1" applyBorder="1" applyAlignment="1">
      <alignment horizontal="right" vertical="top"/>
    </xf>
    <xf numFmtId="49" fontId="4" fillId="7" borderId="37" xfId="0" applyNumberFormat="1" applyFont="1" applyFill="1" applyBorder="1" applyAlignment="1">
      <alignment horizontal="right" vertical="top"/>
    </xf>
    <xf numFmtId="0" fontId="2" fillId="7" borderId="37" xfId="0" applyFont="1" applyFill="1" applyBorder="1" applyAlignment="1">
      <alignment horizontal="center" vertical="top"/>
    </xf>
    <xf numFmtId="0" fontId="2" fillId="7" borderId="35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4" fillId="4" borderId="34" xfId="0" applyFont="1" applyFill="1" applyBorder="1" applyAlignment="1">
      <alignment horizontal="right" vertical="top" wrapText="1"/>
    </xf>
    <xf numFmtId="0" fontId="4" fillId="4" borderId="44" xfId="0" applyFont="1" applyFill="1" applyBorder="1" applyAlignment="1">
      <alignment horizontal="right" vertical="top" wrapText="1"/>
    </xf>
    <xf numFmtId="0" fontId="4" fillId="4" borderId="45" xfId="0" applyFont="1" applyFill="1" applyBorder="1" applyAlignment="1">
      <alignment horizontal="right" vertical="top" wrapText="1"/>
    </xf>
    <xf numFmtId="0" fontId="2" fillId="3" borderId="42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4" fillId="6" borderId="47" xfId="0" applyFont="1" applyFill="1" applyBorder="1" applyAlignment="1">
      <alignment horizontal="right" vertical="top" wrapText="1"/>
    </xf>
    <xf numFmtId="0" fontId="4" fillId="6" borderId="28" xfId="0" applyFont="1" applyFill="1" applyBorder="1" applyAlignment="1">
      <alignment horizontal="right" vertical="top" wrapText="1"/>
    </xf>
    <xf numFmtId="0" fontId="4" fillId="6" borderId="46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43" xfId="0" applyFont="1" applyFill="1" applyBorder="1" applyAlignment="1">
      <alignment horizontal="right" vertical="top" wrapText="1"/>
    </xf>
    <xf numFmtId="0" fontId="4" fillId="4" borderId="41" xfId="0" applyFont="1" applyFill="1" applyBorder="1" applyAlignment="1">
      <alignment horizontal="righ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49" fontId="4" fillId="4" borderId="39" xfId="0" applyNumberFormat="1" applyFont="1" applyFill="1" applyBorder="1" applyAlignment="1">
      <alignment horizontal="right" vertical="top"/>
    </xf>
    <xf numFmtId="49" fontId="4" fillId="4" borderId="37" xfId="0" applyNumberFormat="1" applyFont="1" applyFill="1" applyBorder="1" applyAlignment="1">
      <alignment horizontal="right" vertical="top"/>
    </xf>
    <xf numFmtId="0" fontId="2" fillId="4" borderId="37" xfId="0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4" fillId="2" borderId="49" xfId="0" applyNumberFormat="1" applyFont="1" applyFill="1" applyBorder="1" applyAlignment="1">
      <alignment horizontal="right" vertical="top"/>
    </xf>
    <xf numFmtId="49" fontId="4" fillId="7" borderId="6" xfId="0" applyNumberFormat="1" applyFont="1" applyFill="1" applyBorder="1" applyAlignment="1">
      <alignment horizontal="center" vertical="top"/>
    </xf>
    <xf numFmtId="49" fontId="4" fillId="7" borderId="7" xfId="0" applyNumberFormat="1" applyFont="1" applyFill="1" applyBorder="1" applyAlignment="1">
      <alignment horizontal="center" vertical="top"/>
    </xf>
    <xf numFmtId="49" fontId="4" fillId="7" borderId="8" xfId="0" applyNumberFormat="1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horizontal="center" vertical="top"/>
    </xf>
    <xf numFmtId="49" fontId="4" fillId="2" borderId="15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vertical="top" wrapText="1"/>
    </xf>
    <xf numFmtId="0" fontId="4" fillId="8" borderId="18" xfId="0" applyFont="1" applyFill="1" applyBorder="1" applyAlignment="1">
      <alignment vertical="top" wrapText="1"/>
    </xf>
    <xf numFmtId="0" fontId="4" fillId="8" borderId="49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top" textRotation="90"/>
    </xf>
    <xf numFmtId="0" fontId="2" fillId="0" borderId="15" xfId="0" applyFont="1" applyBorder="1" applyAlignment="1">
      <alignment horizontal="center" vertical="top" textRotation="90"/>
    </xf>
    <xf numFmtId="0" fontId="2" fillId="0" borderId="11" xfId="0" applyFont="1" applyBorder="1" applyAlignment="1">
      <alignment horizontal="center" vertical="top" textRotation="90"/>
    </xf>
    <xf numFmtId="0" fontId="2" fillId="5" borderId="53" xfId="0" applyFont="1" applyFill="1" applyBorder="1" applyAlignment="1">
      <alignment horizontal="left" vertical="top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52" xfId="0" applyFont="1" applyFill="1" applyBorder="1" applyAlignment="1">
      <alignment horizontal="left" vertical="top" wrapText="1"/>
    </xf>
    <xf numFmtId="3" fontId="2" fillId="8" borderId="25" xfId="0" applyNumberFormat="1" applyFont="1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5" xfId="0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3" fontId="2" fillId="0" borderId="2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3" fontId="2" fillId="0" borderId="2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2" fillId="3" borderId="25" xfId="0" applyNumberFormat="1" applyFont="1" applyFill="1" applyBorder="1" applyAlignment="1">
      <alignment horizontal="left" vertical="top" wrapText="1"/>
    </xf>
    <xf numFmtId="3" fontId="2" fillId="3" borderId="15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2" fillId="3" borderId="17" xfId="0" applyNumberFormat="1" applyFont="1" applyFill="1" applyBorder="1" applyAlignment="1">
      <alignment horizontal="left" vertical="top" wrapText="1"/>
    </xf>
    <xf numFmtId="3" fontId="2" fillId="3" borderId="27" xfId="0" applyNumberFormat="1" applyFont="1" applyFill="1" applyBorder="1" applyAlignment="1">
      <alignment horizontal="left" vertical="top" wrapText="1"/>
    </xf>
    <xf numFmtId="3" fontId="2" fillId="8" borderId="26" xfId="0" applyNumberFormat="1" applyFont="1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2" fillId="3" borderId="51" xfId="0" applyFont="1" applyFill="1" applyBorder="1" applyAlignment="1">
      <alignment horizontal="left" vertical="top" wrapText="1"/>
    </xf>
    <xf numFmtId="0" fontId="2" fillId="3" borderId="52" xfId="0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</c:spPr>
          </c:dPt>
          <c:dPt>
            <c:idx val="1"/>
            <c:bubble3D val="0"/>
            <c:spPr>
              <a:solidFill>
                <a:srgbClr val="CCECFF"/>
              </a:solidFill>
            </c:spPr>
          </c:dPt>
          <c:dLbls>
            <c:dLbl>
              <c:idx val="0"/>
              <c:layout>
                <c:manualLayout>
                  <c:x val="0.10906157042869641"/>
                  <c:y val="-0.10239100320793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faktiškai įvykdyta - 6; 86%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954505686789153"/>
                  <c:y val="0.136349154272382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iš dalies įvykdyta -</a:t>
                    </a:r>
                    <a:r>
                      <a:rPr lang="lt-LT" baseline="0"/>
                      <a:t> </a:t>
                    </a:r>
                    <a:r>
                      <a:rPr lang="en-US"/>
                      <a:t>1; 14%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effectLst>
                <a:outerShdw blurRad="38100" dist="50800" dir="4800000" sx="1000" sy="1000" algn="ctr" rotWithShape="0">
                  <a:srgbClr val="000000">
                    <a:alpha val="43137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Ataskaita!$B$10:$D$11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iš dalies įvykdyta</c:v>
                  </c:pt>
                </c:lvl>
              </c:multiLvlStrCache>
            </c:multiLvlStrRef>
          </c:cat>
          <c:val>
            <c:numRef>
              <c:f>Ataskaita!$E$10:$E$11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14</xdr:row>
      <xdr:rowOff>80962</xdr:rowOff>
    </xdr:from>
    <xdr:to>
      <xdr:col>8</xdr:col>
      <xdr:colOff>123825</xdr:colOff>
      <xdr:row>31</xdr:row>
      <xdr:rowOff>71437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K22" sqref="K22"/>
    </sheetView>
  </sheetViews>
  <sheetFormatPr defaultRowHeight="12.75" x14ac:dyDescent="0.2"/>
  <cols>
    <col min="11" max="11" width="22.85546875" customWidth="1"/>
  </cols>
  <sheetData>
    <row r="1" spans="1:11" ht="15.75" x14ac:dyDescent="0.25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01"/>
      <c r="K1" s="101"/>
    </row>
    <row r="2" spans="1:11" ht="15.75" x14ac:dyDescent="0.2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01"/>
      <c r="K2" s="101"/>
    </row>
    <row r="3" spans="1:11" ht="15.75" x14ac:dyDescent="0.25">
      <c r="A3" s="130" t="s">
        <v>78</v>
      </c>
      <c r="B3" s="130"/>
      <c r="C3" s="130"/>
      <c r="D3" s="130"/>
      <c r="E3" s="130"/>
      <c r="F3" s="130"/>
      <c r="G3" s="130"/>
      <c r="H3" s="130"/>
      <c r="I3" s="130"/>
      <c r="J3" s="101"/>
      <c r="K3" s="101"/>
    </row>
    <row r="4" spans="1:11" ht="15.75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 x14ac:dyDescent="0.2">
      <c r="A5" s="131" t="s">
        <v>92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5.75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33" customHeight="1" x14ac:dyDescent="0.2">
      <c r="A7" s="129" t="s">
        <v>79</v>
      </c>
      <c r="B7" s="129"/>
      <c r="C7" s="129"/>
      <c r="D7" s="129"/>
      <c r="E7" s="129"/>
      <c r="F7" s="129"/>
      <c r="G7" s="129"/>
      <c r="H7" s="129"/>
      <c r="I7" s="129"/>
      <c r="J7" s="103"/>
      <c r="K7" s="103"/>
    </row>
    <row r="8" spans="1:11" ht="15.75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 x14ac:dyDescent="0.25">
      <c r="A9" s="129" t="s">
        <v>97</v>
      </c>
      <c r="B9" s="129"/>
      <c r="C9" s="129"/>
      <c r="D9" s="129"/>
      <c r="E9" s="129"/>
      <c r="F9" s="129"/>
      <c r="G9" s="129"/>
      <c r="H9" s="129"/>
      <c r="I9" s="129"/>
      <c r="J9" s="129"/>
      <c r="K9" s="102"/>
    </row>
    <row r="10" spans="1:11" ht="15.75" x14ac:dyDescent="0.25">
      <c r="A10" s="102"/>
      <c r="B10" s="133" t="s">
        <v>80</v>
      </c>
      <c r="C10" s="133"/>
      <c r="D10" s="104" t="s">
        <v>93</v>
      </c>
      <c r="E10" s="105">
        <v>6</v>
      </c>
      <c r="F10" s="134" t="s">
        <v>95</v>
      </c>
      <c r="G10" s="134"/>
      <c r="H10" s="134"/>
      <c r="I10" s="134"/>
      <c r="J10" s="134"/>
      <c r="K10" s="134"/>
    </row>
    <row r="11" spans="1:11" ht="15.75" x14ac:dyDescent="0.25">
      <c r="A11" s="102"/>
      <c r="B11" s="133" t="s">
        <v>81</v>
      </c>
      <c r="C11" s="133"/>
      <c r="D11" s="104" t="s">
        <v>93</v>
      </c>
      <c r="E11" s="105">
        <v>1</v>
      </c>
      <c r="F11" s="134" t="s">
        <v>96</v>
      </c>
      <c r="G11" s="134"/>
      <c r="H11" s="134"/>
      <c r="I11" s="134"/>
      <c r="J11" s="134"/>
      <c r="K11" s="134"/>
    </row>
    <row r="12" spans="1:11" ht="15.75" x14ac:dyDescent="0.25">
      <c r="A12" s="102"/>
      <c r="B12" s="135"/>
      <c r="C12" s="135"/>
      <c r="D12" s="104"/>
      <c r="E12" s="105"/>
      <c r="F12" s="134"/>
      <c r="G12" s="134"/>
      <c r="H12" s="134"/>
      <c r="I12" s="134"/>
      <c r="J12" s="134"/>
      <c r="K12" s="134"/>
    </row>
    <row r="13" spans="1:11" ht="15.75" x14ac:dyDescent="0.25">
      <c r="A13" s="102"/>
      <c r="B13" s="102"/>
      <c r="C13" s="108" t="s">
        <v>94</v>
      </c>
      <c r="D13" s="108"/>
      <c r="E13" s="108"/>
      <c r="F13" s="108"/>
      <c r="G13" s="108"/>
      <c r="H13" s="102"/>
      <c r="I13" s="102"/>
      <c r="J13" s="102"/>
      <c r="K13" s="102"/>
    </row>
    <row r="14" spans="1:1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32.25" customHeight="1" x14ac:dyDescent="0.2">
      <c r="A34" s="136" t="s">
        <v>88</v>
      </c>
      <c r="B34" s="137"/>
      <c r="C34" s="137"/>
      <c r="D34" s="137"/>
      <c r="E34" s="137"/>
      <c r="F34" s="137"/>
      <c r="G34" s="137"/>
      <c r="H34" s="137"/>
      <c r="I34" s="137"/>
      <c r="J34" s="106"/>
      <c r="K34" s="106"/>
    </row>
    <row r="35" spans="1:11" ht="27.75" customHeight="1" x14ac:dyDescent="0.2">
      <c r="A35" s="132" t="s">
        <v>82</v>
      </c>
      <c r="B35" s="132"/>
      <c r="C35" s="132"/>
      <c r="D35" s="132"/>
      <c r="E35" s="132"/>
      <c r="F35" s="132"/>
      <c r="G35" s="132"/>
      <c r="H35" s="132"/>
      <c r="I35" s="132"/>
      <c r="J35" s="107"/>
      <c r="K35" s="107"/>
    </row>
    <row r="36" spans="1:11" ht="32.25" customHeight="1" x14ac:dyDescent="0.2">
      <c r="A36" s="132" t="s">
        <v>83</v>
      </c>
      <c r="B36" s="132"/>
      <c r="C36" s="132"/>
      <c r="D36" s="132"/>
      <c r="E36" s="132"/>
      <c r="F36" s="132"/>
      <c r="G36" s="132"/>
      <c r="H36" s="132"/>
      <c r="I36" s="132"/>
      <c r="J36" s="107"/>
      <c r="K36" s="107"/>
    </row>
    <row r="37" spans="1:11" ht="30.75" customHeight="1" x14ac:dyDescent="0.2">
      <c r="A37" s="132" t="s">
        <v>84</v>
      </c>
      <c r="B37" s="132"/>
      <c r="C37" s="132"/>
      <c r="D37" s="132"/>
      <c r="E37" s="132"/>
      <c r="F37" s="132"/>
      <c r="G37" s="132"/>
      <c r="H37" s="132"/>
      <c r="I37" s="132"/>
      <c r="J37" s="107"/>
      <c r="K37" s="107"/>
    </row>
  </sheetData>
  <mergeCells count="16">
    <mergeCell ref="A35:I35"/>
    <mergeCell ref="A36:I36"/>
    <mergeCell ref="A37:I37"/>
    <mergeCell ref="B10:C10"/>
    <mergeCell ref="F10:K10"/>
    <mergeCell ref="B11:C11"/>
    <mergeCell ref="F11:K11"/>
    <mergeCell ref="B12:C12"/>
    <mergeCell ref="F12:K12"/>
    <mergeCell ref="A34:I34"/>
    <mergeCell ref="A9:J9"/>
    <mergeCell ref="A1:I1"/>
    <mergeCell ref="A2:I2"/>
    <mergeCell ref="A3:I3"/>
    <mergeCell ref="A5:K5"/>
    <mergeCell ref="A7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zoomScale="120" zoomScaleNormal="120" zoomScaleSheetLayoutView="110" workbookViewId="0">
      <selection activeCell="Y45" sqref="Y45"/>
    </sheetView>
  </sheetViews>
  <sheetFormatPr defaultRowHeight="12.75" x14ac:dyDescent="0.2"/>
  <cols>
    <col min="1" max="3" width="2.7109375" style="3" customWidth="1"/>
    <col min="4" max="4" width="31.85546875" style="3" customWidth="1"/>
    <col min="5" max="5" width="3.85546875" style="20" customWidth="1"/>
    <col min="6" max="6" width="3.140625" style="21" customWidth="1"/>
    <col min="7" max="7" width="7.140625" style="4" customWidth="1"/>
    <col min="8" max="8" width="8.5703125" style="3" customWidth="1"/>
    <col min="9" max="9" width="9.28515625" style="3" customWidth="1"/>
    <col min="10" max="10" width="8.85546875" style="3" customWidth="1"/>
    <col min="11" max="11" width="27.5703125" style="3" customWidth="1"/>
    <col min="12" max="12" width="6" style="3" customWidth="1"/>
    <col min="13" max="13" width="7.42578125" style="3" customWidth="1"/>
    <col min="14" max="14" width="24.42578125" style="3" customWidth="1"/>
    <col min="15" max="15" width="16.140625" style="3" customWidth="1"/>
    <col min="16" max="251" width="9.140625" style="2"/>
    <col min="252" max="255" width="2.7109375" style="2" customWidth="1"/>
    <col min="256" max="256" width="39.42578125" style="2" customWidth="1"/>
    <col min="257" max="257" width="4.28515625" style="2" customWidth="1"/>
    <col min="258" max="258" width="4" style="2" customWidth="1"/>
    <col min="259" max="259" width="3.140625" style="2" customWidth="1"/>
    <col min="260" max="266" width="7.7109375" style="2" customWidth="1"/>
    <col min="267" max="267" width="28.28515625" style="2" customWidth="1"/>
    <col min="268" max="270" width="3.7109375" style="2" customWidth="1"/>
    <col min="271" max="507" width="9.140625" style="2"/>
    <col min="508" max="511" width="2.7109375" style="2" customWidth="1"/>
    <col min="512" max="512" width="39.42578125" style="2" customWidth="1"/>
    <col min="513" max="513" width="4.28515625" style="2" customWidth="1"/>
    <col min="514" max="514" width="4" style="2" customWidth="1"/>
    <col min="515" max="515" width="3.140625" style="2" customWidth="1"/>
    <col min="516" max="522" width="7.7109375" style="2" customWidth="1"/>
    <col min="523" max="523" width="28.28515625" style="2" customWidth="1"/>
    <col min="524" max="526" width="3.7109375" style="2" customWidth="1"/>
    <col min="527" max="763" width="9.140625" style="2"/>
    <col min="764" max="767" width="2.7109375" style="2" customWidth="1"/>
    <col min="768" max="768" width="39.42578125" style="2" customWidth="1"/>
    <col min="769" max="769" width="4.28515625" style="2" customWidth="1"/>
    <col min="770" max="770" width="4" style="2" customWidth="1"/>
    <col min="771" max="771" width="3.140625" style="2" customWidth="1"/>
    <col min="772" max="778" width="7.7109375" style="2" customWidth="1"/>
    <col min="779" max="779" width="28.28515625" style="2" customWidth="1"/>
    <col min="780" max="782" width="3.7109375" style="2" customWidth="1"/>
    <col min="783" max="1019" width="9.140625" style="2"/>
    <col min="1020" max="1023" width="2.7109375" style="2" customWidth="1"/>
    <col min="1024" max="1024" width="39.42578125" style="2" customWidth="1"/>
    <col min="1025" max="1025" width="4.28515625" style="2" customWidth="1"/>
    <col min="1026" max="1026" width="4" style="2" customWidth="1"/>
    <col min="1027" max="1027" width="3.140625" style="2" customWidth="1"/>
    <col min="1028" max="1034" width="7.7109375" style="2" customWidth="1"/>
    <col min="1035" max="1035" width="28.28515625" style="2" customWidth="1"/>
    <col min="1036" max="1038" width="3.7109375" style="2" customWidth="1"/>
    <col min="1039" max="1275" width="9.140625" style="2"/>
    <col min="1276" max="1279" width="2.7109375" style="2" customWidth="1"/>
    <col min="1280" max="1280" width="39.42578125" style="2" customWidth="1"/>
    <col min="1281" max="1281" width="4.28515625" style="2" customWidth="1"/>
    <col min="1282" max="1282" width="4" style="2" customWidth="1"/>
    <col min="1283" max="1283" width="3.140625" style="2" customWidth="1"/>
    <col min="1284" max="1290" width="7.7109375" style="2" customWidth="1"/>
    <col min="1291" max="1291" width="28.28515625" style="2" customWidth="1"/>
    <col min="1292" max="1294" width="3.7109375" style="2" customWidth="1"/>
    <col min="1295" max="1531" width="9.140625" style="2"/>
    <col min="1532" max="1535" width="2.7109375" style="2" customWidth="1"/>
    <col min="1536" max="1536" width="39.42578125" style="2" customWidth="1"/>
    <col min="1537" max="1537" width="4.28515625" style="2" customWidth="1"/>
    <col min="1538" max="1538" width="4" style="2" customWidth="1"/>
    <col min="1539" max="1539" width="3.140625" style="2" customWidth="1"/>
    <col min="1540" max="1546" width="7.7109375" style="2" customWidth="1"/>
    <col min="1547" max="1547" width="28.28515625" style="2" customWidth="1"/>
    <col min="1548" max="1550" width="3.7109375" style="2" customWidth="1"/>
    <col min="1551" max="1787" width="9.140625" style="2"/>
    <col min="1788" max="1791" width="2.7109375" style="2" customWidth="1"/>
    <col min="1792" max="1792" width="39.42578125" style="2" customWidth="1"/>
    <col min="1793" max="1793" width="4.28515625" style="2" customWidth="1"/>
    <col min="1794" max="1794" width="4" style="2" customWidth="1"/>
    <col min="1795" max="1795" width="3.140625" style="2" customWidth="1"/>
    <col min="1796" max="1802" width="7.7109375" style="2" customWidth="1"/>
    <col min="1803" max="1803" width="28.28515625" style="2" customWidth="1"/>
    <col min="1804" max="1806" width="3.7109375" style="2" customWidth="1"/>
    <col min="1807" max="2043" width="9.140625" style="2"/>
    <col min="2044" max="2047" width="2.7109375" style="2" customWidth="1"/>
    <col min="2048" max="2048" width="39.42578125" style="2" customWidth="1"/>
    <col min="2049" max="2049" width="4.28515625" style="2" customWidth="1"/>
    <col min="2050" max="2050" width="4" style="2" customWidth="1"/>
    <col min="2051" max="2051" width="3.140625" style="2" customWidth="1"/>
    <col min="2052" max="2058" width="7.7109375" style="2" customWidth="1"/>
    <col min="2059" max="2059" width="28.28515625" style="2" customWidth="1"/>
    <col min="2060" max="2062" width="3.7109375" style="2" customWidth="1"/>
    <col min="2063" max="2299" width="9.140625" style="2"/>
    <col min="2300" max="2303" width="2.7109375" style="2" customWidth="1"/>
    <col min="2304" max="2304" width="39.42578125" style="2" customWidth="1"/>
    <col min="2305" max="2305" width="4.28515625" style="2" customWidth="1"/>
    <col min="2306" max="2306" width="4" style="2" customWidth="1"/>
    <col min="2307" max="2307" width="3.140625" style="2" customWidth="1"/>
    <col min="2308" max="2314" width="7.7109375" style="2" customWidth="1"/>
    <col min="2315" max="2315" width="28.28515625" style="2" customWidth="1"/>
    <col min="2316" max="2318" width="3.7109375" style="2" customWidth="1"/>
    <col min="2319" max="2555" width="9.140625" style="2"/>
    <col min="2556" max="2559" width="2.7109375" style="2" customWidth="1"/>
    <col min="2560" max="2560" width="39.42578125" style="2" customWidth="1"/>
    <col min="2561" max="2561" width="4.28515625" style="2" customWidth="1"/>
    <col min="2562" max="2562" width="4" style="2" customWidth="1"/>
    <col min="2563" max="2563" width="3.140625" style="2" customWidth="1"/>
    <col min="2564" max="2570" width="7.7109375" style="2" customWidth="1"/>
    <col min="2571" max="2571" width="28.28515625" style="2" customWidth="1"/>
    <col min="2572" max="2574" width="3.7109375" style="2" customWidth="1"/>
    <col min="2575" max="2811" width="9.140625" style="2"/>
    <col min="2812" max="2815" width="2.7109375" style="2" customWidth="1"/>
    <col min="2816" max="2816" width="39.42578125" style="2" customWidth="1"/>
    <col min="2817" max="2817" width="4.28515625" style="2" customWidth="1"/>
    <col min="2818" max="2818" width="4" style="2" customWidth="1"/>
    <col min="2819" max="2819" width="3.140625" style="2" customWidth="1"/>
    <col min="2820" max="2826" width="7.7109375" style="2" customWidth="1"/>
    <col min="2827" max="2827" width="28.28515625" style="2" customWidth="1"/>
    <col min="2828" max="2830" width="3.7109375" style="2" customWidth="1"/>
    <col min="2831" max="3067" width="9.140625" style="2"/>
    <col min="3068" max="3071" width="2.7109375" style="2" customWidth="1"/>
    <col min="3072" max="3072" width="39.42578125" style="2" customWidth="1"/>
    <col min="3073" max="3073" width="4.28515625" style="2" customWidth="1"/>
    <col min="3074" max="3074" width="4" style="2" customWidth="1"/>
    <col min="3075" max="3075" width="3.140625" style="2" customWidth="1"/>
    <col min="3076" max="3082" width="7.7109375" style="2" customWidth="1"/>
    <col min="3083" max="3083" width="28.28515625" style="2" customWidth="1"/>
    <col min="3084" max="3086" width="3.7109375" style="2" customWidth="1"/>
    <col min="3087" max="3323" width="9.140625" style="2"/>
    <col min="3324" max="3327" width="2.7109375" style="2" customWidth="1"/>
    <col min="3328" max="3328" width="39.42578125" style="2" customWidth="1"/>
    <col min="3329" max="3329" width="4.28515625" style="2" customWidth="1"/>
    <col min="3330" max="3330" width="4" style="2" customWidth="1"/>
    <col min="3331" max="3331" width="3.140625" style="2" customWidth="1"/>
    <col min="3332" max="3338" width="7.7109375" style="2" customWidth="1"/>
    <col min="3339" max="3339" width="28.28515625" style="2" customWidth="1"/>
    <col min="3340" max="3342" width="3.7109375" style="2" customWidth="1"/>
    <col min="3343" max="3579" width="9.140625" style="2"/>
    <col min="3580" max="3583" width="2.7109375" style="2" customWidth="1"/>
    <col min="3584" max="3584" width="39.42578125" style="2" customWidth="1"/>
    <col min="3585" max="3585" width="4.28515625" style="2" customWidth="1"/>
    <col min="3586" max="3586" width="4" style="2" customWidth="1"/>
    <col min="3587" max="3587" width="3.140625" style="2" customWidth="1"/>
    <col min="3588" max="3594" width="7.7109375" style="2" customWidth="1"/>
    <col min="3595" max="3595" width="28.28515625" style="2" customWidth="1"/>
    <col min="3596" max="3598" width="3.7109375" style="2" customWidth="1"/>
    <col min="3599" max="3835" width="9.140625" style="2"/>
    <col min="3836" max="3839" width="2.7109375" style="2" customWidth="1"/>
    <col min="3840" max="3840" width="39.42578125" style="2" customWidth="1"/>
    <col min="3841" max="3841" width="4.28515625" style="2" customWidth="1"/>
    <col min="3842" max="3842" width="4" style="2" customWidth="1"/>
    <col min="3843" max="3843" width="3.140625" style="2" customWidth="1"/>
    <col min="3844" max="3850" width="7.7109375" style="2" customWidth="1"/>
    <col min="3851" max="3851" width="28.28515625" style="2" customWidth="1"/>
    <col min="3852" max="3854" width="3.7109375" style="2" customWidth="1"/>
    <col min="3855" max="4091" width="9.140625" style="2"/>
    <col min="4092" max="4095" width="2.7109375" style="2" customWidth="1"/>
    <col min="4096" max="4096" width="39.42578125" style="2" customWidth="1"/>
    <col min="4097" max="4097" width="4.28515625" style="2" customWidth="1"/>
    <col min="4098" max="4098" width="4" style="2" customWidth="1"/>
    <col min="4099" max="4099" width="3.140625" style="2" customWidth="1"/>
    <col min="4100" max="4106" width="7.7109375" style="2" customWidth="1"/>
    <col min="4107" max="4107" width="28.28515625" style="2" customWidth="1"/>
    <col min="4108" max="4110" width="3.7109375" style="2" customWidth="1"/>
    <col min="4111" max="4347" width="9.140625" style="2"/>
    <col min="4348" max="4351" width="2.7109375" style="2" customWidth="1"/>
    <col min="4352" max="4352" width="39.42578125" style="2" customWidth="1"/>
    <col min="4353" max="4353" width="4.28515625" style="2" customWidth="1"/>
    <col min="4354" max="4354" width="4" style="2" customWidth="1"/>
    <col min="4355" max="4355" width="3.140625" style="2" customWidth="1"/>
    <col min="4356" max="4362" width="7.7109375" style="2" customWidth="1"/>
    <col min="4363" max="4363" width="28.28515625" style="2" customWidth="1"/>
    <col min="4364" max="4366" width="3.7109375" style="2" customWidth="1"/>
    <col min="4367" max="4603" width="9.140625" style="2"/>
    <col min="4604" max="4607" width="2.7109375" style="2" customWidth="1"/>
    <col min="4608" max="4608" width="39.42578125" style="2" customWidth="1"/>
    <col min="4609" max="4609" width="4.28515625" style="2" customWidth="1"/>
    <col min="4610" max="4610" width="4" style="2" customWidth="1"/>
    <col min="4611" max="4611" width="3.140625" style="2" customWidth="1"/>
    <col min="4612" max="4618" width="7.7109375" style="2" customWidth="1"/>
    <col min="4619" max="4619" width="28.28515625" style="2" customWidth="1"/>
    <col min="4620" max="4622" width="3.7109375" style="2" customWidth="1"/>
    <col min="4623" max="4859" width="9.140625" style="2"/>
    <col min="4860" max="4863" width="2.7109375" style="2" customWidth="1"/>
    <col min="4864" max="4864" width="39.42578125" style="2" customWidth="1"/>
    <col min="4865" max="4865" width="4.28515625" style="2" customWidth="1"/>
    <col min="4866" max="4866" width="4" style="2" customWidth="1"/>
    <col min="4867" max="4867" width="3.140625" style="2" customWidth="1"/>
    <col min="4868" max="4874" width="7.7109375" style="2" customWidth="1"/>
    <col min="4875" max="4875" width="28.28515625" style="2" customWidth="1"/>
    <col min="4876" max="4878" width="3.7109375" style="2" customWidth="1"/>
    <col min="4879" max="5115" width="9.140625" style="2"/>
    <col min="5116" max="5119" width="2.7109375" style="2" customWidth="1"/>
    <col min="5120" max="5120" width="39.42578125" style="2" customWidth="1"/>
    <col min="5121" max="5121" width="4.28515625" style="2" customWidth="1"/>
    <col min="5122" max="5122" width="4" style="2" customWidth="1"/>
    <col min="5123" max="5123" width="3.140625" style="2" customWidth="1"/>
    <col min="5124" max="5130" width="7.7109375" style="2" customWidth="1"/>
    <col min="5131" max="5131" width="28.28515625" style="2" customWidth="1"/>
    <col min="5132" max="5134" width="3.7109375" style="2" customWidth="1"/>
    <col min="5135" max="5371" width="9.140625" style="2"/>
    <col min="5372" max="5375" width="2.7109375" style="2" customWidth="1"/>
    <col min="5376" max="5376" width="39.42578125" style="2" customWidth="1"/>
    <col min="5377" max="5377" width="4.28515625" style="2" customWidth="1"/>
    <col min="5378" max="5378" width="4" style="2" customWidth="1"/>
    <col min="5379" max="5379" width="3.140625" style="2" customWidth="1"/>
    <col min="5380" max="5386" width="7.7109375" style="2" customWidth="1"/>
    <col min="5387" max="5387" width="28.28515625" style="2" customWidth="1"/>
    <col min="5388" max="5390" width="3.7109375" style="2" customWidth="1"/>
    <col min="5391" max="5627" width="9.140625" style="2"/>
    <col min="5628" max="5631" width="2.7109375" style="2" customWidth="1"/>
    <col min="5632" max="5632" width="39.42578125" style="2" customWidth="1"/>
    <col min="5633" max="5633" width="4.28515625" style="2" customWidth="1"/>
    <col min="5634" max="5634" width="4" style="2" customWidth="1"/>
    <col min="5635" max="5635" width="3.140625" style="2" customWidth="1"/>
    <col min="5636" max="5642" width="7.7109375" style="2" customWidth="1"/>
    <col min="5643" max="5643" width="28.28515625" style="2" customWidth="1"/>
    <col min="5644" max="5646" width="3.7109375" style="2" customWidth="1"/>
    <col min="5647" max="5883" width="9.140625" style="2"/>
    <col min="5884" max="5887" width="2.7109375" style="2" customWidth="1"/>
    <col min="5888" max="5888" width="39.42578125" style="2" customWidth="1"/>
    <col min="5889" max="5889" width="4.28515625" style="2" customWidth="1"/>
    <col min="5890" max="5890" width="4" style="2" customWidth="1"/>
    <col min="5891" max="5891" width="3.140625" style="2" customWidth="1"/>
    <col min="5892" max="5898" width="7.7109375" style="2" customWidth="1"/>
    <col min="5899" max="5899" width="28.28515625" style="2" customWidth="1"/>
    <col min="5900" max="5902" width="3.7109375" style="2" customWidth="1"/>
    <col min="5903" max="6139" width="9.140625" style="2"/>
    <col min="6140" max="6143" width="2.7109375" style="2" customWidth="1"/>
    <col min="6144" max="6144" width="39.42578125" style="2" customWidth="1"/>
    <col min="6145" max="6145" width="4.28515625" style="2" customWidth="1"/>
    <col min="6146" max="6146" width="4" style="2" customWidth="1"/>
    <col min="6147" max="6147" width="3.140625" style="2" customWidth="1"/>
    <col min="6148" max="6154" width="7.7109375" style="2" customWidth="1"/>
    <col min="6155" max="6155" width="28.28515625" style="2" customWidth="1"/>
    <col min="6156" max="6158" width="3.7109375" style="2" customWidth="1"/>
    <col min="6159" max="6395" width="9.140625" style="2"/>
    <col min="6396" max="6399" width="2.7109375" style="2" customWidth="1"/>
    <col min="6400" max="6400" width="39.42578125" style="2" customWidth="1"/>
    <col min="6401" max="6401" width="4.28515625" style="2" customWidth="1"/>
    <col min="6402" max="6402" width="4" style="2" customWidth="1"/>
    <col min="6403" max="6403" width="3.140625" style="2" customWidth="1"/>
    <col min="6404" max="6410" width="7.7109375" style="2" customWidth="1"/>
    <col min="6411" max="6411" width="28.28515625" style="2" customWidth="1"/>
    <col min="6412" max="6414" width="3.7109375" style="2" customWidth="1"/>
    <col min="6415" max="6651" width="9.140625" style="2"/>
    <col min="6652" max="6655" width="2.7109375" style="2" customWidth="1"/>
    <col min="6656" max="6656" width="39.42578125" style="2" customWidth="1"/>
    <col min="6657" max="6657" width="4.28515625" style="2" customWidth="1"/>
    <col min="6658" max="6658" width="4" style="2" customWidth="1"/>
    <col min="6659" max="6659" width="3.140625" style="2" customWidth="1"/>
    <col min="6660" max="6666" width="7.7109375" style="2" customWidth="1"/>
    <col min="6667" max="6667" width="28.28515625" style="2" customWidth="1"/>
    <col min="6668" max="6670" width="3.7109375" style="2" customWidth="1"/>
    <col min="6671" max="6907" width="9.140625" style="2"/>
    <col min="6908" max="6911" width="2.7109375" style="2" customWidth="1"/>
    <col min="6912" max="6912" width="39.42578125" style="2" customWidth="1"/>
    <col min="6913" max="6913" width="4.28515625" style="2" customWidth="1"/>
    <col min="6914" max="6914" width="4" style="2" customWidth="1"/>
    <col min="6915" max="6915" width="3.140625" style="2" customWidth="1"/>
    <col min="6916" max="6922" width="7.7109375" style="2" customWidth="1"/>
    <col min="6923" max="6923" width="28.28515625" style="2" customWidth="1"/>
    <col min="6924" max="6926" width="3.7109375" style="2" customWidth="1"/>
    <col min="6927" max="7163" width="9.140625" style="2"/>
    <col min="7164" max="7167" width="2.7109375" style="2" customWidth="1"/>
    <col min="7168" max="7168" width="39.42578125" style="2" customWidth="1"/>
    <col min="7169" max="7169" width="4.28515625" style="2" customWidth="1"/>
    <col min="7170" max="7170" width="4" style="2" customWidth="1"/>
    <col min="7171" max="7171" width="3.140625" style="2" customWidth="1"/>
    <col min="7172" max="7178" width="7.7109375" style="2" customWidth="1"/>
    <col min="7179" max="7179" width="28.28515625" style="2" customWidth="1"/>
    <col min="7180" max="7182" width="3.7109375" style="2" customWidth="1"/>
    <col min="7183" max="7419" width="9.140625" style="2"/>
    <col min="7420" max="7423" width="2.7109375" style="2" customWidth="1"/>
    <col min="7424" max="7424" width="39.42578125" style="2" customWidth="1"/>
    <col min="7425" max="7425" width="4.28515625" style="2" customWidth="1"/>
    <col min="7426" max="7426" width="4" style="2" customWidth="1"/>
    <col min="7427" max="7427" width="3.140625" style="2" customWidth="1"/>
    <col min="7428" max="7434" width="7.7109375" style="2" customWidth="1"/>
    <col min="7435" max="7435" width="28.28515625" style="2" customWidth="1"/>
    <col min="7436" max="7438" width="3.7109375" style="2" customWidth="1"/>
    <col min="7439" max="7675" width="9.140625" style="2"/>
    <col min="7676" max="7679" width="2.7109375" style="2" customWidth="1"/>
    <col min="7680" max="7680" width="39.42578125" style="2" customWidth="1"/>
    <col min="7681" max="7681" width="4.28515625" style="2" customWidth="1"/>
    <col min="7682" max="7682" width="4" style="2" customWidth="1"/>
    <col min="7683" max="7683" width="3.140625" style="2" customWidth="1"/>
    <col min="7684" max="7690" width="7.7109375" style="2" customWidth="1"/>
    <col min="7691" max="7691" width="28.28515625" style="2" customWidth="1"/>
    <col min="7692" max="7694" width="3.7109375" style="2" customWidth="1"/>
    <col min="7695" max="7931" width="9.140625" style="2"/>
    <col min="7932" max="7935" width="2.7109375" style="2" customWidth="1"/>
    <col min="7936" max="7936" width="39.42578125" style="2" customWidth="1"/>
    <col min="7937" max="7937" width="4.28515625" style="2" customWidth="1"/>
    <col min="7938" max="7938" width="4" style="2" customWidth="1"/>
    <col min="7939" max="7939" width="3.140625" style="2" customWidth="1"/>
    <col min="7940" max="7946" width="7.7109375" style="2" customWidth="1"/>
    <col min="7947" max="7947" width="28.28515625" style="2" customWidth="1"/>
    <col min="7948" max="7950" width="3.7109375" style="2" customWidth="1"/>
    <col min="7951" max="8187" width="9.140625" style="2"/>
    <col min="8188" max="8191" width="2.7109375" style="2" customWidth="1"/>
    <col min="8192" max="8192" width="39.42578125" style="2" customWidth="1"/>
    <col min="8193" max="8193" width="4.28515625" style="2" customWidth="1"/>
    <col min="8194" max="8194" width="4" style="2" customWidth="1"/>
    <col min="8195" max="8195" width="3.140625" style="2" customWidth="1"/>
    <col min="8196" max="8202" width="7.7109375" style="2" customWidth="1"/>
    <col min="8203" max="8203" width="28.28515625" style="2" customWidth="1"/>
    <col min="8204" max="8206" width="3.7109375" style="2" customWidth="1"/>
    <col min="8207" max="8443" width="9.140625" style="2"/>
    <col min="8444" max="8447" width="2.7109375" style="2" customWidth="1"/>
    <col min="8448" max="8448" width="39.42578125" style="2" customWidth="1"/>
    <col min="8449" max="8449" width="4.28515625" style="2" customWidth="1"/>
    <col min="8450" max="8450" width="4" style="2" customWidth="1"/>
    <col min="8451" max="8451" width="3.140625" style="2" customWidth="1"/>
    <col min="8452" max="8458" width="7.7109375" style="2" customWidth="1"/>
    <col min="8459" max="8459" width="28.28515625" style="2" customWidth="1"/>
    <col min="8460" max="8462" width="3.7109375" style="2" customWidth="1"/>
    <col min="8463" max="8699" width="9.140625" style="2"/>
    <col min="8700" max="8703" width="2.7109375" style="2" customWidth="1"/>
    <col min="8704" max="8704" width="39.42578125" style="2" customWidth="1"/>
    <col min="8705" max="8705" width="4.28515625" style="2" customWidth="1"/>
    <col min="8706" max="8706" width="4" style="2" customWidth="1"/>
    <col min="8707" max="8707" width="3.140625" style="2" customWidth="1"/>
    <col min="8708" max="8714" width="7.7109375" style="2" customWidth="1"/>
    <col min="8715" max="8715" width="28.28515625" style="2" customWidth="1"/>
    <col min="8716" max="8718" width="3.7109375" style="2" customWidth="1"/>
    <col min="8719" max="8955" width="9.140625" style="2"/>
    <col min="8956" max="8959" width="2.7109375" style="2" customWidth="1"/>
    <col min="8960" max="8960" width="39.42578125" style="2" customWidth="1"/>
    <col min="8961" max="8961" width="4.28515625" style="2" customWidth="1"/>
    <col min="8962" max="8962" width="4" style="2" customWidth="1"/>
    <col min="8963" max="8963" width="3.140625" style="2" customWidth="1"/>
    <col min="8964" max="8970" width="7.7109375" style="2" customWidth="1"/>
    <col min="8971" max="8971" width="28.28515625" style="2" customWidth="1"/>
    <col min="8972" max="8974" width="3.7109375" style="2" customWidth="1"/>
    <col min="8975" max="9211" width="9.140625" style="2"/>
    <col min="9212" max="9215" width="2.7109375" style="2" customWidth="1"/>
    <col min="9216" max="9216" width="39.42578125" style="2" customWidth="1"/>
    <col min="9217" max="9217" width="4.28515625" style="2" customWidth="1"/>
    <col min="9218" max="9218" width="4" style="2" customWidth="1"/>
    <col min="9219" max="9219" width="3.140625" style="2" customWidth="1"/>
    <col min="9220" max="9226" width="7.7109375" style="2" customWidth="1"/>
    <col min="9227" max="9227" width="28.28515625" style="2" customWidth="1"/>
    <col min="9228" max="9230" width="3.7109375" style="2" customWidth="1"/>
    <col min="9231" max="9467" width="9.140625" style="2"/>
    <col min="9468" max="9471" width="2.7109375" style="2" customWidth="1"/>
    <col min="9472" max="9472" width="39.42578125" style="2" customWidth="1"/>
    <col min="9473" max="9473" width="4.28515625" style="2" customWidth="1"/>
    <col min="9474" max="9474" width="4" style="2" customWidth="1"/>
    <col min="9475" max="9475" width="3.140625" style="2" customWidth="1"/>
    <col min="9476" max="9482" width="7.7109375" style="2" customWidth="1"/>
    <col min="9483" max="9483" width="28.28515625" style="2" customWidth="1"/>
    <col min="9484" max="9486" width="3.7109375" style="2" customWidth="1"/>
    <col min="9487" max="9723" width="9.140625" style="2"/>
    <col min="9724" max="9727" width="2.7109375" style="2" customWidth="1"/>
    <col min="9728" max="9728" width="39.42578125" style="2" customWidth="1"/>
    <col min="9729" max="9729" width="4.28515625" style="2" customWidth="1"/>
    <col min="9730" max="9730" width="4" style="2" customWidth="1"/>
    <col min="9731" max="9731" width="3.140625" style="2" customWidth="1"/>
    <col min="9732" max="9738" width="7.7109375" style="2" customWidth="1"/>
    <col min="9739" max="9739" width="28.28515625" style="2" customWidth="1"/>
    <col min="9740" max="9742" width="3.7109375" style="2" customWidth="1"/>
    <col min="9743" max="9979" width="9.140625" style="2"/>
    <col min="9980" max="9983" width="2.7109375" style="2" customWidth="1"/>
    <col min="9984" max="9984" width="39.42578125" style="2" customWidth="1"/>
    <col min="9985" max="9985" width="4.28515625" style="2" customWidth="1"/>
    <col min="9986" max="9986" width="4" style="2" customWidth="1"/>
    <col min="9987" max="9987" width="3.140625" style="2" customWidth="1"/>
    <col min="9988" max="9994" width="7.7109375" style="2" customWidth="1"/>
    <col min="9995" max="9995" width="28.28515625" style="2" customWidth="1"/>
    <col min="9996" max="9998" width="3.7109375" style="2" customWidth="1"/>
    <col min="9999" max="10235" width="9.140625" style="2"/>
    <col min="10236" max="10239" width="2.7109375" style="2" customWidth="1"/>
    <col min="10240" max="10240" width="39.42578125" style="2" customWidth="1"/>
    <col min="10241" max="10241" width="4.28515625" style="2" customWidth="1"/>
    <col min="10242" max="10242" width="4" style="2" customWidth="1"/>
    <col min="10243" max="10243" width="3.140625" style="2" customWidth="1"/>
    <col min="10244" max="10250" width="7.7109375" style="2" customWidth="1"/>
    <col min="10251" max="10251" width="28.28515625" style="2" customWidth="1"/>
    <col min="10252" max="10254" width="3.7109375" style="2" customWidth="1"/>
    <col min="10255" max="10491" width="9.140625" style="2"/>
    <col min="10492" max="10495" width="2.7109375" style="2" customWidth="1"/>
    <col min="10496" max="10496" width="39.42578125" style="2" customWidth="1"/>
    <col min="10497" max="10497" width="4.28515625" style="2" customWidth="1"/>
    <col min="10498" max="10498" width="4" style="2" customWidth="1"/>
    <col min="10499" max="10499" width="3.140625" style="2" customWidth="1"/>
    <col min="10500" max="10506" width="7.7109375" style="2" customWidth="1"/>
    <col min="10507" max="10507" width="28.28515625" style="2" customWidth="1"/>
    <col min="10508" max="10510" width="3.7109375" style="2" customWidth="1"/>
    <col min="10511" max="10747" width="9.140625" style="2"/>
    <col min="10748" max="10751" width="2.7109375" style="2" customWidth="1"/>
    <col min="10752" max="10752" width="39.42578125" style="2" customWidth="1"/>
    <col min="10753" max="10753" width="4.28515625" style="2" customWidth="1"/>
    <col min="10754" max="10754" width="4" style="2" customWidth="1"/>
    <col min="10755" max="10755" width="3.140625" style="2" customWidth="1"/>
    <col min="10756" max="10762" width="7.7109375" style="2" customWidth="1"/>
    <col min="10763" max="10763" width="28.28515625" style="2" customWidth="1"/>
    <col min="10764" max="10766" width="3.7109375" style="2" customWidth="1"/>
    <col min="10767" max="11003" width="9.140625" style="2"/>
    <col min="11004" max="11007" width="2.7109375" style="2" customWidth="1"/>
    <col min="11008" max="11008" width="39.42578125" style="2" customWidth="1"/>
    <col min="11009" max="11009" width="4.28515625" style="2" customWidth="1"/>
    <col min="11010" max="11010" width="4" style="2" customWidth="1"/>
    <col min="11011" max="11011" width="3.140625" style="2" customWidth="1"/>
    <col min="11012" max="11018" width="7.7109375" style="2" customWidth="1"/>
    <col min="11019" max="11019" width="28.28515625" style="2" customWidth="1"/>
    <col min="11020" max="11022" width="3.7109375" style="2" customWidth="1"/>
    <col min="11023" max="11259" width="9.140625" style="2"/>
    <col min="11260" max="11263" width="2.7109375" style="2" customWidth="1"/>
    <col min="11264" max="11264" width="39.42578125" style="2" customWidth="1"/>
    <col min="11265" max="11265" width="4.28515625" style="2" customWidth="1"/>
    <col min="11266" max="11266" width="4" style="2" customWidth="1"/>
    <col min="11267" max="11267" width="3.140625" style="2" customWidth="1"/>
    <col min="11268" max="11274" width="7.7109375" style="2" customWidth="1"/>
    <col min="11275" max="11275" width="28.28515625" style="2" customWidth="1"/>
    <col min="11276" max="11278" width="3.7109375" style="2" customWidth="1"/>
    <col min="11279" max="11515" width="9.140625" style="2"/>
    <col min="11516" max="11519" width="2.7109375" style="2" customWidth="1"/>
    <col min="11520" max="11520" width="39.42578125" style="2" customWidth="1"/>
    <col min="11521" max="11521" width="4.28515625" style="2" customWidth="1"/>
    <col min="11522" max="11522" width="4" style="2" customWidth="1"/>
    <col min="11523" max="11523" width="3.140625" style="2" customWidth="1"/>
    <col min="11524" max="11530" width="7.7109375" style="2" customWidth="1"/>
    <col min="11531" max="11531" width="28.28515625" style="2" customWidth="1"/>
    <col min="11532" max="11534" width="3.7109375" style="2" customWidth="1"/>
    <col min="11535" max="11771" width="9.140625" style="2"/>
    <col min="11772" max="11775" width="2.7109375" style="2" customWidth="1"/>
    <col min="11776" max="11776" width="39.42578125" style="2" customWidth="1"/>
    <col min="11777" max="11777" width="4.28515625" style="2" customWidth="1"/>
    <col min="11778" max="11778" width="4" style="2" customWidth="1"/>
    <col min="11779" max="11779" width="3.140625" style="2" customWidth="1"/>
    <col min="11780" max="11786" width="7.7109375" style="2" customWidth="1"/>
    <col min="11787" max="11787" width="28.28515625" style="2" customWidth="1"/>
    <col min="11788" max="11790" width="3.7109375" style="2" customWidth="1"/>
    <col min="11791" max="12027" width="9.140625" style="2"/>
    <col min="12028" max="12031" width="2.7109375" style="2" customWidth="1"/>
    <col min="12032" max="12032" width="39.42578125" style="2" customWidth="1"/>
    <col min="12033" max="12033" width="4.28515625" style="2" customWidth="1"/>
    <col min="12034" max="12034" width="4" style="2" customWidth="1"/>
    <col min="12035" max="12035" width="3.140625" style="2" customWidth="1"/>
    <col min="12036" max="12042" width="7.7109375" style="2" customWidth="1"/>
    <col min="12043" max="12043" width="28.28515625" style="2" customWidth="1"/>
    <col min="12044" max="12046" width="3.7109375" style="2" customWidth="1"/>
    <col min="12047" max="12283" width="9.140625" style="2"/>
    <col min="12284" max="12287" width="2.7109375" style="2" customWidth="1"/>
    <col min="12288" max="12288" width="39.42578125" style="2" customWidth="1"/>
    <col min="12289" max="12289" width="4.28515625" style="2" customWidth="1"/>
    <col min="12290" max="12290" width="4" style="2" customWidth="1"/>
    <col min="12291" max="12291" width="3.140625" style="2" customWidth="1"/>
    <col min="12292" max="12298" width="7.7109375" style="2" customWidth="1"/>
    <col min="12299" max="12299" width="28.28515625" style="2" customWidth="1"/>
    <col min="12300" max="12302" width="3.7109375" style="2" customWidth="1"/>
    <col min="12303" max="12539" width="9.140625" style="2"/>
    <col min="12540" max="12543" width="2.7109375" style="2" customWidth="1"/>
    <col min="12544" max="12544" width="39.42578125" style="2" customWidth="1"/>
    <col min="12545" max="12545" width="4.28515625" style="2" customWidth="1"/>
    <col min="12546" max="12546" width="4" style="2" customWidth="1"/>
    <col min="12547" max="12547" width="3.140625" style="2" customWidth="1"/>
    <col min="12548" max="12554" width="7.7109375" style="2" customWidth="1"/>
    <col min="12555" max="12555" width="28.28515625" style="2" customWidth="1"/>
    <col min="12556" max="12558" width="3.7109375" style="2" customWidth="1"/>
    <col min="12559" max="12795" width="9.140625" style="2"/>
    <col min="12796" max="12799" width="2.7109375" style="2" customWidth="1"/>
    <col min="12800" max="12800" width="39.42578125" style="2" customWidth="1"/>
    <col min="12801" max="12801" width="4.28515625" style="2" customWidth="1"/>
    <col min="12802" max="12802" width="4" style="2" customWidth="1"/>
    <col min="12803" max="12803" width="3.140625" style="2" customWidth="1"/>
    <col min="12804" max="12810" width="7.7109375" style="2" customWidth="1"/>
    <col min="12811" max="12811" width="28.28515625" style="2" customWidth="1"/>
    <col min="12812" max="12814" width="3.7109375" style="2" customWidth="1"/>
    <col min="12815" max="13051" width="9.140625" style="2"/>
    <col min="13052" max="13055" width="2.7109375" style="2" customWidth="1"/>
    <col min="13056" max="13056" width="39.42578125" style="2" customWidth="1"/>
    <col min="13057" max="13057" width="4.28515625" style="2" customWidth="1"/>
    <col min="13058" max="13058" width="4" style="2" customWidth="1"/>
    <col min="13059" max="13059" width="3.140625" style="2" customWidth="1"/>
    <col min="13060" max="13066" width="7.7109375" style="2" customWidth="1"/>
    <col min="13067" max="13067" width="28.28515625" style="2" customWidth="1"/>
    <col min="13068" max="13070" width="3.7109375" style="2" customWidth="1"/>
    <col min="13071" max="13307" width="9.140625" style="2"/>
    <col min="13308" max="13311" width="2.7109375" style="2" customWidth="1"/>
    <col min="13312" max="13312" width="39.42578125" style="2" customWidth="1"/>
    <col min="13313" max="13313" width="4.28515625" style="2" customWidth="1"/>
    <col min="13314" max="13314" width="4" style="2" customWidth="1"/>
    <col min="13315" max="13315" width="3.140625" style="2" customWidth="1"/>
    <col min="13316" max="13322" width="7.7109375" style="2" customWidth="1"/>
    <col min="13323" max="13323" width="28.28515625" style="2" customWidth="1"/>
    <col min="13324" max="13326" width="3.7109375" style="2" customWidth="1"/>
    <col min="13327" max="13563" width="9.140625" style="2"/>
    <col min="13564" max="13567" width="2.7109375" style="2" customWidth="1"/>
    <col min="13568" max="13568" width="39.42578125" style="2" customWidth="1"/>
    <col min="13569" max="13569" width="4.28515625" style="2" customWidth="1"/>
    <col min="13570" max="13570" width="4" style="2" customWidth="1"/>
    <col min="13571" max="13571" width="3.140625" style="2" customWidth="1"/>
    <col min="13572" max="13578" width="7.7109375" style="2" customWidth="1"/>
    <col min="13579" max="13579" width="28.28515625" style="2" customWidth="1"/>
    <col min="13580" max="13582" width="3.7109375" style="2" customWidth="1"/>
    <col min="13583" max="13819" width="9.140625" style="2"/>
    <col min="13820" max="13823" width="2.7109375" style="2" customWidth="1"/>
    <col min="13824" max="13824" width="39.42578125" style="2" customWidth="1"/>
    <col min="13825" max="13825" width="4.28515625" style="2" customWidth="1"/>
    <col min="13826" max="13826" width="4" style="2" customWidth="1"/>
    <col min="13827" max="13827" width="3.140625" style="2" customWidth="1"/>
    <col min="13828" max="13834" width="7.7109375" style="2" customWidth="1"/>
    <col min="13835" max="13835" width="28.28515625" style="2" customWidth="1"/>
    <col min="13836" max="13838" width="3.7109375" style="2" customWidth="1"/>
    <col min="13839" max="14075" width="9.140625" style="2"/>
    <col min="14076" max="14079" width="2.7109375" style="2" customWidth="1"/>
    <col min="14080" max="14080" width="39.42578125" style="2" customWidth="1"/>
    <col min="14081" max="14081" width="4.28515625" style="2" customWidth="1"/>
    <col min="14082" max="14082" width="4" style="2" customWidth="1"/>
    <col min="14083" max="14083" width="3.140625" style="2" customWidth="1"/>
    <col min="14084" max="14090" width="7.7109375" style="2" customWidth="1"/>
    <col min="14091" max="14091" width="28.28515625" style="2" customWidth="1"/>
    <col min="14092" max="14094" width="3.7109375" style="2" customWidth="1"/>
    <col min="14095" max="14331" width="9.140625" style="2"/>
    <col min="14332" max="14335" width="2.7109375" style="2" customWidth="1"/>
    <col min="14336" max="14336" width="39.42578125" style="2" customWidth="1"/>
    <col min="14337" max="14337" width="4.28515625" style="2" customWidth="1"/>
    <col min="14338" max="14338" width="4" style="2" customWidth="1"/>
    <col min="14339" max="14339" width="3.140625" style="2" customWidth="1"/>
    <col min="14340" max="14346" width="7.7109375" style="2" customWidth="1"/>
    <col min="14347" max="14347" width="28.28515625" style="2" customWidth="1"/>
    <col min="14348" max="14350" width="3.7109375" style="2" customWidth="1"/>
    <col min="14351" max="14587" width="9.140625" style="2"/>
    <col min="14588" max="14591" width="2.7109375" style="2" customWidth="1"/>
    <col min="14592" max="14592" width="39.42578125" style="2" customWidth="1"/>
    <col min="14593" max="14593" width="4.28515625" style="2" customWidth="1"/>
    <col min="14594" max="14594" width="4" style="2" customWidth="1"/>
    <col min="14595" max="14595" width="3.140625" style="2" customWidth="1"/>
    <col min="14596" max="14602" width="7.7109375" style="2" customWidth="1"/>
    <col min="14603" max="14603" width="28.28515625" style="2" customWidth="1"/>
    <col min="14604" max="14606" width="3.7109375" style="2" customWidth="1"/>
    <col min="14607" max="14843" width="9.140625" style="2"/>
    <col min="14844" max="14847" width="2.7109375" style="2" customWidth="1"/>
    <col min="14848" max="14848" width="39.42578125" style="2" customWidth="1"/>
    <col min="14849" max="14849" width="4.28515625" style="2" customWidth="1"/>
    <col min="14850" max="14850" width="4" style="2" customWidth="1"/>
    <col min="14851" max="14851" width="3.140625" style="2" customWidth="1"/>
    <col min="14852" max="14858" width="7.7109375" style="2" customWidth="1"/>
    <col min="14859" max="14859" width="28.28515625" style="2" customWidth="1"/>
    <col min="14860" max="14862" width="3.7109375" style="2" customWidth="1"/>
    <col min="14863" max="15099" width="9.140625" style="2"/>
    <col min="15100" max="15103" width="2.7109375" style="2" customWidth="1"/>
    <col min="15104" max="15104" width="39.42578125" style="2" customWidth="1"/>
    <col min="15105" max="15105" width="4.28515625" style="2" customWidth="1"/>
    <col min="15106" max="15106" width="4" style="2" customWidth="1"/>
    <col min="15107" max="15107" width="3.140625" style="2" customWidth="1"/>
    <col min="15108" max="15114" width="7.7109375" style="2" customWidth="1"/>
    <col min="15115" max="15115" width="28.28515625" style="2" customWidth="1"/>
    <col min="15116" max="15118" width="3.7109375" style="2" customWidth="1"/>
    <col min="15119" max="15355" width="9.140625" style="2"/>
    <col min="15356" max="15359" width="2.7109375" style="2" customWidth="1"/>
    <col min="15360" max="15360" width="39.42578125" style="2" customWidth="1"/>
    <col min="15361" max="15361" width="4.28515625" style="2" customWidth="1"/>
    <col min="15362" max="15362" width="4" style="2" customWidth="1"/>
    <col min="15363" max="15363" width="3.140625" style="2" customWidth="1"/>
    <col min="15364" max="15370" width="7.7109375" style="2" customWidth="1"/>
    <col min="15371" max="15371" width="28.28515625" style="2" customWidth="1"/>
    <col min="15372" max="15374" width="3.7109375" style="2" customWidth="1"/>
    <col min="15375" max="15611" width="9.140625" style="2"/>
    <col min="15612" max="15615" width="2.7109375" style="2" customWidth="1"/>
    <col min="15616" max="15616" width="39.42578125" style="2" customWidth="1"/>
    <col min="15617" max="15617" width="4.28515625" style="2" customWidth="1"/>
    <col min="15618" max="15618" width="4" style="2" customWidth="1"/>
    <col min="15619" max="15619" width="3.140625" style="2" customWidth="1"/>
    <col min="15620" max="15626" width="7.7109375" style="2" customWidth="1"/>
    <col min="15627" max="15627" width="28.28515625" style="2" customWidth="1"/>
    <col min="15628" max="15630" width="3.7109375" style="2" customWidth="1"/>
    <col min="15631" max="15867" width="9.140625" style="2"/>
    <col min="15868" max="15871" width="2.7109375" style="2" customWidth="1"/>
    <col min="15872" max="15872" width="39.42578125" style="2" customWidth="1"/>
    <col min="15873" max="15873" width="4.28515625" style="2" customWidth="1"/>
    <col min="15874" max="15874" width="4" style="2" customWidth="1"/>
    <col min="15875" max="15875" width="3.140625" style="2" customWidth="1"/>
    <col min="15876" max="15882" width="7.7109375" style="2" customWidth="1"/>
    <col min="15883" max="15883" width="28.28515625" style="2" customWidth="1"/>
    <col min="15884" max="15886" width="3.7109375" style="2" customWidth="1"/>
    <col min="15887" max="16123" width="9.140625" style="2"/>
    <col min="16124" max="16127" width="2.7109375" style="2" customWidth="1"/>
    <col min="16128" max="16128" width="39.42578125" style="2" customWidth="1"/>
    <col min="16129" max="16129" width="4.28515625" style="2" customWidth="1"/>
    <col min="16130" max="16130" width="4" style="2" customWidth="1"/>
    <col min="16131" max="16131" width="3.140625" style="2" customWidth="1"/>
    <col min="16132" max="16138" width="7.7109375" style="2" customWidth="1"/>
    <col min="16139" max="16139" width="28.28515625" style="2" customWidth="1"/>
    <col min="16140" max="16142" width="3.7109375" style="2" customWidth="1"/>
    <col min="16143" max="16384" width="9.140625" style="2"/>
  </cols>
  <sheetData>
    <row r="1" spans="1:15" s="34" customFormat="1" ht="14.25" customHeight="1" x14ac:dyDescent="0.2">
      <c r="A1" s="185" t="s">
        <v>67</v>
      </c>
      <c r="B1" s="186"/>
      <c r="C1" s="186"/>
      <c r="D1" s="186"/>
      <c r="E1" s="186"/>
      <c r="F1" s="186"/>
      <c r="G1" s="186"/>
      <c r="H1" s="186"/>
      <c r="I1" s="187"/>
      <c r="J1" s="187"/>
      <c r="K1" s="187"/>
      <c r="L1" s="187"/>
      <c r="M1" s="187"/>
      <c r="N1" s="187"/>
      <c r="O1" s="187"/>
    </row>
    <row r="2" spans="1:15" ht="15.75" x14ac:dyDescent="0.2">
      <c r="A2" s="295" t="s">
        <v>68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3.5" thickBot="1" x14ac:dyDescent="0.25">
      <c r="L3" s="296"/>
      <c r="M3" s="296"/>
      <c r="N3" s="296"/>
      <c r="O3" s="296"/>
    </row>
    <row r="4" spans="1:15" s="34" customFormat="1" ht="22.5" customHeight="1" thickBot="1" x14ac:dyDescent="0.25">
      <c r="A4" s="297" t="s">
        <v>54</v>
      </c>
      <c r="B4" s="194" t="s">
        <v>0</v>
      </c>
      <c r="C4" s="194" t="s">
        <v>1</v>
      </c>
      <c r="D4" s="188" t="s">
        <v>11</v>
      </c>
      <c r="E4" s="300" t="s">
        <v>2</v>
      </c>
      <c r="F4" s="305" t="s">
        <v>3</v>
      </c>
      <c r="G4" s="194" t="s">
        <v>4</v>
      </c>
      <c r="H4" s="197" t="s">
        <v>55</v>
      </c>
      <c r="I4" s="197"/>
      <c r="J4" s="197"/>
      <c r="K4" s="198" t="s">
        <v>56</v>
      </c>
      <c r="L4" s="198"/>
      <c r="M4" s="198"/>
      <c r="N4" s="188" t="s">
        <v>69</v>
      </c>
      <c r="O4" s="308" t="s">
        <v>57</v>
      </c>
    </row>
    <row r="5" spans="1:15" s="34" customFormat="1" ht="15" customHeight="1" x14ac:dyDescent="0.2">
      <c r="A5" s="298"/>
      <c r="B5" s="195"/>
      <c r="C5" s="195"/>
      <c r="D5" s="189"/>
      <c r="E5" s="301"/>
      <c r="F5" s="306"/>
      <c r="G5" s="195"/>
      <c r="H5" s="191" t="s">
        <v>75</v>
      </c>
      <c r="I5" s="188" t="s">
        <v>76</v>
      </c>
      <c r="J5" s="191" t="s">
        <v>77</v>
      </c>
      <c r="K5" s="303" t="s">
        <v>61</v>
      </c>
      <c r="L5" s="192" t="s">
        <v>62</v>
      </c>
      <c r="M5" s="192" t="s">
        <v>63</v>
      </c>
      <c r="N5" s="189"/>
      <c r="O5" s="309"/>
    </row>
    <row r="6" spans="1:15" s="34" customFormat="1" ht="90.75" customHeight="1" thickBot="1" x14ac:dyDescent="0.25">
      <c r="A6" s="299"/>
      <c r="B6" s="196"/>
      <c r="C6" s="196"/>
      <c r="D6" s="190"/>
      <c r="E6" s="302"/>
      <c r="F6" s="307"/>
      <c r="G6" s="196"/>
      <c r="H6" s="190"/>
      <c r="I6" s="190"/>
      <c r="J6" s="190"/>
      <c r="K6" s="304"/>
      <c r="L6" s="193"/>
      <c r="M6" s="193"/>
      <c r="N6" s="190"/>
      <c r="O6" s="310"/>
    </row>
    <row r="7" spans="1:15" ht="93.75" customHeight="1" x14ac:dyDescent="0.2">
      <c r="A7" s="89" t="s">
        <v>5</v>
      </c>
      <c r="B7" s="142" t="s">
        <v>21</v>
      </c>
      <c r="C7" s="143"/>
      <c r="D7" s="143"/>
      <c r="E7" s="143"/>
      <c r="F7" s="143"/>
      <c r="G7" s="144"/>
      <c r="H7" s="139" t="s">
        <v>89</v>
      </c>
      <c r="I7" s="140"/>
      <c r="J7" s="141"/>
      <c r="K7" s="110" t="s">
        <v>64</v>
      </c>
      <c r="L7" s="82">
        <v>3</v>
      </c>
      <c r="M7" s="82">
        <v>3.9</v>
      </c>
      <c r="N7" s="95" t="s">
        <v>98</v>
      </c>
      <c r="O7" s="83"/>
    </row>
    <row r="8" spans="1:15" ht="41.25" customHeight="1" thickBot="1" x14ac:dyDescent="0.25">
      <c r="A8" s="90"/>
      <c r="B8" s="84"/>
      <c r="C8" s="85"/>
      <c r="D8" s="85"/>
      <c r="E8" s="85"/>
      <c r="F8" s="85"/>
      <c r="G8" s="85"/>
      <c r="H8" s="145" t="s">
        <v>89</v>
      </c>
      <c r="I8" s="146"/>
      <c r="J8" s="147"/>
      <c r="K8" s="86" t="s">
        <v>65</v>
      </c>
      <c r="L8" s="87">
        <v>15</v>
      </c>
      <c r="M8" s="87">
        <v>1.5</v>
      </c>
      <c r="N8" s="88"/>
      <c r="O8" s="96"/>
    </row>
    <row r="9" spans="1:15" ht="13.5" thickBot="1" x14ac:dyDescent="0.25">
      <c r="A9" s="113" t="s">
        <v>5</v>
      </c>
      <c r="B9" s="115" t="s">
        <v>5</v>
      </c>
      <c r="C9" s="175" t="s">
        <v>22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</row>
    <row r="10" spans="1:15" ht="39" customHeight="1" x14ac:dyDescent="0.2">
      <c r="A10" s="250" t="s">
        <v>5</v>
      </c>
      <c r="B10" s="253" t="s">
        <v>5</v>
      </c>
      <c r="C10" s="162" t="s">
        <v>5</v>
      </c>
      <c r="D10" s="156" t="s">
        <v>33</v>
      </c>
      <c r="E10" s="159" t="s">
        <v>46</v>
      </c>
      <c r="F10" s="162" t="s">
        <v>28</v>
      </c>
      <c r="G10" s="68" t="s">
        <v>19</v>
      </c>
      <c r="H10" s="24">
        <v>88.6</v>
      </c>
      <c r="I10" s="49">
        <v>88.6</v>
      </c>
      <c r="J10" s="49">
        <v>88</v>
      </c>
      <c r="K10" s="45" t="s">
        <v>38</v>
      </c>
      <c r="L10" s="32">
        <v>33</v>
      </c>
      <c r="M10" s="32">
        <v>40</v>
      </c>
      <c r="N10" s="120"/>
      <c r="O10" s="121"/>
    </row>
    <row r="11" spans="1:15" x14ac:dyDescent="0.2">
      <c r="A11" s="251"/>
      <c r="B11" s="254"/>
      <c r="C11" s="163"/>
      <c r="D11" s="157"/>
      <c r="E11" s="160"/>
      <c r="F11" s="163"/>
      <c r="G11" s="69"/>
      <c r="H11" s="25"/>
      <c r="I11" s="25"/>
      <c r="J11" s="25"/>
      <c r="K11" s="46" t="s">
        <v>42</v>
      </c>
      <c r="L11" s="14">
        <v>2</v>
      </c>
      <c r="M11" s="14">
        <v>2</v>
      </c>
      <c r="N11" s="35"/>
      <c r="O11" s="15"/>
    </row>
    <row r="12" spans="1:15" x14ac:dyDescent="0.2">
      <c r="A12" s="251"/>
      <c r="B12" s="254"/>
      <c r="C12" s="163"/>
      <c r="D12" s="157"/>
      <c r="E12" s="160"/>
      <c r="F12" s="163"/>
      <c r="G12" s="70"/>
      <c r="H12" s="27"/>
      <c r="I12" s="27"/>
      <c r="J12" s="27"/>
      <c r="K12" s="320" t="s">
        <v>41</v>
      </c>
      <c r="L12" s="322">
        <v>1.05</v>
      </c>
      <c r="M12" s="322">
        <v>1.05</v>
      </c>
      <c r="N12" s="36"/>
      <c r="O12" s="173"/>
    </row>
    <row r="13" spans="1:15" ht="13.5" customHeight="1" thickBot="1" x14ac:dyDescent="0.25">
      <c r="A13" s="252"/>
      <c r="B13" s="255"/>
      <c r="C13" s="178"/>
      <c r="D13" s="158"/>
      <c r="E13" s="161"/>
      <c r="F13" s="178"/>
      <c r="G13" s="71" t="s">
        <v>6</v>
      </c>
      <c r="H13" s="50">
        <f t="shared" ref="H13" si="0">SUM(H10:H12)</f>
        <v>88.6</v>
      </c>
      <c r="I13" s="50">
        <f>I10</f>
        <v>88.6</v>
      </c>
      <c r="J13" s="50">
        <f>J10</f>
        <v>88</v>
      </c>
      <c r="K13" s="321"/>
      <c r="L13" s="323"/>
      <c r="M13" s="323"/>
      <c r="N13" s="37"/>
      <c r="O13" s="174"/>
    </row>
    <row r="14" spans="1:15" ht="13.5" thickBot="1" x14ac:dyDescent="0.25">
      <c r="A14" s="114" t="s">
        <v>5</v>
      </c>
      <c r="B14" s="116" t="s">
        <v>5</v>
      </c>
      <c r="C14" s="169" t="s">
        <v>8</v>
      </c>
      <c r="D14" s="169"/>
      <c r="E14" s="169"/>
      <c r="F14" s="169"/>
      <c r="G14" s="169"/>
      <c r="H14" s="54">
        <f>H13</f>
        <v>88.6</v>
      </c>
      <c r="I14" s="54">
        <f>I13</f>
        <v>88.6</v>
      </c>
      <c r="J14" s="54">
        <f>J13</f>
        <v>88</v>
      </c>
      <c r="K14" s="111"/>
      <c r="L14" s="111"/>
      <c r="M14" s="111"/>
      <c r="N14" s="111"/>
      <c r="O14" s="112"/>
    </row>
    <row r="15" spans="1:15" ht="13.5" thickBot="1" x14ac:dyDescent="0.25">
      <c r="A15" s="91" t="s">
        <v>5</v>
      </c>
      <c r="B15" s="5" t="s">
        <v>7</v>
      </c>
      <c r="C15" s="170" t="s">
        <v>23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</row>
    <row r="16" spans="1:15" x14ac:dyDescent="0.2">
      <c r="A16" s="250" t="s">
        <v>5</v>
      </c>
      <c r="B16" s="253" t="s">
        <v>7</v>
      </c>
      <c r="C16" s="162" t="s">
        <v>5</v>
      </c>
      <c r="D16" s="156" t="s">
        <v>34</v>
      </c>
      <c r="E16" s="159" t="s">
        <v>44</v>
      </c>
      <c r="F16" s="162" t="s">
        <v>28</v>
      </c>
      <c r="G16" s="72" t="s">
        <v>19</v>
      </c>
      <c r="H16" s="49">
        <v>37.4</v>
      </c>
      <c r="I16" s="49">
        <v>37.4</v>
      </c>
      <c r="J16" s="49">
        <v>37.4</v>
      </c>
      <c r="K16" s="164" t="s">
        <v>39</v>
      </c>
      <c r="L16" s="10">
        <v>5</v>
      </c>
      <c r="M16" s="10">
        <v>7</v>
      </c>
      <c r="N16" s="289" t="s">
        <v>99</v>
      </c>
      <c r="O16" s="11"/>
    </row>
    <row r="17" spans="1:15" ht="67.5" customHeight="1" x14ac:dyDescent="0.2">
      <c r="A17" s="251"/>
      <c r="B17" s="254"/>
      <c r="C17" s="163"/>
      <c r="D17" s="157"/>
      <c r="E17" s="160"/>
      <c r="F17" s="163"/>
      <c r="G17" s="73"/>
      <c r="H17" s="27"/>
      <c r="I17" s="27"/>
      <c r="J17" s="27"/>
      <c r="K17" s="165"/>
      <c r="L17" s="16"/>
      <c r="M17" s="16"/>
      <c r="N17" s="311"/>
      <c r="O17" s="18"/>
    </row>
    <row r="18" spans="1:15" x14ac:dyDescent="0.2">
      <c r="A18" s="251"/>
      <c r="B18" s="254"/>
      <c r="C18" s="163"/>
      <c r="D18" s="157"/>
      <c r="E18" s="160"/>
      <c r="F18" s="163"/>
      <c r="G18" s="1"/>
      <c r="H18" s="27"/>
      <c r="I18" s="27"/>
      <c r="J18" s="27"/>
      <c r="K18" s="166" t="s">
        <v>40</v>
      </c>
      <c r="L18" s="167">
        <v>8.8000000000000007</v>
      </c>
      <c r="M18" s="167">
        <v>8.8000000000000007</v>
      </c>
      <c r="N18" s="40"/>
      <c r="O18" s="209"/>
    </row>
    <row r="19" spans="1:15" ht="13.5" thickBot="1" x14ac:dyDescent="0.25">
      <c r="A19" s="251"/>
      <c r="B19" s="254"/>
      <c r="C19" s="163"/>
      <c r="D19" s="157"/>
      <c r="E19" s="160"/>
      <c r="F19" s="163"/>
      <c r="G19" s="74" t="s">
        <v>6</v>
      </c>
      <c r="H19" s="55">
        <f t="shared" ref="H19" si="1">SUM(H16:H18)</f>
        <v>37.4</v>
      </c>
      <c r="I19" s="55">
        <f>I16</f>
        <v>37.4</v>
      </c>
      <c r="J19" s="55">
        <f>J16</f>
        <v>37.4</v>
      </c>
      <c r="K19" s="165"/>
      <c r="L19" s="168"/>
      <c r="M19" s="168"/>
      <c r="N19" s="56"/>
      <c r="O19" s="210"/>
    </row>
    <row r="20" spans="1:15" x14ac:dyDescent="0.2">
      <c r="A20" s="250" t="s">
        <v>5</v>
      </c>
      <c r="B20" s="253" t="s">
        <v>7</v>
      </c>
      <c r="C20" s="162" t="s">
        <v>7</v>
      </c>
      <c r="D20" s="179" t="s">
        <v>35</v>
      </c>
      <c r="E20" s="182" t="s">
        <v>71</v>
      </c>
      <c r="F20" s="162" t="s">
        <v>28</v>
      </c>
      <c r="G20" s="72" t="s">
        <v>19</v>
      </c>
      <c r="H20" s="24">
        <v>180</v>
      </c>
      <c r="I20" s="24">
        <v>180</v>
      </c>
      <c r="J20" s="24">
        <v>180</v>
      </c>
      <c r="K20" s="199" t="s">
        <v>43</v>
      </c>
      <c r="L20" s="154">
        <v>24</v>
      </c>
      <c r="M20" s="154">
        <v>24</v>
      </c>
      <c r="N20" s="122"/>
      <c r="O20" s="201"/>
    </row>
    <row r="21" spans="1:15" x14ac:dyDescent="0.2">
      <c r="A21" s="251"/>
      <c r="B21" s="254"/>
      <c r="C21" s="163"/>
      <c r="D21" s="180"/>
      <c r="E21" s="183"/>
      <c r="F21" s="163"/>
      <c r="G21" s="73"/>
      <c r="H21" s="27"/>
      <c r="I21" s="27"/>
      <c r="J21" s="27"/>
      <c r="K21" s="200"/>
      <c r="L21" s="155"/>
      <c r="M21" s="155"/>
      <c r="N21" s="123"/>
      <c r="O21" s="202"/>
    </row>
    <row r="22" spans="1:15" x14ac:dyDescent="0.2">
      <c r="A22" s="251"/>
      <c r="B22" s="254"/>
      <c r="C22" s="163"/>
      <c r="D22" s="180"/>
      <c r="E22" s="183"/>
      <c r="F22" s="163"/>
      <c r="G22" s="73"/>
      <c r="H22" s="27"/>
      <c r="I22" s="27"/>
      <c r="J22" s="27"/>
      <c r="K22" s="203" t="s">
        <v>50</v>
      </c>
      <c r="L22" s="205">
        <v>30</v>
      </c>
      <c r="M22" s="205">
        <v>30</v>
      </c>
      <c r="N22" s="124"/>
      <c r="O22" s="207"/>
    </row>
    <row r="23" spans="1:15" x14ac:dyDescent="0.2">
      <c r="A23" s="251"/>
      <c r="B23" s="254"/>
      <c r="C23" s="163"/>
      <c r="D23" s="180"/>
      <c r="E23" s="183"/>
      <c r="F23" s="163"/>
      <c r="G23" s="75"/>
      <c r="H23" s="27"/>
      <c r="I23" s="27"/>
      <c r="J23" s="27"/>
      <c r="K23" s="204"/>
      <c r="L23" s="206"/>
      <c r="M23" s="206"/>
      <c r="N23" s="125"/>
      <c r="O23" s="208"/>
    </row>
    <row r="24" spans="1:15" x14ac:dyDescent="0.2">
      <c r="A24" s="251"/>
      <c r="B24" s="254"/>
      <c r="C24" s="163"/>
      <c r="D24" s="180"/>
      <c r="E24" s="183"/>
      <c r="F24" s="163"/>
      <c r="G24" s="1"/>
      <c r="H24" s="27"/>
      <c r="I24" s="27"/>
      <c r="J24" s="27"/>
      <c r="K24" s="200" t="s">
        <v>51</v>
      </c>
      <c r="L24" s="16">
        <v>3</v>
      </c>
      <c r="M24" s="16">
        <v>3</v>
      </c>
      <c r="N24" s="39"/>
      <c r="O24" s="18"/>
    </row>
    <row r="25" spans="1:15" ht="13.5" thickBot="1" x14ac:dyDescent="0.25">
      <c r="A25" s="252"/>
      <c r="B25" s="255"/>
      <c r="C25" s="178"/>
      <c r="D25" s="181"/>
      <c r="E25" s="184"/>
      <c r="F25" s="178"/>
      <c r="G25" s="76" t="s">
        <v>6</v>
      </c>
      <c r="H25" s="26">
        <f t="shared" ref="H25:I25" si="2">SUM(H20:H24)</f>
        <v>180</v>
      </c>
      <c r="I25" s="26">
        <f t="shared" si="2"/>
        <v>180</v>
      </c>
      <c r="J25" s="26">
        <f t="shared" ref="J25" si="3">SUM(J20:J24)</f>
        <v>180</v>
      </c>
      <c r="K25" s="220"/>
      <c r="L25" s="17"/>
      <c r="M25" s="17"/>
      <c r="N25" s="41"/>
      <c r="O25" s="19"/>
    </row>
    <row r="26" spans="1:15" x14ac:dyDescent="0.2">
      <c r="A26" s="250" t="s">
        <v>5</v>
      </c>
      <c r="B26" s="253" t="s">
        <v>7</v>
      </c>
      <c r="C26" s="162" t="s">
        <v>20</v>
      </c>
      <c r="D26" s="179" t="s">
        <v>36</v>
      </c>
      <c r="E26" s="182"/>
      <c r="F26" s="162" t="s">
        <v>28</v>
      </c>
      <c r="G26" s="72" t="s">
        <v>19</v>
      </c>
      <c r="H26" s="24">
        <v>42</v>
      </c>
      <c r="I26" s="24">
        <v>42</v>
      </c>
      <c r="J26" s="24">
        <v>42</v>
      </c>
      <c r="K26" s="199" t="s">
        <v>37</v>
      </c>
      <c r="L26" s="10">
        <v>12</v>
      </c>
      <c r="M26" s="10">
        <v>12</v>
      </c>
      <c r="N26" s="38"/>
      <c r="O26" s="11"/>
    </row>
    <row r="27" spans="1:15" ht="13.5" thickBot="1" x14ac:dyDescent="0.25">
      <c r="A27" s="252"/>
      <c r="B27" s="255"/>
      <c r="C27" s="178"/>
      <c r="D27" s="181"/>
      <c r="E27" s="184"/>
      <c r="F27" s="178"/>
      <c r="G27" s="76" t="s">
        <v>6</v>
      </c>
      <c r="H27" s="26">
        <f t="shared" ref="H27:I27" si="4">SUM(H26:H26)</f>
        <v>42</v>
      </c>
      <c r="I27" s="26">
        <f t="shared" si="4"/>
        <v>42</v>
      </c>
      <c r="J27" s="26">
        <f t="shared" ref="J27" si="5">SUM(J26:J26)</f>
        <v>42</v>
      </c>
      <c r="K27" s="220"/>
      <c r="L27" s="17"/>
      <c r="M27" s="17"/>
      <c r="N27" s="41"/>
      <c r="O27" s="19"/>
    </row>
    <row r="28" spans="1:15" ht="12.75" customHeight="1" thickBot="1" x14ac:dyDescent="0.25">
      <c r="A28" s="109" t="s">
        <v>5</v>
      </c>
      <c r="B28" s="117" t="s">
        <v>7</v>
      </c>
      <c r="C28" s="169" t="s">
        <v>8</v>
      </c>
      <c r="D28" s="169"/>
      <c r="E28" s="169"/>
      <c r="F28" s="169"/>
      <c r="G28" s="169"/>
      <c r="H28" s="54">
        <f>SUM(H27,H25,H19)</f>
        <v>259.39999999999998</v>
      </c>
      <c r="I28" s="54">
        <f>SUM(I27,I25,I19)</f>
        <v>259.39999999999998</v>
      </c>
      <c r="J28" s="54">
        <f>SUM(J27,J25,J19)</f>
        <v>259.39999999999998</v>
      </c>
      <c r="K28" s="211"/>
      <c r="L28" s="211"/>
      <c r="M28" s="211"/>
      <c r="N28" s="211"/>
      <c r="O28" s="212"/>
    </row>
    <row r="29" spans="1:15" ht="17.25" customHeight="1" thickBot="1" x14ac:dyDescent="0.25">
      <c r="A29" s="92" t="s">
        <v>5</v>
      </c>
      <c r="B29" s="213" t="s">
        <v>9</v>
      </c>
      <c r="C29" s="214"/>
      <c r="D29" s="214"/>
      <c r="E29" s="214"/>
      <c r="F29" s="214"/>
      <c r="G29" s="214"/>
      <c r="H29" s="93">
        <f>SUM(H14,H28)</f>
        <v>348</v>
      </c>
      <c r="I29" s="93">
        <f>SUM(I14,I28)</f>
        <v>348</v>
      </c>
      <c r="J29" s="93">
        <f>SUM(J14,J28)</f>
        <v>347.4</v>
      </c>
      <c r="K29" s="215"/>
      <c r="L29" s="215"/>
      <c r="M29" s="215"/>
      <c r="N29" s="215"/>
      <c r="O29" s="216"/>
    </row>
    <row r="30" spans="1:15" ht="30" customHeight="1" thickBot="1" x14ac:dyDescent="0.25">
      <c r="A30" s="118" t="s">
        <v>7</v>
      </c>
      <c r="B30" s="126" t="s">
        <v>24</v>
      </c>
      <c r="C30" s="127"/>
      <c r="D30" s="127"/>
      <c r="E30" s="127"/>
      <c r="F30" s="127"/>
      <c r="G30" s="127"/>
      <c r="H30" s="145" t="s">
        <v>74</v>
      </c>
      <c r="I30" s="146"/>
      <c r="J30" s="147"/>
      <c r="K30" s="119" t="s">
        <v>66</v>
      </c>
      <c r="L30" s="87">
        <v>2</v>
      </c>
      <c r="M30" s="87">
        <v>2</v>
      </c>
      <c r="N30" s="88"/>
      <c r="O30" s="128"/>
    </row>
    <row r="31" spans="1:15" ht="15.75" customHeight="1" thickBot="1" x14ac:dyDescent="0.25">
      <c r="A31" s="91" t="s">
        <v>7</v>
      </c>
      <c r="B31" s="5" t="s">
        <v>5</v>
      </c>
      <c r="C31" s="217" t="s">
        <v>25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9"/>
    </row>
    <row r="32" spans="1:15" ht="18.75" customHeight="1" x14ac:dyDescent="0.2">
      <c r="A32" s="250" t="s">
        <v>7</v>
      </c>
      <c r="B32" s="253" t="s">
        <v>5</v>
      </c>
      <c r="C32" s="148" t="s">
        <v>5</v>
      </c>
      <c r="D32" s="281" t="s">
        <v>29</v>
      </c>
      <c r="E32" s="284" t="s">
        <v>30</v>
      </c>
      <c r="F32" s="162" t="s">
        <v>28</v>
      </c>
      <c r="G32" s="77" t="s">
        <v>19</v>
      </c>
      <c r="H32" s="49"/>
      <c r="I32" s="49"/>
      <c r="J32" s="49"/>
      <c r="K32" s="199" t="s">
        <v>31</v>
      </c>
      <c r="L32" s="10">
        <v>12</v>
      </c>
      <c r="M32" s="38">
        <v>10</v>
      </c>
      <c r="N32" s="289" t="s">
        <v>100</v>
      </c>
      <c r="O32" s="269" t="s">
        <v>70</v>
      </c>
    </row>
    <row r="33" spans="1:30" ht="17.25" customHeight="1" x14ac:dyDescent="0.2">
      <c r="A33" s="251"/>
      <c r="B33" s="254"/>
      <c r="C33" s="149"/>
      <c r="D33" s="282"/>
      <c r="E33" s="285"/>
      <c r="F33" s="163"/>
      <c r="G33" s="78" t="s">
        <v>26</v>
      </c>
      <c r="H33" s="27">
        <v>192</v>
      </c>
      <c r="I33" s="27">
        <v>192</v>
      </c>
      <c r="J33" s="64">
        <v>187.5</v>
      </c>
      <c r="K33" s="200"/>
      <c r="L33" s="16"/>
      <c r="M33" s="12"/>
      <c r="N33" s="290"/>
      <c r="O33" s="27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30" ht="19.5" customHeight="1" x14ac:dyDescent="0.2">
      <c r="A34" s="251"/>
      <c r="B34" s="254"/>
      <c r="C34" s="149"/>
      <c r="D34" s="282"/>
      <c r="E34" s="285"/>
      <c r="F34" s="163"/>
      <c r="G34" s="78" t="s">
        <v>27</v>
      </c>
      <c r="H34" s="27">
        <v>348.8</v>
      </c>
      <c r="I34" s="27">
        <v>348.8</v>
      </c>
      <c r="J34" s="64">
        <v>290.89999999999998</v>
      </c>
      <c r="K34" s="47"/>
      <c r="L34" s="16"/>
      <c r="M34" s="12"/>
      <c r="N34" s="290"/>
      <c r="O34" s="270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52"/>
    </row>
    <row r="35" spans="1:30" ht="13.5" thickBot="1" x14ac:dyDescent="0.25">
      <c r="A35" s="252"/>
      <c r="B35" s="255"/>
      <c r="C35" s="150"/>
      <c r="D35" s="283"/>
      <c r="E35" s="286"/>
      <c r="F35" s="178"/>
      <c r="G35" s="71" t="s">
        <v>6</v>
      </c>
      <c r="H35" s="26">
        <f>SUM(H32:H34)</f>
        <v>540.79999999999995</v>
      </c>
      <c r="I35" s="26">
        <f t="shared" ref="I35:J35" si="6">SUM(I32:I34)</f>
        <v>540.79999999999995</v>
      </c>
      <c r="J35" s="65">
        <f t="shared" si="6"/>
        <v>478.4</v>
      </c>
      <c r="K35" s="48"/>
      <c r="L35" s="17"/>
      <c r="M35" s="13"/>
      <c r="N35" s="291"/>
      <c r="O35" s="27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52"/>
    </row>
    <row r="36" spans="1:30" ht="39.75" customHeight="1" x14ac:dyDescent="0.2">
      <c r="A36" s="272" t="s">
        <v>7</v>
      </c>
      <c r="B36" s="275" t="s">
        <v>5</v>
      </c>
      <c r="C36" s="148" t="s">
        <v>7</v>
      </c>
      <c r="D36" s="278" t="s">
        <v>32</v>
      </c>
      <c r="E36" s="80" t="s">
        <v>30</v>
      </c>
      <c r="F36" s="148" t="s">
        <v>28</v>
      </c>
      <c r="G36" s="79" t="s">
        <v>19</v>
      </c>
      <c r="H36" s="24"/>
      <c r="I36" s="24"/>
      <c r="J36" s="63"/>
      <c r="K36" s="151" t="s">
        <v>53</v>
      </c>
      <c r="L36" s="22"/>
      <c r="M36" s="42"/>
      <c r="N36" s="292" t="s">
        <v>90</v>
      </c>
      <c r="O36" s="314" t="s">
        <v>101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30" ht="38.25" customHeight="1" x14ac:dyDescent="0.2">
      <c r="A37" s="273"/>
      <c r="B37" s="276"/>
      <c r="C37" s="149"/>
      <c r="D37" s="279"/>
      <c r="E37" s="287" t="s">
        <v>47</v>
      </c>
      <c r="F37" s="149"/>
      <c r="G37" s="78" t="s">
        <v>26</v>
      </c>
      <c r="H37" s="27">
        <v>1342.3</v>
      </c>
      <c r="I37" s="27">
        <v>1342.3</v>
      </c>
      <c r="J37" s="64">
        <v>790.2</v>
      </c>
      <c r="K37" s="152"/>
      <c r="L37" s="23"/>
      <c r="M37" s="43"/>
      <c r="N37" s="293"/>
      <c r="O37" s="315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30" ht="53.25" customHeight="1" x14ac:dyDescent="0.2">
      <c r="A38" s="273"/>
      <c r="B38" s="276"/>
      <c r="C38" s="149"/>
      <c r="D38" s="279"/>
      <c r="E38" s="287"/>
      <c r="F38" s="149"/>
      <c r="G38" s="78" t="s">
        <v>27</v>
      </c>
      <c r="H38" s="27">
        <v>1286.9000000000001</v>
      </c>
      <c r="I38" s="27">
        <v>1286.9000000000001</v>
      </c>
      <c r="J38" s="64">
        <v>677.7</v>
      </c>
      <c r="K38" s="152"/>
      <c r="L38" s="23"/>
      <c r="M38" s="43"/>
      <c r="N38" s="293"/>
      <c r="O38" s="315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30" ht="50.25" customHeight="1" thickBot="1" x14ac:dyDescent="0.25">
      <c r="A39" s="274"/>
      <c r="B39" s="277"/>
      <c r="C39" s="150"/>
      <c r="D39" s="280"/>
      <c r="E39" s="288"/>
      <c r="F39" s="150"/>
      <c r="G39" s="76" t="s">
        <v>6</v>
      </c>
      <c r="H39" s="26">
        <f>SUM(H36:H38)</f>
        <v>2629.2</v>
      </c>
      <c r="I39" s="26">
        <f>SUM(I36:I38)</f>
        <v>2629.2</v>
      </c>
      <c r="J39" s="65">
        <f t="shared" ref="J39" si="7">SUM(J36:J38)</f>
        <v>1467.9</v>
      </c>
      <c r="K39" s="153"/>
      <c r="L39" s="33">
        <v>100</v>
      </c>
      <c r="M39" s="97">
        <v>80</v>
      </c>
      <c r="N39" s="294"/>
      <c r="O39" s="316"/>
    </row>
    <row r="40" spans="1:30" ht="27.75" customHeight="1" x14ac:dyDescent="0.2">
      <c r="A40" s="250" t="s">
        <v>7</v>
      </c>
      <c r="B40" s="253" t="s">
        <v>5</v>
      </c>
      <c r="C40" s="162" t="s">
        <v>20</v>
      </c>
      <c r="D40" s="256" t="s">
        <v>48</v>
      </c>
      <c r="E40" s="81" t="s">
        <v>30</v>
      </c>
      <c r="F40" s="162" t="s">
        <v>28</v>
      </c>
      <c r="G40" s="72" t="s">
        <v>19</v>
      </c>
      <c r="H40" s="24"/>
      <c r="I40" s="24"/>
      <c r="J40" s="63"/>
      <c r="K40" s="262" t="s">
        <v>52</v>
      </c>
      <c r="L40" s="32"/>
      <c r="M40" s="98"/>
      <c r="N40" s="265" t="s">
        <v>73</v>
      </c>
      <c r="O40" s="317" t="s">
        <v>72</v>
      </c>
    </row>
    <row r="41" spans="1:30" ht="27.75" customHeight="1" x14ac:dyDescent="0.2">
      <c r="A41" s="251"/>
      <c r="B41" s="254"/>
      <c r="C41" s="163"/>
      <c r="D41" s="257"/>
      <c r="E41" s="259" t="s">
        <v>45</v>
      </c>
      <c r="F41" s="163"/>
      <c r="G41" s="73" t="s">
        <v>26</v>
      </c>
      <c r="H41" s="27">
        <v>500</v>
      </c>
      <c r="I41" s="27">
        <v>500</v>
      </c>
      <c r="J41" s="64">
        <v>0</v>
      </c>
      <c r="K41" s="263"/>
      <c r="L41" s="16"/>
      <c r="M41" s="99"/>
      <c r="N41" s="266"/>
      <c r="O41" s="318"/>
    </row>
    <row r="42" spans="1:30" ht="27.75" customHeight="1" x14ac:dyDescent="0.2">
      <c r="A42" s="251"/>
      <c r="B42" s="254"/>
      <c r="C42" s="163"/>
      <c r="D42" s="257"/>
      <c r="E42" s="260"/>
      <c r="F42" s="163"/>
      <c r="G42" s="73" t="s">
        <v>27</v>
      </c>
      <c r="H42" s="27">
        <v>500</v>
      </c>
      <c r="I42" s="27">
        <v>500</v>
      </c>
      <c r="J42" s="64"/>
      <c r="K42" s="263"/>
      <c r="L42" s="16"/>
      <c r="M42" s="99"/>
      <c r="N42" s="267"/>
      <c r="O42" s="318"/>
    </row>
    <row r="43" spans="1:30" ht="19.5" customHeight="1" thickBot="1" x14ac:dyDescent="0.25">
      <c r="A43" s="252"/>
      <c r="B43" s="255"/>
      <c r="C43" s="178"/>
      <c r="D43" s="258"/>
      <c r="E43" s="261"/>
      <c r="F43" s="178"/>
      <c r="G43" s="76" t="s">
        <v>6</v>
      </c>
      <c r="H43" s="26">
        <f>H42+H41</f>
        <v>1000</v>
      </c>
      <c r="I43" s="26">
        <f t="shared" ref="I43:J43" si="8">I42+I41</f>
        <v>1000</v>
      </c>
      <c r="J43" s="65">
        <f t="shared" si="8"/>
        <v>0</v>
      </c>
      <c r="K43" s="264"/>
      <c r="L43" s="17">
        <v>8</v>
      </c>
      <c r="M43" s="100">
        <v>0</v>
      </c>
      <c r="N43" s="268"/>
      <c r="O43" s="319"/>
    </row>
    <row r="44" spans="1:30" ht="14.25" customHeight="1" thickBot="1" x14ac:dyDescent="0.25">
      <c r="A44" s="118" t="s">
        <v>7</v>
      </c>
      <c r="B44" s="117" t="s">
        <v>5</v>
      </c>
      <c r="C44" s="249" t="s">
        <v>8</v>
      </c>
      <c r="D44" s="169"/>
      <c r="E44" s="169"/>
      <c r="F44" s="169"/>
      <c r="G44" s="169"/>
      <c r="H44" s="54">
        <f>H43+H39+H35</f>
        <v>4170</v>
      </c>
      <c r="I44" s="51">
        <f>I43+I39+I35</f>
        <v>4170</v>
      </c>
      <c r="J44" s="66">
        <f t="shared" ref="J44" si="9">J43+J39+J35</f>
        <v>1946.3000000000002</v>
      </c>
      <c r="K44" s="211"/>
      <c r="L44" s="211"/>
      <c r="M44" s="211"/>
      <c r="N44" s="211"/>
      <c r="O44" s="212"/>
    </row>
    <row r="45" spans="1:30" ht="14.25" customHeight="1" thickBot="1" x14ac:dyDescent="0.25">
      <c r="A45" s="91" t="s">
        <v>7</v>
      </c>
      <c r="B45" s="213" t="s">
        <v>9</v>
      </c>
      <c r="C45" s="214"/>
      <c r="D45" s="214"/>
      <c r="E45" s="214"/>
      <c r="F45" s="214"/>
      <c r="G45" s="214"/>
      <c r="H45" s="93">
        <f>SUM(H44)</f>
        <v>4170</v>
      </c>
      <c r="I45" s="93">
        <f t="shared" ref="I45:J45" si="10">SUM(I44)</f>
        <v>4170</v>
      </c>
      <c r="J45" s="94">
        <f t="shared" si="10"/>
        <v>1946.3000000000002</v>
      </c>
      <c r="K45" s="215"/>
      <c r="L45" s="215"/>
      <c r="M45" s="215"/>
      <c r="N45" s="215"/>
      <c r="O45" s="216"/>
    </row>
    <row r="46" spans="1:30" ht="14.25" customHeight="1" thickBot="1" x14ac:dyDescent="0.25">
      <c r="A46" s="6" t="s">
        <v>7</v>
      </c>
      <c r="B46" s="239" t="s">
        <v>49</v>
      </c>
      <c r="C46" s="240"/>
      <c r="D46" s="240"/>
      <c r="E46" s="240"/>
      <c r="F46" s="240"/>
      <c r="G46" s="240"/>
      <c r="H46" s="9">
        <f>SUM(H29,H45)</f>
        <v>4518</v>
      </c>
      <c r="I46" s="9">
        <f t="shared" ref="I46:J46" si="11">SUM(I29,I45)</f>
        <v>4518</v>
      </c>
      <c r="J46" s="67">
        <f t="shared" si="11"/>
        <v>2293.7000000000003</v>
      </c>
      <c r="K46" s="241"/>
      <c r="L46" s="241"/>
      <c r="M46" s="241"/>
      <c r="N46" s="241"/>
      <c r="O46" s="242"/>
    </row>
    <row r="47" spans="1:30" ht="14.25" customHeight="1" x14ac:dyDescent="0.2">
      <c r="A47" s="312" t="s">
        <v>86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1"/>
      <c r="M47" s="1"/>
      <c r="N47" s="1"/>
      <c r="O47" s="1"/>
    </row>
    <row r="48" spans="1:30" ht="14.25" customHeight="1" x14ac:dyDescent="0.2">
      <c r="A48" s="247" t="s">
        <v>87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1"/>
      <c r="M48" s="1"/>
      <c r="N48" s="1"/>
      <c r="O48" s="1"/>
    </row>
    <row r="49" spans="1:35" s="8" customFormat="1" ht="14.25" customHeight="1" thickBot="1" x14ac:dyDescent="0.25">
      <c r="A49" s="243" t="s">
        <v>12</v>
      </c>
      <c r="B49" s="243"/>
      <c r="C49" s="243"/>
      <c r="D49" s="243"/>
      <c r="E49" s="243"/>
      <c r="F49" s="243"/>
      <c r="G49" s="243"/>
      <c r="H49" s="243"/>
      <c r="I49" s="44"/>
      <c r="J49" s="44"/>
      <c r="K49" s="1"/>
      <c r="L49" s="1"/>
      <c r="M49" s="1"/>
      <c r="N49" s="1"/>
      <c r="O49" s="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75" customHeight="1" thickBot="1" x14ac:dyDescent="0.25">
      <c r="A50" s="244" t="s">
        <v>10</v>
      </c>
      <c r="B50" s="245"/>
      <c r="C50" s="245"/>
      <c r="D50" s="245"/>
      <c r="E50" s="245"/>
      <c r="F50" s="245"/>
      <c r="G50" s="246"/>
      <c r="H50" s="57" t="s">
        <v>58</v>
      </c>
      <c r="I50" s="58" t="s">
        <v>59</v>
      </c>
      <c r="J50" s="58" t="s">
        <v>60</v>
      </c>
    </row>
    <row r="51" spans="1:35" x14ac:dyDescent="0.2">
      <c r="A51" s="230" t="s">
        <v>13</v>
      </c>
      <c r="B51" s="231"/>
      <c r="C51" s="231"/>
      <c r="D51" s="231"/>
      <c r="E51" s="231"/>
      <c r="F51" s="231"/>
      <c r="G51" s="232"/>
      <c r="H51" s="31">
        <f>SUM(H52:H53)</f>
        <v>2382.3000000000002</v>
      </c>
      <c r="I51" s="31">
        <f t="shared" ref="I51:J51" si="12">SUM(I52:I53)</f>
        <v>2382.3000000000002</v>
      </c>
      <c r="J51" s="59">
        <f t="shared" si="12"/>
        <v>1325.1</v>
      </c>
      <c r="K51" s="2"/>
      <c r="L51" s="2"/>
      <c r="M51" s="2"/>
      <c r="N51" s="2"/>
      <c r="O51" s="2"/>
    </row>
    <row r="52" spans="1:35" x14ac:dyDescent="0.2">
      <c r="A52" s="233" t="s">
        <v>16</v>
      </c>
      <c r="B52" s="234"/>
      <c r="C52" s="234"/>
      <c r="D52" s="234"/>
      <c r="E52" s="234"/>
      <c r="F52" s="234"/>
      <c r="G52" s="235"/>
      <c r="H52" s="29">
        <f>SUMIF(G10:G46,"SB",H10:H46)</f>
        <v>348</v>
      </c>
      <c r="I52" s="29">
        <f>SUMIF(G10:G46,"SB",I10:I46)</f>
        <v>348</v>
      </c>
      <c r="J52" s="60">
        <f>SUMIF(G10:G46,"SB",J10:J46)</f>
        <v>347.4</v>
      </c>
      <c r="K52" s="2"/>
      <c r="L52" s="2"/>
      <c r="M52" s="2"/>
      <c r="N52" s="2"/>
      <c r="O52" s="2"/>
    </row>
    <row r="53" spans="1:35" x14ac:dyDescent="0.2">
      <c r="A53" s="236" t="s">
        <v>17</v>
      </c>
      <c r="B53" s="237"/>
      <c r="C53" s="237"/>
      <c r="D53" s="237"/>
      <c r="E53" s="237"/>
      <c r="F53" s="237"/>
      <c r="G53" s="238"/>
      <c r="H53" s="29">
        <f>SUMIF(G10:G46,"SB(P)",H10:H46)</f>
        <v>2034.3</v>
      </c>
      <c r="I53" s="29">
        <f>SUMIF(G10:G46,"SB(P)",I10:I46)</f>
        <v>2034.3</v>
      </c>
      <c r="J53" s="60">
        <f>SUMIF(G10:G46,"SB(P)",J10:J46)</f>
        <v>977.7</v>
      </c>
      <c r="K53" s="2"/>
      <c r="L53" s="2"/>
      <c r="M53" s="2"/>
      <c r="N53" s="2"/>
      <c r="O53" s="2"/>
    </row>
    <row r="54" spans="1:35" x14ac:dyDescent="0.2">
      <c r="A54" s="221" t="s">
        <v>14</v>
      </c>
      <c r="B54" s="222"/>
      <c r="C54" s="222"/>
      <c r="D54" s="222"/>
      <c r="E54" s="222"/>
      <c r="F54" s="222"/>
      <c r="G54" s="223"/>
      <c r="H54" s="28">
        <f>SUM(H55:H55)</f>
        <v>2135.6999999999998</v>
      </c>
      <c r="I54" s="28">
        <f t="shared" ref="I54:J54" si="13">SUM(I55:I55)</f>
        <v>2135.6999999999998</v>
      </c>
      <c r="J54" s="61">
        <f t="shared" si="13"/>
        <v>968.6</v>
      </c>
      <c r="K54" s="2"/>
      <c r="L54" s="2"/>
      <c r="M54" s="2"/>
      <c r="N54" s="2"/>
      <c r="O54" s="2"/>
    </row>
    <row r="55" spans="1:35" x14ac:dyDescent="0.2">
      <c r="A55" s="224" t="s">
        <v>18</v>
      </c>
      <c r="B55" s="225"/>
      <c r="C55" s="225"/>
      <c r="D55" s="225"/>
      <c r="E55" s="225"/>
      <c r="F55" s="225"/>
      <c r="G55" s="226"/>
      <c r="H55" s="29">
        <f>SUMIF(G10:G46,"ES",H10:H46)</f>
        <v>2135.6999999999998</v>
      </c>
      <c r="I55" s="29">
        <f>SUMIF(G10:G46,"ES",I10:I46)</f>
        <v>2135.6999999999998</v>
      </c>
      <c r="J55" s="60">
        <f>SUMIF(G10:G46,"ES",J10:J46)</f>
        <v>968.6</v>
      </c>
      <c r="K55" s="2"/>
      <c r="L55" s="2"/>
      <c r="M55" s="2"/>
      <c r="N55" s="2"/>
      <c r="O55" s="2"/>
    </row>
    <row r="56" spans="1:35" ht="13.5" thickBot="1" x14ac:dyDescent="0.25">
      <c r="A56" s="227" t="s">
        <v>15</v>
      </c>
      <c r="B56" s="228"/>
      <c r="C56" s="228"/>
      <c r="D56" s="228"/>
      <c r="E56" s="228"/>
      <c r="F56" s="228"/>
      <c r="G56" s="229"/>
      <c r="H56" s="30">
        <f>SUM(H51,H54)</f>
        <v>4518</v>
      </c>
      <c r="I56" s="30">
        <f t="shared" ref="I56:J56" si="14">SUM(I51,I54)</f>
        <v>4518</v>
      </c>
      <c r="J56" s="62">
        <f t="shared" si="14"/>
        <v>2293.6999999999998</v>
      </c>
      <c r="K56" s="2"/>
      <c r="L56" s="2"/>
      <c r="M56" s="2"/>
      <c r="N56" s="2"/>
      <c r="O56" s="2"/>
    </row>
  </sheetData>
  <mergeCells count="121">
    <mergeCell ref="B10:B13"/>
    <mergeCell ref="C10:C13"/>
    <mergeCell ref="A16:A19"/>
    <mergeCell ref="B16:B19"/>
    <mergeCell ref="C16:C19"/>
    <mergeCell ref="D16:D19"/>
    <mergeCell ref="N16:N17"/>
    <mergeCell ref="A47:K47"/>
    <mergeCell ref="O36:O39"/>
    <mergeCell ref="O40:O43"/>
    <mergeCell ref="F10:F13"/>
    <mergeCell ref="K12:K13"/>
    <mergeCell ref="L12:L13"/>
    <mergeCell ref="M12:M13"/>
    <mergeCell ref="A26:A27"/>
    <mergeCell ref="B26:B27"/>
    <mergeCell ref="C26:C27"/>
    <mergeCell ref="D26:D27"/>
    <mergeCell ref="E26:E27"/>
    <mergeCell ref="A10:A13"/>
    <mergeCell ref="K26:K27"/>
    <mergeCell ref="A20:A25"/>
    <mergeCell ref="B20:B25"/>
    <mergeCell ref="F20:F25"/>
    <mergeCell ref="A2:O2"/>
    <mergeCell ref="L3:O3"/>
    <mergeCell ref="A4:A6"/>
    <mergeCell ref="B4:B6"/>
    <mergeCell ref="C4:C6"/>
    <mergeCell ref="D4:D6"/>
    <mergeCell ref="E4:E6"/>
    <mergeCell ref="H5:H6"/>
    <mergeCell ref="K5:K6"/>
    <mergeCell ref="F4:F6"/>
    <mergeCell ref="O4:O6"/>
    <mergeCell ref="M5:M6"/>
    <mergeCell ref="K20:K21"/>
    <mergeCell ref="O32:O35"/>
    <mergeCell ref="A36:A39"/>
    <mergeCell ref="B36:B39"/>
    <mergeCell ref="C36:C39"/>
    <mergeCell ref="D36:D39"/>
    <mergeCell ref="A32:A35"/>
    <mergeCell ref="B32:B35"/>
    <mergeCell ref="C32:C35"/>
    <mergeCell ref="D32:D35"/>
    <mergeCell ref="E32:E35"/>
    <mergeCell ref="E37:E39"/>
    <mergeCell ref="N32:N35"/>
    <mergeCell ref="N36:N39"/>
    <mergeCell ref="C44:G44"/>
    <mergeCell ref="K44:O44"/>
    <mergeCell ref="B45:G45"/>
    <mergeCell ref="K45:O45"/>
    <mergeCell ref="A40:A43"/>
    <mergeCell ref="B40:B43"/>
    <mergeCell ref="C40:C43"/>
    <mergeCell ref="D40:D43"/>
    <mergeCell ref="F40:F43"/>
    <mergeCell ref="E41:E43"/>
    <mergeCell ref="K40:K43"/>
    <mergeCell ref="N40:N43"/>
    <mergeCell ref="A54:G54"/>
    <mergeCell ref="A55:G55"/>
    <mergeCell ref="A56:G56"/>
    <mergeCell ref="A51:G51"/>
    <mergeCell ref="A52:G52"/>
    <mergeCell ref="A53:G53"/>
    <mergeCell ref="B46:G46"/>
    <mergeCell ref="K46:O46"/>
    <mergeCell ref="A49:H49"/>
    <mergeCell ref="A50:G50"/>
    <mergeCell ref="A48:K48"/>
    <mergeCell ref="A1:O1"/>
    <mergeCell ref="N4:N6"/>
    <mergeCell ref="I5:I6"/>
    <mergeCell ref="J5:J6"/>
    <mergeCell ref="L5:L6"/>
    <mergeCell ref="G4:G6"/>
    <mergeCell ref="H4:J4"/>
    <mergeCell ref="K4:M4"/>
    <mergeCell ref="F32:F35"/>
    <mergeCell ref="K32:K33"/>
    <mergeCell ref="O20:O21"/>
    <mergeCell ref="K22:K23"/>
    <mergeCell ref="L22:L23"/>
    <mergeCell ref="M22:M23"/>
    <mergeCell ref="O22:O23"/>
    <mergeCell ref="M18:M19"/>
    <mergeCell ref="O18:O19"/>
    <mergeCell ref="E16:E19"/>
    <mergeCell ref="C28:G28"/>
    <mergeCell ref="K28:O28"/>
    <mergeCell ref="B29:G29"/>
    <mergeCell ref="K29:O29"/>
    <mergeCell ref="C31:O31"/>
    <mergeCell ref="K24:K25"/>
    <mergeCell ref="Q34:AC34"/>
    <mergeCell ref="Q35:AC35"/>
    <mergeCell ref="H7:J7"/>
    <mergeCell ref="B7:G7"/>
    <mergeCell ref="H8:J8"/>
    <mergeCell ref="H30:J30"/>
    <mergeCell ref="F36:F39"/>
    <mergeCell ref="K36:K39"/>
    <mergeCell ref="L20:L21"/>
    <mergeCell ref="M20:M21"/>
    <mergeCell ref="D10:D13"/>
    <mergeCell ref="E10:E13"/>
    <mergeCell ref="F16:F19"/>
    <mergeCell ref="K16:K17"/>
    <mergeCell ref="K18:K19"/>
    <mergeCell ref="L18:L19"/>
    <mergeCell ref="C14:G14"/>
    <mergeCell ref="C15:O15"/>
    <mergeCell ref="O12:O13"/>
    <mergeCell ref="C9:O9"/>
    <mergeCell ref="F26:F27"/>
    <mergeCell ref="C20:C25"/>
    <mergeCell ref="D20:D25"/>
    <mergeCell ref="E20:E25"/>
  </mergeCells>
  <printOptions horizontalCentered="1"/>
  <pageMargins left="0.47244094488188981" right="0.47244094488188981" top="0.74803149606299213" bottom="0.47244094488188981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3</vt:i4>
      </vt:variant>
    </vt:vector>
  </HeadingPairs>
  <TitlesOfParts>
    <vt:vector size="5" baseType="lpstr">
      <vt:lpstr>Ataskaita</vt:lpstr>
      <vt:lpstr>Priemonių suvestinė</vt:lpstr>
      <vt:lpstr>Ataskaita!Print_Area</vt:lpstr>
      <vt:lpstr>'Priemonių suvestinė'!Print_Area</vt:lpstr>
      <vt:lpstr>'Priemonių suvestinė'!Print_Titles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2014-03-13T06:40:20Z</cp:lastPrinted>
  <dcterms:created xsi:type="dcterms:W3CDTF">2007-07-27T10:32:34Z</dcterms:created>
  <dcterms:modified xsi:type="dcterms:W3CDTF">2014-04-10T08:00:34Z</dcterms:modified>
</cp:coreProperties>
</file>