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765" windowWidth="15480" windowHeight="10620"/>
  </bookViews>
  <sheets>
    <sheet name="2 programa" sheetId="6" r:id="rId1"/>
    <sheet name="aiškinamoji lentelė" sheetId="5" state="hidden" r:id="rId2"/>
    <sheet name="Asignavimų valdytojų kodai" sheetId="3" state="hidden" r:id="rId3"/>
  </sheets>
  <definedNames>
    <definedName name="_xlnm.Print_Area" localSheetId="0">'2 programa'!$A$1:$N$74</definedName>
    <definedName name="_xlnm.Print_Area" localSheetId="1">'aiškinamoji lentelė'!$A$1:$U$76</definedName>
    <definedName name="_xlnm.Print_Titles" localSheetId="0">'2 programa'!$5:$7</definedName>
    <definedName name="_xlnm.Print_Titles" localSheetId="1">'aiškinamoji lentelė'!$6:$8</definedName>
  </definedNames>
  <calcPr calcId="145621" fullPrecision="0"/>
</workbook>
</file>

<file path=xl/calcChain.xml><?xml version="1.0" encoding="utf-8"?>
<calcChain xmlns="http://schemas.openxmlformats.org/spreadsheetml/2006/main">
  <c r="L13" i="5" l="1"/>
  <c r="H49" i="6" l="1"/>
  <c r="J72" i="6" l="1"/>
  <c r="I72" i="6"/>
  <c r="H72" i="6"/>
  <c r="J71" i="6"/>
  <c r="I71" i="6"/>
  <c r="H71" i="6"/>
  <c r="J70" i="6"/>
  <c r="I70" i="6"/>
  <c r="H70" i="6"/>
  <c r="H68" i="6"/>
  <c r="J67" i="6"/>
  <c r="I67" i="6"/>
  <c r="H67" i="6"/>
  <c r="H66" i="6"/>
  <c r="J65" i="6"/>
  <c r="J64" i="6" s="1"/>
  <c r="J63" i="6" s="1"/>
  <c r="I65" i="6"/>
  <c r="I64" i="6" s="1"/>
  <c r="I63" i="6" s="1"/>
  <c r="H65" i="6"/>
  <c r="I56" i="6"/>
  <c r="H56" i="6"/>
  <c r="J54" i="6"/>
  <c r="I54" i="6"/>
  <c r="H54" i="6"/>
  <c r="J49" i="6"/>
  <c r="I49" i="6"/>
  <c r="J41" i="6"/>
  <c r="J42" i="6" s="1"/>
  <c r="I41" i="6"/>
  <c r="I42" i="6" s="1"/>
  <c r="H41" i="6"/>
  <c r="H42" i="6" s="1"/>
  <c r="J28" i="6"/>
  <c r="I28" i="6"/>
  <c r="H28" i="6"/>
  <c r="H29" i="6" s="1"/>
  <c r="J25" i="6"/>
  <c r="I25" i="6"/>
  <c r="H25" i="6"/>
  <c r="I21" i="6"/>
  <c r="H21" i="6"/>
  <c r="J16" i="6"/>
  <c r="I16" i="6"/>
  <c r="H16" i="6"/>
  <c r="J29" i="6" l="1"/>
  <c r="J43" i="6" s="1"/>
  <c r="J69" i="6"/>
  <c r="J73" i="6" s="1"/>
  <c r="H69" i="6"/>
  <c r="I69" i="6"/>
  <c r="I73" i="6" s="1"/>
  <c r="J57" i="6"/>
  <c r="J58" i="6" s="1"/>
  <c r="J59" i="6" s="1"/>
  <c r="H43" i="6"/>
  <c r="I29" i="6"/>
  <c r="I43" i="6" s="1"/>
  <c r="H57" i="6"/>
  <c r="H58" i="6" s="1"/>
  <c r="I57" i="6"/>
  <c r="I58" i="6" s="1"/>
  <c r="H64" i="6"/>
  <c r="H63" i="6" s="1"/>
  <c r="H59" i="6" l="1"/>
  <c r="H73" i="6"/>
  <c r="I59" i="6"/>
  <c r="L43" i="5"/>
  <c r="P53" i="5" l="1"/>
  <c r="L53" i="5"/>
  <c r="O53" i="5" s="1"/>
  <c r="K43" i="5" l="1"/>
  <c r="K44" i="5" s="1"/>
  <c r="L44" i="5"/>
  <c r="M43" i="5"/>
  <c r="M44" i="5" s="1"/>
  <c r="N43" i="5"/>
  <c r="N44" i="5" s="1"/>
  <c r="O43" i="5"/>
  <c r="O44" i="5" s="1"/>
  <c r="P43" i="5"/>
  <c r="P44" i="5" s="1"/>
  <c r="Q43" i="5"/>
  <c r="Q44" i="5" s="1"/>
  <c r="J43" i="5"/>
  <c r="J44" i="5" s="1"/>
  <c r="L17" i="5" l="1"/>
  <c r="P22" i="5" l="1"/>
  <c r="M22" i="5"/>
  <c r="L22" i="5"/>
  <c r="K22" i="5"/>
  <c r="J22" i="5"/>
  <c r="N22" i="5" l="1"/>
  <c r="O22" i="5"/>
  <c r="Q29" i="5" l="1"/>
  <c r="P29" i="5"/>
  <c r="O29" i="5"/>
  <c r="N29" i="5"/>
  <c r="M29" i="5"/>
  <c r="L29" i="5"/>
  <c r="K29" i="5"/>
  <c r="J29" i="5"/>
  <c r="P59" i="5" l="1"/>
  <c r="O59" i="5"/>
  <c r="N59" i="5"/>
  <c r="M59" i="5"/>
  <c r="L59" i="5"/>
  <c r="K59" i="5"/>
  <c r="J59" i="5"/>
  <c r="L26" i="5" l="1"/>
  <c r="L30" i="5" s="1"/>
  <c r="L45" i="5" s="1"/>
  <c r="L57" i="5" l="1"/>
  <c r="L52" i="5" l="1"/>
  <c r="L60" i="5" s="1"/>
  <c r="M52" i="5"/>
  <c r="N52" i="5"/>
  <c r="O52" i="5"/>
  <c r="P52" i="5"/>
  <c r="Q52" i="5"/>
  <c r="J52" i="5"/>
  <c r="K26" i="5" l="1"/>
  <c r="K74" i="5"/>
  <c r="K73" i="5"/>
  <c r="K70" i="5"/>
  <c r="K69" i="5"/>
  <c r="K57" i="5"/>
  <c r="K17" i="5"/>
  <c r="K30" i="5" l="1"/>
  <c r="K45" i="5" s="1"/>
  <c r="L71" i="5"/>
  <c r="J69" i="5"/>
  <c r="J71" i="5"/>
  <c r="K51" i="5" l="1"/>
  <c r="K71" i="5" s="1"/>
  <c r="K50" i="5"/>
  <c r="K75" i="5" s="1"/>
  <c r="K72" i="5" s="1"/>
  <c r="K49" i="5"/>
  <c r="K52" i="5" l="1"/>
  <c r="K60" i="5" s="1"/>
  <c r="K61" i="5" s="1"/>
  <c r="K62" i="5" s="1"/>
  <c r="K68" i="5"/>
  <c r="K67" i="5" l="1"/>
  <c r="K66" i="5" s="1"/>
  <c r="K76" i="5" s="1"/>
  <c r="L74" i="5"/>
  <c r="Q26" i="5" l="1"/>
  <c r="P26" i="5"/>
  <c r="O26" i="5"/>
  <c r="N26" i="5"/>
  <c r="M26" i="5"/>
  <c r="J26" i="5"/>
  <c r="P70" i="5" l="1"/>
  <c r="P75" i="5"/>
  <c r="Q74" i="5"/>
  <c r="P74" i="5"/>
  <c r="Q57" i="5"/>
  <c r="Q60" i="5" s="1"/>
  <c r="M57" i="5"/>
  <c r="M60" i="5" s="1"/>
  <c r="N57" i="5"/>
  <c r="N60" i="5" s="1"/>
  <c r="O57" i="5"/>
  <c r="O60" i="5" s="1"/>
  <c r="P57" i="5"/>
  <c r="P60" i="5" s="1"/>
  <c r="J57" i="5"/>
  <c r="J60" i="5" s="1"/>
  <c r="P61" i="5" l="1"/>
  <c r="Q73" i="5"/>
  <c r="P73" i="5"/>
  <c r="P72" i="5" s="1"/>
  <c r="J73" i="5"/>
  <c r="L73" i="5" l="1"/>
  <c r="L69" i="5" l="1"/>
  <c r="P68" i="5" l="1"/>
  <c r="P67" i="5" l="1"/>
  <c r="P66" i="5" s="1"/>
  <c r="P76" i="5" s="1"/>
  <c r="M17" i="5" l="1"/>
  <c r="M30" i="5" s="1"/>
  <c r="M45" i="5" s="1"/>
  <c r="N17" i="5"/>
  <c r="N30" i="5" s="1"/>
  <c r="N45" i="5" s="1"/>
  <c r="O17" i="5"/>
  <c r="O30" i="5" s="1"/>
  <c r="O45" i="5" s="1"/>
  <c r="P17" i="5"/>
  <c r="P30" i="5" s="1"/>
  <c r="P45" i="5" s="1"/>
  <c r="Q17" i="5"/>
  <c r="Q30" i="5" s="1"/>
  <c r="Q45" i="5" s="1"/>
  <c r="J74" i="5"/>
  <c r="J70" i="5"/>
  <c r="L75" i="5"/>
  <c r="L72" i="5" s="1"/>
  <c r="J75" i="5"/>
  <c r="Q68" i="5"/>
  <c r="Q70" i="5"/>
  <c r="Q75" i="5"/>
  <c r="Q72" i="5" s="1"/>
  <c r="Q67" i="5" l="1"/>
  <c r="Q66" i="5" s="1"/>
  <c r="Q76" i="5" s="1"/>
  <c r="P62" i="5"/>
  <c r="J72" i="5"/>
  <c r="L68" i="5"/>
  <c r="L70" i="5"/>
  <c r="J68" i="5"/>
  <c r="J67" i="5" s="1"/>
  <c r="J66" i="5" s="1"/>
  <c r="Q61" i="5"/>
  <c r="N61" i="5"/>
  <c r="M61" i="5"/>
  <c r="J61" i="5"/>
  <c r="J17" i="5"/>
  <c r="J30" i="5" s="1"/>
  <c r="L67" i="5" l="1"/>
  <c r="L66" i="5" s="1"/>
  <c r="L76" i="5" s="1"/>
  <c r="M62" i="5"/>
  <c r="Q62" i="5"/>
  <c r="J76" i="5"/>
  <c r="O61" i="5"/>
  <c r="O62" i="5" s="1"/>
  <c r="N62" i="5"/>
  <c r="L61" i="5"/>
  <c r="L62" i="5" l="1"/>
  <c r="J45" i="5"/>
  <c r="J62" i="5" s="1"/>
</calcChain>
</file>

<file path=xl/comments1.xml><?xml version="1.0" encoding="utf-8"?>
<comments xmlns="http://schemas.openxmlformats.org/spreadsheetml/2006/main">
  <authors>
    <author>Audra Cepiene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186"/>
          </rPr>
          <t>3.2.2.3</t>
        </r>
        <r>
          <rPr>
            <sz val="9"/>
            <color indexed="81"/>
            <rFont val="Tahoma"/>
            <family val="2"/>
            <charset val="186"/>
          </rPr>
          <t xml:space="preserve">
Skatinti laivais keliaujančių turistų pritraukimą į Klaipėdos miestą</t>
        </r>
      </text>
    </comment>
    <comment ref="E17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3.2.2.1 </t>
        </r>
        <r>
          <rPr>
            <sz val="9"/>
            <color indexed="81"/>
            <rFont val="Tahoma"/>
            <family val="2"/>
            <charset val="186"/>
          </rPr>
          <t xml:space="preserve">
Stiprinti tarptautinių jūrinių renginių (Jūros šventė, laivų paradas ir kt.), regatų (Baltic Sprint Cup, Tall Ship Race, Baltic Sail, Volvo Ocean Race ir kt.) tradicijas</t>
        </r>
      </text>
    </comment>
    <comment ref="E22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3.2.2.1 </t>
        </r>
        <r>
          <rPr>
            <sz val="9"/>
            <color indexed="81"/>
            <rFont val="Tahoma"/>
            <family val="2"/>
            <charset val="186"/>
          </rPr>
          <t xml:space="preserve">
Stiprinti tarptautinių jūrinių renginių (Jūros šventė, laivų paradas ir kt.), regatų (Baltic Sprint Cup, Tall Ship Race, Baltic Sail, Volvo Ocean Race ir kt.) tradicijas</t>
        </r>
      </text>
    </comment>
    <comment ref="E26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3.2.2.3
</t>
        </r>
        <r>
          <rPr>
            <sz val="9"/>
            <color indexed="81"/>
            <rFont val="Tahoma"/>
            <family val="2"/>
            <charset val="186"/>
          </rPr>
          <t>Skatinti laivais keliaujančių turistų pritraukimą į Klaipėdos miestą</t>
        </r>
      </text>
    </comment>
    <comment ref="E31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3.2.3.2. </t>
        </r>
        <r>
          <rPr>
            <sz val="9"/>
            <color indexed="81"/>
            <rFont val="Tahoma"/>
            <family val="2"/>
            <charset val="186"/>
          </rPr>
          <t xml:space="preserve">Įgyvendinti tikslines jūrinio turizmo rinkodaros priemones; </t>
        </r>
        <r>
          <rPr>
            <b/>
            <sz val="9"/>
            <color indexed="81"/>
            <rFont val="Tahoma"/>
            <family val="2"/>
            <charset val="186"/>
          </rPr>
          <t>KSP 3.2.3.3.</t>
        </r>
        <r>
          <rPr>
            <sz val="9"/>
            <color indexed="81"/>
            <rFont val="Tahoma"/>
            <family val="2"/>
            <charset val="186"/>
          </rPr>
          <t>Pristatyti Klaipėdos miesto turizmo galimybes tarptautinėse parodose ir kituose renginiuose bendradarbiaujant su regiono savivaldybėmis</t>
        </r>
      </text>
    </comment>
    <comment ref="E35" authorId="0">
      <text>
        <r>
          <rPr>
            <b/>
            <sz val="9"/>
            <color indexed="81"/>
            <rFont val="Tahoma"/>
            <family val="2"/>
            <charset val="186"/>
          </rPr>
          <t>KSP 3.2.3.1</t>
        </r>
        <r>
          <rPr>
            <sz val="9"/>
            <color indexed="81"/>
            <rFont val="Tahoma"/>
            <family val="2"/>
            <charset val="186"/>
          </rPr>
          <t xml:space="preserve">
Periodiškai rengti, leisti ir platinti Klaipėdą ir jos turizmo produktus (įtraukiant ir svarbiausius Klaipėdos regiono turizmo produktus) pristatančius leidinius, skirtus tikslinėms teritorijoms</t>
        </r>
      </text>
    </comment>
    <comment ref="E47" authorId="0">
      <text>
        <r>
          <rPr>
            <b/>
            <sz val="9"/>
            <color indexed="81"/>
            <rFont val="Tahoma"/>
            <family val="2"/>
            <charset val="186"/>
          </rPr>
          <t>P3.2.1.1.</t>
        </r>
        <r>
          <rPr>
            <sz val="9"/>
            <color indexed="81"/>
            <rFont val="Tahoma"/>
            <family val="2"/>
            <charset val="186"/>
          </rPr>
          <t xml:space="preserve">
Atkurti Klaipėdos piliavietę bei pritaikyti kultūros ir turizmo poreikiams</t>
        </r>
      </text>
    </comment>
    <comment ref="E51" authorId="0">
      <text>
        <r>
          <rPr>
            <b/>
            <sz val="9"/>
            <color indexed="81"/>
            <rFont val="Tahoma"/>
            <family val="2"/>
            <charset val="186"/>
          </rPr>
          <t>P3.2.1.7</t>
        </r>
        <r>
          <rPr>
            <sz val="9"/>
            <color indexed="81"/>
            <rFont val="Tahoma"/>
            <family val="2"/>
            <charset val="186"/>
          </rPr>
          <t xml:space="preserve">
Sutvarkyti senamiesčio ir istorinės miesto dalies reprezentacinių viešųjų erdvių (Teatro, Turgaus, Atgimimo aikščių, Ferdinando ir kitų skverų) infrastruktūrą pritaikant jas turizmo reikmėms bei renginiams </t>
        </r>
      </text>
    </comment>
    <comment ref="H64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2176,2</t>
        </r>
      </text>
    </comment>
  </commentList>
</comments>
</file>

<file path=xl/comments2.xml><?xml version="1.0" encoding="utf-8"?>
<comments xmlns="http://schemas.openxmlformats.org/spreadsheetml/2006/main">
  <authors>
    <author>Audra Cepiene</author>
  </authors>
  <commentList>
    <comment ref="F13" authorId="0">
      <text>
        <r>
          <rPr>
            <b/>
            <sz val="9"/>
            <color indexed="81"/>
            <rFont val="Tahoma"/>
            <family val="2"/>
            <charset val="186"/>
          </rPr>
          <t>3.2.2.3</t>
        </r>
        <r>
          <rPr>
            <sz val="9"/>
            <color indexed="81"/>
            <rFont val="Tahoma"/>
            <family val="2"/>
            <charset val="186"/>
          </rPr>
          <t xml:space="preserve">
Skatinti laivais keliaujančių turistų pritraukimą į Klaipėdos miestą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KSP 3.2.2.1 
Stiprinti tarptautinių jūrinių renginių (Jūros šventė, laivų paradas ir kt.), regatų (Baltic Sprint Cup, Tall Ship Race, Baltic Sail, Volvo Ocean Race ir kt.) tradicijas</t>
        </r>
      </text>
    </comment>
    <comment ref="F23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3.2.2.1 </t>
        </r>
        <r>
          <rPr>
            <sz val="9"/>
            <color indexed="81"/>
            <rFont val="Tahoma"/>
            <family val="2"/>
            <charset val="186"/>
          </rPr>
          <t xml:space="preserve">
Stiprinti tarptautinių jūrinių renginių (Jūros šventė, laivų paradas ir kt.), regatų (Baltic Sprint Cup, Tall Ship Race, Baltic Sail, Volvo Ocean Race ir kt.) tradicijas</t>
        </r>
      </text>
    </comment>
    <comment ref="F27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3.2.2.3
</t>
        </r>
        <r>
          <rPr>
            <sz val="9"/>
            <color indexed="81"/>
            <rFont val="Tahoma"/>
            <family val="2"/>
            <charset val="186"/>
          </rPr>
          <t>Skatinti laivais keliaujančių turistų pritraukimą į Klaipėdos miestą</t>
        </r>
      </text>
    </comment>
    <comment ref="F32" authorId="0">
      <text>
        <r>
          <rPr>
            <b/>
            <sz val="9"/>
            <color indexed="81"/>
            <rFont val="Tahoma"/>
            <family val="2"/>
            <charset val="186"/>
          </rPr>
          <t>KSP 3.2.3.2. Į</t>
        </r>
        <r>
          <rPr>
            <sz val="9"/>
            <color indexed="81"/>
            <rFont val="Tahoma"/>
            <family val="2"/>
            <charset val="186"/>
          </rPr>
          <t xml:space="preserve">gyvendinti tikslines jūrinio turizmo rinkodaros priemones; </t>
        </r>
        <r>
          <rPr>
            <b/>
            <sz val="9"/>
            <color indexed="81"/>
            <rFont val="Tahoma"/>
            <family val="2"/>
            <charset val="186"/>
          </rPr>
          <t>KSP 3.2.3.3.</t>
        </r>
        <r>
          <rPr>
            <sz val="9"/>
            <color indexed="81"/>
            <rFont val="Tahoma"/>
            <family val="2"/>
            <charset val="186"/>
          </rPr>
          <t>Pristatyti Klaipėdos miesto turizmo galimybes tarptautinėse parodose ir kituose renginiuose bendradarbiaujant su regiono savivaldybėmis</t>
        </r>
      </text>
    </comment>
    <comment ref="F36" authorId="0">
      <text>
        <r>
          <rPr>
            <b/>
            <sz val="9"/>
            <color indexed="81"/>
            <rFont val="Tahoma"/>
            <family val="2"/>
            <charset val="186"/>
          </rPr>
          <t>KSP 3.2.3.1</t>
        </r>
        <r>
          <rPr>
            <sz val="9"/>
            <color indexed="81"/>
            <rFont val="Tahoma"/>
            <family val="2"/>
            <charset val="186"/>
          </rPr>
          <t xml:space="preserve">
Periodiškai rengti, leisti ir platinti Klaipėdą ir jos turizmo produktus (įtraukiant ir svarbiausius Klaipėdos regiono turizmo produktus) pristatančius leidinius, skirtus tikslinėms teritorijoms</t>
        </r>
      </text>
    </comment>
    <comment ref="F49" authorId="0">
      <text>
        <r>
          <rPr>
            <b/>
            <sz val="9"/>
            <color indexed="81"/>
            <rFont val="Tahoma"/>
            <family val="2"/>
            <charset val="186"/>
          </rPr>
          <t>3.2.1.1.</t>
        </r>
        <r>
          <rPr>
            <sz val="9"/>
            <color indexed="81"/>
            <rFont val="Tahoma"/>
            <family val="2"/>
            <charset val="186"/>
          </rPr>
          <t xml:space="preserve">
Atkurti Klaipėdos piliavietę bei pritaikyti kultūros ir turizmo poreikiams</t>
        </r>
      </text>
    </comment>
    <comment ref="F54" authorId="0">
      <text>
        <r>
          <rPr>
            <b/>
            <sz val="9"/>
            <color indexed="81"/>
            <rFont val="Tahoma"/>
            <family val="2"/>
            <charset val="186"/>
          </rPr>
          <t>3.2.1.7</t>
        </r>
        <r>
          <rPr>
            <sz val="9"/>
            <color indexed="81"/>
            <rFont val="Tahoma"/>
            <family val="2"/>
            <charset val="186"/>
          </rPr>
          <t xml:space="preserve">
Sutvarkyti senamiesčio ir istorinės miesto dalies reprezentacinių viešųjų erdvių (Teatro, Turgaus, Atgimimo aikščių, Ferdinando ir kitų skverų) infrastruktūrą pritaikant jas turizmo reikmėms bei renginiams </t>
        </r>
      </text>
    </comment>
    <comment ref="J67" authorId="0">
      <text>
        <r>
          <rPr>
            <sz val="9"/>
            <color indexed="81"/>
            <rFont val="Tahoma"/>
            <family val="2"/>
            <charset val="186"/>
          </rPr>
          <t>Pirminis biudžetas 1603596 Eur</t>
        </r>
      </text>
    </comment>
  </commentList>
</comments>
</file>

<file path=xl/sharedStrings.xml><?xml version="1.0" encoding="utf-8"?>
<sst xmlns="http://schemas.openxmlformats.org/spreadsheetml/2006/main" count="386" uniqueCount="138">
  <si>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</si>
  <si>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</si>
  <si>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</si>
  <si>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</si>
  <si>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</si>
  <si>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</si>
  <si>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</si>
  <si>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</si>
  <si>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</si>
  <si>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</si>
  <si>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</si>
  <si>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</si>
  <si>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</si>
  <si>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</si>
  <si>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</si>
  <si>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</si>
  <si>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</si>
  <si>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</si>
  <si>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</si>
  <si>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</si>
  <si>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 xml:space="preserve">                              Pavadinimas</t>
  </si>
  <si>
    <t>Turtui įsigyti ir finansiniams įsipareigojimams vykdyti</t>
  </si>
  <si>
    <t>Asignavimų valdytojų kodų klasifikatorius*</t>
  </si>
  <si>
    <t>1.</t>
  </si>
  <si>
    <t>Savivaldybės administracijos direktorius</t>
  </si>
  <si>
    <t>2.</t>
  </si>
  <si>
    <t>Ugdymo ir kultūros departamento direktorius</t>
  </si>
  <si>
    <t>3.</t>
  </si>
  <si>
    <t>Socialinių reikalų departamento direktorius</t>
  </si>
  <si>
    <t>4.</t>
  </si>
  <si>
    <t>Urbanistinės plėtros departamento direktorius</t>
  </si>
  <si>
    <t>5.</t>
  </si>
  <si>
    <t>Investicijų ir ekonomikos departamento direktorius</t>
  </si>
  <si>
    <t>6.</t>
  </si>
  <si>
    <t>Miesto ūkio departamento direktorius</t>
  </si>
  <si>
    <t xml:space="preserve">Iš viso  veiklos planui: </t>
  </si>
  <si>
    <t xml:space="preserve"> TIKSLŲ, UŽDAVINIŲ, PRIEMONIŲ, PRIEMONIŲ IŠLAIDŲ IR PRODUKTO KRITERIJŲ SUVESTINĖ</t>
  </si>
  <si>
    <t>Veiklos plano tikslo kodas</t>
  </si>
  <si>
    <t>Vykdytojas (skyrius / asmuo)</t>
  </si>
  <si>
    <t>* patvirtinta Klaipėdos miesto savivaldybės administracijos direktoriaus 2011-02-24 įsakymu Nr. AD1-384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</si>
  <si>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</si>
  <si>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</si>
  <si>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</si>
  <si>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SB</t>
  </si>
  <si>
    <t>Papriemonės kodas</t>
  </si>
  <si>
    <t>03</t>
  </si>
  <si>
    <t>04</t>
  </si>
  <si>
    <t>SUBALANSUOTO TURIZMO SKATINIMO IR VYSTYMO PROGRAMOS (NR. 02)</t>
  </si>
  <si>
    <t>02 Subalansuoto turizmo skatinimo ir vystymo programa</t>
  </si>
  <si>
    <t>Skatinti atvykstamąjį ir vietinį turizmą, stiprinant miesto turistinį patrauklumą bei didinant Klaipėdos miesto konkurencingumą tiek tarptautinėse, tiek vidinėse turizmo rinkose</t>
  </si>
  <si>
    <t>Plėtoti vandens turizmą</t>
  </si>
  <si>
    <t>Plėtoti turizmo informacinę sistemą</t>
  </si>
  <si>
    <t>Plėtoti viešąją aktyvaus poilsio ir turizmo infrastruktūrą</t>
  </si>
  <si>
    <t>Plėtoti turizmo infrastruktūrą</t>
  </si>
  <si>
    <t>SB(P)</t>
  </si>
  <si>
    <t>ES</t>
  </si>
  <si>
    <t>5</t>
  </si>
  <si>
    <t>I</t>
  </si>
  <si>
    <t>Kruizų ir regatų organizavimas, vandens turizmo rinkodaros vykdymas</t>
  </si>
  <si>
    <t>Klaipėdos miesto turizmo galimybių pristatymas tarptautinėje erdvėje (tarptautinėse turizmo parodose ir verslo misijose)</t>
  </si>
  <si>
    <t>Nemokamos informacijos teikimas turistams bei turistines paslaugas teikiantiems subjektams</t>
  </si>
  <si>
    <t>Strateginis tikslas 01. Didinti miesto konkurencingumą, kryptingai vystant infrastruktūrą ir sudarant palankias sąlygas verslui</t>
  </si>
  <si>
    <t>2016-ieji metai</t>
  </si>
  <si>
    <t>P3.2.1.1.</t>
  </si>
  <si>
    <t>P3.2.2.1, P3.2.2.3</t>
  </si>
  <si>
    <t>P3.2.3.2, P3.2.3.3</t>
  </si>
  <si>
    <t>P3.2.2.1</t>
  </si>
  <si>
    <t xml:space="preserve">Įvykusių jūrinių renginių skaičius, vnt. </t>
  </si>
  <si>
    <t xml:space="preserve">Didžiųjų burlaivių regatos „The Tall Ships Races“ programos įgyvendinimas </t>
  </si>
  <si>
    <t>Dalyvauta tarptautiniuose renginiuose, kartų</t>
  </si>
  <si>
    <r>
      <t>I</t>
    </r>
    <r>
      <rPr>
        <sz val="10"/>
        <rFont val="Times New Roman"/>
        <family val="1"/>
        <charset val="186"/>
      </rPr>
      <t>šleista Klaipėdos miesto informacinių leidinių, skirtų parodoms, tūkst. egz.</t>
    </r>
  </si>
  <si>
    <t>Išleista nemokamų informacinių leidinių, žemėlapių, tūkst. egz.</t>
  </si>
  <si>
    <t>2017-ųjų metų lėšų projektas</t>
  </si>
  <si>
    <t>2017-ųjų m. lėšų poreikis</t>
  </si>
  <si>
    <t>Atlikta pristatymų dėl miesto turizmo galimybių  užsienio žurnalistams, vnt.</t>
  </si>
  <si>
    <t>IED Tarptautinių ryšių, verslo plėtros ir turizmo sk.</t>
  </si>
  <si>
    <t>IED Projektų sk.</t>
  </si>
  <si>
    <t>2017-ieji metai</t>
  </si>
  <si>
    <t>Atplaukusių burlaivių ir jachtų į uostą skaičius, vnt.</t>
  </si>
  <si>
    <t>Išleistų specializuotų leidinių kruizinių laivų turistams, tūkst. egz.</t>
  </si>
  <si>
    <t>LRVB</t>
  </si>
  <si>
    <t>Projektų, gerinančių turizmo sąlygas Klaipėdos mieste, įgyvendinimas</t>
  </si>
  <si>
    <r>
      <t>Klaipėdos valstybinio jūrų uosto lėšos</t>
    </r>
    <r>
      <rPr>
        <b/>
        <sz val="10"/>
        <rFont val="Times New Roman"/>
        <family val="1"/>
        <charset val="186"/>
      </rPr>
      <t xml:space="preserve"> KVJUD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</si>
  <si>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</si>
  <si>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t>Atlikti įrengimo darbai, proc.</t>
  </si>
  <si>
    <t>2015 m. asignavimų planas</t>
  </si>
  <si>
    <t>SB(VB)</t>
  </si>
  <si>
    <r>
      <t xml:space="preserve">Valstybės biudžeto tikslinės dotacijos lėšos </t>
    </r>
    <r>
      <rPr>
        <b/>
        <sz val="10"/>
        <rFont val="Times New Roman"/>
        <family val="1"/>
        <charset val="186"/>
      </rPr>
      <t>SB(VB)</t>
    </r>
  </si>
  <si>
    <t>P3.2.1.7</t>
  </si>
  <si>
    <t>P3.2.3.1</t>
  </si>
  <si>
    <t>Eur</t>
  </si>
  <si>
    <t>Planas</t>
  </si>
  <si>
    <t xml:space="preserve">Regatos „Baltic Sail“ įgyvendinimas </t>
  </si>
  <si>
    <t xml:space="preserve"> 2015–2018 M. KLAIPĖDOS MIESTO SAVIVALDYBĖS                                                                     </t>
  </si>
  <si>
    <t>Lėšų poreikis biudžetiniams 
2016-iesiems metams</t>
  </si>
  <si>
    <t>2018-ųjų metų lėšų projektas</t>
  </si>
  <si>
    <t>2018-ieji metai</t>
  </si>
  <si>
    <t>PF</t>
  </si>
  <si>
    <r>
      <t>Savivaldybės privatizavimo fondo lėšos</t>
    </r>
    <r>
      <rPr>
        <b/>
        <sz val="10"/>
        <rFont val="Times New Roman"/>
        <family val="1"/>
        <charset val="186"/>
      </rPr>
      <t xml:space="preserve"> PF</t>
    </r>
  </si>
  <si>
    <t>2018-ųjų m. lėšų poreikis</t>
  </si>
  <si>
    <t>2015 m. asignavimų plano pakeitimas</t>
  </si>
  <si>
    <t>Savivaldybės biudžetas, iš jo:</t>
  </si>
  <si>
    <t>Klaipėdos pilies ir bastionų komplekso restauravimas ir atgaivinimas</t>
  </si>
  <si>
    <t>Bastionų komplekso (Jono kalnelio) ir jo prieigų sutvarkymas, sukuriant išskirtinį kultūros ir turizmo traukos centrą bei skatinant smulkųjį ir vidutinį verslą</t>
  </si>
  <si>
    <t>Atlikta II etapo sutvarkymo darbų, proc.</t>
  </si>
  <si>
    <t>Sumokėtas generalinės konferencijos dalyvio mokestis</t>
  </si>
  <si>
    <t>IED Statybos ir infrastrukt. plėtros skyrius</t>
  </si>
  <si>
    <t>Įgyvendintų viešinimo priemonių, vnt.</t>
  </si>
  <si>
    <t>3</t>
  </si>
  <si>
    <t>Dalyvavimas tarptautinėse turizmo parodose 2016/2017 m „Adventur“ ir „Balttour“, 2016 m. „Haikutter Festival Nysted“ Nystede (Danija)</t>
  </si>
  <si>
    <t xml:space="preserve">Atvykusių kruizinių laivų skaičius, vnt. </t>
  </si>
  <si>
    <t>Dalyvauta specializuotose kruizinės laivybos parodose, kartai</t>
  </si>
  <si>
    <t>Įvykdyta renginio pristatymų, vnt.</t>
  </si>
  <si>
    <t>Parengta strategija, vnt.</t>
  </si>
  <si>
    <t>Klaipėdos miesto turizmo informacinės sistemos plėtojimas</t>
  </si>
  <si>
    <t xml:space="preserve">Atliktas techninis projektas </t>
  </si>
  <si>
    <t xml:space="preserve"> 2016–2018 M. KLAIPĖDOS MIESTO SAVIVALDYBĖS                                                                     </t>
  </si>
  <si>
    <t>tūkst. Eur</t>
  </si>
  <si>
    <t>2016-ųjų metų asignavimų planas</t>
  </si>
  <si>
    <t>2016 m. asignavimų planas</t>
  </si>
  <si>
    <t>2017 m. lėšų poreikis</t>
  </si>
  <si>
    <t>2018 m. lėšų poreikis</t>
  </si>
  <si>
    <t>100/   50</t>
  </si>
  <si>
    <t>Turizmo rinkodaros strategijos parengimas ir įgyvendinimas</t>
  </si>
  <si>
    <t>Įvykdyta viešinimo priemonė, vnt.</t>
  </si>
  <si>
    <t>Įvykdytos rinkodaros priemonės (reklaminiai leidiniai laivams pritraukti, spaudos konferencijos, straipsniai, STI vizitų organizavimas, buriavimo praktikantų atranka, suvenyrų gamyba), proc.</t>
  </si>
  <si>
    <t xml:space="preserve">Restauruota šiaurinė kurtina, atlikti bastionų tvarkybos darbai, įrengti inžineriniai tinklai. Užbaigtumas, proc. </t>
  </si>
  <si>
    <r>
      <t xml:space="preserve">Įvykdytos  Didžiųjų burlaivių regatos (DBR) sutartys, </t>
    </r>
    <r>
      <rPr>
        <sz val="10"/>
        <rFont val="Times New Roman"/>
        <family val="1"/>
        <charset val="186"/>
      </rPr>
      <t>vnt.</t>
    </r>
  </si>
  <si>
    <t>Įvykdytos rinkodaros priemonės (reklaminiai leidiniai laivams pritraukti, spaudos konferencijos, straipsniai, reklama (spauda, internetas, TV, radijas), buriavimo praktikantų atranka, suvenyrų gamyba, „Baltic Sail“ asociacijos komiteto posėdžio organizavimas), proc.</t>
  </si>
  <si>
    <t>Smiltynės jachtklubo  ir Pilies uostelio rinkodaros priemonių vykdymas (įgyvendinant Pietų Baltijos bendradarbiavimo abipus sienos programos projektą „Marriage II“)</t>
  </si>
  <si>
    <t>Pritraukta jūrinių turistų, jachtų, vnt.</t>
  </si>
  <si>
    <t>Aptarnauta turistų (suteikta informacija), tūkst. vnt.</t>
  </si>
  <si>
    <t>Informacinio sistemos turinio palaikymas e. kioskose, kartai/mėn.</t>
  </si>
  <si>
    <r>
      <t xml:space="preserve">Nuolat atnaujinama turizmo informacijos sistema www.klaipedainfo.lt, </t>
    </r>
    <r>
      <rPr>
        <sz val="10"/>
        <rFont val="Times New Roman"/>
        <family val="1"/>
        <charset val="186"/>
      </rPr>
      <t>kartai</t>
    </r>
    <r>
      <rPr>
        <sz val="10"/>
        <rFont val="Times New Roman"/>
        <family val="1"/>
      </rPr>
      <t>/mėn.</t>
    </r>
  </si>
  <si>
    <r>
      <t xml:space="preserve">Sukurta mobilioji </t>
    </r>
    <r>
      <rPr>
        <sz val="10"/>
        <rFont val="Times New Roman"/>
        <family val="1"/>
        <charset val="186"/>
      </rPr>
      <t>programa</t>
    </r>
    <r>
      <rPr>
        <sz val="10"/>
        <rFont val="Times New Roman"/>
        <family val="1"/>
      </rPr>
      <t xml:space="preserve">, vnt. </t>
    </r>
  </si>
  <si>
    <t xml:space="preserve">Klaipėdos miesto poilsio parko sutvarkymas ir pritaikymas turizmo bei kitoms viešosioms reikmėms (II etapas) </t>
  </si>
  <si>
    <t>Aiškinamojo rašto priedas Nr.3</t>
  </si>
  <si>
    <t xml:space="preserve"> TIKSLŲ, UŽDAVINIŲ, PRIEMONIŲ, PRIEMONIŲ IŠLAIDŲ IR PRODUKTO KRITERIJŲ DETALI SUVESTINĖ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</si>
</sst>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1">
    <font>
      <sz val="10"/>
      <name val="Arial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LT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8"/>
      <name val="Times New Roman"/>
      <family val="1"/>
      <charset val="186"/>
    </font>
    <font>
      <b/>
      <sz val="10"/>
      <name val="Times New Roman"/>
      <family val="1"/>
      <charset val="204"/>
    </font>
    <font>
      <sz val="9"/>
      <name val="Times New Roman"/>
      <family val="1"/>
      <charset val="186"/>
    </font>
    <font>
      <sz val="8"/>
      <name val="Times New Roman"/>
      <family val="1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sz val="10"/>
      <name val="Times New Roman"/>
      <family val="1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0"/>
      <name val="Arial"/>
      <family val="2"/>
      <charset val="186"/>
    </font>
    <font>
      <sz val="9"/>
      <name val="Times New Roman"/>
      <family val="1"/>
    </font>
    <font>
      <sz val="10"/>
      <color rgb="FFFF0000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0" fontId="6" fillId="0" borderId="0"/>
    <xf numFmtId="0" fontId="18" fillId="0" borderId="0">
      <alignment vertical="center"/>
    </xf>
  </cellStyleXfs>
  <cellXfs count="736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3" fillId="0" borderId="0" xfId="0" applyFont="1" applyAlignment="1">
      <alignment horizontal="left" vertical="top"/>
    </xf>
    <xf numFmtId="164" fontId="5" fillId="0" borderId="0" xfId="0" applyNumberFormat="1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0" xfId="0" applyFont="1" applyAlignment="1">
      <alignment vertical="top"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3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center" wrapText="1"/>
    </xf>
    <xf numFmtId="0" fontId="8" fillId="0" borderId="0" xfId="0" applyFont="1"/>
    <xf numFmtId="49" fontId="5" fillId="4" borderId="37" xfId="0" applyNumberFormat="1" applyFont="1" applyFill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/>
    </xf>
    <xf numFmtId="165" fontId="3" fillId="0" borderId="0" xfId="0" applyNumberFormat="1" applyFont="1" applyAlignment="1">
      <alignment vertical="top"/>
    </xf>
    <xf numFmtId="0" fontId="5" fillId="7" borderId="40" xfId="0" applyFont="1" applyFill="1" applyBorder="1" applyAlignment="1">
      <alignment horizontal="center" vertical="top"/>
    </xf>
    <xf numFmtId="0" fontId="5" fillId="7" borderId="41" xfId="0" applyFont="1" applyFill="1" applyBorder="1" applyAlignment="1">
      <alignment horizontal="center" vertical="top"/>
    </xf>
    <xf numFmtId="3" fontId="3" fillId="8" borderId="25" xfId="0" applyNumberFormat="1" applyFont="1" applyFill="1" applyBorder="1" applyAlignment="1">
      <alignment horizontal="center" vertical="top"/>
    </xf>
    <xf numFmtId="3" fontId="3" fillId="8" borderId="26" xfId="0" applyNumberFormat="1" applyFont="1" applyFill="1" applyBorder="1" applyAlignment="1">
      <alignment horizontal="center" vertical="top"/>
    </xf>
    <xf numFmtId="0" fontId="3" fillId="8" borderId="0" xfId="0" applyFont="1" applyFill="1" applyAlignment="1">
      <alignment vertical="top"/>
    </xf>
    <xf numFmtId="49" fontId="5" fillId="9" borderId="14" xfId="0" applyNumberFormat="1" applyFont="1" applyFill="1" applyBorder="1" applyAlignment="1">
      <alignment horizontal="center" vertical="top" wrapText="1"/>
    </xf>
    <xf numFmtId="49" fontId="5" fillId="9" borderId="14" xfId="0" applyNumberFormat="1" applyFont="1" applyFill="1" applyBorder="1" applyAlignment="1">
      <alignment horizontal="center" vertical="top"/>
    </xf>
    <xf numFmtId="49" fontId="5" fillId="9" borderId="37" xfId="0" applyNumberFormat="1" applyFont="1" applyFill="1" applyBorder="1" applyAlignment="1">
      <alignment horizontal="center" vertical="top"/>
    </xf>
    <xf numFmtId="49" fontId="5" fillId="9" borderId="31" xfId="0" applyNumberFormat="1" applyFont="1" applyFill="1" applyBorder="1" applyAlignment="1">
      <alignment horizontal="center" vertical="top"/>
    </xf>
    <xf numFmtId="49" fontId="5" fillId="9" borderId="37" xfId="0" applyNumberFormat="1" applyFont="1" applyFill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top"/>
    </xf>
    <xf numFmtId="0" fontId="15" fillId="0" borderId="68" xfId="0" applyFont="1" applyBorder="1" applyAlignment="1">
      <alignment vertical="top" wrapText="1"/>
    </xf>
    <xf numFmtId="0" fontId="3" fillId="0" borderId="70" xfId="1" applyFont="1" applyBorder="1" applyAlignment="1">
      <alignment horizontal="center" vertical="top"/>
    </xf>
    <xf numFmtId="0" fontId="5" fillId="7" borderId="6" xfId="0" applyFont="1" applyFill="1" applyBorder="1" applyAlignment="1">
      <alignment horizontal="center" vertical="top"/>
    </xf>
    <xf numFmtId="0" fontId="3" fillId="8" borderId="72" xfId="0" applyFont="1" applyFill="1" applyBorder="1" applyAlignment="1">
      <alignment horizontal="left" vertical="top" wrapText="1"/>
    </xf>
    <xf numFmtId="0" fontId="3" fillId="8" borderId="68" xfId="0" applyFont="1" applyFill="1" applyBorder="1" applyAlignment="1">
      <alignment horizontal="left" vertical="top" wrapText="1"/>
    </xf>
    <xf numFmtId="49" fontId="5" fillId="9" borderId="54" xfId="0" applyNumberFormat="1" applyFont="1" applyFill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49" fontId="5" fillId="9" borderId="53" xfId="0" applyNumberFormat="1" applyFont="1" applyFill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3" fontId="3" fillId="0" borderId="16" xfId="0" applyNumberFormat="1" applyFont="1" applyFill="1" applyBorder="1" applyAlignment="1">
      <alignment horizontal="center" vertical="top"/>
    </xf>
    <xf numFmtId="3" fontId="3" fillId="0" borderId="15" xfId="0" applyNumberFormat="1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center" textRotation="90" shrinkToFit="1"/>
    </xf>
    <xf numFmtId="0" fontId="3" fillId="0" borderId="21" xfId="0" applyFont="1" applyFill="1" applyBorder="1" applyAlignment="1">
      <alignment horizontal="center" vertical="top" wrapText="1"/>
    </xf>
    <xf numFmtId="164" fontId="3" fillId="0" borderId="0" xfId="0" applyNumberFormat="1" applyFont="1" applyAlignment="1">
      <alignment vertical="top"/>
    </xf>
    <xf numFmtId="0" fontId="3" fillId="0" borderId="22" xfId="0" applyFont="1" applyFill="1" applyBorder="1" applyAlignment="1">
      <alignment horizontal="center" vertical="top"/>
    </xf>
    <xf numFmtId="0" fontId="15" fillId="3" borderId="68" xfId="0" applyFont="1" applyFill="1" applyBorder="1" applyAlignment="1">
      <alignment vertical="top" wrapText="1"/>
    </xf>
    <xf numFmtId="3" fontId="3" fillId="0" borderId="22" xfId="0" applyNumberFormat="1" applyFont="1" applyBorder="1" applyAlignment="1">
      <alignment horizontal="right" vertical="top"/>
    </xf>
    <xf numFmtId="3" fontId="5" fillId="2" borderId="20" xfId="0" applyNumberFormat="1" applyFont="1" applyFill="1" applyBorder="1" applyAlignment="1">
      <alignment horizontal="right" vertical="top"/>
    </xf>
    <xf numFmtId="3" fontId="5" fillId="9" borderId="20" xfId="0" applyNumberFormat="1" applyFont="1" applyFill="1" applyBorder="1" applyAlignment="1">
      <alignment horizontal="right" vertical="top"/>
    </xf>
    <xf numFmtId="3" fontId="5" fillId="4" borderId="37" xfId="0" applyNumberFormat="1" applyFont="1" applyFill="1" applyBorder="1" applyAlignment="1">
      <alignment horizontal="right" vertical="top"/>
    </xf>
    <xf numFmtId="3" fontId="5" fillId="4" borderId="23" xfId="0" applyNumberFormat="1" applyFont="1" applyFill="1" applyBorder="1" applyAlignment="1">
      <alignment horizontal="right" vertical="top"/>
    </xf>
    <xf numFmtId="3" fontId="5" fillId="4" borderId="20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 wrapText="1"/>
    </xf>
    <xf numFmtId="3" fontId="3" fillId="0" borderId="5" xfId="0" applyNumberFormat="1" applyFont="1" applyFill="1" applyBorder="1" applyAlignment="1">
      <alignment horizontal="right" vertical="top"/>
    </xf>
    <xf numFmtId="3" fontId="5" fillId="7" borderId="47" xfId="0" applyNumberFormat="1" applyFont="1" applyFill="1" applyBorder="1" applyAlignment="1">
      <alignment horizontal="right" vertical="top"/>
    </xf>
    <xf numFmtId="3" fontId="5" fillId="7" borderId="18" xfId="0" applyNumberFormat="1" applyFont="1" applyFill="1" applyBorder="1" applyAlignment="1">
      <alignment horizontal="right" vertical="top"/>
    </xf>
    <xf numFmtId="3" fontId="5" fillId="7" borderId="19" xfId="0" applyNumberFormat="1" applyFont="1" applyFill="1" applyBorder="1" applyAlignment="1">
      <alignment horizontal="right" vertical="top"/>
    </xf>
    <xf numFmtId="3" fontId="5" fillId="7" borderId="6" xfId="0" applyNumberFormat="1" applyFont="1" applyFill="1" applyBorder="1" applyAlignment="1">
      <alignment horizontal="right" vertical="top"/>
    </xf>
    <xf numFmtId="3" fontId="3" fillId="0" borderId="25" xfId="0" applyNumberFormat="1" applyFont="1" applyBorder="1" applyAlignment="1">
      <alignment horizontal="right" vertical="top"/>
    </xf>
    <xf numFmtId="3" fontId="3" fillId="0" borderId="26" xfId="0" applyNumberFormat="1" applyFont="1" applyBorder="1" applyAlignment="1">
      <alignment horizontal="right" vertical="top"/>
    </xf>
    <xf numFmtId="3" fontId="3" fillId="3" borderId="44" xfId="0" applyNumberFormat="1" applyFont="1" applyFill="1" applyBorder="1" applyAlignment="1">
      <alignment horizontal="right" vertical="top" wrapText="1"/>
    </xf>
    <xf numFmtId="3" fontId="5" fillId="7" borderId="38" xfId="0" applyNumberFormat="1" applyFont="1" applyFill="1" applyBorder="1" applyAlignment="1">
      <alignment horizontal="right" vertical="top"/>
    </xf>
    <xf numFmtId="3" fontId="5" fillId="7" borderId="2" xfId="0" applyNumberFormat="1" applyFont="1" applyFill="1" applyBorder="1" applyAlignment="1">
      <alignment horizontal="right" vertical="top"/>
    </xf>
    <xf numFmtId="3" fontId="5" fillId="7" borderId="30" xfId="0" applyNumberFormat="1" applyFont="1" applyFill="1" applyBorder="1" applyAlignment="1">
      <alignment horizontal="right" vertical="top"/>
    </xf>
    <xf numFmtId="3" fontId="5" fillId="7" borderId="40" xfId="0" applyNumberFormat="1" applyFont="1" applyFill="1" applyBorder="1" applyAlignment="1">
      <alignment horizontal="right" vertical="top"/>
    </xf>
    <xf numFmtId="3" fontId="5" fillId="7" borderId="64" xfId="0" applyNumberFormat="1" applyFont="1" applyFill="1" applyBorder="1" applyAlignment="1">
      <alignment horizontal="right" vertical="top"/>
    </xf>
    <xf numFmtId="3" fontId="5" fillId="7" borderId="10" xfId="0" applyNumberFormat="1" applyFont="1" applyFill="1" applyBorder="1" applyAlignment="1">
      <alignment horizontal="right" vertical="top"/>
    </xf>
    <xf numFmtId="3" fontId="5" fillId="7" borderId="24" xfId="0" applyNumberFormat="1" applyFont="1" applyFill="1" applyBorder="1" applyAlignment="1">
      <alignment horizontal="right" vertical="top"/>
    </xf>
    <xf numFmtId="3" fontId="5" fillId="7" borderId="41" xfId="0" applyNumberFormat="1" applyFont="1" applyFill="1" applyBorder="1" applyAlignment="1">
      <alignment horizontal="right" vertical="top"/>
    </xf>
    <xf numFmtId="3" fontId="5" fillId="7" borderId="3" xfId="0" applyNumberFormat="1" applyFont="1" applyFill="1" applyBorder="1" applyAlignment="1">
      <alignment horizontal="right" vertical="top"/>
    </xf>
    <xf numFmtId="3" fontId="3" fillId="0" borderId="11" xfId="0" applyNumberFormat="1" applyFont="1" applyBorder="1" applyAlignment="1">
      <alignment horizontal="right" vertical="top"/>
    </xf>
    <xf numFmtId="3" fontId="3" fillId="0" borderId="12" xfId="0" applyNumberFormat="1" applyFont="1" applyBorder="1" applyAlignment="1">
      <alignment horizontal="right" vertical="top"/>
    </xf>
    <xf numFmtId="3" fontId="3" fillId="3" borderId="7" xfId="0" applyNumberFormat="1" applyFont="1" applyFill="1" applyBorder="1" applyAlignment="1">
      <alignment horizontal="right" vertical="top" wrapText="1"/>
    </xf>
    <xf numFmtId="3" fontId="3" fillId="8" borderId="42" xfId="0" applyNumberFormat="1" applyFont="1" applyFill="1" applyBorder="1" applyAlignment="1">
      <alignment horizontal="right" vertical="top"/>
    </xf>
    <xf numFmtId="3" fontId="3" fillId="8" borderId="12" xfId="0" applyNumberFormat="1" applyFont="1" applyFill="1" applyBorder="1" applyAlignment="1">
      <alignment horizontal="right" vertical="top"/>
    </xf>
    <xf numFmtId="3" fontId="3" fillId="8" borderId="13" xfId="0" applyNumberFormat="1" applyFont="1" applyFill="1" applyBorder="1" applyAlignment="1">
      <alignment horizontal="right" vertical="top"/>
    </xf>
    <xf numFmtId="3" fontId="3" fillId="3" borderId="48" xfId="0" applyNumberFormat="1" applyFont="1" applyFill="1" applyBorder="1" applyAlignment="1">
      <alignment horizontal="right" vertical="top" wrapText="1"/>
    </xf>
    <xf numFmtId="3" fontId="3" fillId="8" borderId="43" xfId="0" applyNumberFormat="1" applyFont="1" applyFill="1" applyBorder="1" applyAlignment="1">
      <alignment horizontal="right" vertical="top"/>
    </xf>
    <xf numFmtId="3" fontId="3" fillId="8" borderId="1" xfId="0" applyNumberFormat="1" applyFont="1" applyFill="1" applyBorder="1" applyAlignment="1">
      <alignment horizontal="right" vertical="top"/>
    </xf>
    <xf numFmtId="3" fontId="3" fillId="8" borderId="21" xfId="0" applyNumberFormat="1" applyFont="1" applyFill="1" applyBorder="1" applyAlignment="1">
      <alignment horizontal="right" vertical="top" wrapText="1"/>
    </xf>
    <xf numFmtId="3" fontId="3" fillId="8" borderId="14" xfId="0" applyNumberFormat="1" applyFont="1" applyFill="1" applyBorder="1" applyAlignment="1">
      <alignment horizontal="right" vertical="top"/>
    </xf>
    <xf numFmtId="3" fontId="3" fillId="8" borderId="17" xfId="0" applyNumberFormat="1" applyFont="1" applyFill="1" applyBorder="1" applyAlignment="1">
      <alignment horizontal="right" vertical="top"/>
    </xf>
    <xf numFmtId="3" fontId="3" fillId="0" borderId="1" xfId="0" applyNumberFormat="1" applyFont="1" applyFill="1" applyBorder="1" applyAlignment="1">
      <alignment horizontal="right" vertical="top"/>
    </xf>
    <xf numFmtId="3" fontId="5" fillId="7" borderId="9" xfId="0" applyNumberFormat="1" applyFont="1" applyFill="1" applyBorder="1" applyAlignment="1">
      <alignment horizontal="right" vertical="top"/>
    </xf>
    <xf numFmtId="3" fontId="5" fillId="9" borderId="33" xfId="0" applyNumberFormat="1" applyFont="1" applyFill="1" applyBorder="1" applyAlignment="1">
      <alignment horizontal="right" vertical="top"/>
    </xf>
    <xf numFmtId="3" fontId="5" fillId="7" borderId="54" xfId="0" applyNumberFormat="1" applyFont="1" applyFill="1" applyBorder="1" applyAlignment="1">
      <alignment horizontal="right" vertical="top"/>
    </xf>
    <xf numFmtId="3" fontId="3" fillId="0" borderId="7" xfId="0" applyNumberFormat="1" applyFont="1" applyBorder="1" applyAlignment="1">
      <alignment horizontal="right" vertical="top"/>
    </xf>
    <xf numFmtId="3" fontId="3" fillId="8" borderId="21" xfId="0" applyNumberFormat="1" applyFont="1" applyFill="1" applyBorder="1" applyAlignment="1">
      <alignment horizontal="right" vertical="top"/>
    </xf>
    <xf numFmtId="3" fontId="3" fillId="8" borderId="35" xfId="0" applyNumberFormat="1" applyFont="1" applyFill="1" applyBorder="1" applyAlignment="1">
      <alignment horizontal="right" vertical="top" wrapText="1"/>
    </xf>
    <xf numFmtId="3" fontId="3" fillId="8" borderId="7" xfId="0" applyNumberFormat="1" applyFont="1" applyFill="1" applyBorder="1" applyAlignment="1">
      <alignment horizontal="right" vertical="top"/>
    </xf>
    <xf numFmtId="0" fontId="3" fillId="0" borderId="79" xfId="0" applyFont="1" applyBorder="1" applyAlignment="1">
      <alignment horizontal="center" vertical="top"/>
    </xf>
    <xf numFmtId="3" fontId="3" fillId="0" borderId="75" xfId="0" applyNumberFormat="1" applyFont="1" applyBorder="1" applyAlignment="1">
      <alignment horizontal="right" vertical="top"/>
    </xf>
    <xf numFmtId="3" fontId="3" fillId="0" borderId="79" xfId="0" applyNumberFormat="1" applyFont="1" applyBorder="1" applyAlignment="1">
      <alignment horizontal="right" vertical="top"/>
    </xf>
    <xf numFmtId="3" fontId="3" fillId="8" borderId="76" xfId="0" applyNumberFormat="1" applyFont="1" applyFill="1" applyBorder="1" applyAlignment="1">
      <alignment horizontal="right" vertical="top"/>
    </xf>
    <xf numFmtId="3" fontId="3" fillId="8" borderId="77" xfId="0" applyNumberFormat="1" applyFont="1" applyFill="1" applyBorder="1" applyAlignment="1">
      <alignment horizontal="right" vertical="top"/>
    </xf>
    <xf numFmtId="3" fontId="3" fillId="3" borderId="79" xfId="0" applyNumberFormat="1" applyFont="1" applyFill="1" applyBorder="1" applyAlignment="1">
      <alignment vertical="top" wrapText="1"/>
    </xf>
    <xf numFmtId="3" fontId="3" fillId="3" borderId="79" xfId="0" applyNumberFormat="1" applyFont="1" applyFill="1" applyBorder="1" applyAlignment="1">
      <alignment horizontal="right" vertical="top" wrapText="1"/>
    </xf>
    <xf numFmtId="3" fontId="5" fillId="4" borderId="7" xfId="0" applyNumberFormat="1" applyFont="1" applyFill="1" applyBorder="1" applyAlignment="1">
      <alignment horizontal="center" vertical="top"/>
    </xf>
    <xf numFmtId="3" fontId="3" fillId="0" borderId="22" xfId="0" applyNumberFormat="1" applyFont="1" applyBorder="1" applyAlignment="1">
      <alignment horizontal="center" vertical="top"/>
    </xf>
    <xf numFmtId="3" fontId="5" fillId="4" borderId="22" xfId="0" applyNumberFormat="1" applyFont="1" applyFill="1" applyBorder="1" applyAlignment="1">
      <alignment horizontal="center" vertical="top"/>
    </xf>
    <xf numFmtId="3" fontId="5" fillId="5" borderId="41" xfId="0" applyNumberFormat="1" applyFont="1" applyFill="1" applyBorder="1" applyAlignment="1">
      <alignment horizontal="center" vertical="top"/>
    </xf>
    <xf numFmtId="0" fontId="3" fillId="7" borderId="34" xfId="0" applyFont="1" applyFill="1" applyBorder="1" applyAlignment="1">
      <alignment horizontal="left" vertical="top" wrapText="1"/>
    </xf>
    <xf numFmtId="0" fontId="3" fillId="7" borderId="35" xfId="0" applyFont="1" applyFill="1" applyBorder="1" applyAlignment="1">
      <alignment horizontal="left" vertical="top" wrapText="1"/>
    </xf>
    <xf numFmtId="0" fontId="3" fillId="0" borderId="66" xfId="0" applyFont="1" applyBorder="1" applyAlignment="1">
      <alignment horizontal="center" vertical="center" textRotation="90" shrinkToFit="1"/>
    </xf>
    <xf numFmtId="3" fontId="3" fillId="0" borderId="46" xfId="0" applyNumberFormat="1" applyFont="1" applyBorder="1" applyAlignment="1">
      <alignment horizontal="right" vertical="top"/>
    </xf>
    <xf numFmtId="3" fontId="3" fillId="8" borderId="49" xfId="0" applyNumberFormat="1" applyFont="1" applyFill="1" applyBorder="1" applyAlignment="1">
      <alignment horizontal="right" vertical="top"/>
    </xf>
    <xf numFmtId="3" fontId="3" fillId="8" borderId="53" xfId="0" applyNumberFormat="1" applyFont="1" applyFill="1" applyBorder="1" applyAlignment="1">
      <alignment horizontal="right" vertical="top"/>
    </xf>
    <xf numFmtId="0" fontId="13" fillId="0" borderId="46" xfId="0" applyFont="1" applyBorder="1" applyAlignment="1">
      <alignment horizontal="center" vertical="center" wrapText="1"/>
    </xf>
    <xf numFmtId="3" fontId="3" fillId="8" borderId="44" xfId="0" applyNumberFormat="1" applyFont="1" applyFill="1" applyBorder="1" applyAlignment="1">
      <alignment horizontal="right" vertical="top"/>
    </xf>
    <xf numFmtId="3" fontId="3" fillId="8" borderId="22" xfId="0" applyNumberFormat="1" applyFont="1" applyFill="1" applyBorder="1" applyAlignment="1">
      <alignment horizontal="right" vertical="top"/>
    </xf>
    <xf numFmtId="3" fontId="3" fillId="7" borderId="22" xfId="0" applyNumberFormat="1" applyFont="1" applyFill="1" applyBorder="1" applyAlignment="1">
      <alignment horizontal="center" vertical="top"/>
    </xf>
    <xf numFmtId="3" fontId="3" fillId="8" borderId="63" xfId="0" applyNumberFormat="1" applyFont="1" applyFill="1" applyBorder="1" applyAlignment="1">
      <alignment horizontal="right" vertical="top"/>
    </xf>
    <xf numFmtId="0" fontId="3" fillId="8" borderId="0" xfId="0" applyFont="1" applyFill="1" applyBorder="1" applyAlignment="1">
      <alignment vertical="top"/>
    </xf>
    <xf numFmtId="3" fontId="5" fillId="7" borderId="59" xfId="0" applyNumberFormat="1" applyFont="1" applyFill="1" applyBorder="1" applyAlignment="1">
      <alignment horizontal="center" vertical="top" wrapText="1"/>
    </xf>
    <xf numFmtId="3" fontId="5" fillId="7" borderId="22" xfId="0" applyNumberFormat="1" applyFont="1" applyFill="1" applyBorder="1" applyAlignment="1">
      <alignment horizontal="center" vertical="top" wrapText="1"/>
    </xf>
    <xf numFmtId="49" fontId="3" fillId="8" borderId="10" xfId="0" applyNumberFormat="1" applyFont="1" applyFill="1" applyBorder="1" applyAlignment="1">
      <alignment horizontal="center" vertical="top"/>
    </xf>
    <xf numFmtId="49" fontId="3" fillId="8" borderId="24" xfId="0" applyNumberFormat="1" applyFont="1" applyFill="1" applyBorder="1" applyAlignment="1">
      <alignment horizontal="center" vertical="top"/>
    </xf>
    <xf numFmtId="49" fontId="3" fillId="8" borderId="80" xfId="0" applyNumberFormat="1" applyFont="1" applyFill="1" applyBorder="1" applyAlignment="1">
      <alignment horizontal="left" vertical="top" wrapText="1"/>
    </xf>
    <xf numFmtId="0" fontId="3" fillId="0" borderId="68" xfId="0" applyFont="1" applyBorder="1" applyAlignment="1">
      <alignment vertical="top" wrapText="1"/>
    </xf>
    <xf numFmtId="0" fontId="12" fillId="0" borderId="72" xfId="0" applyFont="1" applyFill="1" applyBorder="1" applyAlignment="1">
      <alignment horizontal="center" vertical="top" wrapText="1"/>
    </xf>
    <xf numFmtId="3" fontId="3" fillId="8" borderId="15" xfId="0" applyNumberFormat="1" applyFont="1" applyFill="1" applyBorder="1" applyAlignment="1">
      <alignment horizontal="center" vertical="top"/>
    </xf>
    <xf numFmtId="3" fontId="3" fillId="8" borderId="16" xfId="0" applyNumberFormat="1" applyFont="1" applyFill="1" applyBorder="1" applyAlignment="1">
      <alignment horizontal="center" vertical="top"/>
    </xf>
    <xf numFmtId="3" fontId="3" fillId="8" borderId="34" xfId="0" applyNumberFormat="1" applyFont="1" applyFill="1" applyBorder="1" applyAlignment="1">
      <alignment horizontal="right" vertical="top"/>
    </xf>
    <xf numFmtId="3" fontId="5" fillId="7" borderId="82" xfId="0" applyNumberFormat="1" applyFont="1" applyFill="1" applyBorder="1" applyAlignment="1">
      <alignment horizontal="right" vertical="top"/>
    </xf>
    <xf numFmtId="3" fontId="3" fillId="3" borderId="49" xfId="0" applyNumberFormat="1" applyFont="1" applyFill="1" applyBorder="1" applyAlignment="1">
      <alignment horizontal="right" vertical="top"/>
    </xf>
    <xf numFmtId="3" fontId="3" fillId="3" borderId="35" xfId="0" applyNumberFormat="1" applyFont="1" applyFill="1" applyBorder="1" applyAlignment="1">
      <alignment horizontal="right" vertical="top"/>
    </xf>
    <xf numFmtId="3" fontId="5" fillId="7" borderId="57" xfId="0" applyNumberFormat="1" applyFont="1" applyFill="1" applyBorder="1" applyAlignment="1">
      <alignment horizontal="right" vertical="top"/>
    </xf>
    <xf numFmtId="49" fontId="3" fillId="8" borderId="54" xfId="0" applyNumberFormat="1" applyFont="1" applyFill="1" applyBorder="1" applyAlignment="1">
      <alignment horizontal="left" vertical="top" wrapText="1"/>
    </xf>
    <xf numFmtId="3" fontId="3" fillId="8" borderId="78" xfId="0" applyNumberFormat="1" applyFont="1" applyFill="1" applyBorder="1" applyAlignment="1">
      <alignment horizontal="right" vertical="top"/>
    </xf>
    <xf numFmtId="0" fontId="3" fillId="8" borderId="5" xfId="0" applyFont="1" applyFill="1" applyBorder="1" applyAlignment="1">
      <alignment horizontal="center" vertical="top" wrapText="1"/>
    </xf>
    <xf numFmtId="3" fontId="3" fillId="8" borderId="5" xfId="0" applyNumberFormat="1" applyFont="1" applyFill="1" applyBorder="1" applyAlignment="1">
      <alignment horizontal="right" vertical="top"/>
    </xf>
    <xf numFmtId="3" fontId="3" fillId="8" borderId="15" xfId="0" applyNumberFormat="1" applyFont="1" applyFill="1" applyBorder="1" applyAlignment="1">
      <alignment horizontal="right" vertical="top"/>
    </xf>
    <xf numFmtId="3" fontId="3" fillId="8" borderId="16" xfId="0" applyNumberFormat="1" applyFont="1" applyFill="1" applyBorder="1" applyAlignment="1">
      <alignment horizontal="right" vertical="top"/>
    </xf>
    <xf numFmtId="3" fontId="3" fillId="8" borderId="79" xfId="0" applyNumberFormat="1" applyFont="1" applyFill="1" applyBorder="1" applyAlignment="1">
      <alignment horizontal="right" vertical="top"/>
    </xf>
    <xf numFmtId="0" fontId="3" fillId="8" borderId="5" xfId="0" applyFont="1" applyFill="1" applyBorder="1" applyAlignment="1">
      <alignment horizontal="center" vertical="top"/>
    </xf>
    <xf numFmtId="3" fontId="3" fillId="8" borderId="8" xfId="0" applyNumberFormat="1" applyFont="1" applyFill="1" applyBorder="1" applyAlignment="1">
      <alignment horizontal="right" vertical="top"/>
    </xf>
    <xf numFmtId="3" fontId="3" fillId="8" borderId="0" xfId="0" applyNumberFormat="1" applyFont="1" applyFill="1" applyBorder="1" applyAlignment="1">
      <alignment horizontal="right" vertical="top"/>
    </xf>
    <xf numFmtId="3" fontId="3" fillId="8" borderId="28" xfId="0" applyNumberFormat="1" applyFont="1" applyFill="1" applyBorder="1" applyAlignment="1">
      <alignment horizontal="right" vertical="top"/>
    </xf>
    <xf numFmtId="3" fontId="3" fillId="8" borderId="81" xfId="0" applyNumberFormat="1" applyFont="1" applyFill="1" applyBorder="1" applyAlignment="1">
      <alignment horizontal="right" vertical="top"/>
    </xf>
    <xf numFmtId="49" fontId="3" fillId="8" borderId="53" xfId="0" applyNumberFormat="1" applyFont="1" applyFill="1" applyBorder="1" applyAlignment="1">
      <alignment horizontal="left" vertical="center" wrapText="1"/>
    </xf>
    <xf numFmtId="49" fontId="11" fillId="8" borderId="15" xfId="0" applyNumberFormat="1" applyFont="1" applyFill="1" applyBorder="1" applyAlignment="1">
      <alignment horizontal="center" vertical="center"/>
    </xf>
    <xf numFmtId="49" fontId="11" fillId="8" borderId="16" xfId="0" applyNumberFormat="1" applyFont="1" applyFill="1" applyBorder="1" applyAlignment="1">
      <alignment horizontal="center" vertical="center"/>
    </xf>
    <xf numFmtId="0" fontId="3" fillId="8" borderId="44" xfId="0" applyFont="1" applyFill="1" applyBorder="1" applyAlignment="1">
      <alignment horizontal="center" vertical="top"/>
    </xf>
    <xf numFmtId="3" fontId="3" fillId="8" borderId="29" xfId="0" applyNumberFormat="1" applyFont="1" applyFill="1" applyBorder="1" applyAlignment="1">
      <alignment horizontal="right" vertical="top"/>
    </xf>
    <xf numFmtId="3" fontId="3" fillId="8" borderId="62" xfId="0" applyNumberFormat="1" applyFont="1" applyFill="1" applyBorder="1" applyAlignment="1">
      <alignment horizontal="right" vertical="top"/>
    </xf>
    <xf numFmtId="0" fontId="3" fillId="8" borderId="22" xfId="0" applyFont="1" applyFill="1" applyBorder="1" applyAlignment="1">
      <alignment horizontal="center" vertical="top"/>
    </xf>
    <xf numFmtId="3" fontId="3" fillId="8" borderId="84" xfId="0" applyNumberFormat="1" applyFont="1" applyFill="1" applyBorder="1" applyAlignment="1">
      <alignment horizontal="right" vertical="top"/>
    </xf>
    <xf numFmtId="0" fontId="3" fillId="3" borderId="69" xfId="2" applyFont="1" applyFill="1" applyBorder="1" applyAlignment="1">
      <alignment horizontal="center" vertical="top"/>
    </xf>
    <xf numFmtId="0" fontId="2" fillId="3" borderId="70" xfId="2" applyFont="1" applyFill="1" applyBorder="1" applyAlignment="1">
      <alignment horizontal="center" vertical="top"/>
    </xf>
    <xf numFmtId="0" fontId="3" fillId="0" borderId="69" xfId="1" applyFont="1" applyFill="1" applyBorder="1" applyAlignment="1">
      <alignment horizontal="center" vertical="top"/>
    </xf>
    <xf numFmtId="0" fontId="3" fillId="0" borderId="69" xfId="1" applyFont="1" applyBorder="1" applyAlignment="1">
      <alignment horizontal="center" vertical="top"/>
    </xf>
    <xf numFmtId="3" fontId="3" fillId="8" borderId="26" xfId="0" applyNumberFormat="1" applyFont="1" applyFill="1" applyBorder="1" applyAlignment="1">
      <alignment horizontal="right" vertical="top"/>
    </xf>
    <xf numFmtId="0" fontId="3" fillId="8" borderId="79" xfId="0" applyFont="1" applyFill="1" applyBorder="1" applyAlignment="1">
      <alignment horizontal="center" vertical="top"/>
    </xf>
    <xf numFmtId="3" fontId="3" fillId="8" borderId="75" xfId="0" applyNumberFormat="1" applyFont="1" applyFill="1" applyBorder="1" applyAlignment="1">
      <alignment horizontal="right" vertical="top"/>
    </xf>
    <xf numFmtId="0" fontId="3" fillId="0" borderId="71" xfId="0" applyFont="1" applyBorder="1" applyAlignment="1">
      <alignment horizontal="center" vertical="center" textRotation="90" shrinkToFit="1"/>
    </xf>
    <xf numFmtId="0" fontId="12" fillId="8" borderId="15" xfId="0" applyFont="1" applyFill="1" applyBorder="1" applyAlignment="1">
      <alignment horizontal="center" vertical="top" wrapText="1"/>
    </xf>
    <xf numFmtId="0" fontId="12" fillId="8" borderId="76" xfId="0" applyFont="1" applyFill="1" applyBorder="1" applyAlignment="1">
      <alignment horizontal="center" vertical="top" wrapText="1"/>
    </xf>
    <xf numFmtId="0" fontId="12" fillId="8" borderId="86" xfId="0" applyFont="1" applyFill="1" applyBorder="1" applyAlignment="1">
      <alignment horizontal="center" vertical="top" wrapText="1"/>
    </xf>
    <xf numFmtId="0" fontId="12" fillId="8" borderId="85" xfId="0" applyFont="1" applyFill="1" applyBorder="1" applyAlignment="1">
      <alignment horizontal="center" vertical="top" wrapText="1"/>
    </xf>
    <xf numFmtId="0" fontId="3" fillId="8" borderId="44" xfId="0" applyFont="1" applyFill="1" applyBorder="1" applyAlignment="1">
      <alignment horizontal="center" vertical="top" wrapText="1"/>
    </xf>
    <xf numFmtId="3" fontId="3" fillId="8" borderId="25" xfId="0" applyNumberFormat="1" applyFont="1" applyFill="1" applyBorder="1" applyAlignment="1">
      <alignment horizontal="right" vertical="top"/>
    </xf>
    <xf numFmtId="3" fontId="3" fillId="8" borderId="63" xfId="0" applyNumberFormat="1" applyFont="1" applyFill="1" applyBorder="1" applyAlignment="1">
      <alignment horizontal="right" vertical="top" wrapText="1"/>
    </xf>
    <xf numFmtId="0" fontId="15" fillId="8" borderId="8" xfId="0" applyFont="1" applyFill="1" applyBorder="1" applyAlignment="1">
      <alignment vertical="top" wrapText="1"/>
    </xf>
    <xf numFmtId="0" fontId="3" fillId="0" borderId="79" xfId="0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vertical="top"/>
    </xf>
    <xf numFmtId="0" fontId="15" fillId="3" borderId="9" xfId="0" applyFont="1" applyFill="1" applyBorder="1" applyAlignment="1">
      <alignment vertical="top" wrapText="1"/>
    </xf>
    <xf numFmtId="0" fontId="3" fillId="3" borderId="10" xfId="0" applyFont="1" applyFill="1" applyBorder="1" applyAlignment="1">
      <alignment horizontal="center" vertical="top"/>
    </xf>
    <xf numFmtId="0" fontId="2" fillId="3" borderId="24" xfId="0" applyFont="1" applyFill="1" applyBorder="1" applyAlignment="1">
      <alignment horizontal="center" vertical="top"/>
    </xf>
    <xf numFmtId="3" fontId="3" fillId="3" borderId="53" xfId="0" applyNumberFormat="1" applyFont="1" applyFill="1" applyBorder="1" applyAlignment="1">
      <alignment horizontal="right" vertical="top" wrapText="1"/>
    </xf>
    <xf numFmtId="0" fontId="15" fillId="8" borderId="11" xfId="0" applyFont="1" applyFill="1" applyBorder="1" applyAlignment="1">
      <alignment vertical="top" wrapText="1"/>
    </xf>
    <xf numFmtId="0" fontId="12" fillId="8" borderId="12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8" fillId="8" borderId="56" xfId="0" applyFont="1" applyFill="1" applyBorder="1" applyAlignment="1">
      <alignment vertical="top" wrapText="1"/>
    </xf>
    <xf numFmtId="0" fontId="8" fillId="8" borderId="16" xfId="0" applyFont="1" applyFill="1" applyBorder="1" applyAlignment="1">
      <alignment vertical="top" wrapText="1"/>
    </xf>
    <xf numFmtId="0" fontId="8" fillId="8" borderId="39" xfId="0" applyFont="1" applyFill="1" applyBorder="1" applyAlignment="1">
      <alignment vertical="top" wrapText="1"/>
    </xf>
    <xf numFmtId="0" fontId="3" fillId="0" borderId="75" xfId="0" applyFont="1" applyBorder="1" applyAlignment="1">
      <alignment vertical="top" wrapText="1"/>
    </xf>
    <xf numFmtId="0" fontId="3" fillId="8" borderId="89" xfId="0" applyFont="1" applyFill="1" applyBorder="1" applyAlignment="1">
      <alignment horizontal="center" vertical="top" wrapText="1"/>
    </xf>
    <xf numFmtId="3" fontId="3" fillId="8" borderId="72" xfId="0" applyNumberFormat="1" applyFont="1" applyFill="1" applyBorder="1" applyAlignment="1">
      <alignment horizontal="right" vertical="top"/>
    </xf>
    <xf numFmtId="0" fontId="8" fillId="8" borderId="70" xfId="0" applyFont="1" applyFill="1" applyBorder="1" applyAlignment="1">
      <alignment vertical="top" wrapText="1"/>
    </xf>
    <xf numFmtId="0" fontId="8" fillId="8" borderId="73" xfId="0" applyFont="1" applyFill="1" applyBorder="1" applyAlignment="1">
      <alignment vertical="top" wrapText="1"/>
    </xf>
    <xf numFmtId="0" fontId="12" fillId="0" borderId="70" xfId="0" applyFont="1" applyFill="1" applyBorder="1" applyAlignment="1">
      <alignment horizontal="center" vertical="top" wrapText="1"/>
    </xf>
    <xf numFmtId="3" fontId="3" fillId="8" borderId="91" xfId="0" applyNumberFormat="1" applyFont="1" applyFill="1" applyBorder="1" applyAlignment="1">
      <alignment horizontal="right" vertical="top"/>
    </xf>
    <xf numFmtId="3" fontId="3" fillId="0" borderId="92" xfId="0" applyNumberFormat="1" applyFont="1" applyBorder="1" applyAlignment="1">
      <alignment horizontal="right" vertical="top"/>
    </xf>
    <xf numFmtId="3" fontId="5" fillId="7" borderId="93" xfId="0" applyNumberFormat="1" applyFont="1" applyFill="1" applyBorder="1" applyAlignment="1">
      <alignment horizontal="right" vertical="top"/>
    </xf>
    <xf numFmtId="3" fontId="5" fillId="7" borderId="71" xfId="0" applyNumberFormat="1" applyFont="1" applyFill="1" applyBorder="1" applyAlignment="1">
      <alignment horizontal="right" vertical="top"/>
    </xf>
    <xf numFmtId="3" fontId="5" fillId="2" borderId="32" xfId="0" applyNumberFormat="1" applyFont="1" applyFill="1" applyBorder="1" applyAlignment="1">
      <alignment horizontal="right" vertical="top"/>
    </xf>
    <xf numFmtId="3" fontId="5" fillId="9" borderId="31" xfId="0" applyNumberFormat="1" applyFont="1" applyFill="1" applyBorder="1" applyAlignment="1">
      <alignment horizontal="right" vertical="top"/>
    </xf>
    <xf numFmtId="3" fontId="5" fillId="4" borderId="31" xfId="0" applyNumberFormat="1" applyFont="1" applyFill="1" applyBorder="1" applyAlignment="1">
      <alignment horizontal="right" vertical="top"/>
    </xf>
    <xf numFmtId="3" fontId="5" fillId="4" borderId="33" xfId="0" applyNumberFormat="1" applyFont="1" applyFill="1" applyBorder="1" applyAlignment="1">
      <alignment horizontal="right" vertical="top"/>
    </xf>
    <xf numFmtId="3" fontId="5" fillId="9" borderId="37" xfId="0" applyNumberFormat="1" applyFont="1" applyFill="1" applyBorder="1" applyAlignment="1">
      <alignment horizontal="right" vertical="top"/>
    </xf>
    <xf numFmtId="3" fontId="3" fillId="8" borderId="60" xfId="0" applyNumberFormat="1" applyFont="1" applyFill="1" applyBorder="1" applyAlignment="1">
      <alignment horizontal="right" vertical="top"/>
    </xf>
    <xf numFmtId="3" fontId="3" fillId="0" borderId="28" xfId="0" applyNumberFormat="1" applyFont="1" applyBorder="1" applyAlignment="1">
      <alignment horizontal="right" vertical="top"/>
    </xf>
    <xf numFmtId="3" fontId="3" fillId="0" borderId="81" xfId="0" applyNumberFormat="1" applyFont="1" applyBorder="1" applyAlignment="1">
      <alignment horizontal="right" vertical="top"/>
    </xf>
    <xf numFmtId="3" fontId="3" fillId="3" borderId="22" xfId="0" applyNumberFormat="1" applyFont="1" applyFill="1" applyBorder="1" applyAlignment="1">
      <alignment horizontal="right" vertical="top" wrapText="1"/>
    </xf>
    <xf numFmtId="49" fontId="5" fillId="10" borderId="39" xfId="0" applyNumberFormat="1" applyFont="1" applyFill="1" applyBorder="1" applyAlignment="1">
      <alignment horizontal="center" vertical="top" wrapText="1"/>
    </xf>
    <xf numFmtId="0" fontId="3" fillId="8" borderId="94" xfId="0" applyFont="1" applyFill="1" applyBorder="1" applyAlignment="1">
      <alignment horizontal="center" vertical="top" wrapText="1"/>
    </xf>
    <xf numFmtId="3" fontId="3" fillId="8" borderId="6" xfId="0" applyNumberFormat="1" applyFont="1" applyFill="1" applyBorder="1" applyAlignment="1">
      <alignment vertical="top"/>
    </xf>
    <xf numFmtId="3" fontId="3" fillId="8" borderId="18" xfId="0" applyNumberFormat="1" applyFont="1" applyFill="1" applyBorder="1" applyAlignment="1">
      <alignment horizontal="right" vertical="top"/>
    </xf>
    <xf numFmtId="3" fontId="3" fillId="8" borderId="47" xfId="0" applyNumberFormat="1" applyFont="1" applyFill="1" applyBorder="1" applyAlignment="1">
      <alignment horizontal="right" vertical="top"/>
    </xf>
    <xf numFmtId="3" fontId="19" fillId="8" borderId="6" xfId="0" applyNumberFormat="1" applyFont="1" applyFill="1" applyBorder="1" applyAlignment="1">
      <alignment vertical="top"/>
    </xf>
    <xf numFmtId="0" fontId="12" fillId="0" borderId="0" xfId="0" applyNumberFormat="1" applyFont="1" applyFill="1" applyBorder="1" applyAlignment="1">
      <alignment horizontal="center" vertical="top"/>
    </xf>
    <xf numFmtId="3" fontId="3" fillId="8" borderId="22" xfId="0" applyNumberFormat="1" applyFont="1" applyFill="1" applyBorder="1" applyAlignment="1">
      <alignment vertical="top"/>
    </xf>
    <xf numFmtId="3" fontId="3" fillId="0" borderId="22" xfId="0" applyNumberFormat="1" applyFont="1" applyBorder="1" applyAlignment="1">
      <alignment vertical="top"/>
    </xf>
    <xf numFmtId="3" fontId="19" fillId="0" borderId="22" xfId="0" applyNumberFormat="1" applyFont="1" applyFill="1" applyBorder="1" applyAlignment="1">
      <alignment vertical="top"/>
    </xf>
    <xf numFmtId="49" fontId="5" fillId="8" borderId="15" xfId="0" applyNumberFormat="1" applyFont="1" applyFill="1" applyBorder="1" applyAlignment="1">
      <alignment horizontal="center" vertical="top" wrapText="1"/>
    </xf>
    <xf numFmtId="49" fontId="5" fillId="10" borderId="0" xfId="0" applyNumberFormat="1" applyFont="1" applyFill="1" applyBorder="1" applyAlignment="1">
      <alignment horizontal="center" vertical="top"/>
    </xf>
    <xf numFmtId="49" fontId="5" fillId="10" borderId="51" xfId="0" applyNumberFormat="1" applyFont="1" applyFill="1" applyBorder="1" applyAlignment="1">
      <alignment horizontal="center" vertical="top" wrapText="1"/>
    </xf>
    <xf numFmtId="49" fontId="5" fillId="10" borderId="27" xfId="0" applyNumberFormat="1" applyFont="1" applyFill="1" applyBorder="1" applyAlignment="1">
      <alignment horizontal="center" vertical="top" wrapText="1"/>
    </xf>
    <xf numFmtId="0" fontId="3" fillId="10" borderId="27" xfId="0" applyFont="1" applyFill="1" applyBorder="1" applyAlignment="1">
      <alignment horizontal="center" vertical="center" textRotation="90" wrapText="1"/>
    </xf>
    <xf numFmtId="49" fontId="3" fillId="10" borderId="27" xfId="0" applyNumberFormat="1" applyFont="1" applyFill="1" applyBorder="1" applyAlignment="1">
      <alignment horizontal="center" vertical="top"/>
    </xf>
    <xf numFmtId="49" fontId="3" fillId="10" borderId="57" xfId="0" applyNumberFormat="1" applyFont="1" applyFill="1" applyBorder="1" applyAlignment="1">
      <alignment horizontal="center" vertical="top" wrapText="1"/>
    </xf>
    <xf numFmtId="0" fontId="5" fillId="10" borderId="54" xfId="0" applyFont="1" applyFill="1" applyBorder="1" applyAlignment="1">
      <alignment horizontal="center" vertical="top"/>
    </xf>
    <xf numFmtId="3" fontId="5" fillId="10" borderId="41" xfId="0" applyNumberFormat="1" applyFont="1" applyFill="1" applyBorder="1" applyAlignment="1">
      <alignment horizontal="right" vertical="top"/>
    </xf>
    <xf numFmtId="3" fontId="5" fillId="10" borderId="54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center" vertical="top"/>
    </xf>
    <xf numFmtId="49" fontId="5" fillId="8" borderId="28" xfId="0" applyNumberFormat="1" applyFont="1" applyFill="1" applyBorder="1" applyAlignment="1">
      <alignment horizontal="center" vertical="top" wrapText="1"/>
    </xf>
    <xf numFmtId="3" fontId="11" fillId="0" borderId="11" xfId="0" applyNumberFormat="1" applyFont="1" applyBorder="1" applyAlignment="1">
      <alignment horizontal="right" vertical="top"/>
    </xf>
    <xf numFmtId="3" fontId="11" fillId="0" borderId="12" xfId="0" applyNumberFormat="1" applyFont="1" applyBorder="1" applyAlignment="1">
      <alignment horizontal="right" vertical="top"/>
    </xf>
    <xf numFmtId="165" fontId="3" fillId="8" borderId="42" xfId="0" applyNumberFormat="1" applyFont="1" applyFill="1" applyBorder="1" applyAlignment="1">
      <alignment horizontal="left" vertical="top" wrapText="1"/>
    </xf>
    <xf numFmtId="3" fontId="3" fillId="8" borderId="12" xfId="0" applyNumberFormat="1" applyFont="1" applyFill="1" applyBorder="1" applyAlignment="1">
      <alignment horizontal="center" vertical="top"/>
    </xf>
    <xf numFmtId="3" fontId="3" fillId="8" borderId="13" xfId="0" applyNumberFormat="1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/>
    </xf>
    <xf numFmtId="3" fontId="3" fillId="3" borderId="6" xfId="0" applyNumberFormat="1" applyFont="1" applyFill="1" applyBorder="1" applyAlignment="1">
      <alignment horizontal="right" vertical="top" wrapText="1"/>
    </xf>
    <xf numFmtId="165" fontId="3" fillId="8" borderId="47" xfId="0" applyNumberFormat="1" applyFont="1" applyFill="1" applyBorder="1" applyAlignment="1">
      <alignment horizontal="left" vertical="top" wrapText="1"/>
    </xf>
    <xf numFmtId="3" fontId="3" fillId="8" borderId="18" xfId="0" applyNumberFormat="1" applyFont="1" applyFill="1" applyBorder="1" applyAlignment="1">
      <alignment horizontal="center" vertical="top"/>
    </xf>
    <xf numFmtId="3" fontId="3" fillId="8" borderId="19" xfId="0" applyNumberFormat="1" applyFont="1" applyFill="1" applyBorder="1" applyAlignment="1">
      <alignment horizontal="center" vertical="top"/>
    </xf>
    <xf numFmtId="165" fontId="11" fillId="8" borderId="96" xfId="0" applyNumberFormat="1" applyFont="1" applyFill="1" applyBorder="1" applyAlignment="1">
      <alignment horizontal="left" vertical="top" wrapText="1"/>
    </xf>
    <xf numFmtId="3" fontId="3" fillId="0" borderId="84" xfId="0" applyNumberFormat="1" applyFont="1" applyBorder="1" applyAlignment="1">
      <alignment horizontal="right" vertical="top"/>
    </xf>
    <xf numFmtId="0" fontId="3" fillId="8" borderId="6" xfId="0" applyFont="1" applyFill="1" applyBorder="1" applyAlignment="1">
      <alignment horizontal="center" vertical="top"/>
    </xf>
    <xf numFmtId="3" fontId="3" fillId="8" borderId="52" xfId="0" applyNumberFormat="1" applyFont="1" applyFill="1" applyBorder="1" applyAlignment="1">
      <alignment horizontal="right" vertical="top"/>
    </xf>
    <xf numFmtId="3" fontId="3" fillId="8" borderId="6" xfId="0" applyNumberFormat="1" applyFont="1" applyFill="1" applyBorder="1" applyAlignment="1">
      <alignment horizontal="right" vertical="top"/>
    </xf>
    <xf numFmtId="0" fontId="3" fillId="8" borderId="47" xfId="0" applyFont="1" applyFill="1" applyBorder="1" applyAlignment="1">
      <alignment horizontal="left" vertical="top" wrapText="1"/>
    </xf>
    <xf numFmtId="0" fontId="3" fillId="8" borderId="84" xfId="0" applyFont="1" applyFill="1" applyBorder="1" applyAlignment="1">
      <alignment horizontal="left" vertical="top" wrapText="1"/>
    </xf>
    <xf numFmtId="3" fontId="3" fillId="3" borderId="97" xfId="2" applyNumberFormat="1" applyFont="1" applyFill="1" applyBorder="1" applyAlignment="1">
      <alignment horizontal="center" vertical="top"/>
    </xf>
    <xf numFmtId="3" fontId="3" fillId="3" borderId="98" xfId="2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99" xfId="0" applyNumberFormat="1" applyFont="1" applyFill="1" applyBorder="1" applyAlignment="1">
      <alignment horizontal="center" vertical="top" wrapText="1"/>
    </xf>
    <xf numFmtId="0" fontId="12" fillId="10" borderId="57" xfId="0" applyFont="1" applyFill="1" applyBorder="1" applyAlignment="1">
      <alignment horizontal="center" vertical="top"/>
    </xf>
    <xf numFmtId="3" fontId="5" fillId="9" borderId="32" xfId="0" applyNumberFormat="1" applyFont="1" applyFill="1" applyBorder="1" applyAlignment="1">
      <alignment horizontal="right" vertical="top"/>
    </xf>
    <xf numFmtId="3" fontId="5" fillId="10" borderId="57" xfId="0" applyNumberFormat="1" applyFont="1" applyFill="1" applyBorder="1" applyAlignment="1">
      <alignment horizontal="right" vertical="top"/>
    </xf>
    <xf numFmtId="3" fontId="5" fillId="10" borderId="10" xfId="0" applyNumberFormat="1" applyFont="1" applyFill="1" applyBorder="1" applyAlignment="1">
      <alignment horizontal="right" vertical="top"/>
    </xf>
    <xf numFmtId="3" fontId="5" fillId="2" borderId="4" xfId="0" applyNumberFormat="1" applyFont="1" applyFill="1" applyBorder="1" applyAlignment="1">
      <alignment horizontal="right" vertical="top"/>
    </xf>
    <xf numFmtId="3" fontId="5" fillId="9" borderId="4" xfId="0" applyNumberFormat="1" applyFont="1" applyFill="1" applyBorder="1" applyAlignment="1">
      <alignment horizontal="right" vertical="top"/>
    </xf>
    <xf numFmtId="49" fontId="5" fillId="0" borderId="12" xfId="0" applyNumberFormat="1" applyFont="1" applyBorder="1" applyAlignment="1">
      <alignment horizontal="center" vertical="top"/>
    </xf>
    <xf numFmtId="0" fontId="5" fillId="3" borderId="12" xfId="0" applyFont="1" applyFill="1" applyBorder="1" applyAlignment="1">
      <alignment horizontal="left" vertical="top" wrapText="1"/>
    </xf>
    <xf numFmtId="0" fontId="15" fillId="8" borderId="29" xfId="0" applyFont="1" applyFill="1" applyBorder="1" applyAlignment="1">
      <alignment horizontal="left" vertical="top" wrapText="1"/>
    </xf>
    <xf numFmtId="3" fontId="3" fillId="8" borderId="25" xfId="0" applyNumberFormat="1" applyFont="1" applyFill="1" applyBorder="1" applyAlignment="1">
      <alignment horizontal="center" vertical="top" wrapText="1"/>
    </xf>
    <xf numFmtId="3" fontId="3" fillId="8" borderId="26" xfId="0" applyNumberFormat="1" applyFont="1" applyFill="1" applyBorder="1" applyAlignment="1">
      <alignment horizontal="center" vertical="top" wrapText="1"/>
    </xf>
    <xf numFmtId="3" fontId="3" fillId="8" borderId="94" xfId="0" applyNumberFormat="1" applyFont="1" applyFill="1" applyBorder="1" applyAlignment="1">
      <alignment vertical="top"/>
    </xf>
    <xf numFmtId="3" fontId="3" fillId="8" borderId="18" xfId="0" applyNumberFormat="1" applyFont="1" applyFill="1" applyBorder="1" applyAlignment="1">
      <alignment vertical="top"/>
    </xf>
    <xf numFmtId="3" fontId="3" fillId="8" borderId="6" xfId="0" applyNumberFormat="1" applyFont="1" applyFill="1" applyBorder="1" applyAlignment="1">
      <alignment horizontal="right" vertical="top" wrapText="1"/>
    </xf>
    <xf numFmtId="3" fontId="3" fillId="8" borderId="83" xfId="0" applyNumberFormat="1" applyFont="1" applyFill="1" applyBorder="1" applyAlignment="1">
      <alignment vertical="top"/>
    </xf>
    <xf numFmtId="3" fontId="11" fillId="8" borderId="76" xfId="0" applyNumberFormat="1" applyFont="1" applyFill="1" applyBorder="1" applyAlignment="1">
      <alignment vertical="top"/>
    </xf>
    <xf numFmtId="3" fontId="3" fillId="8" borderId="76" xfId="0" applyNumberFormat="1" applyFont="1" applyFill="1" applyBorder="1" applyAlignment="1">
      <alignment vertical="top"/>
    </xf>
    <xf numFmtId="3" fontId="3" fillId="8" borderId="79" xfId="0" applyNumberFormat="1" applyFont="1" applyFill="1" applyBorder="1" applyAlignment="1">
      <alignment horizontal="right" vertical="top" wrapText="1"/>
    </xf>
    <xf numFmtId="3" fontId="3" fillId="8" borderId="60" xfId="0" applyNumberFormat="1" applyFont="1" applyFill="1" applyBorder="1" applyAlignment="1">
      <alignment vertical="top"/>
    </xf>
    <xf numFmtId="3" fontId="11" fillId="8" borderId="28" xfId="0" applyNumberFormat="1" applyFont="1" applyFill="1" applyBorder="1" applyAlignment="1">
      <alignment vertical="top"/>
    </xf>
    <xf numFmtId="3" fontId="3" fillId="8" borderId="28" xfId="0" applyNumberFormat="1" applyFont="1" applyFill="1" applyBorder="1" applyAlignment="1">
      <alignment vertical="top"/>
    </xf>
    <xf numFmtId="3" fontId="3" fillId="8" borderId="22" xfId="0" applyNumberFormat="1" applyFont="1" applyFill="1" applyBorder="1" applyAlignment="1">
      <alignment horizontal="right" vertical="top" wrapText="1"/>
    </xf>
    <xf numFmtId="3" fontId="3" fillId="8" borderId="95" xfId="0" applyNumberFormat="1" applyFont="1" applyFill="1" applyBorder="1" applyAlignment="1">
      <alignment horizontal="right" vertical="top"/>
    </xf>
    <xf numFmtId="49" fontId="11" fillId="8" borderId="15" xfId="0" applyNumberFormat="1" applyFont="1" applyFill="1" applyBorder="1" applyAlignment="1">
      <alignment horizontal="center" vertical="center" wrapText="1"/>
    </xf>
    <xf numFmtId="3" fontId="3" fillId="8" borderId="44" xfId="0" applyNumberFormat="1" applyFont="1" applyFill="1" applyBorder="1" applyAlignment="1">
      <alignment horizontal="right" vertical="top" wrapText="1"/>
    </xf>
    <xf numFmtId="3" fontId="3" fillId="8" borderId="80" xfId="0" applyNumberFormat="1" applyFont="1" applyFill="1" applyBorder="1" applyAlignment="1">
      <alignment horizontal="right" vertical="top" wrapText="1"/>
    </xf>
    <xf numFmtId="3" fontId="3" fillId="8" borderId="29" xfId="0" applyNumberFormat="1" applyFont="1" applyFill="1" applyBorder="1" applyAlignment="1">
      <alignment horizontal="right" vertical="top" wrapText="1"/>
    </xf>
    <xf numFmtId="3" fontId="3" fillId="8" borderId="25" xfId="0" applyNumberFormat="1" applyFont="1" applyFill="1" applyBorder="1" applyAlignment="1">
      <alignment horizontal="right" vertical="top" wrapText="1"/>
    </xf>
    <xf numFmtId="3" fontId="3" fillId="8" borderId="62" xfId="0" applyNumberFormat="1" applyFont="1" applyFill="1" applyBorder="1" applyAlignment="1">
      <alignment horizontal="right" vertical="top" wrapText="1"/>
    </xf>
    <xf numFmtId="3" fontId="3" fillId="8" borderId="15" xfId="0" applyNumberFormat="1" applyFont="1" applyFill="1" applyBorder="1" applyAlignment="1">
      <alignment horizontal="right" vertical="top" wrapText="1"/>
    </xf>
    <xf numFmtId="3" fontId="3" fillId="8" borderId="0" xfId="0" applyNumberFormat="1" applyFont="1" applyFill="1" applyBorder="1" applyAlignment="1">
      <alignment horizontal="right" vertical="top" wrapText="1"/>
    </xf>
    <xf numFmtId="3" fontId="3" fillId="8" borderId="5" xfId="0" applyNumberFormat="1" applyFont="1" applyFill="1" applyBorder="1" applyAlignment="1">
      <alignment horizontal="right" vertical="top" wrapText="1"/>
    </xf>
    <xf numFmtId="3" fontId="3" fillId="8" borderId="68" xfId="0" applyNumberFormat="1" applyFont="1" applyFill="1" applyBorder="1" applyAlignment="1">
      <alignment horizontal="right" vertical="top"/>
    </xf>
    <xf numFmtId="3" fontId="3" fillId="8" borderId="69" xfId="0" applyNumberFormat="1" applyFont="1" applyFill="1" applyBorder="1" applyAlignment="1">
      <alignment horizontal="right" vertical="top" wrapText="1"/>
    </xf>
    <xf numFmtId="3" fontId="3" fillId="8" borderId="90" xfId="0" applyNumberFormat="1" applyFont="1" applyFill="1" applyBorder="1" applyAlignment="1">
      <alignment horizontal="left" vertical="top" wrapText="1"/>
    </xf>
    <xf numFmtId="0" fontId="15" fillId="3" borderId="8" xfId="0" applyFont="1" applyFill="1" applyBorder="1" applyAlignment="1">
      <alignment vertical="top" wrapText="1"/>
    </xf>
    <xf numFmtId="0" fontId="3" fillId="3" borderId="15" xfId="2" applyFont="1" applyFill="1" applyBorder="1" applyAlignment="1">
      <alignment horizontal="center" vertical="top"/>
    </xf>
    <xf numFmtId="0" fontId="2" fillId="3" borderId="16" xfId="2" applyFont="1" applyFill="1" applyBorder="1" applyAlignment="1">
      <alignment horizontal="center" vertical="top"/>
    </xf>
    <xf numFmtId="3" fontId="3" fillId="8" borderId="17" xfId="0" applyNumberFormat="1" applyFont="1" applyFill="1" applyBorder="1" applyAlignment="1"/>
    <xf numFmtId="3" fontId="5" fillId="8" borderId="82" xfId="0" applyNumberFormat="1" applyFont="1" applyFill="1" applyBorder="1" applyAlignment="1">
      <alignment horizontal="right" vertical="top"/>
    </xf>
    <xf numFmtId="3" fontId="5" fillId="8" borderId="2" xfId="0" applyNumberFormat="1" applyFont="1" applyFill="1" applyBorder="1" applyAlignment="1">
      <alignment horizontal="right" vertical="top"/>
    </xf>
    <xf numFmtId="3" fontId="5" fillId="8" borderId="38" xfId="0" applyNumberFormat="1" applyFont="1" applyFill="1" applyBorder="1" applyAlignment="1">
      <alignment horizontal="right" vertical="top"/>
    </xf>
    <xf numFmtId="3" fontId="5" fillId="8" borderId="30" xfId="0" applyNumberFormat="1" applyFont="1" applyFill="1" applyBorder="1" applyAlignment="1">
      <alignment horizontal="right" vertical="top"/>
    </xf>
    <xf numFmtId="3" fontId="3" fillId="8" borderId="56" xfId="0" applyNumberFormat="1" applyFont="1" applyFill="1" applyBorder="1" applyAlignment="1">
      <alignment horizontal="right" vertical="top"/>
    </xf>
    <xf numFmtId="3" fontId="3" fillId="8" borderId="59" xfId="0" applyNumberFormat="1" applyFont="1" applyFill="1" applyBorder="1" applyAlignment="1">
      <alignment horizontal="right" vertical="top"/>
    </xf>
    <xf numFmtId="3" fontId="3" fillId="8" borderId="74" xfId="0" applyNumberFormat="1" applyFont="1" applyFill="1" applyBorder="1" applyAlignment="1">
      <alignment horizontal="right" vertical="top"/>
    </xf>
    <xf numFmtId="3" fontId="3" fillId="8" borderId="46" xfId="0" applyNumberFormat="1" applyFont="1" applyFill="1" applyBorder="1" applyAlignment="1">
      <alignment horizontal="right" vertical="top"/>
    </xf>
    <xf numFmtId="3" fontId="3" fillId="8" borderId="48" xfId="0" applyNumberFormat="1" applyFont="1" applyFill="1" applyBorder="1" applyAlignment="1">
      <alignment horizontal="right" vertical="top" wrapText="1"/>
    </xf>
    <xf numFmtId="3" fontId="3" fillId="8" borderId="7" xfId="0" applyNumberFormat="1" applyFont="1" applyFill="1" applyBorder="1" applyAlignment="1">
      <alignment horizontal="right" vertical="top" wrapText="1"/>
    </xf>
    <xf numFmtId="0" fontId="3" fillId="8" borderId="29" xfId="0" applyFont="1" applyFill="1" applyBorder="1" applyAlignment="1">
      <alignment horizontal="left" vertical="top" wrapText="1"/>
    </xf>
    <xf numFmtId="0" fontId="3" fillId="8" borderId="8" xfId="0" applyFont="1" applyFill="1" applyBorder="1" applyAlignment="1">
      <alignment horizontal="left" vertical="top" wrapText="1"/>
    </xf>
    <xf numFmtId="3" fontId="3" fillId="8" borderId="0" xfId="0" applyNumberFormat="1" applyFont="1" applyFill="1" applyBorder="1" applyAlignment="1">
      <alignment horizontal="center" vertical="top"/>
    </xf>
    <xf numFmtId="0" fontId="3" fillId="8" borderId="9" xfId="0" applyFont="1" applyFill="1" applyBorder="1" applyAlignment="1">
      <alignment vertical="top" wrapText="1"/>
    </xf>
    <xf numFmtId="3" fontId="3" fillId="8" borderId="10" xfId="0" applyNumberFormat="1" applyFont="1" applyFill="1" applyBorder="1" applyAlignment="1">
      <alignment horizontal="center" vertical="top"/>
    </xf>
    <xf numFmtId="3" fontId="3" fillId="8" borderId="27" xfId="0" applyNumberFormat="1" applyFont="1" applyFill="1" applyBorder="1" applyAlignment="1">
      <alignment horizontal="center" vertical="top"/>
    </xf>
    <xf numFmtId="3" fontId="3" fillId="8" borderId="24" xfId="0" applyNumberFormat="1" applyFont="1" applyFill="1" applyBorder="1" applyAlignment="1">
      <alignment horizontal="center" vertical="top"/>
    </xf>
    <xf numFmtId="3" fontId="3" fillId="8" borderId="22" xfId="0" applyNumberFormat="1" applyFont="1" applyFill="1" applyBorder="1" applyAlignment="1">
      <alignment horizontal="right"/>
    </xf>
    <xf numFmtId="3" fontId="3" fillId="8" borderId="60" xfId="0" applyNumberFormat="1" applyFont="1" applyFill="1" applyBorder="1" applyAlignment="1">
      <alignment horizontal="right"/>
    </xf>
    <xf numFmtId="3" fontId="3" fillId="8" borderId="50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0" borderId="5" xfId="0" applyNumberFormat="1" applyFont="1" applyFill="1" applyBorder="1" applyAlignment="1">
      <alignment horizontal="right" vertical="top"/>
    </xf>
    <xf numFmtId="165" fontId="5" fillId="7" borderId="38" xfId="0" applyNumberFormat="1" applyFont="1" applyFill="1" applyBorder="1" applyAlignment="1">
      <alignment horizontal="right" vertical="top"/>
    </xf>
    <xf numFmtId="165" fontId="5" fillId="7" borderId="6" xfId="0" applyNumberFormat="1" applyFont="1" applyFill="1" applyBorder="1" applyAlignment="1">
      <alignment horizontal="right" vertical="top"/>
    </xf>
    <xf numFmtId="165" fontId="3" fillId="8" borderId="44" xfId="0" applyNumberFormat="1" applyFont="1" applyFill="1" applyBorder="1" applyAlignment="1">
      <alignment horizontal="right" vertical="top" wrapText="1"/>
    </xf>
    <xf numFmtId="165" fontId="3" fillId="8" borderId="55" xfId="0" applyNumberFormat="1" applyFont="1" applyFill="1" applyBorder="1" applyAlignment="1">
      <alignment horizontal="right" vertical="top" wrapText="1"/>
    </xf>
    <xf numFmtId="165" fontId="3" fillId="8" borderId="5" xfId="0" applyNumberFormat="1" applyFont="1" applyFill="1" applyBorder="1" applyAlignment="1">
      <alignment horizontal="right" vertical="top" wrapText="1"/>
    </xf>
    <xf numFmtId="165" fontId="3" fillId="8" borderId="56" xfId="0" applyNumberFormat="1" applyFont="1" applyFill="1" applyBorder="1" applyAlignment="1">
      <alignment horizontal="right" vertical="top" wrapText="1"/>
    </xf>
    <xf numFmtId="165" fontId="8" fillId="8" borderId="5" xfId="0" applyNumberFormat="1" applyFont="1" applyFill="1" applyBorder="1" applyAlignment="1">
      <alignment vertical="top" wrapText="1"/>
    </xf>
    <xf numFmtId="165" fontId="8" fillId="8" borderId="56" xfId="0" applyNumberFormat="1" applyFont="1" applyFill="1" applyBorder="1" applyAlignment="1">
      <alignment vertical="top" wrapText="1"/>
    </xf>
    <xf numFmtId="165" fontId="5" fillId="7" borderId="82" xfId="0" applyNumberFormat="1" applyFont="1" applyFill="1" applyBorder="1" applyAlignment="1">
      <alignment horizontal="right" vertical="top"/>
    </xf>
    <xf numFmtId="165" fontId="5" fillId="7" borderId="40" xfId="0" applyNumberFormat="1" applyFont="1" applyFill="1" applyBorder="1" applyAlignment="1">
      <alignment horizontal="right" vertical="top"/>
    </xf>
    <xf numFmtId="165" fontId="3" fillId="8" borderId="62" xfId="0" applyNumberFormat="1" applyFont="1" applyFill="1" applyBorder="1" applyAlignment="1">
      <alignment horizontal="right" vertical="top"/>
    </xf>
    <xf numFmtId="165" fontId="3" fillId="8" borderId="62" xfId="0" applyNumberFormat="1" applyFont="1" applyFill="1" applyBorder="1" applyAlignment="1">
      <alignment horizontal="right" vertical="top" wrapText="1"/>
    </xf>
    <xf numFmtId="165" fontId="3" fillId="3" borderId="0" xfId="0" applyNumberFormat="1" applyFont="1" applyFill="1" applyBorder="1" applyAlignment="1">
      <alignment horizontal="right" vertical="top" wrapText="1"/>
    </xf>
    <xf numFmtId="165" fontId="3" fillId="3" borderId="22" xfId="0" applyNumberFormat="1" applyFont="1" applyFill="1" applyBorder="1" applyAlignment="1">
      <alignment horizontal="right" vertical="top" wrapText="1"/>
    </xf>
    <xf numFmtId="165" fontId="3" fillId="3" borderId="61" xfId="0" applyNumberFormat="1" applyFont="1" applyFill="1" applyBorder="1" applyAlignment="1">
      <alignment horizontal="right" vertical="top" wrapText="1"/>
    </xf>
    <xf numFmtId="165" fontId="5" fillId="7" borderId="27" xfId="0" applyNumberFormat="1" applyFont="1" applyFill="1" applyBorder="1" applyAlignment="1">
      <alignment horizontal="right" vertical="top"/>
    </xf>
    <xf numFmtId="165" fontId="5" fillId="7" borderId="41" xfId="0" applyNumberFormat="1" applyFont="1" applyFill="1" applyBorder="1" applyAlignment="1">
      <alignment horizontal="right" vertical="top"/>
    </xf>
    <xf numFmtId="165" fontId="3" fillId="3" borderId="44" xfId="0" applyNumberFormat="1" applyFont="1" applyFill="1" applyBorder="1" applyAlignment="1">
      <alignment horizontal="right" vertical="top" wrapText="1"/>
    </xf>
    <xf numFmtId="165" fontId="3" fillId="3" borderId="55" xfId="0" applyNumberFormat="1" applyFont="1" applyFill="1" applyBorder="1" applyAlignment="1">
      <alignment horizontal="right" vertical="top" wrapText="1"/>
    </xf>
    <xf numFmtId="165" fontId="5" fillId="7" borderId="57" xfId="0" applyNumberFormat="1" applyFont="1" applyFill="1" applyBorder="1" applyAlignment="1">
      <alignment horizontal="right" vertical="top"/>
    </xf>
    <xf numFmtId="165" fontId="5" fillId="2" borderId="32" xfId="0" applyNumberFormat="1" applyFont="1" applyFill="1" applyBorder="1" applyAlignment="1">
      <alignment horizontal="right" vertical="top"/>
    </xf>
    <xf numFmtId="165" fontId="5" fillId="2" borderId="23" xfId="0" applyNumberFormat="1" applyFont="1" applyFill="1" applyBorder="1" applyAlignment="1">
      <alignment horizontal="right" vertical="top"/>
    </xf>
    <xf numFmtId="165" fontId="5" fillId="2" borderId="20" xfId="0" applyNumberFormat="1" applyFont="1" applyFill="1" applyBorder="1" applyAlignment="1">
      <alignment horizontal="right" vertical="top"/>
    </xf>
    <xf numFmtId="0" fontId="3" fillId="0" borderId="80" xfId="0" applyFont="1" applyFill="1" applyBorder="1" applyAlignment="1">
      <alignment horizontal="center" vertical="top"/>
    </xf>
    <xf numFmtId="165" fontId="3" fillId="3" borderId="62" xfId="0" applyNumberFormat="1" applyFont="1" applyFill="1" applyBorder="1" applyAlignment="1">
      <alignment horizontal="right" vertical="top" wrapText="1"/>
    </xf>
    <xf numFmtId="0" fontId="3" fillId="8" borderId="53" xfId="0" applyFont="1" applyFill="1" applyBorder="1" applyAlignment="1">
      <alignment horizontal="center" vertical="top"/>
    </xf>
    <xf numFmtId="165" fontId="3" fillId="8" borderId="0" xfId="0" applyNumberFormat="1" applyFont="1" applyFill="1" applyBorder="1" applyAlignment="1">
      <alignment horizontal="right" vertical="top" wrapText="1"/>
    </xf>
    <xf numFmtId="1" fontId="3" fillId="8" borderId="69" xfId="0" applyNumberFormat="1" applyFont="1" applyFill="1" applyBorder="1" applyAlignment="1">
      <alignment horizontal="center" vertical="top"/>
    </xf>
    <xf numFmtId="0" fontId="3" fillId="8" borderId="69" xfId="0" applyNumberFormat="1" applyFont="1" applyFill="1" applyBorder="1" applyAlignment="1">
      <alignment horizontal="center" vertical="top"/>
    </xf>
    <xf numFmtId="0" fontId="3" fillId="8" borderId="70" xfId="0" applyNumberFormat="1" applyFont="1" applyFill="1" applyBorder="1" applyAlignment="1">
      <alignment horizontal="center" vertical="top"/>
    </xf>
    <xf numFmtId="1" fontId="3" fillId="8" borderId="97" xfId="0" applyNumberFormat="1" applyFont="1" applyFill="1" applyBorder="1" applyAlignment="1">
      <alignment horizontal="center" vertical="top"/>
    </xf>
    <xf numFmtId="0" fontId="3" fillId="8" borderId="97" xfId="0" applyNumberFormat="1" applyFont="1" applyFill="1" applyBorder="1" applyAlignment="1">
      <alignment horizontal="center" vertical="top"/>
    </xf>
    <xf numFmtId="0" fontId="3" fillId="8" borderId="98" xfId="0" applyNumberFormat="1" applyFont="1" applyFill="1" applyBorder="1" applyAlignment="1">
      <alignment horizontal="center" vertical="top"/>
    </xf>
    <xf numFmtId="1" fontId="3" fillId="3" borderId="18" xfId="2" applyNumberFormat="1" applyFont="1" applyFill="1" applyBorder="1" applyAlignment="1">
      <alignment horizontal="center" vertical="top"/>
    </xf>
    <xf numFmtId="1" fontId="3" fillId="3" borderId="19" xfId="2" applyNumberFormat="1" applyFont="1" applyFill="1" applyBorder="1" applyAlignment="1">
      <alignment horizontal="center" vertical="top"/>
    </xf>
    <xf numFmtId="1" fontId="3" fillId="3" borderId="69" xfId="2" applyNumberFormat="1" applyFont="1" applyFill="1" applyBorder="1" applyAlignment="1">
      <alignment horizontal="center" vertical="top"/>
    </xf>
    <xf numFmtId="1" fontId="3" fillId="3" borderId="70" xfId="2" applyNumberFormat="1" applyFont="1" applyFill="1" applyBorder="1" applyAlignment="1">
      <alignment horizontal="center" vertical="top"/>
    </xf>
    <xf numFmtId="0" fontId="3" fillId="8" borderId="53" xfId="0" applyFont="1" applyFill="1" applyBorder="1" applyAlignment="1">
      <alignment horizontal="center" vertical="top" wrapText="1"/>
    </xf>
    <xf numFmtId="165" fontId="19" fillId="8" borderId="0" xfId="0" applyNumberFormat="1" applyFont="1" applyFill="1" applyBorder="1" applyAlignment="1">
      <alignment vertical="top"/>
    </xf>
    <xf numFmtId="165" fontId="19" fillId="8" borderId="5" xfId="0" applyNumberFormat="1" applyFont="1" applyFill="1" applyBorder="1" applyAlignment="1">
      <alignment vertical="top"/>
    </xf>
    <xf numFmtId="0" fontId="15" fillId="0" borderId="100" xfId="0" applyFont="1" applyFill="1" applyBorder="1" applyAlignment="1">
      <alignment vertical="top" wrapText="1"/>
    </xf>
    <xf numFmtId="0" fontId="3" fillId="0" borderId="101" xfId="0" applyFont="1" applyFill="1" applyBorder="1" applyAlignment="1">
      <alignment horizontal="center" vertical="top"/>
    </xf>
    <xf numFmtId="0" fontId="3" fillId="0" borderId="102" xfId="0" applyFont="1" applyFill="1" applyBorder="1" applyAlignment="1">
      <alignment horizontal="center" vertical="top"/>
    </xf>
    <xf numFmtId="0" fontId="3" fillId="0" borderId="59" xfId="0" applyFont="1" applyFill="1" applyBorder="1" applyAlignment="1">
      <alignment horizontal="center" vertical="top" wrapText="1"/>
    </xf>
    <xf numFmtId="165" fontId="19" fillId="0" borderId="60" xfId="0" applyNumberFormat="1" applyFont="1" applyFill="1" applyBorder="1" applyAlignment="1">
      <alignment vertical="top"/>
    </xf>
    <xf numFmtId="165" fontId="19" fillId="0" borderId="22" xfId="0" applyNumberFormat="1" applyFont="1" applyFill="1" applyBorder="1" applyAlignment="1">
      <alignment vertical="top"/>
    </xf>
    <xf numFmtId="165" fontId="5" fillId="9" borderId="23" xfId="0" applyNumberFormat="1" applyFont="1" applyFill="1" applyBorder="1" applyAlignment="1">
      <alignment horizontal="right" vertical="top"/>
    </xf>
    <xf numFmtId="165" fontId="5" fillId="9" borderId="32" xfId="0" applyNumberFormat="1" applyFont="1" applyFill="1" applyBorder="1" applyAlignment="1">
      <alignment horizontal="right" vertical="top"/>
    </xf>
    <xf numFmtId="165" fontId="3" fillId="8" borderId="22" xfId="0" applyNumberFormat="1" applyFont="1" applyFill="1" applyBorder="1" applyAlignment="1">
      <alignment horizontal="right"/>
    </xf>
    <xf numFmtId="165" fontId="3" fillId="8" borderId="60" xfId="0" applyNumberFormat="1" applyFont="1" applyFill="1" applyBorder="1" applyAlignment="1">
      <alignment horizontal="right"/>
    </xf>
    <xf numFmtId="165" fontId="5" fillId="7" borderId="54" xfId="0" applyNumberFormat="1" applyFont="1" applyFill="1" applyBorder="1" applyAlignment="1">
      <alignment horizontal="right" vertical="top"/>
    </xf>
    <xf numFmtId="165" fontId="5" fillId="7" borderId="64" xfId="0" applyNumberFormat="1" applyFont="1" applyFill="1" applyBorder="1" applyAlignment="1">
      <alignment horizontal="right" vertical="top"/>
    </xf>
    <xf numFmtId="165" fontId="3" fillId="8" borderId="7" xfId="0" applyNumberFormat="1" applyFont="1" applyFill="1" applyBorder="1" applyAlignment="1">
      <alignment horizontal="right" vertical="top" wrapText="1"/>
    </xf>
    <xf numFmtId="165" fontId="3" fillId="8" borderId="48" xfId="0" applyNumberFormat="1" applyFont="1" applyFill="1" applyBorder="1" applyAlignment="1">
      <alignment horizontal="right" vertical="top" wrapText="1"/>
    </xf>
    <xf numFmtId="165" fontId="5" fillId="7" borderId="71" xfId="0" applyNumberFormat="1" applyFont="1" applyFill="1" applyBorder="1" applyAlignment="1">
      <alignment horizontal="right" vertical="top"/>
    </xf>
    <xf numFmtId="0" fontId="15" fillId="8" borderId="9" xfId="0" applyFont="1" applyFill="1" applyBorder="1" applyAlignment="1">
      <alignment horizontal="left" vertical="top" wrapText="1"/>
    </xf>
    <xf numFmtId="0" fontId="12" fillId="8" borderId="10" xfId="0" applyFont="1" applyFill="1" applyBorder="1" applyAlignment="1">
      <alignment horizontal="center" vertical="top" wrapText="1"/>
    </xf>
    <xf numFmtId="0" fontId="12" fillId="8" borderId="24" xfId="0" applyFont="1" applyFill="1" applyBorder="1" applyAlignment="1">
      <alignment horizontal="center" vertical="top" wrapText="1"/>
    </xf>
    <xf numFmtId="165" fontId="5" fillId="2" borderId="31" xfId="0" applyNumberFormat="1" applyFont="1" applyFill="1" applyBorder="1" applyAlignment="1">
      <alignment horizontal="right" vertical="top"/>
    </xf>
    <xf numFmtId="165" fontId="5" fillId="9" borderId="31" xfId="0" applyNumberFormat="1" applyFont="1" applyFill="1" applyBorder="1" applyAlignment="1">
      <alignment horizontal="right" vertical="top"/>
    </xf>
    <xf numFmtId="165" fontId="5" fillId="9" borderId="20" xfId="0" applyNumberFormat="1" applyFont="1" applyFill="1" applyBorder="1" applyAlignment="1">
      <alignment horizontal="right" vertical="top"/>
    </xf>
    <xf numFmtId="165" fontId="5" fillId="4" borderId="31" xfId="0" applyNumberFormat="1" applyFont="1" applyFill="1" applyBorder="1" applyAlignment="1">
      <alignment horizontal="right" vertical="top"/>
    </xf>
    <xf numFmtId="165" fontId="5" fillId="4" borderId="23" xfId="0" applyNumberFormat="1" applyFont="1" applyFill="1" applyBorder="1" applyAlignment="1">
      <alignment horizontal="right" vertical="top"/>
    </xf>
    <xf numFmtId="165" fontId="5" fillId="4" borderId="20" xfId="0" applyNumberFormat="1" applyFont="1" applyFill="1" applyBorder="1" applyAlignment="1">
      <alignment horizontal="right" vertical="top"/>
    </xf>
    <xf numFmtId="0" fontId="5" fillId="0" borderId="23" xfId="0" applyFont="1" applyBorder="1" applyAlignment="1">
      <alignment horizontal="center" vertical="center" wrapText="1"/>
    </xf>
    <xf numFmtId="165" fontId="5" fillId="4" borderId="46" xfId="0" applyNumberFormat="1" applyFont="1" applyFill="1" applyBorder="1" applyAlignment="1">
      <alignment horizontal="center" vertical="top" wrapText="1"/>
    </xf>
    <xf numFmtId="165" fontId="5" fillId="4" borderId="7" xfId="0" applyNumberFormat="1" applyFont="1" applyFill="1" applyBorder="1" applyAlignment="1">
      <alignment horizontal="center" vertical="top"/>
    </xf>
    <xf numFmtId="165" fontId="5" fillId="7" borderId="49" xfId="0" applyNumberFormat="1" applyFont="1" applyFill="1" applyBorder="1" applyAlignment="1">
      <alignment horizontal="center" vertical="top" wrapText="1"/>
    </xf>
    <xf numFmtId="165" fontId="5" fillId="7" borderId="59" xfId="0" applyNumberFormat="1" applyFont="1" applyFill="1" applyBorder="1" applyAlignment="1">
      <alignment horizontal="center" vertical="top" wrapText="1"/>
    </xf>
    <xf numFmtId="165" fontId="5" fillId="7" borderId="22" xfId="0" applyNumberFormat="1" applyFont="1" applyFill="1" applyBorder="1" applyAlignment="1">
      <alignment horizontal="center" vertical="top" wrapText="1"/>
    </xf>
    <xf numFmtId="165" fontId="3" fillId="0" borderId="49" xfId="0" applyNumberFormat="1" applyFont="1" applyBorder="1" applyAlignment="1">
      <alignment horizontal="center" vertical="top" wrapText="1"/>
    </xf>
    <xf numFmtId="165" fontId="3" fillId="0" borderId="22" xfId="0" applyNumberFormat="1" applyFont="1" applyBorder="1" applyAlignment="1">
      <alignment horizontal="center" vertical="top"/>
    </xf>
    <xf numFmtId="165" fontId="3" fillId="7" borderId="49" xfId="0" applyNumberFormat="1" applyFont="1" applyFill="1" applyBorder="1" applyAlignment="1">
      <alignment horizontal="center" vertical="top" wrapText="1"/>
    </xf>
    <xf numFmtId="165" fontId="3" fillId="7" borderId="22" xfId="0" applyNumberFormat="1" applyFont="1" applyFill="1" applyBorder="1" applyAlignment="1">
      <alignment horizontal="center" vertical="top"/>
    </xf>
    <xf numFmtId="165" fontId="5" fillId="4" borderId="49" xfId="0" applyNumberFormat="1" applyFont="1" applyFill="1" applyBorder="1" applyAlignment="1">
      <alignment horizontal="center" vertical="top" wrapText="1"/>
    </xf>
    <xf numFmtId="165" fontId="5" fillId="4" borderId="22" xfId="0" applyNumberFormat="1" applyFont="1" applyFill="1" applyBorder="1" applyAlignment="1">
      <alignment horizontal="center" vertical="top"/>
    </xf>
    <xf numFmtId="165" fontId="5" fillId="5" borderId="54" xfId="0" applyNumberFormat="1" applyFont="1" applyFill="1" applyBorder="1" applyAlignment="1">
      <alignment horizontal="center" vertical="top" wrapText="1"/>
    </xf>
    <xf numFmtId="165" fontId="5" fillId="5" borderId="41" xfId="0" applyNumberFormat="1" applyFont="1" applyFill="1" applyBorder="1" applyAlignment="1">
      <alignment horizontal="center" vertical="top"/>
    </xf>
    <xf numFmtId="49" fontId="5" fillId="8" borderId="0" xfId="0" applyNumberFormat="1" applyFont="1" applyFill="1" applyBorder="1" applyAlignment="1">
      <alignment horizontal="center" vertical="top"/>
    </xf>
    <xf numFmtId="49" fontId="5" fillId="8" borderId="39" xfId="0" applyNumberFormat="1" applyFont="1" applyFill="1" applyBorder="1" applyAlignment="1">
      <alignment horizontal="center" vertical="top" wrapText="1"/>
    </xf>
    <xf numFmtId="49" fontId="5" fillId="8" borderId="51" xfId="0" applyNumberFormat="1" applyFont="1" applyFill="1" applyBorder="1" applyAlignment="1">
      <alignment horizontal="center" vertical="top" wrapText="1"/>
    </xf>
    <xf numFmtId="0" fontId="5" fillId="7" borderId="54" xfId="0" applyFont="1" applyFill="1" applyBorder="1" applyAlignment="1">
      <alignment horizontal="center" vertical="top"/>
    </xf>
    <xf numFmtId="3" fontId="3" fillId="8" borderId="56" xfId="0" applyNumberFormat="1" applyFont="1" applyFill="1" applyBorder="1" applyAlignment="1">
      <alignment horizontal="center" vertical="top" wrapText="1"/>
    </xf>
    <xf numFmtId="0" fontId="12" fillId="8" borderId="103" xfId="0" applyFont="1" applyFill="1" applyBorder="1" applyAlignment="1">
      <alignment horizontal="center" vertical="top" wrapText="1"/>
    </xf>
    <xf numFmtId="0" fontId="12" fillId="0" borderId="88" xfId="0" applyFont="1" applyFill="1" applyBorder="1" applyAlignment="1">
      <alignment horizontal="center" vertical="top" wrapText="1"/>
    </xf>
    <xf numFmtId="165" fontId="3" fillId="8" borderId="5" xfId="0" applyNumberFormat="1" applyFont="1" applyFill="1" applyBorder="1" applyAlignment="1">
      <alignment horizontal="right"/>
    </xf>
    <xf numFmtId="165" fontId="3" fillId="8" borderId="0" xfId="0" applyNumberFormat="1" applyFont="1" applyFill="1" applyBorder="1" applyAlignment="1">
      <alignment horizontal="right"/>
    </xf>
    <xf numFmtId="165" fontId="3" fillId="8" borderId="56" xfId="0" applyNumberFormat="1" applyFont="1" applyFill="1" applyBorder="1" applyAlignment="1">
      <alignment horizontal="right"/>
    </xf>
    <xf numFmtId="0" fontId="3" fillId="0" borderId="44" xfId="0" applyFont="1" applyFill="1" applyBorder="1" applyAlignment="1">
      <alignment horizontal="center" vertical="top" wrapText="1"/>
    </xf>
    <xf numFmtId="165" fontId="15" fillId="8" borderId="44" xfId="0" applyNumberFormat="1" applyFont="1" applyFill="1" applyBorder="1" applyAlignment="1">
      <alignment horizontal="right" vertical="top"/>
    </xf>
    <xf numFmtId="165" fontId="3" fillId="0" borderId="22" xfId="0" applyNumberFormat="1" applyFont="1" applyFill="1" applyBorder="1" applyAlignment="1">
      <alignment horizontal="right" vertical="top" wrapText="1"/>
    </xf>
    <xf numFmtId="165" fontId="3" fillId="0" borderId="61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center" vertical="top" wrapText="1"/>
    </xf>
    <xf numFmtId="165" fontId="3" fillId="7" borderId="0" xfId="0" applyNumberFormat="1" applyFont="1" applyFill="1" applyBorder="1" applyAlignment="1">
      <alignment horizontal="right" vertical="top"/>
    </xf>
    <xf numFmtId="165" fontId="3" fillId="7" borderId="63" xfId="0" applyNumberFormat="1" applyFont="1" applyFill="1" applyBorder="1" applyAlignment="1">
      <alignment horizontal="right" vertical="top"/>
    </xf>
    <xf numFmtId="165" fontId="3" fillId="7" borderId="80" xfId="0" applyNumberFormat="1" applyFont="1" applyFill="1" applyBorder="1" applyAlignment="1">
      <alignment horizontal="right" vertical="top" wrapText="1"/>
    </xf>
    <xf numFmtId="165" fontId="3" fillId="7" borderId="53" xfId="0" applyNumberFormat="1" applyFont="1" applyFill="1" applyBorder="1" applyAlignment="1">
      <alignment horizontal="right" vertical="top"/>
    </xf>
    <xf numFmtId="165" fontId="3" fillId="7" borderId="62" xfId="0" applyNumberFormat="1" applyFont="1" applyFill="1" applyBorder="1" applyAlignment="1">
      <alignment horizontal="right" vertical="top"/>
    </xf>
    <xf numFmtId="165" fontId="3" fillId="7" borderId="60" xfId="0" applyNumberFormat="1" applyFont="1" applyFill="1" applyBorder="1" applyAlignment="1">
      <alignment horizontal="right" vertical="top"/>
    </xf>
    <xf numFmtId="165" fontId="11" fillId="7" borderId="44" xfId="0" applyNumberFormat="1" applyFont="1" applyFill="1" applyBorder="1" applyAlignment="1">
      <alignment horizontal="right" vertical="top"/>
    </xf>
    <xf numFmtId="165" fontId="11" fillId="7" borderId="5" xfId="0" applyNumberFormat="1" applyFont="1" applyFill="1" applyBorder="1" applyAlignment="1">
      <alignment horizontal="right" vertical="top"/>
    </xf>
    <xf numFmtId="165" fontId="3" fillId="7" borderId="5" xfId="0" applyNumberFormat="1" applyFont="1" applyFill="1" applyBorder="1" applyAlignment="1">
      <alignment horizontal="right" vertical="top"/>
    </xf>
    <xf numFmtId="165" fontId="3" fillId="7" borderId="5" xfId="0" applyNumberFormat="1" applyFont="1" applyFill="1" applyBorder="1" applyAlignment="1">
      <alignment vertical="top"/>
    </xf>
    <xf numFmtId="165" fontId="3" fillId="7" borderId="0" xfId="0" applyNumberFormat="1" applyFont="1" applyFill="1" applyBorder="1" applyAlignment="1"/>
    <xf numFmtId="165" fontId="3" fillId="7" borderId="60" xfId="0" applyNumberFormat="1" applyFont="1" applyFill="1" applyBorder="1" applyAlignment="1"/>
    <xf numFmtId="165" fontId="15" fillId="7" borderId="80" xfId="0" applyNumberFormat="1" applyFont="1" applyFill="1" applyBorder="1" applyAlignment="1">
      <alignment horizontal="right" vertical="top"/>
    </xf>
    <xf numFmtId="165" fontId="3" fillId="7" borderId="59" xfId="0" applyNumberFormat="1" applyFont="1" applyFill="1" applyBorder="1" applyAlignment="1">
      <alignment horizontal="right" vertical="top"/>
    </xf>
    <xf numFmtId="165" fontId="3" fillId="7" borderId="46" xfId="0" applyNumberFormat="1" applyFont="1" applyFill="1" applyBorder="1" applyAlignment="1">
      <alignment horizontal="right" vertical="top"/>
    </xf>
    <xf numFmtId="49" fontId="11" fillId="8" borderId="25" xfId="0" applyNumberFormat="1" applyFont="1" applyFill="1" applyBorder="1" applyAlignment="1">
      <alignment horizontal="center" vertical="top"/>
    </xf>
    <xf numFmtId="3" fontId="15" fillId="8" borderId="46" xfId="0" applyNumberFormat="1" applyFont="1" applyFill="1" applyBorder="1" applyAlignment="1">
      <alignment horizontal="right" vertical="top"/>
    </xf>
    <xf numFmtId="3" fontId="15" fillId="8" borderId="12" xfId="0" applyNumberFormat="1" applyFont="1" applyFill="1" applyBorder="1" applyAlignment="1">
      <alignment horizontal="right" vertical="top"/>
    </xf>
    <xf numFmtId="3" fontId="15" fillId="8" borderId="48" xfId="0" applyNumberFormat="1" applyFont="1" applyFill="1" applyBorder="1" applyAlignment="1">
      <alignment horizontal="right" vertical="top"/>
    </xf>
    <xf numFmtId="3" fontId="15" fillId="8" borderId="7" xfId="0" applyNumberFormat="1" applyFont="1" applyFill="1" applyBorder="1" applyAlignment="1">
      <alignment horizontal="right" vertical="top"/>
    </xf>
    <xf numFmtId="0" fontId="3" fillId="0" borderId="5" xfId="0" applyFont="1" applyBorder="1" applyAlignment="1">
      <alignment horizontal="center" vertical="top"/>
    </xf>
    <xf numFmtId="165" fontId="11" fillId="7" borderId="53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vertical="top" wrapText="1"/>
    </xf>
    <xf numFmtId="49" fontId="5" fillId="8" borderId="27" xfId="0" applyNumberFormat="1" applyFont="1" applyFill="1" applyBorder="1" applyAlignment="1">
      <alignment horizontal="center" vertical="top"/>
    </xf>
    <xf numFmtId="0" fontId="12" fillId="10" borderId="27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top"/>
    </xf>
    <xf numFmtId="3" fontId="11" fillId="8" borderId="52" xfId="0" applyNumberFormat="1" applyFont="1" applyFill="1" applyBorder="1" applyAlignment="1">
      <alignment horizontal="right" vertical="top"/>
    </xf>
    <xf numFmtId="3" fontId="11" fillId="8" borderId="18" xfId="0" applyNumberFormat="1" applyFont="1" applyFill="1" applyBorder="1" applyAlignment="1">
      <alignment horizontal="right" vertical="top"/>
    </xf>
    <xf numFmtId="3" fontId="3" fillId="0" borderId="104" xfId="0" applyNumberFormat="1" applyFont="1" applyBorder="1" applyAlignment="1">
      <alignment horizontal="right" vertical="top"/>
    </xf>
    <xf numFmtId="3" fontId="3" fillId="8" borderId="105" xfId="0" applyNumberFormat="1" applyFont="1" applyFill="1" applyBorder="1" applyAlignment="1">
      <alignment horizontal="right" vertical="top"/>
    </xf>
    <xf numFmtId="3" fontId="3" fillId="8" borderId="39" xfId="0" applyNumberFormat="1" applyFont="1" applyFill="1" applyBorder="1" applyAlignment="1">
      <alignment horizontal="right" vertical="top"/>
    </xf>
    <xf numFmtId="3" fontId="3" fillId="8" borderId="106" xfId="0" applyNumberFormat="1" applyFont="1" applyFill="1" applyBorder="1" applyAlignment="1">
      <alignment horizontal="right" vertical="top"/>
    </xf>
    <xf numFmtId="3" fontId="3" fillId="0" borderId="95" xfId="0" applyNumberFormat="1" applyFont="1" applyBorder="1" applyAlignment="1">
      <alignment horizontal="right" vertical="top"/>
    </xf>
    <xf numFmtId="3" fontId="5" fillId="10" borderId="27" xfId="0" applyNumberFormat="1" applyFont="1" applyFill="1" applyBorder="1" applyAlignment="1">
      <alignment horizontal="right" vertical="top"/>
    </xf>
    <xf numFmtId="3" fontId="3" fillId="3" borderId="74" xfId="0" applyNumberFormat="1" applyFont="1" applyFill="1" applyBorder="1" applyAlignment="1">
      <alignment horizontal="right" vertical="top" wrapText="1"/>
    </xf>
    <xf numFmtId="3" fontId="3" fillId="3" borderId="56" xfId="0" applyNumberFormat="1" applyFont="1" applyFill="1" applyBorder="1" applyAlignment="1">
      <alignment horizontal="right" vertical="top" wrapText="1"/>
    </xf>
    <xf numFmtId="3" fontId="3" fillId="3" borderId="61" xfId="0" applyNumberFormat="1" applyFont="1" applyFill="1" applyBorder="1" applyAlignment="1">
      <alignment horizontal="right" vertical="top" wrapText="1"/>
    </xf>
    <xf numFmtId="3" fontId="3" fillId="8" borderId="74" xfId="0" applyNumberFormat="1" applyFont="1" applyFill="1" applyBorder="1" applyAlignment="1">
      <alignment horizontal="right" vertical="top" wrapText="1"/>
    </xf>
    <xf numFmtId="3" fontId="3" fillId="8" borderId="85" xfId="0" applyNumberFormat="1" applyFont="1" applyFill="1" applyBorder="1" applyAlignment="1">
      <alignment horizontal="right" vertical="top" wrapText="1"/>
    </xf>
    <xf numFmtId="3" fontId="3" fillId="8" borderId="61" xfId="0" applyNumberFormat="1" applyFont="1" applyFill="1" applyBorder="1" applyAlignment="1">
      <alignment horizontal="right" vertical="top" wrapText="1"/>
    </xf>
    <xf numFmtId="3" fontId="19" fillId="8" borderId="74" xfId="0" applyNumberFormat="1" applyFont="1" applyFill="1" applyBorder="1" applyAlignment="1">
      <alignment vertical="top"/>
    </xf>
    <xf numFmtId="3" fontId="19" fillId="0" borderId="61" xfId="0" applyNumberFormat="1" applyFont="1" applyFill="1" applyBorder="1" applyAlignment="1">
      <alignment vertical="top"/>
    </xf>
    <xf numFmtId="3" fontId="5" fillId="2" borderId="23" xfId="0" applyNumberFormat="1" applyFont="1" applyFill="1" applyBorder="1" applyAlignment="1">
      <alignment horizontal="right" vertical="top"/>
    </xf>
    <xf numFmtId="3" fontId="5" fillId="9" borderId="23" xfId="0" applyNumberFormat="1" applyFont="1" applyFill="1" applyBorder="1" applyAlignment="1">
      <alignment horizontal="right" vertical="top"/>
    </xf>
    <xf numFmtId="0" fontId="3" fillId="0" borderId="95" xfId="0" applyFont="1" applyFill="1" applyBorder="1" applyAlignment="1">
      <alignment horizontal="center" vertical="center" textRotation="90" wrapText="1"/>
    </xf>
    <xf numFmtId="0" fontId="15" fillId="0" borderId="84" xfId="0" applyFont="1" applyFill="1" applyBorder="1" applyAlignment="1">
      <alignment horizontal="left" vertical="top" wrapText="1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0" borderId="81" xfId="0" applyNumberFormat="1" applyFont="1" applyFill="1" applyBorder="1" applyAlignment="1">
      <alignment horizontal="center" vertical="top" wrapText="1"/>
    </xf>
    <xf numFmtId="0" fontId="3" fillId="8" borderId="59" xfId="0" applyFont="1" applyFill="1" applyBorder="1" applyAlignment="1">
      <alignment horizontal="center" vertical="top"/>
    </xf>
    <xf numFmtId="165" fontId="3" fillId="7" borderId="22" xfId="0" applyNumberFormat="1" applyFont="1" applyFill="1" applyBorder="1" applyAlignment="1">
      <alignment vertical="top"/>
    </xf>
    <xf numFmtId="165" fontId="3" fillId="8" borderId="60" xfId="0" applyNumberFormat="1" applyFont="1" applyFill="1" applyBorder="1" applyAlignment="1">
      <alignment horizontal="right" vertical="top" wrapText="1"/>
    </xf>
    <xf numFmtId="165" fontId="3" fillId="8" borderId="22" xfId="0" applyNumberFormat="1" applyFont="1" applyFill="1" applyBorder="1" applyAlignment="1">
      <alignment horizontal="right" vertical="top" wrapText="1"/>
    </xf>
    <xf numFmtId="0" fontId="15" fillId="0" borderId="68" xfId="0" applyFont="1" applyFill="1" applyBorder="1" applyAlignment="1">
      <alignment vertical="top" wrapText="1"/>
    </xf>
    <xf numFmtId="0" fontId="3" fillId="0" borderId="69" xfId="0" applyFont="1" applyFill="1" applyBorder="1" applyAlignment="1">
      <alignment horizontal="center" vertical="top"/>
    </xf>
    <xf numFmtId="0" fontId="3" fillId="0" borderId="70" xfId="0" applyFont="1" applyFill="1" applyBorder="1" applyAlignment="1">
      <alignment horizontal="center" vertical="top"/>
    </xf>
    <xf numFmtId="0" fontId="15" fillId="0" borderId="101" xfId="0" applyFont="1" applyFill="1" applyBorder="1" applyAlignment="1">
      <alignment horizontal="center" vertical="top"/>
    </xf>
    <xf numFmtId="0" fontId="15" fillId="0" borderId="102" xfId="0" applyFont="1" applyFill="1" applyBorder="1" applyAlignment="1">
      <alignment horizontal="center" vertical="top"/>
    </xf>
    <xf numFmtId="0" fontId="15" fillId="0" borderId="69" xfId="0" applyFont="1" applyFill="1" applyBorder="1" applyAlignment="1">
      <alignment horizontal="center" vertical="top"/>
    </xf>
    <xf numFmtId="0" fontId="15" fillId="0" borderId="70" xfId="0" applyFont="1" applyFill="1" applyBorder="1" applyAlignment="1">
      <alignment horizontal="center" vertical="top"/>
    </xf>
    <xf numFmtId="0" fontId="15" fillId="8" borderId="9" xfId="0" applyFont="1" applyFill="1" applyBorder="1" applyAlignment="1">
      <alignment vertical="top" wrapText="1"/>
    </xf>
    <xf numFmtId="0" fontId="15" fillId="8" borderId="10" xfId="0" applyFont="1" applyFill="1" applyBorder="1" applyAlignment="1">
      <alignment horizontal="center" vertical="top"/>
    </xf>
    <xf numFmtId="0" fontId="15" fillId="8" borderId="57" xfId="0" applyFont="1" applyFill="1" applyBorder="1" applyAlignment="1">
      <alignment horizontal="center" vertical="top"/>
    </xf>
    <xf numFmtId="3" fontId="3" fillId="8" borderId="5" xfId="0" applyNumberFormat="1" applyFont="1" applyFill="1" applyBorder="1" applyAlignment="1">
      <alignment vertical="top"/>
    </xf>
    <xf numFmtId="3" fontId="19" fillId="8" borderId="5" xfId="0" applyNumberFormat="1" applyFont="1" applyFill="1" applyBorder="1" applyAlignment="1">
      <alignment vertical="top"/>
    </xf>
    <xf numFmtId="3" fontId="19" fillId="8" borderId="56" xfId="0" applyNumberFormat="1" applyFont="1" applyFill="1" applyBorder="1" applyAlignment="1">
      <alignment vertical="top"/>
    </xf>
    <xf numFmtId="0" fontId="3" fillId="0" borderId="81" xfId="0" applyFont="1" applyFill="1" applyBorder="1" applyAlignment="1">
      <alignment horizontal="center" vertical="top"/>
    </xf>
    <xf numFmtId="0" fontId="15" fillId="8" borderId="68" xfId="0" applyFont="1" applyFill="1" applyBorder="1" applyAlignment="1">
      <alignment vertical="top" wrapText="1"/>
    </xf>
    <xf numFmtId="0" fontId="15" fillId="8" borderId="69" xfId="0" applyFont="1" applyFill="1" applyBorder="1" applyAlignment="1">
      <alignment horizontal="center" vertical="top"/>
    </xf>
    <xf numFmtId="0" fontId="12" fillId="0" borderId="16" xfId="0" applyFont="1" applyFill="1" applyBorder="1" applyAlignment="1">
      <alignment horizontal="center" vertical="top" wrapText="1"/>
    </xf>
    <xf numFmtId="49" fontId="5" fillId="9" borderId="9" xfId="0" applyNumberFormat="1" applyFont="1" applyFill="1" applyBorder="1" applyAlignment="1">
      <alignment horizontal="center" vertical="top"/>
    </xf>
    <xf numFmtId="49" fontId="5" fillId="2" borderId="15" xfId="0" applyNumberFormat="1" applyFont="1" applyFill="1" applyBorder="1" applyAlignment="1">
      <alignment horizontal="center" vertical="top"/>
    </xf>
    <xf numFmtId="49" fontId="5" fillId="2" borderId="10" xfId="0" applyNumberFormat="1" applyFont="1" applyFill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horizontal="center" vertical="top" wrapText="1"/>
    </xf>
    <xf numFmtId="49" fontId="5" fillId="8" borderId="28" xfId="0" applyNumberFormat="1" applyFont="1" applyFill="1" applyBorder="1" applyAlignment="1">
      <alignment horizontal="center" vertical="top"/>
    </xf>
    <xf numFmtId="0" fontId="8" fillId="8" borderId="8" xfId="0" applyFont="1" applyFill="1" applyBorder="1" applyAlignment="1">
      <alignment vertical="top" wrapText="1"/>
    </xf>
    <xf numFmtId="3" fontId="3" fillId="7" borderId="49" xfId="0" applyNumberFormat="1" applyFont="1" applyFill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center" wrapText="1"/>
    </xf>
    <xf numFmtId="3" fontId="3" fillId="8" borderId="0" xfId="0" applyNumberFormat="1" applyFont="1" applyFill="1" applyAlignment="1">
      <alignment vertical="top"/>
    </xf>
    <xf numFmtId="3" fontId="5" fillId="5" borderId="54" xfId="0" applyNumberFormat="1" applyFont="1" applyFill="1" applyBorder="1" applyAlignment="1">
      <alignment horizontal="center" vertical="top" wrapText="1"/>
    </xf>
    <xf numFmtId="3" fontId="3" fillId="0" borderId="49" xfId="0" applyNumberFormat="1" applyFont="1" applyBorder="1" applyAlignment="1">
      <alignment horizontal="center" vertical="top" wrapText="1"/>
    </xf>
    <xf numFmtId="3" fontId="5" fillId="4" borderId="49" xfId="0" applyNumberFormat="1" applyFont="1" applyFill="1" applyBorder="1" applyAlignment="1">
      <alignment horizontal="center" vertical="top" wrapText="1"/>
    </xf>
    <xf numFmtId="3" fontId="5" fillId="4" borderId="46" xfId="0" applyNumberFormat="1" applyFont="1" applyFill="1" applyBorder="1" applyAlignment="1">
      <alignment horizontal="center" vertical="top" wrapText="1"/>
    </xf>
    <xf numFmtId="0" fontId="15" fillId="0" borderId="96" xfId="0" applyFont="1" applyFill="1" applyBorder="1" applyAlignment="1">
      <alignment vertical="top" wrapText="1"/>
    </xf>
    <xf numFmtId="3" fontId="3" fillId="8" borderId="63" xfId="0" applyNumberFormat="1" applyFont="1" applyFill="1" applyBorder="1" applyAlignment="1">
      <alignment horizontal="center" vertical="top" wrapText="1"/>
    </xf>
    <xf numFmtId="49" fontId="11" fillId="8" borderId="25" xfId="0" applyNumberFormat="1" applyFont="1" applyFill="1" applyBorder="1" applyAlignment="1">
      <alignment horizontal="center" vertical="center"/>
    </xf>
    <xf numFmtId="49" fontId="11" fillId="8" borderId="26" xfId="0" applyNumberFormat="1" applyFont="1" applyFill="1" applyBorder="1" applyAlignment="1">
      <alignment horizontal="center" vertical="center"/>
    </xf>
    <xf numFmtId="165" fontId="3" fillId="8" borderId="61" xfId="0" applyNumberFormat="1" applyFont="1" applyFill="1" applyBorder="1" applyAlignment="1">
      <alignment horizontal="right" vertical="top" wrapText="1"/>
    </xf>
    <xf numFmtId="165" fontId="3" fillId="7" borderId="22" xfId="0" applyNumberFormat="1" applyFont="1" applyFill="1" applyBorder="1" applyAlignment="1">
      <alignment horizontal="right" vertical="top"/>
    </xf>
    <xf numFmtId="0" fontId="8" fillId="0" borderId="9" xfId="0" applyFont="1" applyBorder="1" applyAlignment="1">
      <alignment vertical="top" wrapText="1"/>
    </xf>
    <xf numFmtId="3" fontId="11" fillId="3" borderId="92" xfId="0" applyNumberFormat="1" applyFont="1" applyFill="1" applyBorder="1" applyAlignment="1">
      <alignment horizontal="right" vertical="top" wrapText="1"/>
    </xf>
    <xf numFmtId="3" fontId="11" fillId="3" borderId="76" xfId="0" applyNumberFormat="1" applyFont="1" applyFill="1" applyBorder="1" applyAlignment="1">
      <alignment horizontal="right" vertical="top" wrapText="1"/>
    </xf>
    <xf numFmtId="3" fontId="3" fillId="0" borderId="60" xfId="0" applyNumberFormat="1" applyFont="1" applyBorder="1" applyAlignment="1">
      <alignment horizontal="right" vertical="top"/>
    </xf>
    <xf numFmtId="0" fontId="8" fillId="10" borderId="27" xfId="0" applyFont="1" applyFill="1" applyBorder="1" applyAlignment="1">
      <alignment horizontal="left" vertical="top" wrapText="1"/>
    </xf>
    <xf numFmtId="0" fontId="19" fillId="10" borderId="54" xfId="0" applyFont="1" applyFill="1" applyBorder="1" applyAlignment="1">
      <alignment vertical="top" wrapText="1"/>
    </xf>
    <xf numFmtId="0" fontId="8" fillId="10" borderId="27" xfId="0" applyFont="1" applyFill="1" applyBorder="1" applyAlignment="1">
      <alignment horizontal="center" vertical="top"/>
    </xf>
    <xf numFmtId="3" fontId="5" fillId="2" borderId="9" xfId="0" applyNumberFormat="1" applyFont="1" applyFill="1" applyBorder="1" applyAlignment="1">
      <alignment horizontal="right" vertical="top"/>
    </xf>
    <xf numFmtId="3" fontId="5" fillId="2" borderId="64" xfId="0" applyNumberFormat="1" applyFont="1" applyFill="1" applyBorder="1" applyAlignment="1">
      <alignment horizontal="right" vertical="top"/>
    </xf>
    <xf numFmtId="3" fontId="5" fillId="2" borderId="57" xfId="0" applyNumberFormat="1" applyFont="1" applyFill="1" applyBorder="1" applyAlignment="1">
      <alignment horizontal="right" vertical="top"/>
    </xf>
    <xf numFmtId="0" fontId="5" fillId="9" borderId="36" xfId="0" applyFont="1" applyFill="1" applyBorder="1" applyAlignment="1">
      <alignment horizontal="left" vertical="top" wrapText="1"/>
    </xf>
    <xf numFmtId="0" fontId="5" fillId="9" borderId="34" xfId="0" applyFont="1" applyFill="1" applyBorder="1" applyAlignment="1">
      <alignment horizontal="left" vertical="top" wrapText="1"/>
    </xf>
    <xf numFmtId="0" fontId="5" fillId="9" borderId="35" xfId="0" applyFont="1" applyFill="1" applyBorder="1" applyAlignment="1">
      <alignment horizontal="left" vertical="top" wrapText="1"/>
    </xf>
    <xf numFmtId="49" fontId="10" fillId="6" borderId="46" xfId="0" applyNumberFormat="1" applyFont="1" applyFill="1" applyBorder="1" applyAlignment="1">
      <alignment horizontal="left" vertical="top" wrapText="1"/>
    </xf>
    <xf numFmtId="49" fontId="10" fillId="6" borderId="50" xfId="0" applyNumberFormat="1" applyFont="1" applyFill="1" applyBorder="1" applyAlignment="1">
      <alignment horizontal="left" vertical="top" wrapText="1"/>
    </xf>
    <xf numFmtId="49" fontId="10" fillId="6" borderId="48" xfId="0" applyNumberFormat="1" applyFont="1" applyFill="1" applyBorder="1" applyAlignment="1">
      <alignment horizontal="left" vertical="top" wrapText="1"/>
    </xf>
    <xf numFmtId="0" fontId="10" fillId="4" borderId="49" xfId="0" applyFont="1" applyFill="1" applyBorder="1" applyAlignment="1">
      <alignment horizontal="left" vertical="top" wrapText="1"/>
    </xf>
    <xf numFmtId="0" fontId="10" fillId="4" borderId="34" xfId="0" applyFont="1" applyFill="1" applyBorder="1" applyAlignment="1">
      <alignment horizontal="left" vertical="top" wrapText="1"/>
    </xf>
    <xf numFmtId="0" fontId="10" fillId="4" borderId="35" xfId="0" applyFont="1" applyFill="1" applyBorder="1" applyAlignment="1">
      <alignment horizontal="left" vertical="top" wrapText="1"/>
    </xf>
    <xf numFmtId="0" fontId="3" fillId="0" borderId="26" xfId="0" applyNumberFormat="1" applyFont="1" applyBorder="1" applyAlignment="1">
      <alignment horizontal="center" vertical="center" textRotation="90" shrinkToFit="1"/>
    </xf>
    <xf numFmtId="0" fontId="3" fillId="0" borderId="16" xfId="0" applyNumberFormat="1" applyFont="1" applyBorder="1" applyAlignment="1">
      <alignment horizontal="center" vertical="center" textRotation="90" shrinkToFit="1"/>
    </xf>
    <xf numFmtId="0" fontId="3" fillId="0" borderId="24" xfId="0" applyNumberFormat="1" applyFont="1" applyBorder="1" applyAlignment="1">
      <alignment horizontal="center" vertical="center" textRotation="90" shrinkToFit="1"/>
    </xf>
    <xf numFmtId="0" fontId="3" fillId="0" borderId="44" xfId="0" applyFont="1" applyBorder="1" applyAlignment="1">
      <alignment horizontal="center" vertical="center" textRotation="90" shrinkToFit="1"/>
    </xf>
    <xf numFmtId="0" fontId="3" fillId="0" borderId="5" xfId="0" applyFont="1" applyBorder="1" applyAlignment="1">
      <alignment horizontal="center" vertical="center" textRotation="90" shrinkToFit="1"/>
    </xf>
    <xf numFmtId="0" fontId="3" fillId="0" borderId="41" xfId="0" applyFont="1" applyBorder="1" applyAlignment="1">
      <alignment horizontal="center" vertical="center" textRotation="90" shrinkToFit="1"/>
    </xf>
    <xf numFmtId="0" fontId="3" fillId="0" borderId="44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4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center" textRotation="90" shrinkToFit="1"/>
    </xf>
    <xf numFmtId="0" fontId="3" fillId="0" borderId="8" xfId="0" applyFont="1" applyBorder="1" applyAlignment="1">
      <alignment horizontal="center" vertical="center" textRotation="90" shrinkToFit="1"/>
    </xf>
    <xf numFmtId="0" fontId="3" fillId="0" borderId="9" xfId="0" applyFont="1" applyBorder="1" applyAlignment="1">
      <alignment horizontal="center" vertical="center" textRotation="90" shrinkToFit="1"/>
    </xf>
    <xf numFmtId="0" fontId="3" fillId="0" borderId="25" xfId="0" applyFont="1" applyBorder="1" applyAlignment="1">
      <alignment horizontal="center" vertical="center" textRotation="90" shrinkToFit="1"/>
    </xf>
    <xf numFmtId="0" fontId="3" fillId="0" borderId="15" xfId="0" applyFont="1" applyBorder="1" applyAlignment="1">
      <alignment horizontal="center" vertical="center" textRotation="90" shrinkToFit="1"/>
    </xf>
    <xf numFmtId="0" fontId="3" fillId="0" borderId="10" xfId="0" applyFont="1" applyBorder="1" applyAlignment="1">
      <alignment horizontal="center" vertical="center" textRotation="90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textRotation="90" shrinkToFit="1"/>
    </xf>
    <xf numFmtId="0" fontId="3" fillId="0" borderId="0" xfId="0" applyFont="1" applyBorder="1" applyAlignment="1">
      <alignment horizontal="center" vertical="center" textRotation="90" shrinkToFit="1"/>
    </xf>
    <xf numFmtId="0" fontId="3" fillId="0" borderId="27" xfId="0" applyFont="1" applyBorder="1" applyAlignment="1">
      <alignment horizontal="center" vertical="center" textRotation="90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5" fillId="8" borderId="87" xfId="0" applyFont="1" applyFill="1" applyBorder="1" applyAlignment="1">
      <alignment vertical="top" wrapText="1"/>
    </xf>
    <xf numFmtId="0" fontId="8" fillId="0" borderId="9" xfId="0" applyFont="1" applyBorder="1" applyAlignment="1">
      <alignment wrapText="1"/>
    </xf>
    <xf numFmtId="0" fontId="5" fillId="2" borderId="36" xfId="0" applyFont="1" applyFill="1" applyBorder="1" applyAlignment="1">
      <alignment horizontal="left" vertical="top" wrapText="1"/>
    </xf>
    <xf numFmtId="0" fontId="5" fillId="2" borderId="34" xfId="0" applyFont="1" applyFill="1" applyBorder="1" applyAlignment="1">
      <alignment horizontal="left" vertical="top" wrapText="1"/>
    </xf>
    <xf numFmtId="0" fontId="5" fillId="2" borderId="35" xfId="0" applyFont="1" applyFill="1" applyBorder="1" applyAlignment="1">
      <alignment horizontal="left" vertical="top" wrapText="1"/>
    </xf>
    <xf numFmtId="49" fontId="5" fillId="9" borderId="8" xfId="0" applyNumberFormat="1" applyFont="1" applyFill="1" applyBorder="1" applyAlignment="1">
      <alignment horizontal="center" vertical="top"/>
    </xf>
    <xf numFmtId="49" fontId="5" fillId="9" borderId="9" xfId="0" applyNumberFormat="1" applyFont="1" applyFill="1" applyBorder="1" applyAlignment="1">
      <alignment horizontal="center" vertical="top"/>
    </xf>
    <xf numFmtId="49" fontId="5" fillId="2" borderId="15" xfId="0" applyNumberFormat="1" applyFont="1" applyFill="1" applyBorder="1" applyAlignment="1">
      <alignment horizontal="center" vertical="top"/>
    </xf>
    <xf numFmtId="49" fontId="5" fillId="2" borderId="10" xfId="0" applyNumberFormat="1" applyFont="1" applyFill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3" fillId="3" borderId="15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0" borderId="63" xfId="0" applyFont="1" applyFill="1" applyBorder="1" applyAlignment="1">
      <alignment vertical="center" textRotation="90" wrapText="1"/>
    </xf>
    <xf numFmtId="0" fontId="3" fillId="0" borderId="64" xfId="0" applyFont="1" applyFill="1" applyBorder="1" applyAlignment="1">
      <alignment vertical="center" textRotation="90" wrapText="1"/>
    </xf>
    <xf numFmtId="49" fontId="3" fillId="0" borderId="45" xfId="0" applyNumberFormat="1" applyFont="1" applyBorder="1" applyAlignment="1">
      <alignment horizontal="center" vertical="top"/>
    </xf>
    <xf numFmtId="49" fontId="3" fillId="0" borderId="39" xfId="0" applyNumberFormat="1" applyFont="1" applyBorder="1" applyAlignment="1">
      <alignment horizontal="center" vertical="top"/>
    </xf>
    <xf numFmtId="49" fontId="5" fillId="9" borderId="29" xfId="0" applyNumberFormat="1" applyFont="1" applyFill="1" applyBorder="1" applyAlignment="1">
      <alignment horizontal="center" vertical="top"/>
    </xf>
    <xf numFmtId="49" fontId="5" fillId="2" borderId="25" xfId="0" applyNumberFormat="1" applyFont="1" applyFill="1" applyBorder="1" applyAlignment="1">
      <alignment horizontal="center" vertical="top"/>
    </xf>
    <xf numFmtId="49" fontId="5" fillId="0" borderId="25" xfId="0" applyNumberFormat="1" applyFont="1" applyBorder="1" applyAlignment="1">
      <alignment horizontal="center" vertical="top"/>
    </xf>
    <xf numFmtId="0" fontId="3" fillId="3" borderId="25" xfId="0" applyFont="1" applyFill="1" applyBorder="1" applyAlignment="1">
      <alignment horizontal="left" vertical="top" wrapText="1"/>
    </xf>
    <xf numFmtId="0" fontId="11" fillId="0" borderId="65" xfId="0" applyFont="1" applyFill="1" applyBorder="1" applyAlignment="1">
      <alignment horizontal="center" vertical="center" textRotation="90" wrapText="1"/>
    </xf>
    <xf numFmtId="0" fontId="11" fillId="0" borderId="63" xfId="0" applyFont="1" applyFill="1" applyBorder="1" applyAlignment="1">
      <alignment horizontal="center" vertical="center" textRotation="90" wrapText="1"/>
    </xf>
    <xf numFmtId="0" fontId="11" fillId="0" borderId="64" xfId="0" applyFont="1" applyFill="1" applyBorder="1" applyAlignment="1">
      <alignment horizontal="center" vertical="center" textRotation="90" wrapText="1"/>
    </xf>
    <xf numFmtId="49" fontId="3" fillId="0" borderId="26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24" xfId="0" applyNumberFormat="1" applyFont="1" applyBorder="1" applyAlignment="1">
      <alignment horizontal="center" vertical="top"/>
    </xf>
    <xf numFmtId="0" fontId="3" fillId="0" borderId="65" xfId="0" applyFont="1" applyFill="1" applyBorder="1" applyAlignment="1">
      <alignment horizontal="center" vertical="center" textRotation="90" wrapText="1"/>
    </xf>
    <xf numFmtId="0" fontId="3" fillId="0" borderId="63" xfId="0" applyFont="1" applyFill="1" applyBorder="1" applyAlignment="1">
      <alignment horizontal="center" vertical="center" textRotation="90" wrapText="1"/>
    </xf>
    <xf numFmtId="49" fontId="3" fillId="0" borderId="51" xfId="0" applyNumberFormat="1" applyFont="1" applyBorder="1" applyAlignment="1">
      <alignment horizontal="center" vertical="top"/>
    </xf>
    <xf numFmtId="49" fontId="5" fillId="2" borderId="32" xfId="0" applyNumberFormat="1" applyFont="1" applyFill="1" applyBorder="1" applyAlignment="1">
      <alignment horizontal="right" vertical="top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49" fontId="5" fillId="9" borderId="84" xfId="0" applyNumberFormat="1" applyFont="1" applyFill="1" applyBorder="1" applyAlignment="1">
      <alignment horizontal="center" vertical="top"/>
    </xf>
    <xf numFmtId="49" fontId="5" fillId="2" borderId="28" xfId="0" applyNumberFormat="1" applyFont="1" applyFill="1" applyBorder="1" applyAlignment="1">
      <alignment horizontal="center" vertical="top"/>
    </xf>
    <xf numFmtId="49" fontId="5" fillId="8" borderId="15" xfId="0" applyNumberFormat="1" applyFont="1" applyFill="1" applyBorder="1" applyAlignment="1">
      <alignment horizontal="center" vertical="top"/>
    </xf>
    <xf numFmtId="49" fontId="5" fillId="8" borderId="28" xfId="0" applyNumberFormat="1" applyFont="1" applyFill="1" applyBorder="1" applyAlignment="1">
      <alignment horizontal="center" vertical="top"/>
    </xf>
    <xf numFmtId="0" fontId="3" fillId="3" borderId="18" xfId="0" applyFont="1" applyFill="1" applyBorder="1" applyAlignment="1">
      <alignment vertical="top" wrapText="1"/>
    </xf>
    <xf numFmtId="0" fontId="3" fillId="3" borderId="15" xfId="0" applyFont="1" applyFill="1" applyBorder="1" applyAlignment="1">
      <alignment vertical="top" wrapText="1"/>
    </xf>
    <xf numFmtId="0" fontId="3" fillId="3" borderId="28" xfId="0" applyFont="1" applyFill="1" applyBorder="1" applyAlignment="1">
      <alignment vertical="top" wrapText="1"/>
    </xf>
    <xf numFmtId="49" fontId="5" fillId="2" borderId="58" xfId="0" applyNumberFormat="1" applyFont="1" applyFill="1" applyBorder="1" applyAlignment="1">
      <alignment horizontal="right" vertical="top"/>
    </xf>
    <xf numFmtId="49" fontId="5" fillId="2" borderId="33" xfId="0" applyNumberFormat="1" applyFont="1" applyFill="1" applyBorder="1" applyAlignment="1">
      <alignment horizontal="right" vertical="top"/>
    </xf>
    <xf numFmtId="49" fontId="5" fillId="2" borderId="58" xfId="0" applyNumberFormat="1" applyFont="1" applyFill="1" applyBorder="1" applyAlignment="1">
      <alignment horizontal="left" vertical="top"/>
    </xf>
    <xf numFmtId="49" fontId="5" fillId="2" borderId="32" xfId="0" applyNumberFormat="1" applyFont="1" applyFill="1" applyBorder="1" applyAlignment="1">
      <alignment horizontal="left" vertical="top"/>
    </xf>
    <xf numFmtId="49" fontId="5" fillId="2" borderId="33" xfId="0" applyNumberFormat="1" applyFont="1" applyFill="1" applyBorder="1" applyAlignment="1">
      <alignment horizontal="left" vertical="top"/>
    </xf>
    <xf numFmtId="49" fontId="5" fillId="8" borderId="25" xfId="0" applyNumberFormat="1" applyFont="1" applyFill="1" applyBorder="1" applyAlignment="1">
      <alignment horizontal="center" vertical="top"/>
    </xf>
    <xf numFmtId="0" fontId="11" fillId="0" borderId="47" xfId="0" applyFont="1" applyFill="1" applyBorder="1" applyAlignment="1">
      <alignment horizontal="center" vertical="center" textRotation="90" wrapText="1"/>
    </xf>
    <xf numFmtId="0" fontId="11" fillId="0" borderId="17" xfId="0" applyFont="1" applyFill="1" applyBorder="1" applyAlignment="1">
      <alignment horizontal="center" vertical="center" textRotation="90" wrapText="1"/>
    </xf>
    <xf numFmtId="49" fontId="5" fillId="4" borderId="58" xfId="0" applyNumberFormat="1" applyFont="1" applyFill="1" applyBorder="1" applyAlignment="1">
      <alignment horizontal="right" vertical="top"/>
    </xf>
    <xf numFmtId="49" fontId="5" fillId="4" borderId="32" xfId="0" applyNumberFormat="1" applyFont="1" applyFill="1" applyBorder="1" applyAlignment="1">
      <alignment horizontal="right" vertical="top"/>
    </xf>
    <xf numFmtId="49" fontId="5" fillId="4" borderId="33" xfId="0" applyNumberFormat="1" applyFont="1" applyFill="1" applyBorder="1" applyAlignment="1">
      <alignment horizontal="right" vertical="top"/>
    </xf>
    <xf numFmtId="0" fontId="3" fillId="4" borderId="31" xfId="0" applyFont="1" applyFill="1" applyBorder="1" applyAlignment="1">
      <alignment horizontal="center" vertical="top"/>
    </xf>
    <xf numFmtId="0" fontId="3" fillId="4" borderId="32" xfId="0" applyFont="1" applyFill="1" applyBorder="1" applyAlignment="1">
      <alignment horizontal="center" vertical="top"/>
    </xf>
    <xf numFmtId="0" fontId="3" fillId="4" borderId="33" xfId="0" applyFont="1" applyFill="1" applyBorder="1" applyAlignment="1">
      <alignment horizontal="center" vertical="top"/>
    </xf>
    <xf numFmtId="49" fontId="3" fillId="0" borderId="81" xfId="0" applyNumberFormat="1" applyFont="1" applyBorder="1" applyAlignment="1">
      <alignment horizontal="center" vertical="top"/>
    </xf>
    <xf numFmtId="0" fontId="3" fillId="0" borderId="18" xfId="0" applyFont="1" applyFill="1" applyBorder="1" applyAlignment="1">
      <alignment horizontal="left" vertical="top" wrapText="1"/>
    </xf>
    <xf numFmtId="0" fontId="8" fillId="0" borderId="10" xfId="0" applyFont="1" applyBorder="1" applyAlignment="1"/>
    <xf numFmtId="0" fontId="3" fillId="8" borderId="67" xfId="0" applyFont="1" applyFill="1" applyBorder="1" applyAlignment="1">
      <alignment horizontal="center" vertical="center" textRotation="90" wrapText="1"/>
    </xf>
    <xf numFmtId="0" fontId="8" fillId="0" borderId="0" xfId="0" applyFont="1" applyAlignment="1"/>
    <xf numFmtId="0" fontId="8" fillId="0" borderId="27" xfId="0" applyFont="1" applyBorder="1" applyAlignment="1"/>
    <xf numFmtId="49" fontId="3" fillId="8" borderId="16" xfId="0" applyNumberFormat="1" applyFont="1" applyFill="1" applyBorder="1" applyAlignment="1">
      <alignment horizontal="center" vertical="top"/>
    </xf>
    <xf numFmtId="0" fontId="8" fillId="0" borderId="16" xfId="0" applyFont="1" applyBorder="1" applyAlignment="1"/>
    <xf numFmtId="0" fontId="8" fillId="0" borderId="24" xfId="0" applyFont="1" applyBorder="1" applyAlignment="1"/>
    <xf numFmtId="49" fontId="5" fillId="9" borderId="58" xfId="0" applyNumberFormat="1" applyFont="1" applyFill="1" applyBorder="1" applyAlignment="1">
      <alignment horizontal="right" vertical="top"/>
    </xf>
    <xf numFmtId="49" fontId="5" fillId="9" borderId="32" xfId="0" applyNumberFormat="1" applyFont="1" applyFill="1" applyBorder="1" applyAlignment="1">
      <alignment horizontal="right" vertical="top"/>
    </xf>
    <xf numFmtId="0" fontId="3" fillId="9" borderId="31" xfId="0" applyFont="1" applyFill="1" applyBorder="1" applyAlignment="1">
      <alignment horizontal="center" vertical="top"/>
    </xf>
    <xf numFmtId="0" fontId="3" fillId="9" borderId="32" xfId="0" applyFont="1" applyFill="1" applyBorder="1" applyAlignment="1">
      <alignment horizontal="center" vertical="top"/>
    </xf>
    <xf numFmtId="0" fontId="3" fillId="9" borderId="33" xfId="0" applyFont="1" applyFill="1" applyBorder="1" applyAlignment="1">
      <alignment horizontal="center" vertical="top"/>
    </xf>
    <xf numFmtId="0" fontId="5" fillId="9" borderId="58" xfId="0" applyFont="1" applyFill="1" applyBorder="1" applyAlignment="1">
      <alignment horizontal="left" vertical="top"/>
    </xf>
    <xf numFmtId="0" fontId="5" fillId="9" borderId="32" xfId="0" applyFont="1" applyFill="1" applyBorder="1" applyAlignment="1">
      <alignment horizontal="left" vertical="top"/>
    </xf>
    <xf numFmtId="0" fontId="5" fillId="9" borderId="33" xfId="0" applyFont="1" applyFill="1" applyBorder="1" applyAlignment="1">
      <alignment horizontal="left" vertical="top"/>
    </xf>
    <xf numFmtId="0" fontId="5" fillId="2" borderId="58" xfId="0" applyFont="1" applyFill="1" applyBorder="1" applyAlignment="1">
      <alignment horizontal="left" vertical="top" wrapText="1"/>
    </xf>
    <xf numFmtId="0" fontId="5" fillId="2" borderId="32" xfId="0" applyFont="1" applyFill="1" applyBorder="1" applyAlignment="1">
      <alignment horizontal="left" vertical="top" wrapText="1"/>
    </xf>
    <xf numFmtId="0" fontId="5" fillId="2" borderId="33" xfId="0" applyFont="1" applyFill="1" applyBorder="1" applyAlignment="1">
      <alignment horizontal="left" vertical="top" wrapText="1"/>
    </xf>
    <xf numFmtId="0" fontId="3" fillId="2" borderId="54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57" xfId="0" applyFont="1" applyFill="1" applyBorder="1" applyAlignment="1">
      <alignment horizontal="center" vertical="top" wrapText="1"/>
    </xf>
    <xf numFmtId="49" fontId="5" fillId="9" borderId="33" xfId="0" applyNumberFormat="1" applyFont="1" applyFill="1" applyBorder="1" applyAlignment="1">
      <alignment horizontal="right" vertical="top"/>
    </xf>
    <xf numFmtId="0" fontId="3" fillId="3" borderId="25" xfId="0" applyFont="1" applyFill="1" applyBorder="1" applyAlignment="1">
      <alignment vertical="top" wrapText="1"/>
    </xf>
    <xf numFmtId="0" fontId="3" fillId="3" borderId="10" xfId="0" applyFont="1" applyFill="1" applyBorder="1" applyAlignment="1">
      <alignment vertical="top" wrapText="1"/>
    </xf>
    <xf numFmtId="0" fontId="3" fillId="8" borderId="29" xfId="0" applyFont="1" applyFill="1" applyBorder="1" applyAlignment="1">
      <alignment vertical="top" wrapText="1"/>
    </xf>
    <xf numFmtId="0" fontId="8" fillId="8" borderId="8" xfId="0" applyFont="1" applyFill="1" applyBorder="1" applyAlignment="1">
      <alignment vertical="top" wrapText="1"/>
    </xf>
    <xf numFmtId="0" fontId="2" fillId="0" borderId="47" xfId="0" applyFont="1" applyBorder="1" applyAlignment="1">
      <alignment horizontal="center" vertical="center" textRotation="90" wrapText="1"/>
    </xf>
    <xf numFmtId="0" fontId="2" fillId="0" borderId="63" xfId="0" applyFont="1" applyBorder="1" applyAlignment="1">
      <alignment horizontal="center" vertical="center" textRotation="90" wrapText="1"/>
    </xf>
    <xf numFmtId="0" fontId="2" fillId="0" borderId="64" xfId="0" applyFont="1" applyBorder="1" applyAlignment="1">
      <alignment horizontal="center" vertical="center" textRotation="90" wrapText="1"/>
    </xf>
    <xf numFmtId="0" fontId="11" fillId="0" borderId="67" xfId="0" applyFont="1" applyFill="1" applyBorder="1" applyAlignment="1">
      <alignment horizontal="center" vertical="top" textRotation="90"/>
    </xf>
    <xf numFmtId="0" fontId="11" fillId="0" borderId="0" xfId="0" applyFont="1" applyFill="1" applyBorder="1" applyAlignment="1">
      <alignment horizontal="center" vertical="top" textRotation="90"/>
    </xf>
    <xf numFmtId="0" fontId="11" fillId="0" borderId="27" xfId="0" applyFont="1" applyFill="1" applyBorder="1" applyAlignment="1">
      <alignment horizontal="center" vertical="top" textRotation="90"/>
    </xf>
    <xf numFmtId="0" fontId="3" fillId="0" borderId="39" xfId="0" applyFont="1" applyFill="1" applyBorder="1" applyAlignment="1">
      <alignment horizontal="left" vertical="top" wrapText="1"/>
    </xf>
    <xf numFmtId="0" fontId="3" fillId="0" borderId="51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5" fillId="0" borderId="25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3" borderId="59" xfId="0" applyFont="1" applyFill="1" applyBorder="1" applyAlignment="1">
      <alignment horizontal="left" vertical="top" wrapText="1"/>
    </xf>
    <xf numFmtId="0" fontId="3" fillId="3" borderId="60" xfId="0" applyFont="1" applyFill="1" applyBorder="1" applyAlignment="1">
      <alignment horizontal="left" vertical="top" wrapText="1"/>
    </xf>
    <xf numFmtId="0" fontId="3" fillId="3" borderId="61" xfId="0" applyFont="1" applyFill="1" applyBorder="1" applyAlignment="1">
      <alignment horizontal="left" vertical="top" wrapText="1"/>
    </xf>
    <xf numFmtId="0" fontId="5" fillId="5" borderId="54" xfId="0" applyFont="1" applyFill="1" applyBorder="1" applyAlignment="1">
      <alignment horizontal="right" vertical="top" wrapText="1"/>
    </xf>
    <xf numFmtId="0" fontId="5" fillId="5" borderId="27" xfId="0" applyFont="1" applyFill="1" applyBorder="1" applyAlignment="1">
      <alignment horizontal="right" vertical="top" wrapText="1"/>
    </xf>
    <xf numFmtId="0" fontId="5" fillId="5" borderId="57" xfId="0" applyFont="1" applyFill="1" applyBorder="1" applyAlignment="1">
      <alignment horizontal="right" vertical="top" wrapText="1"/>
    </xf>
    <xf numFmtId="0" fontId="3" fillId="0" borderId="49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7" borderId="49" xfId="0" applyFont="1" applyFill="1" applyBorder="1" applyAlignment="1">
      <alignment horizontal="left" vertical="top" wrapText="1"/>
    </xf>
    <xf numFmtId="0" fontId="8" fillId="7" borderId="34" xfId="0" applyFont="1" applyFill="1" applyBorder="1" applyAlignment="1">
      <alignment horizontal="left" vertical="top" wrapText="1"/>
    </xf>
    <xf numFmtId="0" fontId="5" fillId="4" borderId="49" xfId="0" applyFont="1" applyFill="1" applyBorder="1" applyAlignment="1">
      <alignment horizontal="right" vertical="top" wrapText="1"/>
    </xf>
    <xf numFmtId="0" fontId="5" fillId="4" borderId="34" xfId="0" applyFont="1" applyFill="1" applyBorder="1" applyAlignment="1">
      <alignment horizontal="right" vertical="top" wrapText="1"/>
    </xf>
    <xf numFmtId="0" fontId="5" fillId="4" borderId="35" xfId="0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right" vertical="top" wrapText="1"/>
    </xf>
    <xf numFmtId="0" fontId="5" fillId="4" borderId="50" xfId="0" applyFont="1" applyFill="1" applyBorder="1" applyAlignment="1">
      <alignment horizontal="right" vertical="top" wrapText="1"/>
    </xf>
    <xf numFmtId="0" fontId="5" fillId="4" borderId="48" xfId="0" applyFont="1" applyFill="1" applyBorder="1" applyAlignment="1">
      <alignment horizontal="right" vertical="top" wrapText="1"/>
    </xf>
    <xf numFmtId="0" fontId="5" fillId="7" borderId="49" xfId="0" applyFont="1" applyFill="1" applyBorder="1" applyAlignment="1">
      <alignment horizontal="right" vertical="top" wrapText="1"/>
    </xf>
    <xf numFmtId="0" fontId="5" fillId="7" borderId="34" xfId="0" applyFont="1" applyFill="1" applyBorder="1" applyAlignment="1">
      <alignment horizontal="right" vertical="top" wrapText="1"/>
    </xf>
    <xf numFmtId="0" fontId="5" fillId="7" borderId="35" xfId="0" applyFont="1" applyFill="1" applyBorder="1" applyAlignment="1">
      <alignment horizontal="right" vertical="top" wrapText="1"/>
    </xf>
    <xf numFmtId="0" fontId="3" fillId="0" borderId="59" xfId="0" applyFont="1" applyBorder="1" applyAlignment="1">
      <alignment horizontal="left" vertical="top" wrapText="1"/>
    </xf>
    <xf numFmtId="0" fontId="3" fillId="0" borderId="60" xfId="0" applyFont="1" applyBorder="1" applyAlignment="1">
      <alignment horizontal="left" vertical="top" wrapText="1"/>
    </xf>
    <xf numFmtId="0" fontId="3" fillId="0" borderId="61" xfId="0" applyFont="1" applyBorder="1" applyAlignment="1">
      <alignment horizontal="left" vertical="top" wrapText="1"/>
    </xf>
    <xf numFmtId="49" fontId="3" fillId="0" borderId="4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41" xfId="0" applyNumberFormat="1" applyFont="1" applyBorder="1" applyAlignment="1">
      <alignment horizontal="center" vertical="top" wrapText="1"/>
    </xf>
    <xf numFmtId="49" fontId="5" fillId="10" borderId="25" xfId="0" applyNumberFormat="1" applyFont="1" applyFill="1" applyBorder="1" applyAlignment="1">
      <alignment horizontal="center" vertical="top"/>
    </xf>
    <xf numFmtId="49" fontId="5" fillId="10" borderId="15" xfId="0" applyNumberFormat="1" applyFont="1" applyFill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3" fillId="0" borderId="22" xfId="0" applyNumberFormat="1" applyFont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center" textRotation="90" wrapText="1"/>
    </xf>
    <xf numFmtId="0" fontId="3" fillId="0" borderId="52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5" fillId="9" borderId="36" xfId="0" applyFont="1" applyFill="1" applyBorder="1" applyAlignment="1">
      <alignment horizontal="left" vertical="top"/>
    </xf>
    <xf numFmtId="0" fontId="5" fillId="9" borderId="34" xfId="0" applyFont="1" applyFill="1" applyBorder="1" applyAlignment="1">
      <alignment horizontal="left" vertical="top"/>
    </xf>
    <xf numFmtId="0" fontId="5" fillId="9" borderId="35" xfId="0" applyFont="1" applyFill="1" applyBorder="1" applyAlignment="1">
      <alignment horizontal="left" vertical="top"/>
    </xf>
    <xf numFmtId="3" fontId="3" fillId="7" borderId="49" xfId="0" applyNumberFormat="1" applyFont="1" applyFill="1" applyBorder="1" applyAlignment="1">
      <alignment horizontal="center" vertical="top" wrapText="1"/>
    </xf>
    <xf numFmtId="3" fontId="3" fillId="7" borderId="34" xfId="0" applyNumberFormat="1" applyFont="1" applyFill="1" applyBorder="1" applyAlignment="1">
      <alignment horizontal="center" vertical="top" wrapText="1"/>
    </xf>
    <xf numFmtId="3" fontId="3" fillId="7" borderId="35" xfId="0" applyNumberFormat="1" applyFont="1" applyFill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textRotation="90" wrapText="1"/>
    </xf>
    <xf numFmtId="0" fontId="11" fillId="0" borderId="24" xfId="0" applyFont="1" applyFill="1" applyBorder="1" applyAlignment="1">
      <alignment horizontal="center" vertical="center" textRotation="90" wrapText="1"/>
    </xf>
    <xf numFmtId="0" fontId="3" fillId="0" borderId="45" xfId="0" applyNumberFormat="1" applyFont="1" applyBorder="1" applyAlignment="1">
      <alignment horizontal="center" vertical="center" textRotation="90" shrinkToFit="1"/>
    </xf>
    <xf numFmtId="0" fontId="3" fillId="0" borderId="39" xfId="0" applyNumberFormat="1" applyFont="1" applyBorder="1" applyAlignment="1">
      <alignment horizontal="center" vertical="center" textRotation="90" shrinkToFit="1"/>
    </xf>
    <xf numFmtId="0" fontId="3" fillId="0" borderId="51" xfId="0" applyNumberFormat="1" applyFont="1" applyBorder="1" applyAlignment="1">
      <alignment horizontal="center" vertical="center" textRotation="90" shrinkToFit="1"/>
    </xf>
    <xf numFmtId="0" fontId="3" fillId="0" borderId="26" xfId="0" applyNumberFormat="1" applyFont="1" applyFill="1" applyBorder="1" applyAlignment="1">
      <alignment horizontal="center" vertical="center" textRotation="90" shrinkToFit="1"/>
    </xf>
    <xf numFmtId="0" fontId="3" fillId="0" borderId="16" xfId="0" applyNumberFormat="1" applyFont="1" applyFill="1" applyBorder="1" applyAlignment="1">
      <alignment horizontal="center" vertical="center" textRotation="90" shrinkToFit="1"/>
    </xf>
    <xf numFmtId="0" fontId="3" fillId="0" borderId="24" xfId="0" applyNumberFormat="1" applyFont="1" applyFill="1" applyBorder="1" applyAlignment="1">
      <alignment horizontal="center" vertical="center" textRotation="90" shrinkToFit="1"/>
    </xf>
    <xf numFmtId="0" fontId="5" fillId="0" borderId="46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3" fontId="3" fillId="8" borderId="0" xfId="0" applyNumberFormat="1" applyFont="1" applyFill="1" applyAlignment="1">
      <alignment vertical="top"/>
    </xf>
    <xf numFmtId="3" fontId="8" fillId="8" borderId="0" xfId="0" applyNumberFormat="1" applyFont="1" applyFill="1" applyAlignment="1">
      <alignment vertical="top"/>
    </xf>
    <xf numFmtId="3" fontId="5" fillId="5" borderId="54" xfId="0" applyNumberFormat="1" applyFont="1" applyFill="1" applyBorder="1" applyAlignment="1">
      <alignment horizontal="center" vertical="top" wrapText="1"/>
    </xf>
    <xf numFmtId="3" fontId="5" fillId="5" borderId="27" xfId="0" applyNumberFormat="1" applyFont="1" applyFill="1" applyBorder="1" applyAlignment="1">
      <alignment horizontal="center" vertical="top" wrapText="1"/>
    </xf>
    <xf numFmtId="3" fontId="5" fillId="5" borderId="57" xfId="0" applyNumberFormat="1" applyFont="1" applyFill="1" applyBorder="1" applyAlignment="1">
      <alignment horizontal="center" vertical="top" wrapText="1"/>
    </xf>
    <xf numFmtId="3" fontId="3" fillId="0" borderId="49" xfId="0" applyNumberFormat="1" applyFont="1" applyBorder="1" applyAlignment="1">
      <alignment horizontal="center" vertical="top" wrapText="1"/>
    </xf>
    <xf numFmtId="3" fontId="3" fillId="0" borderId="34" xfId="0" applyNumberFormat="1" applyFont="1" applyBorder="1" applyAlignment="1">
      <alignment horizontal="center" vertical="top" wrapText="1"/>
    </xf>
    <xf numFmtId="3" fontId="3" fillId="0" borderId="35" xfId="0" applyNumberFormat="1" applyFont="1" applyBorder="1" applyAlignment="1">
      <alignment horizontal="center" vertical="top" wrapText="1"/>
    </xf>
    <xf numFmtId="3" fontId="5" fillId="4" borderId="49" xfId="0" applyNumberFormat="1" applyFont="1" applyFill="1" applyBorder="1" applyAlignment="1">
      <alignment horizontal="center" vertical="top" wrapText="1"/>
    </xf>
    <xf numFmtId="3" fontId="5" fillId="4" borderId="34" xfId="0" applyNumberFormat="1" applyFont="1" applyFill="1" applyBorder="1" applyAlignment="1">
      <alignment horizontal="center" vertical="top" wrapText="1"/>
    </xf>
    <xf numFmtId="3" fontId="5" fillId="4" borderId="35" xfId="0" applyNumberFormat="1" applyFont="1" applyFill="1" applyBorder="1" applyAlignment="1">
      <alignment horizontal="center" vertical="top" wrapText="1"/>
    </xf>
    <xf numFmtId="3" fontId="5" fillId="7" borderId="49" xfId="0" applyNumberFormat="1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3" fontId="5" fillId="4" borderId="46" xfId="0" applyNumberFormat="1" applyFont="1" applyFill="1" applyBorder="1" applyAlignment="1">
      <alignment horizontal="center" vertical="top" wrapText="1"/>
    </xf>
    <xf numFmtId="3" fontId="5" fillId="4" borderId="50" xfId="0" applyNumberFormat="1" applyFont="1" applyFill="1" applyBorder="1" applyAlignment="1">
      <alignment horizontal="center" vertical="top" wrapText="1"/>
    </xf>
    <xf numFmtId="3" fontId="5" fillId="4" borderId="48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20" fillId="3" borderId="25" xfId="0" applyFont="1" applyFill="1" applyBorder="1" applyAlignment="1">
      <alignment horizontal="left" vertical="top" wrapText="1"/>
    </xf>
    <xf numFmtId="0" fontId="20" fillId="3" borderId="15" xfId="0" applyFont="1" applyFill="1" applyBorder="1" applyAlignment="1">
      <alignment horizontal="left" vertical="top" wrapText="1"/>
    </xf>
    <xf numFmtId="0" fontId="20" fillId="3" borderId="10" xfId="0" applyFont="1" applyFill="1" applyBorder="1" applyAlignment="1">
      <alignment horizontal="left" vertical="top" wrapText="1"/>
    </xf>
  </cellXfs>
  <cellStyles count="3">
    <cellStyle name="Įprastas" xfId="0" builtinId="0"/>
    <cellStyle name="Įprastas 2" xfId="2"/>
    <cellStyle name="Normal_biudz uz 2001 atskaitomybe3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76"/>
  <sheetViews>
    <sheetView tabSelected="1" topLeftCell="A13" zoomScaleNormal="100" zoomScaleSheetLayoutView="100" zoomScalePageLayoutView="130" workbookViewId="0">
      <selection activeCell="U27" sqref="U27"/>
    </sheetView>
  </sheetViews>
  <sheetFormatPr defaultRowHeight="12.75"/>
  <cols>
    <col min="1" max="3" width="2.7109375" style="11" customWidth="1"/>
    <col min="4" max="4" width="26.42578125" style="11" customWidth="1"/>
    <col min="5" max="5" width="2.7109375" style="11" customWidth="1"/>
    <col min="6" max="6" width="2.7109375" style="12" customWidth="1"/>
    <col min="7" max="7" width="7.140625" style="13" customWidth="1"/>
    <col min="8" max="8" width="9.140625" style="11" customWidth="1"/>
    <col min="9" max="10" width="9.5703125" style="11" customWidth="1"/>
    <col min="11" max="11" width="35.85546875" style="11" customWidth="1"/>
    <col min="12" max="12" width="4.85546875" style="11" customWidth="1"/>
    <col min="13" max="13" width="5.28515625" style="11" customWidth="1"/>
    <col min="14" max="14" width="4.42578125" style="11" customWidth="1"/>
    <col min="15" max="16384" width="9.140625" style="8"/>
  </cols>
  <sheetData>
    <row r="1" spans="1:15" ht="15.75">
      <c r="A1" s="525" t="s">
        <v>116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</row>
    <row r="2" spans="1:15" ht="15.75">
      <c r="A2" s="526" t="s">
        <v>47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</row>
    <row r="3" spans="1:15" ht="15.75">
      <c r="A3" s="527" t="s">
        <v>36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4"/>
    </row>
    <row r="4" spans="1:15" ht="13.5" thickBot="1">
      <c r="L4" s="528" t="s">
        <v>117</v>
      </c>
      <c r="M4" s="528"/>
      <c r="N4" s="528"/>
    </row>
    <row r="5" spans="1:15" ht="21.75" customHeight="1">
      <c r="A5" s="529" t="s">
        <v>37</v>
      </c>
      <c r="B5" s="532" t="s">
        <v>0</v>
      </c>
      <c r="C5" s="532" t="s">
        <v>1</v>
      </c>
      <c r="D5" s="535" t="s">
        <v>14</v>
      </c>
      <c r="E5" s="538" t="s">
        <v>2</v>
      </c>
      <c r="F5" s="514" t="s">
        <v>3</v>
      </c>
      <c r="G5" s="517" t="s">
        <v>4</v>
      </c>
      <c r="H5" s="520" t="s">
        <v>118</v>
      </c>
      <c r="I5" s="520" t="s">
        <v>72</v>
      </c>
      <c r="J5" s="520" t="s">
        <v>95</v>
      </c>
      <c r="K5" s="541" t="s">
        <v>13</v>
      </c>
      <c r="L5" s="542"/>
      <c r="M5" s="542"/>
      <c r="N5" s="543"/>
    </row>
    <row r="6" spans="1:15" ht="27.75" customHeight="1">
      <c r="A6" s="530"/>
      <c r="B6" s="533"/>
      <c r="C6" s="533"/>
      <c r="D6" s="536"/>
      <c r="E6" s="539"/>
      <c r="F6" s="515"/>
      <c r="G6" s="518"/>
      <c r="H6" s="521"/>
      <c r="I6" s="523"/>
      <c r="J6" s="523"/>
      <c r="K6" s="544" t="s">
        <v>14</v>
      </c>
      <c r="L6" s="546" t="s">
        <v>91</v>
      </c>
      <c r="M6" s="547"/>
      <c r="N6" s="548"/>
    </row>
    <row r="7" spans="1:15" ht="73.5" customHeight="1" thickBot="1">
      <c r="A7" s="531"/>
      <c r="B7" s="534"/>
      <c r="C7" s="534"/>
      <c r="D7" s="537"/>
      <c r="E7" s="540"/>
      <c r="F7" s="516"/>
      <c r="G7" s="519"/>
      <c r="H7" s="522"/>
      <c r="I7" s="524"/>
      <c r="J7" s="524"/>
      <c r="K7" s="545"/>
      <c r="L7" s="112" t="s">
        <v>62</v>
      </c>
      <c r="M7" s="50" t="s">
        <v>77</v>
      </c>
      <c r="N7" s="163" t="s">
        <v>96</v>
      </c>
    </row>
    <row r="8" spans="1:15" s="23" customFormat="1" ht="14.25" customHeight="1">
      <c r="A8" s="508" t="s">
        <v>61</v>
      </c>
      <c r="B8" s="509"/>
      <c r="C8" s="509"/>
      <c r="D8" s="509"/>
      <c r="E8" s="509"/>
      <c r="F8" s="509"/>
      <c r="G8" s="509"/>
      <c r="H8" s="509"/>
      <c r="I8" s="509"/>
      <c r="J8" s="509"/>
      <c r="K8" s="509"/>
      <c r="L8" s="509"/>
      <c r="M8" s="509"/>
      <c r="N8" s="510"/>
    </row>
    <row r="9" spans="1:15" s="23" customFormat="1" ht="15.75" customHeight="1">
      <c r="A9" s="511" t="s">
        <v>48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3"/>
    </row>
    <row r="10" spans="1:15" ht="25.5">
      <c r="A10" s="32" t="s">
        <v>7</v>
      </c>
      <c r="B10" s="505" t="s">
        <v>49</v>
      </c>
      <c r="C10" s="506"/>
      <c r="D10" s="506"/>
      <c r="E10" s="506"/>
      <c r="F10" s="506"/>
      <c r="G10" s="506"/>
      <c r="H10" s="506"/>
      <c r="I10" s="506"/>
      <c r="J10" s="506"/>
      <c r="K10" s="506"/>
      <c r="L10" s="506"/>
      <c r="M10" s="506"/>
      <c r="N10" s="507"/>
    </row>
    <row r="11" spans="1:15" ht="17.25" customHeight="1">
      <c r="A11" s="33" t="s">
        <v>7</v>
      </c>
      <c r="B11" s="25" t="s">
        <v>7</v>
      </c>
      <c r="C11" s="556" t="s">
        <v>50</v>
      </c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8"/>
    </row>
    <row r="12" spans="1:15" ht="18.75" customHeight="1">
      <c r="A12" s="559" t="s">
        <v>7</v>
      </c>
      <c r="B12" s="561" t="s">
        <v>7</v>
      </c>
      <c r="C12" s="563" t="s">
        <v>7</v>
      </c>
      <c r="D12" s="565" t="s">
        <v>58</v>
      </c>
      <c r="E12" s="567" t="s">
        <v>64</v>
      </c>
      <c r="F12" s="570" t="s">
        <v>56</v>
      </c>
      <c r="G12" s="422" t="s">
        <v>43</v>
      </c>
      <c r="H12" s="423">
        <v>28.5</v>
      </c>
      <c r="I12" s="424">
        <v>33</v>
      </c>
      <c r="J12" s="307">
        <v>33</v>
      </c>
      <c r="K12" s="282" t="s">
        <v>110</v>
      </c>
      <c r="L12" s="283">
        <v>50</v>
      </c>
      <c r="M12" s="283">
        <v>55</v>
      </c>
      <c r="N12" s="284">
        <v>60</v>
      </c>
    </row>
    <row r="13" spans="1:15" ht="25.5">
      <c r="A13" s="559"/>
      <c r="B13" s="561"/>
      <c r="C13" s="563"/>
      <c r="D13" s="565"/>
      <c r="E13" s="567"/>
      <c r="F13" s="570"/>
      <c r="G13" s="143"/>
      <c r="H13" s="402"/>
      <c r="I13" s="307"/>
      <c r="J13" s="307"/>
      <c r="K13" s="54" t="s">
        <v>111</v>
      </c>
      <c r="L13" s="156">
        <v>2</v>
      </c>
      <c r="M13" s="156">
        <v>2</v>
      </c>
      <c r="N13" s="157">
        <v>2</v>
      </c>
    </row>
    <row r="14" spans="1:15" ht="25.5">
      <c r="A14" s="559"/>
      <c r="B14" s="561"/>
      <c r="C14" s="563"/>
      <c r="D14" s="565"/>
      <c r="E14" s="567"/>
      <c r="F14" s="570"/>
      <c r="G14" s="143"/>
      <c r="H14" s="403"/>
      <c r="I14" s="307"/>
      <c r="J14" s="307"/>
      <c r="K14" s="39" t="s">
        <v>79</v>
      </c>
      <c r="L14" s="158">
        <v>50</v>
      </c>
      <c r="M14" s="159">
        <v>60</v>
      </c>
      <c r="N14" s="40">
        <v>60</v>
      </c>
    </row>
    <row r="15" spans="1:15" ht="25.5">
      <c r="A15" s="559"/>
      <c r="B15" s="561"/>
      <c r="C15" s="563"/>
      <c r="D15" s="565"/>
      <c r="E15" s="567"/>
      <c r="F15" s="570"/>
      <c r="G15" s="138"/>
      <c r="H15" s="403"/>
      <c r="I15" s="308"/>
      <c r="J15" s="308"/>
      <c r="K15" s="54" t="s">
        <v>78</v>
      </c>
      <c r="L15" s="158">
        <v>1150</v>
      </c>
      <c r="M15" s="159">
        <v>1150</v>
      </c>
      <c r="N15" s="40">
        <v>1150</v>
      </c>
    </row>
    <row r="16" spans="1:15" ht="18" customHeight="1" thickBot="1">
      <c r="A16" s="560"/>
      <c r="B16" s="562"/>
      <c r="C16" s="564"/>
      <c r="D16" s="566"/>
      <c r="E16" s="568"/>
      <c r="F16" s="583"/>
      <c r="G16" s="41" t="s">
        <v>8</v>
      </c>
      <c r="H16" s="309">
        <f>SUM(H12:H14)</f>
        <v>28.5</v>
      </c>
      <c r="I16" s="310">
        <f t="shared" ref="I16:J16" si="0">SUM(I12:I14)</f>
        <v>33</v>
      </c>
      <c r="J16" s="310">
        <f t="shared" si="0"/>
        <v>33</v>
      </c>
      <c r="K16" s="174" t="s">
        <v>67</v>
      </c>
      <c r="L16" s="175">
        <v>1</v>
      </c>
      <c r="M16" s="175">
        <v>1</v>
      </c>
      <c r="N16" s="176">
        <v>1</v>
      </c>
    </row>
    <row r="17" spans="1:14" ht="15.75" customHeight="1">
      <c r="A17" s="571" t="s">
        <v>7</v>
      </c>
      <c r="B17" s="572" t="s">
        <v>7</v>
      </c>
      <c r="C17" s="573" t="s">
        <v>9</v>
      </c>
      <c r="D17" s="574" t="s">
        <v>68</v>
      </c>
      <c r="E17" s="581" t="s">
        <v>66</v>
      </c>
      <c r="F17" s="569" t="s">
        <v>56</v>
      </c>
      <c r="G17" s="168" t="s">
        <v>43</v>
      </c>
      <c r="H17" s="404">
        <v>129.4</v>
      </c>
      <c r="I17" s="311">
        <v>397.6</v>
      </c>
      <c r="J17" s="312"/>
      <c r="K17" s="171" t="s">
        <v>112</v>
      </c>
      <c r="L17" s="164">
        <v>4</v>
      </c>
      <c r="M17" s="164">
        <v>2</v>
      </c>
      <c r="N17" s="470"/>
    </row>
    <row r="18" spans="1:14" ht="68.25" customHeight="1">
      <c r="A18" s="559"/>
      <c r="B18" s="561"/>
      <c r="C18" s="563"/>
      <c r="D18" s="565"/>
      <c r="E18" s="582"/>
      <c r="F18" s="570"/>
      <c r="G18" s="138"/>
      <c r="H18" s="405"/>
      <c r="I18" s="313"/>
      <c r="J18" s="314"/>
      <c r="K18" s="127" t="s">
        <v>125</v>
      </c>
      <c r="L18" s="128">
        <v>100</v>
      </c>
      <c r="M18" s="128">
        <v>100</v>
      </c>
      <c r="N18" s="189"/>
    </row>
    <row r="19" spans="1:14" ht="26.25" customHeight="1">
      <c r="A19" s="559"/>
      <c r="B19" s="561"/>
      <c r="C19" s="563"/>
      <c r="D19" s="565"/>
      <c r="E19" s="582"/>
      <c r="F19" s="570"/>
      <c r="G19" s="138"/>
      <c r="H19" s="405"/>
      <c r="I19" s="315"/>
      <c r="J19" s="316"/>
      <c r="K19" s="184" t="s">
        <v>105</v>
      </c>
      <c r="L19" s="165">
        <v>1</v>
      </c>
      <c r="M19" s="166">
        <v>1</v>
      </c>
      <c r="N19" s="167"/>
    </row>
    <row r="20" spans="1:14" ht="15.75" customHeight="1">
      <c r="A20" s="559"/>
      <c r="B20" s="561"/>
      <c r="C20" s="563"/>
      <c r="D20" s="565"/>
      <c r="E20" s="582"/>
      <c r="F20" s="570"/>
      <c r="G20" s="172" t="s">
        <v>86</v>
      </c>
      <c r="H20" s="405"/>
      <c r="I20" s="315"/>
      <c r="J20" s="316"/>
      <c r="K20" s="554" t="s">
        <v>127</v>
      </c>
      <c r="L20" s="392"/>
      <c r="M20" s="392">
        <v>2</v>
      </c>
      <c r="N20" s="393"/>
    </row>
    <row r="21" spans="1:14" ht="16.5" customHeight="1" thickBot="1">
      <c r="A21" s="559"/>
      <c r="B21" s="561"/>
      <c r="C21" s="563"/>
      <c r="D21" s="565"/>
      <c r="E21" s="582"/>
      <c r="F21" s="570"/>
      <c r="G21" s="27" t="s">
        <v>8</v>
      </c>
      <c r="H21" s="317">
        <f>SUM(H17:H20)</f>
        <v>129.4</v>
      </c>
      <c r="I21" s="318">
        <f>SUM(I17:I20)</f>
        <v>397.6</v>
      </c>
      <c r="J21" s="309"/>
      <c r="K21" s="555"/>
      <c r="L21" s="490"/>
      <c r="M21" s="490">
        <v>100</v>
      </c>
      <c r="N21" s="391"/>
    </row>
    <row r="22" spans="1:14" ht="43.5" customHeight="1">
      <c r="A22" s="571" t="s">
        <v>7</v>
      </c>
      <c r="B22" s="572" t="s">
        <v>7</v>
      </c>
      <c r="C22" s="573" t="s">
        <v>45</v>
      </c>
      <c r="D22" s="574" t="s">
        <v>92</v>
      </c>
      <c r="E22" s="575" t="s">
        <v>66</v>
      </c>
      <c r="F22" s="578" t="s">
        <v>56</v>
      </c>
      <c r="G22" s="151" t="s">
        <v>43</v>
      </c>
      <c r="H22" s="406">
        <v>75.2</v>
      </c>
      <c r="I22" s="311">
        <v>82.7</v>
      </c>
      <c r="J22" s="320">
        <v>82.7</v>
      </c>
      <c r="K22" s="178" t="s">
        <v>109</v>
      </c>
      <c r="L22" s="179">
        <v>3</v>
      </c>
      <c r="M22" s="179">
        <v>3</v>
      </c>
      <c r="N22" s="180">
        <v>3</v>
      </c>
    </row>
    <row r="23" spans="1:14" ht="31.5" customHeight="1">
      <c r="A23" s="559"/>
      <c r="B23" s="561"/>
      <c r="C23" s="563"/>
      <c r="D23" s="565"/>
      <c r="E23" s="576"/>
      <c r="F23" s="579"/>
      <c r="G23" s="143"/>
      <c r="H23" s="402"/>
      <c r="I23" s="307"/>
      <c r="J23" s="321"/>
      <c r="K23" s="549" t="s">
        <v>128</v>
      </c>
      <c r="L23" s="552">
        <v>100</v>
      </c>
      <c r="M23" s="552">
        <v>100</v>
      </c>
      <c r="N23" s="553">
        <v>100</v>
      </c>
    </row>
    <row r="24" spans="1:14" ht="50.25" customHeight="1">
      <c r="A24" s="559"/>
      <c r="B24" s="561"/>
      <c r="C24" s="563"/>
      <c r="D24" s="565"/>
      <c r="E24" s="576"/>
      <c r="F24" s="579"/>
      <c r="G24" s="154"/>
      <c r="H24" s="407"/>
      <c r="I24" s="322"/>
      <c r="J24" s="323"/>
      <c r="K24" s="550"/>
      <c r="L24" s="552"/>
      <c r="M24" s="552"/>
      <c r="N24" s="553"/>
    </row>
    <row r="25" spans="1:14" ht="21.75" customHeight="1" thickBot="1">
      <c r="A25" s="560"/>
      <c r="B25" s="562"/>
      <c r="C25" s="564"/>
      <c r="D25" s="566"/>
      <c r="E25" s="577"/>
      <c r="F25" s="580"/>
      <c r="G25" s="28" t="s">
        <v>8</v>
      </c>
      <c r="H25" s="324">
        <f t="shared" ref="H25:J25" si="1">SUM(H22:H24)</f>
        <v>75.2</v>
      </c>
      <c r="I25" s="325">
        <f t="shared" si="1"/>
        <v>82.7</v>
      </c>
      <c r="J25" s="324">
        <f t="shared" si="1"/>
        <v>82.7</v>
      </c>
      <c r="K25" s="551"/>
      <c r="L25" s="124"/>
      <c r="M25" s="124"/>
      <c r="N25" s="125"/>
    </row>
    <row r="26" spans="1:14" ht="27.75" customHeight="1">
      <c r="A26" s="571" t="s">
        <v>7</v>
      </c>
      <c r="B26" s="572" t="s">
        <v>7</v>
      </c>
      <c r="C26" s="573" t="s">
        <v>46</v>
      </c>
      <c r="D26" s="733" t="s">
        <v>129</v>
      </c>
      <c r="E26" s="575" t="s">
        <v>66</v>
      </c>
      <c r="F26" s="578" t="s">
        <v>56</v>
      </c>
      <c r="G26" s="151" t="s">
        <v>43</v>
      </c>
      <c r="H26" s="406">
        <v>9</v>
      </c>
      <c r="I26" s="326">
        <v>10</v>
      </c>
      <c r="J26" s="327">
        <v>10</v>
      </c>
      <c r="K26" s="126" t="s">
        <v>107</v>
      </c>
      <c r="L26" s="417" t="s">
        <v>108</v>
      </c>
      <c r="M26" s="491"/>
      <c r="N26" s="492"/>
    </row>
    <row r="27" spans="1:14" ht="31.5" customHeight="1">
      <c r="A27" s="559"/>
      <c r="B27" s="561"/>
      <c r="C27" s="563"/>
      <c r="D27" s="734"/>
      <c r="E27" s="576"/>
      <c r="F27" s="579"/>
      <c r="G27" s="154"/>
      <c r="H27" s="407"/>
      <c r="I27" s="453"/>
      <c r="J27" s="493"/>
      <c r="K27" s="148" t="s">
        <v>130</v>
      </c>
      <c r="L27" s="270" t="s">
        <v>122</v>
      </c>
      <c r="M27" s="149"/>
      <c r="N27" s="150"/>
    </row>
    <row r="28" spans="1:14" ht="21" customHeight="1" thickBot="1">
      <c r="A28" s="560"/>
      <c r="B28" s="562"/>
      <c r="C28" s="564"/>
      <c r="D28" s="735"/>
      <c r="E28" s="577"/>
      <c r="F28" s="580"/>
      <c r="G28" s="28" t="s">
        <v>8</v>
      </c>
      <c r="H28" s="324">
        <f>SUM(H26:H27)</f>
        <v>9</v>
      </c>
      <c r="I28" s="325">
        <f t="shared" ref="I28:J28" si="2">SUM(I26:I27)</f>
        <v>10</v>
      </c>
      <c r="J28" s="328">
        <f t="shared" si="2"/>
        <v>10</v>
      </c>
      <c r="K28" s="136"/>
      <c r="L28" s="124"/>
      <c r="M28" s="124"/>
      <c r="N28" s="125"/>
    </row>
    <row r="29" spans="1:14" ht="13.5" thickBot="1">
      <c r="A29" s="34" t="s">
        <v>7</v>
      </c>
      <c r="B29" s="14" t="s">
        <v>7</v>
      </c>
      <c r="C29" s="597" t="s">
        <v>10</v>
      </c>
      <c r="D29" s="584"/>
      <c r="E29" s="584"/>
      <c r="F29" s="584"/>
      <c r="G29" s="598"/>
      <c r="H29" s="329">
        <f>H28+H25+H21+H16</f>
        <v>242.1</v>
      </c>
      <c r="I29" s="330">
        <f t="shared" ref="I29:J29" si="3">I28+I25+I21+I16</f>
        <v>523.29999999999995</v>
      </c>
      <c r="J29" s="331">
        <f t="shared" si="3"/>
        <v>125.7</v>
      </c>
      <c r="K29" s="477"/>
      <c r="L29" s="478"/>
      <c r="M29" s="478"/>
      <c r="N29" s="479"/>
    </row>
    <row r="30" spans="1:14" ht="18" customHeight="1" thickBot="1">
      <c r="A30" s="34" t="s">
        <v>7</v>
      </c>
      <c r="B30" s="14" t="s">
        <v>9</v>
      </c>
      <c r="C30" s="599" t="s">
        <v>51</v>
      </c>
      <c r="D30" s="600"/>
      <c r="E30" s="600"/>
      <c r="F30" s="600"/>
      <c r="G30" s="600"/>
      <c r="H30" s="600"/>
      <c r="I30" s="600"/>
      <c r="J30" s="600"/>
      <c r="K30" s="600"/>
      <c r="L30" s="600"/>
      <c r="M30" s="600"/>
      <c r="N30" s="601"/>
    </row>
    <row r="31" spans="1:14" ht="38.25" customHeight="1">
      <c r="A31" s="571" t="s">
        <v>7</v>
      </c>
      <c r="B31" s="572" t="s">
        <v>9</v>
      </c>
      <c r="C31" s="602" t="s">
        <v>7</v>
      </c>
      <c r="D31" s="254" t="s">
        <v>114</v>
      </c>
      <c r="E31" s="581" t="s">
        <v>65</v>
      </c>
      <c r="F31" s="578" t="s">
        <v>56</v>
      </c>
      <c r="G31" s="332" t="s">
        <v>43</v>
      </c>
      <c r="H31" s="408">
        <v>112.8</v>
      </c>
      <c r="I31" s="333">
        <v>111.8</v>
      </c>
      <c r="J31" s="326">
        <v>101.8</v>
      </c>
      <c r="K31" s="227"/>
      <c r="L31" s="228"/>
      <c r="M31" s="228"/>
      <c r="N31" s="229"/>
    </row>
    <row r="32" spans="1:14" ht="18.75" customHeight="1">
      <c r="A32" s="559"/>
      <c r="B32" s="561"/>
      <c r="C32" s="592"/>
      <c r="D32" s="565" t="s">
        <v>59</v>
      </c>
      <c r="E32" s="582"/>
      <c r="F32" s="579"/>
      <c r="G32" s="334"/>
      <c r="H32" s="409"/>
      <c r="I32" s="335"/>
      <c r="J32" s="307"/>
      <c r="K32" s="233" t="s">
        <v>69</v>
      </c>
      <c r="L32" s="234">
        <v>7</v>
      </c>
      <c r="M32" s="234">
        <v>6</v>
      </c>
      <c r="N32" s="235">
        <v>6</v>
      </c>
    </row>
    <row r="33" spans="1:16" ht="27" customHeight="1">
      <c r="A33" s="559"/>
      <c r="B33" s="561"/>
      <c r="C33" s="592"/>
      <c r="D33" s="588"/>
      <c r="E33" s="582"/>
      <c r="F33" s="579"/>
      <c r="G33" s="334"/>
      <c r="H33" s="410"/>
      <c r="I33" s="335"/>
      <c r="J33" s="307"/>
      <c r="K33" s="42" t="s">
        <v>74</v>
      </c>
      <c r="L33" s="336">
        <v>3</v>
      </c>
      <c r="M33" s="337">
        <v>3</v>
      </c>
      <c r="N33" s="338">
        <v>3</v>
      </c>
    </row>
    <row r="34" spans="1:16" ht="26.25" customHeight="1">
      <c r="A34" s="559"/>
      <c r="B34" s="561"/>
      <c r="C34" s="592"/>
      <c r="D34" s="589"/>
      <c r="E34" s="582"/>
      <c r="F34" s="579"/>
      <c r="G34" s="334"/>
      <c r="H34" s="410"/>
      <c r="I34" s="335"/>
      <c r="J34" s="307"/>
      <c r="K34" s="236" t="s">
        <v>70</v>
      </c>
      <c r="L34" s="339">
        <v>2</v>
      </c>
      <c r="M34" s="340">
        <v>2</v>
      </c>
      <c r="N34" s="341">
        <v>2</v>
      </c>
    </row>
    <row r="35" spans="1:16" ht="26.25" customHeight="1">
      <c r="A35" s="559"/>
      <c r="B35" s="561"/>
      <c r="C35" s="592"/>
      <c r="D35" s="594" t="s">
        <v>60</v>
      </c>
      <c r="E35" s="603" t="s">
        <v>89</v>
      </c>
      <c r="F35" s="579"/>
      <c r="G35" s="334"/>
      <c r="H35" s="411"/>
      <c r="I35" s="335"/>
      <c r="J35" s="313"/>
      <c r="K35" s="241" t="s">
        <v>131</v>
      </c>
      <c r="L35" s="342">
        <v>110</v>
      </c>
      <c r="M35" s="342">
        <v>120</v>
      </c>
      <c r="N35" s="343">
        <v>120</v>
      </c>
    </row>
    <row r="36" spans="1:16" ht="27" customHeight="1">
      <c r="A36" s="559"/>
      <c r="B36" s="561"/>
      <c r="C36" s="592"/>
      <c r="D36" s="595"/>
      <c r="E36" s="576"/>
      <c r="F36" s="579"/>
      <c r="G36" s="334"/>
      <c r="H36" s="411"/>
      <c r="I36" s="335"/>
      <c r="J36" s="313"/>
      <c r="K36" s="43" t="s">
        <v>71</v>
      </c>
      <c r="L36" s="344">
        <v>40</v>
      </c>
      <c r="M36" s="344">
        <v>50</v>
      </c>
      <c r="N36" s="345">
        <v>50</v>
      </c>
    </row>
    <row r="37" spans="1:16" ht="26.25" customHeight="1">
      <c r="A37" s="590"/>
      <c r="B37" s="591"/>
      <c r="C37" s="593"/>
      <c r="D37" s="596"/>
      <c r="E37" s="604"/>
      <c r="F37" s="611"/>
      <c r="G37" s="450"/>
      <c r="H37" s="451"/>
      <c r="I37" s="452"/>
      <c r="J37" s="453"/>
      <c r="K37" s="242" t="s">
        <v>132</v>
      </c>
      <c r="L37" s="243">
        <v>12</v>
      </c>
      <c r="M37" s="243">
        <v>12</v>
      </c>
      <c r="N37" s="244">
        <v>12</v>
      </c>
    </row>
    <row r="38" spans="1:16" ht="40.5" customHeight="1">
      <c r="A38" s="46"/>
      <c r="B38" s="472"/>
      <c r="C38" s="387"/>
      <c r="D38" s="230" t="s">
        <v>81</v>
      </c>
      <c r="E38" s="446"/>
      <c r="F38" s="476"/>
      <c r="G38" s="346"/>
      <c r="H38" s="410"/>
      <c r="I38" s="335"/>
      <c r="J38" s="313"/>
      <c r="K38" s="447" t="s">
        <v>133</v>
      </c>
      <c r="L38" s="448">
        <v>12</v>
      </c>
      <c r="M38" s="448">
        <v>12</v>
      </c>
      <c r="N38" s="449">
        <v>12</v>
      </c>
      <c r="P38" s="173"/>
    </row>
    <row r="39" spans="1:16" ht="16.5" customHeight="1">
      <c r="A39" s="46"/>
      <c r="B39" s="472"/>
      <c r="C39" s="388"/>
      <c r="D39" s="612" t="s">
        <v>123</v>
      </c>
      <c r="E39" s="614"/>
      <c r="F39" s="617"/>
      <c r="G39" s="346"/>
      <c r="H39" s="410"/>
      <c r="I39" s="347"/>
      <c r="J39" s="348"/>
      <c r="K39" s="349" t="s">
        <v>113</v>
      </c>
      <c r="L39" s="457">
        <v>1</v>
      </c>
      <c r="M39" s="457"/>
      <c r="N39" s="458"/>
      <c r="O39" s="209"/>
    </row>
    <row r="40" spans="1:16" ht="15.75" customHeight="1">
      <c r="A40" s="46"/>
      <c r="B40" s="472"/>
      <c r="C40" s="388"/>
      <c r="D40" s="588"/>
      <c r="E40" s="615"/>
      <c r="F40" s="618"/>
      <c r="G40" s="352"/>
      <c r="H40" s="494"/>
      <c r="I40" s="353"/>
      <c r="J40" s="354"/>
      <c r="K40" s="454" t="s">
        <v>134</v>
      </c>
      <c r="L40" s="459"/>
      <c r="M40" s="459">
        <v>1</v>
      </c>
      <c r="N40" s="460"/>
      <c r="O40" s="209"/>
    </row>
    <row r="41" spans="1:16" ht="19.5" customHeight="1" thickBot="1">
      <c r="A41" s="44"/>
      <c r="B41" s="473"/>
      <c r="C41" s="389"/>
      <c r="D41" s="613"/>
      <c r="E41" s="616"/>
      <c r="F41" s="619"/>
      <c r="G41" s="390" t="s">
        <v>8</v>
      </c>
      <c r="H41" s="325">
        <f>SUM(H31:H40)</f>
        <v>112.8</v>
      </c>
      <c r="I41" s="359">
        <f t="shared" ref="I41:J41" si="4">SUM(I31:I40)</f>
        <v>111.8</v>
      </c>
      <c r="J41" s="325">
        <f t="shared" si="4"/>
        <v>101.8</v>
      </c>
      <c r="K41" s="461" t="s">
        <v>124</v>
      </c>
      <c r="L41" s="462">
        <v>1</v>
      </c>
      <c r="M41" s="462"/>
      <c r="N41" s="463"/>
      <c r="O41" s="223"/>
    </row>
    <row r="42" spans="1:16" ht="13.5" thickBot="1">
      <c r="A42" s="35" t="s">
        <v>7</v>
      </c>
      <c r="B42" s="14" t="s">
        <v>9</v>
      </c>
      <c r="C42" s="584" t="s">
        <v>10</v>
      </c>
      <c r="D42" s="584"/>
      <c r="E42" s="584"/>
      <c r="F42" s="584"/>
      <c r="G42" s="584"/>
      <c r="H42" s="330">
        <f t="shared" ref="H42:J42" si="5">H41</f>
        <v>112.8</v>
      </c>
      <c r="I42" s="329">
        <f t="shared" si="5"/>
        <v>111.8</v>
      </c>
      <c r="J42" s="330">
        <f t="shared" si="5"/>
        <v>101.8</v>
      </c>
      <c r="K42" s="585"/>
      <c r="L42" s="586"/>
      <c r="M42" s="586"/>
      <c r="N42" s="587"/>
    </row>
    <row r="43" spans="1:16" ht="13.5" thickBot="1">
      <c r="A43" s="35" t="s">
        <v>7</v>
      </c>
      <c r="B43" s="620" t="s">
        <v>11</v>
      </c>
      <c r="C43" s="621"/>
      <c r="D43" s="621"/>
      <c r="E43" s="621"/>
      <c r="F43" s="621"/>
      <c r="G43" s="621"/>
      <c r="H43" s="355">
        <f t="shared" ref="H43:J43" si="6">SUM(H29,H42)</f>
        <v>354.9</v>
      </c>
      <c r="I43" s="356">
        <f t="shared" si="6"/>
        <v>635.1</v>
      </c>
      <c r="J43" s="355">
        <f t="shared" si="6"/>
        <v>227.5</v>
      </c>
      <c r="K43" s="622"/>
      <c r="L43" s="623"/>
      <c r="M43" s="623"/>
      <c r="N43" s="624"/>
    </row>
    <row r="44" spans="1:16" ht="15" customHeight="1" thickBot="1">
      <c r="A44" s="36" t="s">
        <v>9</v>
      </c>
      <c r="B44" s="625" t="s">
        <v>52</v>
      </c>
      <c r="C44" s="626"/>
      <c r="D44" s="626"/>
      <c r="E44" s="626"/>
      <c r="F44" s="626"/>
      <c r="G44" s="626"/>
      <c r="H44" s="626"/>
      <c r="I44" s="626"/>
      <c r="J44" s="626"/>
      <c r="K44" s="626"/>
      <c r="L44" s="626"/>
      <c r="M44" s="626"/>
      <c r="N44" s="627"/>
    </row>
    <row r="45" spans="1:16" ht="13.5" thickBot="1">
      <c r="A45" s="34" t="s">
        <v>9</v>
      </c>
      <c r="B45" s="14" t="s">
        <v>7</v>
      </c>
      <c r="C45" s="628" t="s">
        <v>53</v>
      </c>
      <c r="D45" s="629"/>
      <c r="E45" s="629"/>
      <c r="F45" s="629"/>
      <c r="G45" s="629"/>
      <c r="H45" s="629"/>
      <c r="I45" s="629"/>
      <c r="J45" s="629"/>
      <c r="K45" s="629"/>
      <c r="L45" s="629"/>
      <c r="M45" s="629"/>
      <c r="N45" s="630"/>
    </row>
    <row r="46" spans="1:16">
      <c r="A46" s="571" t="s">
        <v>9</v>
      </c>
      <c r="B46" s="572" t="s">
        <v>7</v>
      </c>
      <c r="C46" s="573" t="s">
        <v>7</v>
      </c>
      <c r="D46" s="635" t="s">
        <v>102</v>
      </c>
      <c r="E46" s="37" t="s">
        <v>57</v>
      </c>
      <c r="F46" s="578" t="s">
        <v>56</v>
      </c>
      <c r="G46" s="231" t="s">
        <v>43</v>
      </c>
      <c r="H46" s="412">
        <v>1465.9</v>
      </c>
      <c r="I46" s="394">
        <v>1465.9</v>
      </c>
      <c r="J46" s="395">
        <v>732.9</v>
      </c>
      <c r="K46" s="637" t="s">
        <v>126</v>
      </c>
      <c r="L46" s="29"/>
      <c r="M46" s="29"/>
      <c r="N46" s="30"/>
    </row>
    <row r="47" spans="1:16">
      <c r="A47" s="559"/>
      <c r="B47" s="561"/>
      <c r="C47" s="563"/>
      <c r="D47" s="595"/>
      <c r="E47" s="639" t="s">
        <v>63</v>
      </c>
      <c r="F47" s="579"/>
      <c r="G47" s="17" t="s">
        <v>55</v>
      </c>
      <c r="H47" s="412"/>
      <c r="I47" s="394">
        <v>388.7</v>
      </c>
      <c r="J47" s="396">
        <v>194.4</v>
      </c>
      <c r="K47" s="638"/>
      <c r="L47" s="129">
        <v>35</v>
      </c>
      <c r="M47" s="129">
        <v>70</v>
      </c>
      <c r="N47" s="130">
        <v>100</v>
      </c>
    </row>
    <row r="48" spans="1:16">
      <c r="A48" s="559"/>
      <c r="B48" s="561"/>
      <c r="C48" s="563"/>
      <c r="D48" s="595"/>
      <c r="E48" s="640"/>
      <c r="F48" s="579"/>
      <c r="G48" s="53"/>
      <c r="H48" s="413"/>
      <c r="I48" s="357"/>
      <c r="J48" s="358"/>
      <c r="K48" s="638"/>
      <c r="L48" s="129"/>
      <c r="M48" s="129"/>
      <c r="N48" s="130"/>
    </row>
    <row r="49" spans="1:33" ht="15" customHeight="1" thickBot="1">
      <c r="A49" s="560"/>
      <c r="B49" s="562"/>
      <c r="C49" s="564"/>
      <c r="D49" s="636"/>
      <c r="E49" s="641"/>
      <c r="F49" s="580"/>
      <c r="G49" s="27" t="s">
        <v>8</v>
      </c>
      <c r="H49" s="317">
        <f>SUM(H46:H48)</f>
        <v>1465.9</v>
      </c>
      <c r="I49" s="318">
        <f>SUM(I46:I48)</f>
        <v>1854.6</v>
      </c>
      <c r="J49" s="309">
        <f>SUM(J46:J48)</f>
        <v>927.3</v>
      </c>
      <c r="K49" s="495"/>
      <c r="L49" s="49"/>
      <c r="M49" s="49"/>
      <c r="N49" s="48"/>
    </row>
    <row r="50" spans="1:33" ht="14.25" customHeight="1">
      <c r="A50" s="571" t="s">
        <v>9</v>
      </c>
      <c r="B50" s="572" t="s">
        <v>7</v>
      </c>
      <c r="C50" s="649" t="s">
        <v>9</v>
      </c>
      <c r="D50" s="652" t="s">
        <v>103</v>
      </c>
      <c r="E50" s="38" t="s">
        <v>57</v>
      </c>
      <c r="F50" s="578" t="s">
        <v>56</v>
      </c>
      <c r="G50" s="397" t="s">
        <v>43</v>
      </c>
      <c r="H50" s="414">
        <v>44.5</v>
      </c>
      <c r="I50" s="398">
        <v>201.2</v>
      </c>
      <c r="J50" s="319">
        <v>43.8</v>
      </c>
      <c r="K50" s="296" t="s">
        <v>115</v>
      </c>
      <c r="L50" s="29">
        <v>1</v>
      </c>
      <c r="M50" s="29"/>
      <c r="N50" s="30"/>
    </row>
    <row r="51" spans="1:33" ht="14.25" customHeight="1">
      <c r="A51" s="559"/>
      <c r="B51" s="561"/>
      <c r="C51" s="650"/>
      <c r="D51" s="653"/>
      <c r="E51" s="642" t="s">
        <v>88</v>
      </c>
      <c r="F51" s="579"/>
      <c r="G51" s="401" t="s">
        <v>55</v>
      </c>
      <c r="H51" s="405"/>
      <c r="I51" s="394">
        <v>926.8</v>
      </c>
      <c r="J51" s="396">
        <v>231.7</v>
      </c>
      <c r="K51" s="297" t="s">
        <v>84</v>
      </c>
      <c r="L51" s="129"/>
      <c r="M51" s="298">
        <v>50</v>
      </c>
      <c r="N51" s="130">
        <v>50</v>
      </c>
    </row>
    <row r="52" spans="1:33" ht="15" customHeight="1">
      <c r="A52" s="559"/>
      <c r="B52" s="561"/>
      <c r="C52" s="650"/>
      <c r="D52" s="653"/>
      <c r="E52" s="643"/>
      <c r="F52" s="579"/>
      <c r="G52" s="401" t="s">
        <v>54</v>
      </c>
      <c r="H52" s="405"/>
      <c r="I52" s="394"/>
      <c r="J52" s="396"/>
      <c r="K52" s="481"/>
      <c r="L52" s="129"/>
      <c r="M52" s="298"/>
      <c r="N52" s="130"/>
    </row>
    <row r="53" spans="1:33" ht="20.25" customHeight="1">
      <c r="A53" s="559"/>
      <c r="B53" s="561"/>
      <c r="C53" s="650"/>
      <c r="D53" s="653"/>
      <c r="E53" s="643"/>
      <c r="F53" s="579"/>
      <c r="G53" s="21" t="s">
        <v>80</v>
      </c>
      <c r="H53" s="415"/>
      <c r="I53" s="399"/>
      <c r="J53" s="400"/>
      <c r="K53" s="481"/>
      <c r="L53" s="129"/>
      <c r="M53" s="298"/>
      <c r="N53" s="130"/>
    </row>
    <row r="54" spans="1:33" ht="16.5" customHeight="1" thickBot="1">
      <c r="A54" s="560"/>
      <c r="B54" s="562"/>
      <c r="C54" s="651"/>
      <c r="D54" s="654"/>
      <c r="E54" s="644"/>
      <c r="F54" s="580"/>
      <c r="G54" s="28" t="s">
        <v>8</v>
      </c>
      <c r="H54" s="359">
        <f>SUM(H50:H53)</f>
        <v>44.5</v>
      </c>
      <c r="I54" s="325">
        <f t="shared" ref="I54:J54" si="7">SUM(I50:I53)</f>
        <v>1128</v>
      </c>
      <c r="J54" s="360">
        <f t="shared" si="7"/>
        <v>275.5</v>
      </c>
      <c r="K54" s="299"/>
      <c r="L54" s="300"/>
      <c r="M54" s="301"/>
      <c r="N54" s="302"/>
    </row>
    <row r="55" spans="1:33" ht="39.75" customHeight="1">
      <c r="A55" s="46" t="s">
        <v>9</v>
      </c>
      <c r="B55" s="472" t="s">
        <v>7</v>
      </c>
      <c r="C55" s="47" t="s">
        <v>45</v>
      </c>
      <c r="D55" s="645" t="s">
        <v>135</v>
      </c>
      <c r="E55" s="647"/>
      <c r="F55" s="579" t="s">
        <v>56</v>
      </c>
      <c r="G55" s="21" t="s">
        <v>43</v>
      </c>
      <c r="H55" s="416">
        <v>306.39999999999998</v>
      </c>
      <c r="I55" s="361">
        <v>306.39999999999998</v>
      </c>
      <c r="J55" s="362"/>
      <c r="K55" s="255" t="s">
        <v>104</v>
      </c>
      <c r="L55" s="256">
        <v>50</v>
      </c>
      <c r="M55" s="256">
        <v>100</v>
      </c>
      <c r="N55" s="257"/>
    </row>
    <row r="56" spans="1:33" ht="15" customHeight="1" thickBot="1">
      <c r="A56" s="44"/>
      <c r="B56" s="473"/>
      <c r="C56" s="425"/>
      <c r="D56" s="646"/>
      <c r="E56" s="648"/>
      <c r="F56" s="580"/>
      <c r="G56" s="27" t="s">
        <v>8</v>
      </c>
      <c r="H56" s="317">
        <f t="shared" ref="H56:I56" si="8">SUM(H55:H55)</f>
        <v>306.39999999999998</v>
      </c>
      <c r="I56" s="318">
        <f t="shared" si="8"/>
        <v>306.39999999999998</v>
      </c>
      <c r="J56" s="363"/>
      <c r="K56" s="364"/>
      <c r="L56" s="365"/>
      <c r="M56" s="365"/>
      <c r="N56" s="366"/>
    </row>
    <row r="57" spans="1:33" ht="15.75" customHeight="1" thickBot="1">
      <c r="A57" s="471" t="s">
        <v>9</v>
      </c>
      <c r="B57" s="473" t="s">
        <v>7</v>
      </c>
      <c r="C57" s="597" t="s">
        <v>10</v>
      </c>
      <c r="D57" s="584"/>
      <c r="E57" s="584"/>
      <c r="F57" s="584"/>
      <c r="G57" s="598"/>
      <c r="H57" s="367">
        <f>H54+H49+H56</f>
        <v>1816.8</v>
      </c>
      <c r="I57" s="330">
        <f>I54+I49+I56</f>
        <v>3289</v>
      </c>
      <c r="J57" s="331">
        <f t="shared" ref="J57" si="9">J54+J49</f>
        <v>1202.8</v>
      </c>
      <c r="K57" s="631"/>
      <c r="L57" s="632"/>
      <c r="M57" s="632"/>
      <c r="N57" s="633"/>
    </row>
    <row r="58" spans="1:33" ht="15.75" customHeight="1" thickBot="1">
      <c r="A58" s="34" t="s">
        <v>9</v>
      </c>
      <c r="B58" s="620" t="s">
        <v>11</v>
      </c>
      <c r="C58" s="621"/>
      <c r="D58" s="621"/>
      <c r="E58" s="621"/>
      <c r="F58" s="621"/>
      <c r="G58" s="634"/>
      <c r="H58" s="368">
        <f t="shared" ref="H58:J58" si="10">SUM(H57)</f>
        <v>1816.8</v>
      </c>
      <c r="I58" s="355">
        <f>SUM(I57)</f>
        <v>3289</v>
      </c>
      <c r="J58" s="369">
        <f t="shared" si="10"/>
        <v>1202.8</v>
      </c>
      <c r="K58" s="622"/>
      <c r="L58" s="623"/>
      <c r="M58" s="623"/>
      <c r="N58" s="624"/>
    </row>
    <row r="59" spans="1:33" ht="15.75" customHeight="1" thickBot="1">
      <c r="A59" s="24" t="s">
        <v>7</v>
      </c>
      <c r="B59" s="605" t="s">
        <v>35</v>
      </c>
      <c r="C59" s="606"/>
      <c r="D59" s="606"/>
      <c r="E59" s="606"/>
      <c r="F59" s="606"/>
      <c r="G59" s="607"/>
      <c r="H59" s="370">
        <f>SUM(H43,H58)</f>
        <v>2171.6999999999998</v>
      </c>
      <c r="I59" s="371">
        <f>SUM(I43,I58)</f>
        <v>3924.1</v>
      </c>
      <c r="J59" s="372">
        <f>SUM(J43,J58)</f>
        <v>1430.3</v>
      </c>
      <c r="K59" s="608"/>
      <c r="L59" s="609"/>
      <c r="M59" s="609"/>
      <c r="N59" s="610"/>
    </row>
    <row r="60" spans="1:33" s="19" customFormat="1" ht="12" customHeight="1">
      <c r="A60" s="669"/>
      <c r="B60" s="669"/>
      <c r="C60" s="669"/>
      <c r="D60" s="669"/>
      <c r="E60" s="669"/>
      <c r="F60" s="669"/>
      <c r="G60" s="669"/>
      <c r="H60" s="669"/>
      <c r="I60" s="669"/>
      <c r="J60" s="669"/>
      <c r="K60" s="669"/>
      <c r="L60" s="669"/>
      <c r="M60" s="669"/>
      <c r="N60" s="669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</row>
    <row r="61" spans="1:33" s="19" customFormat="1" ht="14.25" customHeight="1" thickBot="1">
      <c r="A61" s="670" t="s">
        <v>16</v>
      </c>
      <c r="B61" s="670"/>
      <c r="C61" s="670"/>
      <c r="D61" s="670"/>
      <c r="E61" s="670"/>
      <c r="F61" s="670"/>
      <c r="G61" s="670"/>
      <c r="H61" s="670"/>
      <c r="I61" s="5"/>
      <c r="J61" s="6"/>
      <c r="K61" s="7"/>
      <c r="L61" s="7"/>
      <c r="M61" s="7"/>
      <c r="N61" s="7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</row>
    <row r="62" spans="1:33" ht="45.75" customHeight="1" thickBot="1">
      <c r="A62" s="671" t="s">
        <v>12</v>
      </c>
      <c r="B62" s="672"/>
      <c r="C62" s="672"/>
      <c r="D62" s="672"/>
      <c r="E62" s="672"/>
      <c r="F62" s="672"/>
      <c r="G62" s="673"/>
      <c r="H62" s="483" t="s">
        <v>119</v>
      </c>
      <c r="I62" s="373" t="s">
        <v>120</v>
      </c>
      <c r="J62" s="373" t="s">
        <v>121</v>
      </c>
    </row>
    <row r="63" spans="1:33">
      <c r="A63" s="674" t="s">
        <v>17</v>
      </c>
      <c r="B63" s="675"/>
      <c r="C63" s="675"/>
      <c r="D63" s="675"/>
      <c r="E63" s="675"/>
      <c r="F63" s="675"/>
      <c r="G63" s="676"/>
      <c r="H63" s="374">
        <f>H64+H68</f>
        <v>2171.6999999999998</v>
      </c>
      <c r="I63" s="375">
        <f>I64+I68</f>
        <v>2608.6</v>
      </c>
      <c r="J63" s="375">
        <f>J64+J68</f>
        <v>1004.2</v>
      </c>
    </row>
    <row r="64" spans="1:33" s="121" customFormat="1">
      <c r="A64" s="677" t="s">
        <v>101</v>
      </c>
      <c r="B64" s="678"/>
      <c r="C64" s="678"/>
      <c r="D64" s="678"/>
      <c r="E64" s="678"/>
      <c r="F64" s="678"/>
      <c r="G64" s="679"/>
      <c r="H64" s="376">
        <f t="shared" ref="H64:J64" si="11">H65+H66+H67</f>
        <v>2171.6999999999998</v>
      </c>
      <c r="I64" s="377">
        <f t="shared" si="11"/>
        <v>2608.6</v>
      </c>
      <c r="J64" s="378">
        <f t="shared" si="11"/>
        <v>1004.2</v>
      </c>
      <c r="K64" s="31"/>
      <c r="L64" s="31"/>
      <c r="M64" s="31"/>
      <c r="N64" s="31"/>
    </row>
    <row r="65" spans="1:11">
      <c r="A65" s="680" t="s">
        <v>40</v>
      </c>
      <c r="B65" s="681"/>
      <c r="C65" s="681"/>
      <c r="D65" s="681"/>
      <c r="E65" s="681"/>
      <c r="F65" s="681"/>
      <c r="G65" s="682"/>
      <c r="H65" s="379">
        <f>SUMIF(G12:G59,"SB",H12:H59)</f>
        <v>2171.6999999999998</v>
      </c>
      <c r="I65" s="380">
        <f>SUMIF(G12:G59,"SB",I12:I59)</f>
        <v>2608.6</v>
      </c>
      <c r="J65" s="380">
        <f>SUMIF(G12:G59,"SB",J12:J59)</f>
        <v>1004.2</v>
      </c>
    </row>
    <row r="66" spans="1:11">
      <c r="A66" s="661" t="s">
        <v>87</v>
      </c>
      <c r="B66" s="662"/>
      <c r="C66" s="662"/>
      <c r="D66" s="662"/>
      <c r="E66" s="662"/>
      <c r="F66" s="662"/>
      <c r="G66" s="663"/>
      <c r="H66" s="379">
        <f>SUMIF(G12:G59,"SB(VB)",H12:H59)</f>
        <v>0</v>
      </c>
      <c r="I66" s="380"/>
      <c r="J66" s="380"/>
    </row>
    <row r="67" spans="1:11">
      <c r="A67" s="661" t="s">
        <v>41</v>
      </c>
      <c r="B67" s="662"/>
      <c r="C67" s="662"/>
      <c r="D67" s="662"/>
      <c r="E67" s="662"/>
      <c r="F67" s="662"/>
      <c r="G67" s="663"/>
      <c r="H67" s="379">
        <f>SUMIF(G12:G59,"SB(P)",H12:H59)</f>
        <v>0</v>
      </c>
      <c r="I67" s="380">
        <f>SUMIF(G12:G59,"SB(P)",I12:I59)</f>
        <v>0</v>
      </c>
      <c r="J67" s="380">
        <f>SUMIF(G12:G59,"SB(P)",J12:J59)</f>
        <v>0</v>
      </c>
      <c r="K67" s="26"/>
    </row>
    <row r="68" spans="1:11">
      <c r="A68" s="664" t="s">
        <v>98</v>
      </c>
      <c r="B68" s="665"/>
      <c r="C68" s="665"/>
      <c r="D68" s="665"/>
      <c r="E68" s="665"/>
      <c r="F68" s="110"/>
      <c r="G68" s="111"/>
      <c r="H68" s="381">
        <f>SUMIF(G13:G59,"PF",H13:H59)</f>
        <v>0</v>
      </c>
      <c r="I68" s="382"/>
      <c r="J68" s="382"/>
      <c r="K68" s="26"/>
    </row>
    <row r="69" spans="1:11">
      <c r="A69" s="666" t="s">
        <v>18</v>
      </c>
      <c r="B69" s="667"/>
      <c r="C69" s="667"/>
      <c r="D69" s="667"/>
      <c r="E69" s="667"/>
      <c r="F69" s="667"/>
      <c r="G69" s="668"/>
      <c r="H69" s="383">
        <f>SUM(H70:H72)</f>
        <v>0</v>
      </c>
      <c r="I69" s="384">
        <f>SUM(I70:I72)</f>
        <v>1315.5</v>
      </c>
      <c r="J69" s="384">
        <f>SUM(J70:J72)</f>
        <v>426.1</v>
      </c>
    </row>
    <row r="70" spans="1:11">
      <c r="A70" s="655" t="s">
        <v>82</v>
      </c>
      <c r="B70" s="656"/>
      <c r="C70" s="656"/>
      <c r="D70" s="656"/>
      <c r="E70" s="656"/>
      <c r="F70" s="656"/>
      <c r="G70" s="657"/>
      <c r="H70" s="379">
        <f>SUMIF(G11:G59,"KVJUD",H11:H59)</f>
        <v>0</v>
      </c>
      <c r="I70" s="380">
        <f>SUMIF(G11:G58,"KVJUD",I11:I58)</f>
        <v>0</v>
      </c>
      <c r="J70" s="380">
        <f>SUMIF(G11:G58,"KVJUD",J11:J58)</f>
        <v>0</v>
      </c>
    </row>
    <row r="71" spans="1:11">
      <c r="A71" s="655" t="s">
        <v>83</v>
      </c>
      <c r="B71" s="656"/>
      <c r="C71" s="656"/>
      <c r="D71" s="656"/>
      <c r="E71" s="656"/>
      <c r="F71" s="656"/>
      <c r="G71" s="657"/>
      <c r="H71" s="379">
        <f>SUMIF(G11:G58,"LRVB",H11:H58)</f>
        <v>0</v>
      </c>
      <c r="I71" s="380">
        <f>SUMIF(G12:G58,"LRVB",I12:I58)</f>
        <v>0</v>
      </c>
      <c r="J71" s="380">
        <f>SUMIF(G12:G59,"LRVB",J12:J59)</f>
        <v>0</v>
      </c>
    </row>
    <row r="72" spans="1:11">
      <c r="A72" s="655" t="s">
        <v>42</v>
      </c>
      <c r="B72" s="656"/>
      <c r="C72" s="656"/>
      <c r="D72" s="656"/>
      <c r="E72" s="656"/>
      <c r="F72" s="656"/>
      <c r="G72" s="657"/>
      <c r="H72" s="379">
        <f>SUMIF(G12:G59,"ES",H12:H59)</f>
        <v>0</v>
      </c>
      <c r="I72" s="380">
        <f>SUMIF(G12:G59,"ES",I12:I59)</f>
        <v>1315.5</v>
      </c>
      <c r="J72" s="380">
        <f>SUMIF(G12:G59,"ES",J12:J59)</f>
        <v>426.1</v>
      </c>
    </row>
    <row r="73" spans="1:11" ht="13.5" thickBot="1">
      <c r="A73" s="658" t="s">
        <v>19</v>
      </c>
      <c r="B73" s="659"/>
      <c r="C73" s="659"/>
      <c r="D73" s="659"/>
      <c r="E73" s="659"/>
      <c r="F73" s="659"/>
      <c r="G73" s="660"/>
      <c r="H73" s="385">
        <f>SUM(H63,H69)</f>
        <v>2171.6999999999998</v>
      </c>
      <c r="I73" s="386">
        <f>SUM(I63,I69)</f>
        <v>3924.1</v>
      </c>
      <c r="J73" s="386">
        <f>SUM(J63,J69)</f>
        <v>1430.3</v>
      </c>
    </row>
    <row r="74" spans="1:11">
      <c r="H74" s="31"/>
      <c r="I74" s="484"/>
      <c r="J74" s="484"/>
    </row>
    <row r="76" spans="1:11">
      <c r="I76" s="52"/>
    </row>
  </sheetData>
  <mergeCells count="109">
    <mergeCell ref="A72:G72"/>
    <mergeCell ref="A73:G73"/>
    <mergeCell ref="A66:G66"/>
    <mergeCell ref="A67:G67"/>
    <mergeCell ref="A68:E68"/>
    <mergeCell ref="A69:G69"/>
    <mergeCell ref="A70:G70"/>
    <mergeCell ref="A71:G71"/>
    <mergeCell ref="A60:N60"/>
    <mergeCell ref="A61:H61"/>
    <mergeCell ref="A62:G62"/>
    <mergeCell ref="A63:G63"/>
    <mergeCell ref="A64:G64"/>
    <mergeCell ref="A65:G65"/>
    <mergeCell ref="A46:A49"/>
    <mergeCell ref="B46:B49"/>
    <mergeCell ref="C46:C49"/>
    <mergeCell ref="D46:D49"/>
    <mergeCell ref="F46:F49"/>
    <mergeCell ref="K46:K48"/>
    <mergeCell ref="E47:E49"/>
    <mergeCell ref="E51:E54"/>
    <mergeCell ref="D55:D56"/>
    <mergeCell ref="E55:E56"/>
    <mergeCell ref="F55:F56"/>
    <mergeCell ref="A50:A54"/>
    <mergeCell ref="B50:B54"/>
    <mergeCell ref="C50:C54"/>
    <mergeCell ref="D50:D54"/>
    <mergeCell ref="F50:F54"/>
    <mergeCell ref="B59:G59"/>
    <mergeCell ref="K59:N59"/>
    <mergeCell ref="F35:F37"/>
    <mergeCell ref="D39:D41"/>
    <mergeCell ref="E39:E41"/>
    <mergeCell ref="F39:F41"/>
    <mergeCell ref="B43:G43"/>
    <mergeCell ref="K43:N43"/>
    <mergeCell ref="B44:N44"/>
    <mergeCell ref="C45:N45"/>
    <mergeCell ref="K57:N57"/>
    <mergeCell ref="B58:G58"/>
    <mergeCell ref="K58:N58"/>
    <mergeCell ref="C57:G57"/>
    <mergeCell ref="A26:A28"/>
    <mergeCell ref="B26:B28"/>
    <mergeCell ref="C26:C28"/>
    <mergeCell ref="D26:D28"/>
    <mergeCell ref="E26:E28"/>
    <mergeCell ref="F26:F28"/>
    <mergeCell ref="C42:G42"/>
    <mergeCell ref="K42:N42"/>
    <mergeCell ref="D32:D34"/>
    <mergeCell ref="A35:A37"/>
    <mergeCell ref="B35:B37"/>
    <mergeCell ref="C35:C37"/>
    <mergeCell ref="D35:D37"/>
    <mergeCell ref="C29:G29"/>
    <mergeCell ref="C30:N30"/>
    <mergeCell ref="A31:A34"/>
    <mergeCell ref="B31:B34"/>
    <mergeCell ref="C31:C34"/>
    <mergeCell ref="E31:E34"/>
    <mergeCell ref="F31:F34"/>
    <mergeCell ref="E35:E37"/>
    <mergeCell ref="K23:K25"/>
    <mergeCell ref="L23:L24"/>
    <mergeCell ref="M23:M24"/>
    <mergeCell ref="N23:N24"/>
    <mergeCell ref="K20:K21"/>
    <mergeCell ref="C11:N11"/>
    <mergeCell ref="A12:A16"/>
    <mergeCell ref="B12:B16"/>
    <mergeCell ref="C12:C16"/>
    <mergeCell ref="D12:D16"/>
    <mergeCell ref="E12:E16"/>
    <mergeCell ref="F17:F21"/>
    <mergeCell ref="A22:A25"/>
    <mergeCell ref="B22:B25"/>
    <mergeCell ref="C22:C25"/>
    <mergeCell ref="D22:D25"/>
    <mergeCell ref="E22:E25"/>
    <mergeCell ref="F22:F25"/>
    <mergeCell ref="A17:A21"/>
    <mergeCell ref="B17:B21"/>
    <mergeCell ref="C17:C21"/>
    <mergeCell ref="D17:D21"/>
    <mergeCell ref="E17:E21"/>
    <mergeCell ref="F12:F16"/>
    <mergeCell ref="B10:N10"/>
    <mergeCell ref="A8:N8"/>
    <mergeCell ref="A9:N9"/>
    <mergeCell ref="F5:F7"/>
    <mergeCell ref="G5:G7"/>
    <mergeCell ref="H5:H7"/>
    <mergeCell ref="I5:I7"/>
    <mergeCell ref="J5:J7"/>
    <mergeCell ref="A1:N1"/>
    <mergeCell ref="A2:N2"/>
    <mergeCell ref="A3:N3"/>
    <mergeCell ref="L4:N4"/>
    <mergeCell ref="A5:A7"/>
    <mergeCell ref="B5:B7"/>
    <mergeCell ref="C5:C7"/>
    <mergeCell ref="D5:D7"/>
    <mergeCell ref="E5:E7"/>
    <mergeCell ref="K5:N5"/>
    <mergeCell ref="K6:K7"/>
    <mergeCell ref="L6:N6"/>
  </mergeCells>
  <pageMargins left="0.78740157480314965" right="0.19685039370078741" top="0.78740157480314965" bottom="0.39370078740157483" header="0" footer="0"/>
  <pageSetup paperSize="9" scale="75" orientation="portrait" r:id="rId1"/>
  <rowBreaks count="1" manualBreakCount="1">
    <brk id="37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79"/>
  <sheetViews>
    <sheetView zoomScaleNormal="100" zoomScaleSheetLayoutView="100" workbookViewId="0">
      <selection activeCell="Y6" sqref="Y6"/>
    </sheetView>
  </sheetViews>
  <sheetFormatPr defaultRowHeight="12.75"/>
  <cols>
    <col min="1" max="4" width="2.7109375" style="11" customWidth="1"/>
    <col min="5" max="5" width="26" style="11" customWidth="1"/>
    <col min="6" max="6" width="2.7109375" style="11" customWidth="1"/>
    <col min="7" max="7" width="2.7109375" style="12" customWidth="1"/>
    <col min="8" max="8" width="10.28515625" style="12" customWidth="1"/>
    <col min="9" max="9" width="7.7109375" style="13" customWidth="1"/>
    <col min="10" max="10" width="8.7109375" style="11" customWidth="1"/>
    <col min="11" max="11" width="9.42578125" style="11" customWidth="1"/>
    <col min="12" max="12" width="8.85546875" style="11" customWidth="1"/>
    <col min="13" max="13" width="8.140625" style="11" customWidth="1"/>
    <col min="14" max="14" width="4.85546875" style="11" customWidth="1"/>
    <col min="15" max="15" width="9.140625" style="11" customWidth="1"/>
    <col min="16" max="16" width="9.85546875" style="11" customWidth="1"/>
    <col min="17" max="17" width="10.28515625" style="11" customWidth="1"/>
    <col min="18" max="18" width="34.140625" style="11" customWidth="1"/>
    <col min="19" max="19" width="6" style="11" customWidth="1"/>
    <col min="20" max="20" width="5.28515625" style="11" customWidth="1"/>
    <col min="21" max="21" width="4.7109375" style="11" customWidth="1"/>
    <col min="22" max="16384" width="9.140625" style="8"/>
  </cols>
  <sheetData>
    <row r="1" spans="1:22" ht="15.75" customHeight="1">
      <c r="A1" s="713" t="s">
        <v>136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  <c r="R1" s="713"/>
      <c r="S1" s="713"/>
      <c r="T1" s="713"/>
      <c r="U1" s="713"/>
    </row>
    <row r="2" spans="1:22" ht="18" customHeight="1">
      <c r="A2" s="525" t="s">
        <v>93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5"/>
      <c r="U2" s="525"/>
    </row>
    <row r="3" spans="1:22" ht="18" customHeight="1">
      <c r="A3" s="526" t="s">
        <v>47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  <c r="R3" s="526"/>
      <c r="S3" s="526"/>
      <c r="T3" s="526"/>
      <c r="U3" s="526"/>
    </row>
    <row r="4" spans="1:22" ht="18" customHeight="1">
      <c r="A4" s="527" t="s">
        <v>137</v>
      </c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4"/>
    </row>
    <row r="5" spans="1:22" ht="15" customHeight="1" thickBot="1">
      <c r="S5" s="528" t="s">
        <v>90</v>
      </c>
      <c r="T5" s="528"/>
      <c r="U5" s="528"/>
    </row>
    <row r="6" spans="1:22" ht="49.5" customHeight="1">
      <c r="A6" s="529" t="s">
        <v>37</v>
      </c>
      <c r="B6" s="532" t="s">
        <v>0</v>
      </c>
      <c r="C6" s="532" t="s">
        <v>1</v>
      </c>
      <c r="D6" s="532" t="s">
        <v>44</v>
      </c>
      <c r="E6" s="535" t="s">
        <v>14</v>
      </c>
      <c r="F6" s="538" t="s">
        <v>2</v>
      </c>
      <c r="G6" s="704" t="s">
        <v>3</v>
      </c>
      <c r="H6" s="707" t="s">
        <v>38</v>
      </c>
      <c r="I6" s="517" t="s">
        <v>4</v>
      </c>
      <c r="J6" s="116" t="s">
        <v>85</v>
      </c>
      <c r="K6" s="116" t="s">
        <v>100</v>
      </c>
      <c r="L6" s="710" t="s">
        <v>94</v>
      </c>
      <c r="M6" s="711"/>
      <c r="N6" s="711"/>
      <c r="O6" s="712"/>
      <c r="P6" s="517" t="s">
        <v>72</v>
      </c>
      <c r="Q6" s="517" t="s">
        <v>95</v>
      </c>
      <c r="R6" s="541" t="s">
        <v>13</v>
      </c>
      <c r="S6" s="542"/>
      <c r="T6" s="542"/>
      <c r="U6" s="543"/>
    </row>
    <row r="7" spans="1:22" ht="14.25" customHeight="1">
      <c r="A7" s="530"/>
      <c r="B7" s="533"/>
      <c r="C7" s="533"/>
      <c r="D7" s="533"/>
      <c r="E7" s="536"/>
      <c r="F7" s="539"/>
      <c r="G7" s="705"/>
      <c r="H7" s="708"/>
      <c r="I7" s="518"/>
      <c r="J7" s="692" t="s">
        <v>5</v>
      </c>
      <c r="K7" s="692" t="s">
        <v>5</v>
      </c>
      <c r="L7" s="692" t="s">
        <v>5</v>
      </c>
      <c r="M7" s="700" t="s">
        <v>6</v>
      </c>
      <c r="N7" s="701"/>
      <c r="O7" s="702" t="s">
        <v>21</v>
      </c>
      <c r="P7" s="518"/>
      <c r="Q7" s="518"/>
      <c r="R7" s="544" t="s">
        <v>14</v>
      </c>
      <c r="S7" s="546" t="s">
        <v>91</v>
      </c>
      <c r="T7" s="547"/>
      <c r="U7" s="548"/>
    </row>
    <row r="8" spans="1:22" ht="84.75" customHeight="1" thickBot="1">
      <c r="A8" s="531"/>
      <c r="B8" s="534"/>
      <c r="C8" s="534"/>
      <c r="D8" s="534"/>
      <c r="E8" s="537"/>
      <c r="F8" s="540"/>
      <c r="G8" s="706"/>
      <c r="H8" s="709"/>
      <c r="I8" s="519"/>
      <c r="J8" s="693"/>
      <c r="K8" s="693"/>
      <c r="L8" s="693"/>
      <c r="M8" s="10" t="s">
        <v>5</v>
      </c>
      <c r="N8" s="9" t="s">
        <v>15</v>
      </c>
      <c r="O8" s="703"/>
      <c r="P8" s="519"/>
      <c r="Q8" s="519"/>
      <c r="R8" s="545"/>
      <c r="S8" s="112" t="s">
        <v>62</v>
      </c>
      <c r="T8" s="50" t="s">
        <v>77</v>
      </c>
      <c r="U8" s="163" t="s">
        <v>96</v>
      </c>
    </row>
    <row r="9" spans="1:22" s="23" customFormat="1" ht="14.25" customHeight="1">
      <c r="A9" s="508" t="s">
        <v>61</v>
      </c>
      <c r="B9" s="509"/>
      <c r="C9" s="509"/>
      <c r="D9" s="509"/>
      <c r="E9" s="509"/>
      <c r="F9" s="509"/>
      <c r="G9" s="509"/>
      <c r="H9" s="509"/>
      <c r="I9" s="509"/>
      <c r="J9" s="509"/>
      <c r="K9" s="509"/>
      <c r="L9" s="509"/>
      <c r="M9" s="509"/>
      <c r="N9" s="509"/>
      <c r="O9" s="509"/>
      <c r="P9" s="509"/>
      <c r="Q9" s="509"/>
      <c r="R9" s="509"/>
      <c r="S9" s="509"/>
      <c r="T9" s="509"/>
      <c r="U9" s="510"/>
    </row>
    <row r="10" spans="1:22" s="23" customFormat="1" ht="14.25" customHeight="1">
      <c r="A10" s="511" t="s">
        <v>48</v>
      </c>
      <c r="B10" s="512"/>
      <c r="C10" s="512"/>
      <c r="D10" s="512"/>
      <c r="E10" s="512"/>
      <c r="F10" s="512"/>
      <c r="G10" s="512"/>
      <c r="H10" s="512"/>
      <c r="I10" s="512"/>
      <c r="J10" s="512"/>
      <c r="K10" s="512"/>
      <c r="L10" s="512"/>
      <c r="M10" s="512"/>
      <c r="N10" s="512"/>
      <c r="O10" s="512"/>
      <c r="P10" s="512"/>
      <c r="Q10" s="512"/>
      <c r="R10" s="512"/>
      <c r="S10" s="512"/>
      <c r="T10" s="512"/>
      <c r="U10" s="513"/>
    </row>
    <row r="11" spans="1:22" ht="15.75" customHeight="1">
      <c r="A11" s="32" t="s">
        <v>7</v>
      </c>
      <c r="B11" s="694" t="s">
        <v>49</v>
      </c>
      <c r="C11" s="695"/>
      <c r="D11" s="695"/>
      <c r="E11" s="695"/>
      <c r="F11" s="695"/>
      <c r="G11" s="695"/>
      <c r="H11" s="695"/>
      <c r="I11" s="695"/>
      <c r="J11" s="695"/>
      <c r="K11" s="695"/>
      <c r="L11" s="695"/>
      <c r="M11" s="695"/>
      <c r="N11" s="695"/>
      <c r="O11" s="695"/>
      <c r="P11" s="695"/>
      <c r="Q11" s="695"/>
      <c r="R11" s="695"/>
      <c r="S11" s="695"/>
      <c r="T11" s="695"/>
      <c r="U11" s="696"/>
    </row>
    <row r="12" spans="1:22" ht="15.75" customHeight="1">
      <c r="A12" s="33" t="s">
        <v>7</v>
      </c>
      <c r="B12" s="25" t="s">
        <v>7</v>
      </c>
      <c r="C12" s="556" t="s">
        <v>50</v>
      </c>
      <c r="D12" s="557"/>
      <c r="E12" s="557"/>
      <c r="F12" s="557"/>
      <c r="G12" s="557"/>
      <c r="H12" s="557"/>
      <c r="I12" s="557"/>
      <c r="J12" s="557"/>
      <c r="K12" s="557"/>
      <c r="L12" s="557"/>
      <c r="M12" s="557"/>
      <c r="N12" s="557"/>
      <c r="O12" s="557"/>
      <c r="P12" s="557"/>
      <c r="Q12" s="557"/>
      <c r="R12" s="557"/>
      <c r="S12" s="557"/>
      <c r="T12" s="557"/>
      <c r="U12" s="558"/>
    </row>
    <row r="13" spans="1:22" ht="18" customHeight="1">
      <c r="A13" s="559" t="s">
        <v>7</v>
      </c>
      <c r="B13" s="561" t="s">
        <v>7</v>
      </c>
      <c r="C13" s="563" t="s">
        <v>7</v>
      </c>
      <c r="D13" s="563"/>
      <c r="E13" s="565" t="s">
        <v>58</v>
      </c>
      <c r="F13" s="567" t="s">
        <v>64</v>
      </c>
      <c r="G13" s="570" t="s">
        <v>56</v>
      </c>
      <c r="H13" s="684" t="s">
        <v>75</v>
      </c>
      <c r="I13" s="99" t="s">
        <v>43</v>
      </c>
      <c r="J13" s="100">
        <v>28875</v>
      </c>
      <c r="K13" s="101">
        <v>28875</v>
      </c>
      <c r="L13" s="496">
        <f>M13</f>
        <v>28500</v>
      </c>
      <c r="M13" s="497">
        <v>28500</v>
      </c>
      <c r="N13" s="102"/>
      <c r="O13" s="103"/>
      <c r="P13" s="104">
        <v>33000</v>
      </c>
      <c r="Q13" s="105">
        <v>33000</v>
      </c>
      <c r="R13" s="282" t="s">
        <v>110</v>
      </c>
      <c r="S13" s="283">
        <v>50</v>
      </c>
      <c r="T13" s="283">
        <v>55</v>
      </c>
      <c r="U13" s="284">
        <v>60</v>
      </c>
    </row>
    <row r="14" spans="1:22" ht="27" customHeight="1">
      <c r="A14" s="559"/>
      <c r="B14" s="561"/>
      <c r="C14" s="563"/>
      <c r="D14" s="563"/>
      <c r="E14" s="565"/>
      <c r="F14" s="567"/>
      <c r="G14" s="570"/>
      <c r="H14" s="684"/>
      <c r="I14" s="143"/>
      <c r="J14" s="144"/>
      <c r="K14" s="137"/>
      <c r="L14" s="145"/>
      <c r="M14" s="140"/>
      <c r="N14" s="140"/>
      <c r="O14" s="141"/>
      <c r="P14" s="61"/>
      <c r="Q14" s="61"/>
      <c r="R14" s="54" t="s">
        <v>111</v>
      </c>
      <c r="S14" s="156">
        <v>2</v>
      </c>
      <c r="T14" s="156">
        <v>2</v>
      </c>
      <c r="U14" s="157">
        <v>2</v>
      </c>
    </row>
    <row r="15" spans="1:22" ht="27.75" customHeight="1">
      <c r="A15" s="559"/>
      <c r="B15" s="561"/>
      <c r="C15" s="563"/>
      <c r="D15" s="563"/>
      <c r="E15" s="565"/>
      <c r="F15" s="567"/>
      <c r="G15" s="570"/>
      <c r="H15" s="684"/>
      <c r="I15" s="143"/>
      <c r="J15" s="120"/>
      <c r="K15" s="139"/>
      <c r="L15" s="120"/>
      <c r="M15" s="140"/>
      <c r="N15" s="140"/>
      <c r="O15" s="141"/>
      <c r="P15" s="61"/>
      <c r="Q15" s="61"/>
      <c r="R15" s="39" t="s">
        <v>79</v>
      </c>
      <c r="S15" s="158">
        <v>50</v>
      </c>
      <c r="T15" s="159">
        <v>60</v>
      </c>
      <c r="U15" s="40">
        <v>60</v>
      </c>
    </row>
    <row r="16" spans="1:22" ht="33.75" customHeight="1">
      <c r="A16" s="559"/>
      <c r="B16" s="561"/>
      <c r="C16" s="563"/>
      <c r="D16" s="563"/>
      <c r="E16" s="565"/>
      <c r="F16" s="567"/>
      <c r="G16" s="570"/>
      <c r="H16" s="684"/>
      <c r="I16" s="138"/>
      <c r="J16" s="120"/>
      <c r="K16" s="139"/>
      <c r="L16" s="120"/>
      <c r="M16" s="140"/>
      <c r="N16" s="140"/>
      <c r="O16" s="141"/>
      <c r="P16" s="62"/>
      <c r="Q16" s="62"/>
      <c r="R16" s="54" t="s">
        <v>78</v>
      </c>
      <c r="S16" s="158">
        <v>1150</v>
      </c>
      <c r="T16" s="159">
        <v>1150</v>
      </c>
      <c r="U16" s="40">
        <v>1150</v>
      </c>
    </row>
    <row r="17" spans="1:21" ht="20.25" customHeight="1" thickBot="1">
      <c r="A17" s="560"/>
      <c r="B17" s="562"/>
      <c r="C17" s="564"/>
      <c r="D17" s="564"/>
      <c r="E17" s="566"/>
      <c r="F17" s="568"/>
      <c r="G17" s="583"/>
      <c r="H17" s="685"/>
      <c r="I17" s="41" t="s">
        <v>8</v>
      </c>
      <c r="J17" s="63">
        <f t="shared" ref="J17:Q17" si="0">SUM(J13:J15)</f>
        <v>28875</v>
      </c>
      <c r="K17" s="73">
        <f t="shared" si="0"/>
        <v>28875</v>
      </c>
      <c r="L17" s="70">
        <f>SUM(L13:L15)</f>
        <v>28500</v>
      </c>
      <c r="M17" s="71">
        <f t="shared" si="0"/>
        <v>28500</v>
      </c>
      <c r="N17" s="64">
        <f t="shared" si="0"/>
        <v>0</v>
      </c>
      <c r="O17" s="65">
        <f t="shared" si="0"/>
        <v>0</v>
      </c>
      <c r="P17" s="66">
        <f t="shared" si="0"/>
        <v>33000</v>
      </c>
      <c r="Q17" s="66">
        <f t="shared" si="0"/>
        <v>33000</v>
      </c>
      <c r="R17" s="174" t="s">
        <v>67</v>
      </c>
      <c r="S17" s="175">
        <v>1</v>
      </c>
      <c r="T17" s="175">
        <v>1</v>
      </c>
      <c r="U17" s="176">
        <v>1</v>
      </c>
    </row>
    <row r="18" spans="1:21" ht="17.25" customHeight="1">
      <c r="A18" s="571" t="s">
        <v>7</v>
      </c>
      <c r="B18" s="572" t="s">
        <v>7</v>
      </c>
      <c r="C18" s="573" t="s">
        <v>9</v>
      </c>
      <c r="D18" s="573"/>
      <c r="E18" s="574" t="s">
        <v>68</v>
      </c>
      <c r="F18" s="581" t="s">
        <v>66</v>
      </c>
      <c r="G18" s="569" t="s">
        <v>56</v>
      </c>
      <c r="H18" s="683" t="s">
        <v>75</v>
      </c>
      <c r="I18" s="168" t="s">
        <v>43</v>
      </c>
      <c r="J18" s="169">
        <v>193466</v>
      </c>
      <c r="K18" s="115">
        <v>193466</v>
      </c>
      <c r="L18" s="273">
        <v>86700</v>
      </c>
      <c r="M18" s="274">
        <v>86700</v>
      </c>
      <c r="N18" s="169"/>
      <c r="O18" s="160"/>
      <c r="P18" s="275">
        <v>397600</v>
      </c>
      <c r="Q18" s="271"/>
      <c r="R18" s="171" t="s">
        <v>112</v>
      </c>
      <c r="S18" s="164">
        <v>4</v>
      </c>
      <c r="T18" s="164">
        <v>2</v>
      </c>
      <c r="U18" s="470"/>
    </row>
    <row r="19" spans="1:21" ht="67.5" customHeight="1">
      <c r="A19" s="559"/>
      <c r="B19" s="561"/>
      <c r="C19" s="563"/>
      <c r="D19" s="563"/>
      <c r="E19" s="565"/>
      <c r="F19" s="582"/>
      <c r="G19" s="570"/>
      <c r="H19" s="684"/>
      <c r="I19" s="138"/>
      <c r="J19" s="120"/>
      <c r="K19" s="115"/>
      <c r="L19" s="144"/>
      <c r="M19" s="276"/>
      <c r="N19" s="140"/>
      <c r="O19" s="141"/>
      <c r="P19" s="277"/>
      <c r="Q19" s="278"/>
      <c r="R19" s="127" t="s">
        <v>125</v>
      </c>
      <c r="S19" s="128">
        <v>100</v>
      </c>
      <c r="T19" s="128">
        <v>100</v>
      </c>
      <c r="U19" s="189"/>
    </row>
    <row r="20" spans="1:21" ht="28.5" customHeight="1">
      <c r="A20" s="559"/>
      <c r="B20" s="561"/>
      <c r="C20" s="563"/>
      <c r="D20" s="563"/>
      <c r="E20" s="565"/>
      <c r="F20" s="582"/>
      <c r="G20" s="570"/>
      <c r="H20" s="684"/>
      <c r="I20" s="185" t="s">
        <v>43</v>
      </c>
      <c r="J20" s="186"/>
      <c r="K20" s="190"/>
      <c r="L20" s="279">
        <v>42700</v>
      </c>
      <c r="M20" s="280">
        <v>42700</v>
      </c>
      <c r="N20" s="281"/>
      <c r="O20" s="187"/>
      <c r="P20" s="188"/>
      <c r="Q20" s="188"/>
      <c r="R20" s="184" t="s">
        <v>105</v>
      </c>
      <c r="S20" s="165">
        <v>1</v>
      </c>
      <c r="T20" s="166">
        <v>1</v>
      </c>
      <c r="U20" s="167"/>
    </row>
    <row r="21" spans="1:21" ht="19.5" customHeight="1">
      <c r="A21" s="559"/>
      <c r="B21" s="561"/>
      <c r="C21" s="563"/>
      <c r="D21" s="563"/>
      <c r="E21" s="565"/>
      <c r="F21" s="582"/>
      <c r="G21" s="570"/>
      <c r="H21" s="684"/>
      <c r="I21" s="172" t="s">
        <v>86</v>
      </c>
      <c r="J21" s="100">
        <v>144810</v>
      </c>
      <c r="K21" s="191">
        <v>144810</v>
      </c>
      <c r="L21" s="144"/>
      <c r="M21" s="170"/>
      <c r="N21" s="183"/>
      <c r="O21" s="182"/>
      <c r="P21" s="181"/>
      <c r="Q21" s="181"/>
      <c r="R21" s="554" t="s">
        <v>127</v>
      </c>
      <c r="S21" s="392"/>
      <c r="T21" s="392">
        <v>2</v>
      </c>
      <c r="U21" s="393"/>
    </row>
    <row r="22" spans="1:21" ht="17.25" customHeight="1" thickBot="1">
      <c r="A22" s="559"/>
      <c r="B22" s="561"/>
      <c r="C22" s="563"/>
      <c r="D22" s="564"/>
      <c r="E22" s="565"/>
      <c r="F22" s="582"/>
      <c r="G22" s="570"/>
      <c r="H22" s="685"/>
      <c r="I22" s="27" t="s">
        <v>8</v>
      </c>
      <c r="J22" s="70">
        <f>SUM(J18:J21)</f>
        <v>338276</v>
      </c>
      <c r="K22" s="192">
        <f>SUM(K18:K21)</f>
        <v>338276</v>
      </c>
      <c r="L22" s="72">
        <f>SUM(L18:L21)</f>
        <v>129400</v>
      </c>
      <c r="M22" s="70">
        <f>SUM(M18:M21)</f>
        <v>129400</v>
      </c>
      <c r="N22" s="70">
        <f>SUM(N18:N20)</f>
        <v>0</v>
      </c>
      <c r="O22" s="193">
        <f>SUM(O18:O20)</f>
        <v>0</v>
      </c>
      <c r="P22" s="70">
        <f>SUM(P18:P21)</f>
        <v>397600</v>
      </c>
      <c r="Q22" s="70"/>
      <c r="R22" s="555"/>
      <c r="S22" s="490"/>
      <c r="T22" s="490">
        <v>100</v>
      </c>
      <c r="U22" s="391"/>
    </row>
    <row r="23" spans="1:21" ht="52.5" customHeight="1">
      <c r="A23" s="571" t="s">
        <v>7</v>
      </c>
      <c r="B23" s="572" t="s">
        <v>7</v>
      </c>
      <c r="C23" s="573" t="s">
        <v>45</v>
      </c>
      <c r="D23" s="573"/>
      <c r="E23" s="574" t="s">
        <v>92</v>
      </c>
      <c r="F23" s="575" t="s">
        <v>66</v>
      </c>
      <c r="G23" s="569" t="s">
        <v>56</v>
      </c>
      <c r="H23" s="683" t="s">
        <v>75</v>
      </c>
      <c r="I23" s="151" t="s">
        <v>43</v>
      </c>
      <c r="J23" s="152">
        <v>57924</v>
      </c>
      <c r="K23" s="117">
        <v>57924</v>
      </c>
      <c r="L23" s="153">
        <v>75200</v>
      </c>
      <c r="M23" s="67">
        <v>75200</v>
      </c>
      <c r="N23" s="67"/>
      <c r="O23" s="68"/>
      <c r="P23" s="271">
        <v>82700</v>
      </c>
      <c r="Q23" s="272">
        <v>82700</v>
      </c>
      <c r="R23" s="178" t="s">
        <v>109</v>
      </c>
      <c r="S23" s="179">
        <v>3</v>
      </c>
      <c r="T23" s="179">
        <v>3</v>
      </c>
      <c r="U23" s="180">
        <v>3</v>
      </c>
    </row>
    <row r="24" spans="1:21" ht="44.25" customHeight="1">
      <c r="A24" s="559"/>
      <c r="B24" s="561"/>
      <c r="C24" s="563"/>
      <c r="D24" s="563"/>
      <c r="E24" s="565"/>
      <c r="F24" s="576"/>
      <c r="G24" s="570"/>
      <c r="H24" s="684"/>
      <c r="I24" s="143"/>
      <c r="J24" s="144"/>
      <c r="K24" s="139"/>
      <c r="L24" s="145"/>
      <c r="M24" s="140"/>
      <c r="N24" s="140"/>
      <c r="O24" s="141"/>
      <c r="P24" s="61"/>
      <c r="Q24" s="177"/>
      <c r="R24" s="549" t="s">
        <v>128</v>
      </c>
      <c r="S24" s="552">
        <v>100</v>
      </c>
      <c r="T24" s="552">
        <v>100</v>
      </c>
      <c r="U24" s="553">
        <v>100</v>
      </c>
    </row>
    <row r="25" spans="1:21" ht="25.5" customHeight="1">
      <c r="A25" s="559"/>
      <c r="B25" s="561"/>
      <c r="C25" s="563"/>
      <c r="D25" s="563"/>
      <c r="E25" s="565"/>
      <c r="F25" s="576"/>
      <c r="G25" s="570"/>
      <c r="H25" s="684"/>
      <c r="I25" s="154"/>
      <c r="J25" s="155"/>
      <c r="K25" s="118"/>
      <c r="L25" s="199"/>
      <c r="M25" s="200"/>
      <c r="N25" s="200"/>
      <c r="O25" s="201"/>
      <c r="P25" s="202"/>
      <c r="Q25" s="202"/>
      <c r="R25" s="550"/>
      <c r="S25" s="552"/>
      <c r="T25" s="552"/>
      <c r="U25" s="553"/>
    </row>
    <row r="26" spans="1:21" ht="21.75" customHeight="1" thickBot="1">
      <c r="A26" s="560"/>
      <c r="B26" s="562"/>
      <c r="C26" s="564"/>
      <c r="D26" s="564"/>
      <c r="E26" s="566"/>
      <c r="F26" s="577"/>
      <c r="G26" s="583"/>
      <c r="H26" s="685"/>
      <c r="I26" s="28" t="s">
        <v>8</v>
      </c>
      <c r="J26" s="74">
        <f t="shared" ref="J26:Q26" si="1">SUM(J23:J25)</f>
        <v>57924</v>
      </c>
      <c r="K26" s="77">
        <f t="shared" si="1"/>
        <v>57924</v>
      </c>
      <c r="L26" s="74">
        <f t="shared" si="1"/>
        <v>75200</v>
      </c>
      <c r="M26" s="75">
        <f t="shared" si="1"/>
        <v>75200</v>
      </c>
      <c r="N26" s="75">
        <f t="shared" si="1"/>
        <v>0</v>
      </c>
      <c r="O26" s="76">
        <f t="shared" si="1"/>
        <v>0</v>
      </c>
      <c r="P26" s="77">
        <f t="shared" si="1"/>
        <v>82700</v>
      </c>
      <c r="Q26" s="94">
        <f t="shared" si="1"/>
        <v>82700</v>
      </c>
      <c r="R26" s="551"/>
      <c r="S26" s="124"/>
      <c r="T26" s="124"/>
      <c r="U26" s="125"/>
    </row>
    <row r="27" spans="1:21" ht="25.5" customHeight="1">
      <c r="A27" s="571" t="s">
        <v>7</v>
      </c>
      <c r="B27" s="572" t="s">
        <v>7</v>
      </c>
      <c r="C27" s="573" t="s">
        <v>46</v>
      </c>
      <c r="D27" s="573"/>
      <c r="E27" s="574" t="s">
        <v>129</v>
      </c>
      <c r="F27" s="575" t="s">
        <v>66</v>
      </c>
      <c r="G27" s="569" t="s">
        <v>56</v>
      </c>
      <c r="H27" s="683" t="s">
        <v>75</v>
      </c>
      <c r="I27" s="151" t="s">
        <v>43</v>
      </c>
      <c r="J27" s="152"/>
      <c r="K27" s="117"/>
      <c r="L27" s="153">
        <v>9000</v>
      </c>
      <c r="M27" s="67">
        <v>9000</v>
      </c>
      <c r="N27" s="67"/>
      <c r="O27" s="68"/>
      <c r="P27" s="69">
        <v>10000</v>
      </c>
      <c r="Q27" s="69">
        <v>10000</v>
      </c>
      <c r="R27" s="126" t="s">
        <v>107</v>
      </c>
      <c r="S27" s="417" t="s">
        <v>108</v>
      </c>
      <c r="T27" s="491"/>
      <c r="U27" s="492"/>
    </row>
    <row r="28" spans="1:21" ht="32.25" customHeight="1">
      <c r="A28" s="559"/>
      <c r="B28" s="561"/>
      <c r="C28" s="563"/>
      <c r="D28" s="563"/>
      <c r="E28" s="565"/>
      <c r="F28" s="576"/>
      <c r="G28" s="570"/>
      <c r="H28" s="684"/>
      <c r="I28" s="154"/>
      <c r="J28" s="155"/>
      <c r="K28" s="118"/>
      <c r="L28" s="199"/>
      <c r="M28" s="146"/>
      <c r="N28" s="146"/>
      <c r="O28" s="147"/>
      <c r="P28" s="268"/>
      <c r="Q28" s="268"/>
      <c r="R28" s="148" t="s">
        <v>130</v>
      </c>
      <c r="S28" s="270" t="s">
        <v>122</v>
      </c>
      <c r="T28" s="149"/>
      <c r="U28" s="150"/>
    </row>
    <row r="29" spans="1:21" ht="21.75" customHeight="1" thickBot="1">
      <c r="A29" s="560"/>
      <c r="B29" s="562"/>
      <c r="C29" s="564"/>
      <c r="D29" s="564"/>
      <c r="E29" s="566"/>
      <c r="F29" s="577"/>
      <c r="G29" s="583"/>
      <c r="H29" s="685"/>
      <c r="I29" s="28" t="s">
        <v>8</v>
      </c>
      <c r="J29" s="74">
        <f t="shared" ref="J29" si="2">SUM(J27:J28)</f>
        <v>0</v>
      </c>
      <c r="K29" s="77">
        <f>SUM(K27:K28)</f>
        <v>0</v>
      </c>
      <c r="L29" s="74">
        <f>SUM(L27:L28)</f>
        <v>9000</v>
      </c>
      <c r="M29" s="75">
        <f t="shared" ref="M29:Q29" si="3">SUM(M27:M28)</f>
        <v>9000</v>
      </c>
      <c r="N29" s="75">
        <f t="shared" si="3"/>
        <v>0</v>
      </c>
      <c r="O29" s="76">
        <f t="shared" si="3"/>
        <v>0</v>
      </c>
      <c r="P29" s="77">
        <f t="shared" si="3"/>
        <v>10000</v>
      </c>
      <c r="Q29" s="77">
        <f t="shared" si="3"/>
        <v>10000</v>
      </c>
      <c r="R29" s="136"/>
      <c r="S29" s="124"/>
      <c r="T29" s="124"/>
      <c r="U29" s="125"/>
    </row>
    <row r="30" spans="1:21" ht="16.5" customHeight="1" thickBot="1">
      <c r="A30" s="34" t="s">
        <v>7</v>
      </c>
      <c r="B30" s="14" t="s">
        <v>7</v>
      </c>
      <c r="C30" s="597" t="s">
        <v>10</v>
      </c>
      <c r="D30" s="584"/>
      <c r="E30" s="584"/>
      <c r="F30" s="584"/>
      <c r="G30" s="584"/>
      <c r="H30" s="584"/>
      <c r="I30" s="598"/>
      <c r="J30" s="56">
        <f t="shared" ref="J30:Q30" si="4">J29+J26+J22+J17</f>
        <v>425075</v>
      </c>
      <c r="K30" s="56">
        <f t="shared" si="4"/>
        <v>425075</v>
      </c>
      <c r="L30" s="56">
        <f t="shared" si="4"/>
        <v>242100</v>
      </c>
      <c r="M30" s="56">
        <f t="shared" si="4"/>
        <v>242100</v>
      </c>
      <c r="N30" s="56">
        <f t="shared" si="4"/>
        <v>0</v>
      </c>
      <c r="O30" s="56">
        <f t="shared" si="4"/>
        <v>0</v>
      </c>
      <c r="P30" s="56">
        <f t="shared" si="4"/>
        <v>523300</v>
      </c>
      <c r="Q30" s="56">
        <f t="shared" si="4"/>
        <v>125700</v>
      </c>
      <c r="R30" s="477"/>
      <c r="S30" s="478"/>
      <c r="T30" s="478"/>
      <c r="U30" s="479"/>
    </row>
    <row r="31" spans="1:21" ht="14.25" customHeight="1" thickBot="1">
      <c r="A31" s="34" t="s">
        <v>7</v>
      </c>
      <c r="B31" s="14" t="s">
        <v>9</v>
      </c>
      <c r="C31" s="599" t="s">
        <v>51</v>
      </c>
      <c r="D31" s="600"/>
      <c r="E31" s="600"/>
      <c r="F31" s="600"/>
      <c r="G31" s="600"/>
      <c r="H31" s="600"/>
      <c r="I31" s="600"/>
      <c r="J31" s="600"/>
      <c r="K31" s="600"/>
      <c r="L31" s="600"/>
      <c r="M31" s="600"/>
      <c r="N31" s="600"/>
      <c r="O31" s="600"/>
      <c r="P31" s="600"/>
      <c r="Q31" s="600"/>
      <c r="R31" s="600"/>
      <c r="S31" s="600"/>
      <c r="T31" s="600"/>
      <c r="U31" s="601"/>
    </row>
    <row r="32" spans="1:21" ht="28.5" customHeight="1">
      <c r="A32" s="571"/>
      <c r="B32" s="572"/>
      <c r="C32" s="686"/>
      <c r="D32" s="253"/>
      <c r="E32" s="254" t="s">
        <v>114</v>
      </c>
      <c r="F32" s="581" t="s">
        <v>65</v>
      </c>
      <c r="G32" s="578" t="s">
        <v>56</v>
      </c>
      <c r="H32" s="683" t="s">
        <v>75</v>
      </c>
      <c r="I32" s="16"/>
      <c r="J32" s="79"/>
      <c r="K32" s="95"/>
      <c r="L32" s="225"/>
      <c r="M32" s="226"/>
      <c r="N32" s="80"/>
      <c r="O32" s="430"/>
      <c r="P32" s="81"/>
      <c r="Q32" s="85"/>
      <c r="R32" s="227"/>
      <c r="S32" s="228"/>
      <c r="T32" s="228"/>
      <c r="U32" s="229"/>
    </row>
    <row r="33" spans="1:23" ht="26.25" customHeight="1">
      <c r="A33" s="559"/>
      <c r="B33" s="561"/>
      <c r="C33" s="687"/>
      <c r="D33" s="474" t="s">
        <v>7</v>
      </c>
      <c r="E33" s="565" t="s">
        <v>59</v>
      </c>
      <c r="F33" s="582"/>
      <c r="G33" s="579"/>
      <c r="H33" s="684"/>
      <c r="I33" s="238" t="s">
        <v>43</v>
      </c>
      <c r="J33" s="239">
        <v>13496</v>
      </c>
      <c r="K33" s="240">
        <v>13496</v>
      </c>
      <c r="L33" s="428">
        <v>17000</v>
      </c>
      <c r="M33" s="429">
        <v>17000</v>
      </c>
      <c r="N33" s="206"/>
      <c r="O33" s="431"/>
      <c r="P33" s="232">
        <v>16000</v>
      </c>
      <c r="Q33" s="436">
        <v>16000</v>
      </c>
      <c r="R33" s="233" t="s">
        <v>69</v>
      </c>
      <c r="S33" s="234">
        <v>7</v>
      </c>
      <c r="T33" s="234">
        <v>6</v>
      </c>
      <c r="U33" s="235">
        <v>6</v>
      </c>
    </row>
    <row r="34" spans="1:23" ht="27" customHeight="1">
      <c r="A34" s="559"/>
      <c r="B34" s="561"/>
      <c r="C34" s="687"/>
      <c r="D34" s="474"/>
      <c r="E34" s="588"/>
      <c r="F34" s="582"/>
      <c r="G34" s="579"/>
      <c r="H34" s="684"/>
      <c r="I34" s="143"/>
      <c r="J34" s="120"/>
      <c r="K34" s="139"/>
      <c r="L34" s="120"/>
      <c r="M34" s="140"/>
      <c r="N34" s="140"/>
      <c r="O34" s="432"/>
      <c r="P34" s="61"/>
      <c r="Q34" s="437"/>
      <c r="R34" s="42" t="s">
        <v>74</v>
      </c>
      <c r="S34" s="336">
        <v>3</v>
      </c>
      <c r="T34" s="337">
        <v>3</v>
      </c>
      <c r="U34" s="338">
        <v>3</v>
      </c>
    </row>
    <row r="35" spans="1:23" ht="27" customHeight="1">
      <c r="A35" s="559"/>
      <c r="B35" s="561"/>
      <c r="C35" s="687"/>
      <c r="D35" s="474"/>
      <c r="E35" s="589"/>
      <c r="F35" s="582"/>
      <c r="G35" s="579"/>
      <c r="H35" s="684"/>
      <c r="I35" s="154"/>
      <c r="J35" s="90"/>
      <c r="K35" s="118"/>
      <c r="L35" s="90"/>
      <c r="M35" s="146"/>
      <c r="N35" s="146"/>
      <c r="O35" s="269"/>
      <c r="P35" s="202"/>
      <c r="Q35" s="438"/>
      <c r="R35" s="236" t="s">
        <v>70</v>
      </c>
      <c r="S35" s="339">
        <v>2</v>
      </c>
      <c r="T35" s="340">
        <v>2</v>
      </c>
      <c r="U35" s="341">
        <v>2</v>
      </c>
    </row>
    <row r="36" spans="1:23" ht="27.75" customHeight="1">
      <c r="A36" s="559"/>
      <c r="B36" s="561"/>
      <c r="C36" s="687"/>
      <c r="D36" s="688" t="s">
        <v>9</v>
      </c>
      <c r="E36" s="594" t="s">
        <v>60</v>
      </c>
      <c r="F36" s="603" t="s">
        <v>89</v>
      </c>
      <c r="G36" s="579"/>
      <c r="H36" s="684"/>
      <c r="I36" s="238" t="s">
        <v>43</v>
      </c>
      <c r="J36" s="239">
        <v>69509</v>
      </c>
      <c r="K36" s="240">
        <v>69509</v>
      </c>
      <c r="L36" s="258">
        <v>69500</v>
      </c>
      <c r="M36" s="259">
        <v>69500</v>
      </c>
      <c r="N36" s="259"/>
      <c r="O36" s="431"/>
      <c r="P36" s="260">
        <v>69500</v>
      </c>
      <c r="Q36" s="439">
        <v>69500</v>
      </c>
      <c r="R36" s="241" t="s">
        <v>131</v>
      </c>
      <c r="S36" s="342">
        <v>110</v>
      </c>
      <c r="T36" s="342">
        <v>120</v>
      </c>
      <c r="U36" s="343">
        <v>120</v>
      </c>
    </row>
    <row r="37" spans="1:23" ht="26.25" customHeight="1">
      <c r="A37" s="559"/>
      <c r="B37" s="561"/>
      <c r="C37" s="687"/>
      <c r="D37" s="563"/>
      <c r="E37" s="595"/>
      <c r="F37" s="576"/>
      <c r="G37" s="579"/>
      <c r="H37" s="684"/>
      <c r="I37" s="161"/>
      <c r="J37" s="162"/>
      <c r="K37" s="142"/>
      <c r="L37" s="261"/>
      <c r="M37" s="262"/>
      <c r="N37" s="263"/>
      <c r="O37" s="433"/>
      <c r="P37" s="264"/>
      <c r="Q37" s="440"/>
      <c r="R37" s="43" t="s">
        <v>71</v>
      </c>
      <c r="S37" s="344">
        <v>40</v>
      </c>
      <c r="T37" s="344">
        <v>50</v>
      </c>
      <c r="U37" s="345">
        <v>50</v>
      </c>
    </row>
    <row r="38" spans="1:23" ht="27.75" customHeight="1">
      <c r="A38" s="559"/>
      <c r="B38" s="561"/>
      <c r="C38" s="687"/>
      <c r="D38" s="689"/>
      <c r="E38" s="596"/>
      <c r="F38" s="604"/>
      <c r="G38" s="579"/>
      <c r="H38" s="684"/>
      <c r="I38" s="154" t="s">
        <v>43</v>
      </c>
      <c r="J38" s="155">
        <v>12164</v>
      </c>
      <c r="K38" s="118">
        <v>12164</v>
      </c>
      <c r="L38" s="265">
        <v>12200</v>
      </c>
      <c r="M38" s="266">
        <v>12200</v>
      </c>
      <c r="N38" s="267"/>
      <c r="O38" s="269"/>
      <c r="P38" s="268">
        <v>12200</v>
      </c>
      <c r="Q38" s="441">
        <v>12200</v>
      </c>
      <c r="R38" s="242" t="s">
        <v>132</v>
      </c>
      <c r="S38" s="243">
        <v>12</v>
      </c>
      <c r="T38" s="243">
        <v>12</v>
      </c>
      <c r="U38" s="244">
        <v>12</v>
      </c>
    </row>
    <row r="39" spans="1:23" ht="43.5" customHeight="1">
      <c r="A39" s="46"/>
      <c r="B39" s="472"/>
      <c r="C39" s="214"/>
      <c r="D39" s="480" t="s">
        <v>45</v>
      </c>
      <c r="E39" s="230" t="s">
        <v>81</v>
      </c>
      <c r="F39" s="647"/>
      <c r="G39" s="579"/>
      <c r="H39" s="684"/>
      <c r="I39" s="21" t="s">
        <v>43</v>
      </c>
      <c r="J39" s="237">
        <v>4113</v>
      </c>
      <c r="K39" s="55">
        <v>4113</v>
      </c>
      <c r="L39" s="199">
        <v>4100</v>
      </c>
      <c r="M39" s="146">
        <v>4100</v>
      </c>
      <c r="N39" s="146"/>
      <c r="O39" s="269"/>
      <c r="P39" s="268">
        <v>4100</v>
      </c>
      <c r="Q39" s="441">
        <v>4100</v>
      </c>
      <c r="R39" s="447" t="s">
        <v>133</v>
      </c>
      <c r="S39" s="245">
        <v>12</v>
      </c>
      <c r="T39" s="245">
        <v>12</v>
      </c>
      <c r="U39" s="246">
        <v>12</v>
      </c>
      <c r="W39" s="173"/>
    </row>
    <row r="40" spans="1:23" ht="16.5" customHeight="1">
      <c r="A40" s="46"/>
      <c r="B40" s="472"/>
      <c r="C40" s="203"/>
      <c r="D40" s="213" t="s">
        <v>46</v>
      </c>
      <c r="E40" s="653" t="s">
        <v>123</v>
      </c>
      <c r="F40" s="647"/>
      <c r="G40" s="579"/>
      <c r="H40" s="684"/>
      <c r="I40" s="204" t="s">
        <v>43</v>
      </c>
      <c r="J40" s="205"/>
      <c r="K40" s="205"/>
      <c r="L40" s="207">
        <v>10000</v>
      </c>
      <c r="M40" s="206">
        <v>10000</v>
      </c>
      <c r="N40" s="206"/>
      <c r="O40" s="431"/>
      <c r="P40" s="208">
        <v>10000</v>
      </c>
      <c r="Q40" s="442"/>
      <c r="R40" s="349" t="s">
        <v>113</v>
      </c>
      <c r="S40" s="350">
        <v>1</v>
      </c>
      <c r="T40" s="350"/>
      <c r="U40" s="351"/>
      <c r="V40" s="209"/>
    </row>
    <row r="41" spans="1:23" ht="16.5" customHeight="1">
      <c r="A41" s="46"/>
      <c r="B41" s="472"/>
      <c r="C41" s="203"/>
      <c r="D41" s="213"/>
      <c r="E41" s="653"/>
      <c r="F41" s="647"/>
      <c r="G41" s="579"/>
      <c r="H41" s="684"/>
      <c r="I41" s="346"/>
      <c r="J41" s="464"/>
      <c r="K41" s="464"/>
      <c r="L41" s="145"/>
      <c r="M41" s="140"/>
      <c r="N41" s="140"/>
      <c r="O41" s="432"/>
      <c r="P41" s="465"/>
      <c r="Q41" s="466"/>
      <c r="R41" s="468" t="s">
        <v>124</v>
      </c>
      <c r="S41" s="469">
        <v>1</v>
      </c>
      <c r="T41" s="455"/>
      <c r="U41" s="456"/>
      <c r="V41" s="209"/>
    </row>
    <row r="42" spans="1:23" ht="17.25" customHeight="1">
      <c r="A42" s="46"/>
      <c r="B42" s="472"/>
      <c r="C42" s="203"/>
      <c r="D42" s="224"/>
      <c r="E42" s="589"/>
      <c r="F42" s="691"/>
      <c r="G42" s="611"/>
      <c r="H42" s="690"/>
      <c r="I42" s="21"/>
      <c r="J42" s="210"/>
      <c r="K42" s="211"/>
      <c r="L42" s="498"/>
      <c r="M42" s="200"/>
      <c r="N42" s="200"/>
      <c r="O42" s="434"/>
      <c r="P42" s="212"/>
      <c r="Q42" s="443"/>
      <c r="R42" s="489" t="s">
        <v>134</v>
      </c>
      <c r="S42" s="427"/>
      <c r="T42" s="427">
        <v>1</v>
      </c>
      <c r="U42" s="467"/>
      <c r="V42" s="209"/>
    </row>
    <row r="43" spans="1:23" ht="16.5" customHeight="1" thickBot="1">
      <c r="A43" s="44"/>
      <c r="B43" s="473"/>
      <c r="C43" s="215"/>
      <c r="D43" s="216"/>
      <c r="E43" s="499"/>
      <c r="F43" s="217"/>
      <c r="G43" s="218"/>
      <c r="H43" s="219"/>
      <c r="I43" s="220" t="s">
        <v>8</v>
      </c>
      <c r="J43" s="221">
        <f>SUM(J33:J42)</f>
        <v>99282</v>
      </c>
      <c r="K43" s="221">
        <f t="shared" ref="K43:Q43" si="5">SUM(K33:K42)</f>
        <v>99282</v>
      </c>
      <c r="L43" s="222">
        <f>SUM(L33:L42)</f>
        <v>112800</v>
      </c>
      <c r="M43" s="250">
        <f t="shared" si="5"/>
        <v>112800</v>
      </c>
      <c r="N43" s="250">
        <f t="shared" si="5"/>
        <v>0</v>
      </c>
      <c r="O43" s="435">
        <f t="shared" si="5"/>
        <v>0</v>
      </c>
      <c r="P43" s="221">
        <f t="shared" si="5"/>
        <v>111800</v>
      </c>
      <c r="Q43" s="249">
        <f t="shared" si="5"/>
        <v>101800</v>
      </c>
      <c r="R43" s="500"/>
      <c r="S43" s="501"/>
      <c r="T43" s="426"/>
      <c r="U43" s="247"/>
      <c r="V43" s="223"/>
    </row>
    <row r="44" spans="1:23" ht="15" customHeight="1" thickBot="1">
      <c r="A44" s="35" t="s">
        <v>7</v>
      </c>
      <c r="B44" s="14" t="s">
        <v>9</v>
      </c>
      <c r="C44" s="584" t="s">
        <v>10</v>
      </c>
      <c r="D44" s="584"/>
      <c r="E44" s="584"/>
      <c r="F44" s="584"/>
      <c r="G44" s="584"/>
      <c r="H44" s="584"/>
      <c r="I44" s="598"/>
      <c r="J44" s="194">
        <f>J43</f>
        <v>99282</v>
      </c>
      <c r="K44" s="444">
        <f t="shared" ref="K44:Q44" si="6">K43</f>
        <v>99282</v>
      </c>
      <c r="L44" s="194">
        <f t="shared" si="6"/>
        <v>112800</v>
      </c>
      <c r="M44" s="251">
        <f t="shared" si="6"/>
        <v>112800</v>
      </c>
      <c r="N44" s="251">
        <f t="shared" si="6"/>
        <v>0</v>
      </c>
      <c r="O44" s="194">
        <f t="shared" si="6"/>
        <v>0</v>
      </c>
      <c r="P44" s="444">
        <f t="shared" si="6"/>
        <v>111800</v>
      </c>
      <c r="Q44" s="56">
        <f t="shared" si="6"/>
        <v>101800</v>
      </c>
      <c r="R44" s="585"/>
      <c r="S44" s="586"/>
      <c r="T44" s="586"/>
      <c r="U44" s="587"/>
    </row>
    <row r="45" spans="1:23" ht="14.25" customHeight="1" thickBot="1">
      <c r="A45" s="35" t="s">
        <v>7</v>
      </c>
      <c r="B45" s="620" t="s">
        <v>11</v>
      </c>
      <c r="C45" s="621"/>
      <c r="D45" s="621"/>
      <c r="E45" s="621"/>
      <c r="F45" s="621"/>
      <c r="G45" s="621"/>
      <c r="H45" s="621"/>
      <c r="I45" s="634"/>
      <c r="J45" s="248">
        <f>SUM(J30,J44)</f>
        <v>524357</v>
      </c>
      <c r="K45" s="445">
        <f t="shared" ref="K45:Q45" si="7">SUM(K30,K44)</f>
        <v>524357</v>
      </c>
      <c r="L45" s="248">
        <f t="shared" si="7"/>
        <v>354900</v>
      </c>
      <c r="M45" s="252">
        <f t="shared" si="7"/>
        <v>354900</v>
      </c>
      <c r="N45" s="252">
        <f t="shared" si="7"/>
        <v>0</v>
      </c>
      <c r="O45" s="248">
        <f t="shared" si="7"/>
        <v>0</v>
      </c>
      <c r="P45" s="445">
        <f t="shared" si="7"/>
        <v>635100</v>
      </c>
      <c r="Q45" s="57">
        <f t="shared" si="7"/>
        <v>227500</v>
      </c>
      <c r="R45" s="622"/>
      <c r="S45" s="623"/>
      <c r="T45" s="623"/>
      <c r="U45" s="624"/>
    </row>
    <row r="46" spans="1:23" ht="14.25" customHeight="1" thickBot="1">
      <c r="A46" s="36" t="s">
        <v>9</v>
      </c>
      <c r="B46" s="625" t="s">
        <v>52</v>
      </c>
      <c r="C46" s="626"/>
      <c r="D46" s="626"/>
      <c r="E46" s="626"/>
      <c r="F46" s="626"/>
      <c r="G46" s="626"/>
      <c r="H46" s="626"/>
      <c r="I46" s="626"/>
      <c r="J46" s="626"/>
      <c r="K46" s="626"/>
      <c r="L46" s="626"/>
      <c r="M46" s="626"/>
      <c r="N46" s="626"/>
      <c r="O46" s="626"/>
      <c r="P46" s="626"/>
      <c r="Q46" s="626"/>
      <c r="R46" s="626"/>
      <c r="S46" s="626"/>
      <c r="T46" s="626"/>
      <c r="U46" s="627"/>
    </row>
    <row r="47" spans="1:23" ht="14.25" customHeight="1" thickBot="1">
      <c r="A47" s="34" t="s">
        <v>9</v>
      </c>
      <c r="B47" s="14" t="s">
        <v>7</v>
      </c>
      <c r="C47" s="628" t="s">
        <v>53</v>
      </c>
      <c r="D47" s="629"/>
      <c r="E47" s="629"/>
      <c r="F47" s="629"/>
      <c r="G47" s="629"/>
      <c r="H47" s="629"/>
      <c r="I47" s="629"/>
      <c r="J47" s="629"/>
      <c r="K47" s="629"/>
      <c r="L47" s="629"/>
      <c r="M47" s="629"/>
      <c r="N47" s="629"/>
      <c r="O47" s="629"/>
      <c r="P47" s="629"/>
      <c r="Q47" s="629"/>
      <c r="R47" s="629"/>
      <c r="S47" s="629"/>
      <c r="T47" s="629"/>
      <c r="U47" s="630"/>
    </row>
    <row r="48" spans="1:23" ht="17.25" customHeight="1">
      <c r="A48" s="571" t="s">
        <v>9</v>
      </c>
      <c r="B48" s="572" t="s">
        <v>7</v>
      </c>
      <c r="C48" s="573" t="s">
        <v>7</v>
      </c>
      <c r="D48" s="573"/>
      <c r="E48" s="635" t="s">
        <v>102</v>
      </c>
      <c r="F48" s="37" t="s">
        <v>57</v>
      </c>
      <c r="G48" s="578" t="s">
        <v>56</v>
      </c>
      <c r="H48" s="683" t="s">
        <v>76</v>
      </c>
      <c r="I48" s="16" t="s">
        <v>54</v>
      </c>
      <c r="J48" s="98">
        <v>196883</v>
      </c>
      <c r="K48" s="117">
        <v>196883</v>
      </c>
      <c r="L48" s="82"/>
      <c r="M48" s="83"/>
      <c r="N48" s="83"/>
      <c r="O48" s="84"/>
      <c r="P48" s="81"/>
      <c r="Q48" s="85"/>
      <c r="R48" s="637" t="s">
        <v>126</v>
      </c>
      <c r="S48" s="29"/>
      <c r="T48" s="29"/>
      <c r="U48" s="30"/>
    </row>
    <row r="49" spans="1:40" ht="14.25" customHeight="1">
      <c r="A49" s="559"/>
      <c r="B49" s="561"/>
      <c r="C49" s="563"/>
      <c r="D49" s="563"/>
      <c r="E49" s="595"/>
      <c r="F49" s="639" t="s">
        <v>63</v>
      </c>
      <c r="G49" s="579"/>
      <c r="H49" s="684"/>
      <c r="I49" s="20" t="s">
        <v>43</v>
      </c>
      <c r="J49" s="86">
        <v>867875</v>
      </c>
      <c r="K49" s="96">
        <f>867875+144986</f>
        <v>1012861</v>
      </c>
      <c r="L49" s="285">
        <v>1465900</v>
      </c>
      <c r="M49" s="87"/>
      <c r="N49" s="87"/>
      <c r="O49" s="285">
        <v>1465900</v>
      </c>
      <c r="P49" s="303">
        <v>1465900</v>
      </c>
      <c r="Q49" s="304">
        <v>732900</v>
      </c>
      <c r="R49" s="638"/>
      <c r="S49" s="129">
        <v>35</v>
      </c>
      <c r="T49" s="129">
        <v>70</v>
      </c>
      <c r="U49" s="130">
        <v>100</v>
      </c>
    </row>
    <row r="50" spans="1:40" ht="15.75" customHeight="1">
      <c r="A50" s="559"/>
      <c r="B50" s="561"/>
      <c r="C50" s="563"/>
      <c r="D50" s="563"/>
      <c r="E50" s="595"/>
      <c r="F50" s="640"/>
      <c r="G50" s="579"/>
      <c r="H50" s="684"/>
      <c r="I50" s="53" t="s">
        <v>55</v>
      </c>
      <c r="J50" s="120">
        <v>2461770</v>
      </c>
      <c r="K50" s="118">
        <f>2461770-122094</f>
        <v>2339676</v>
      </c>
      <c r="L50" s="285"/>
      <c r="M50" s="140"/>
      <c r="N50" s="140"/>
      <c r="O50" s="285"/>
      <c r="P50" s="303">
        <v>388700</v>
      </c>
      <c r="Q50" s="304">
        <v>194400</v>
      </c>
      <c r="R50" s="638"/>
      <c r="S50" s="129"/>
      <c r="T50" s="129"/>
      <c r="U50" s="130"/>
    </row>
    <row r="51" spans="1:40" ht="14.25" customHeight="1">
      <c r="A51" s="559"/>
      <c r="B51" s="561"/>
      <c r="C51" s="563"/>
      <c r="D51" s="563"/>
      <c r="E51" s="595"/>
      <c r="F51" s="640"/>
      <c r="G51" s="579"/>
      <c r="H51" s="684"/>
      <c r="I51" s="20" t="s">
        <v>97</v>
      </c>
      <c r="J51" s="86">
        <v>170441</v>
      </c>
      <c r="K51" s="96">
        <f>170441+122094</f>
        <v>292535</v>
      </c>
      <c r="L51" s="131"/>
      <c r="M51" s="87"/>
      <c r="N51" s="87"/>
      <c r="O51" s="131"/>
      <c r="P51" s="88"/>
      <c r="Q51" s="97"/>
      <c r="R51" s="638"/>
      <c r="S51" s="129"/>
      <c r="T51" s="129"/>
      <c r="U51" s="130"/>
    </row>
    <row r="52" spans="1:40" ht="15" customHeight="1" thickBot="1">
      <c r="A52" s="560"/>
      <c r="B52" s="562"/>
      <c r="C52" s="564"/>
      <c r="D52" s="564"/>
      <c r="E52" s="636"/>
      <c r="F52" s="641"/>
      <c r="G52" s="580"/>
      <c r="H52" s="685"/>
      <c r="I52" s="27" t="s">
        <v>8</v>
      </c>
      <c r="J52" s="72">
        <f>SUM(J48:J51)</f>
        <v>3696969</v>
      </c>
      <c r="K52" s="72">
        <f t="shared" ref="K52:Q52" si="8">SUM(K48:K51)</f>
        <v>3841955</v>
      </c>
      <c r="L52" s="286">
        <f t="shared" si="8"/>
        <v>1465900</v>
      </c>
      <c r="M52" s="287">
        <f t="shared" si="8"/>
        <v>0</v>
      </c>
      <c r="N52" s="287">
        <f t="shared" si="8"/>
        <v>0</v>
      </c>
      <c r="O52" s="288">
        <f t="shared" si="8"/>
        <v>1465900</v>
      </c>
      <c r="P52" s="289">
        <f t="shared" si="8"/>
        <v>1854600</v>
      </c>
      <c r="Q52" s="289">
        <f t="shared" si="8"/>
        <v>927300</v>
      </c>
      <c r="R52" s="495"/>
      <c r="S52" s="49"/>
      <c r="T52" s="49"/>
      <c r="U52" s="48"/>
    </row>
    <row r="53" spans="1:40" ht="14.25" customHeight="1">
      <c r="A53" s="571" t="s">
        <v>9</v>
      </c>
      <c r="B53" s="572" t="s">
        <v>7</v>
      </c>
      <c r="C53" s="649" t="s">
        <v>9</v>
      </c>
      <c r="D53" s="649"/>
      <c r="E53" s="652" t="s">
        <v>103</v>
      </c>
      <c r="F53" s="38" t="s">
        <v>57</v>
      </c>
      <c r="G53" s="578" t="s">
        <v>56</v>
      </c>
      <c r="H53" s="683" t="s">
        <v>76</v>
      </c>
      <c r="I53" s="15" t="s">
        <v>43</v>
      </c>
      <c r="J53" s="79">
        <v>14481</v>
      </c>
      <c r="K53" s="113">
        <v>14481</v>
      </c>
      <c r="L53" s="418">
        <f>30000+14500</f>
        <v>44500</v>
      </c>
      <c r="M53" s="419"/>
      <c r="N53" s="419"/>
      <c r="O53" s="420">
        <f>L53</f>
        <v>44500</v>
      </c>
      <c r="P53" s="421">
        <f>175200+26000</f>
        <v>201200</v>
      </c>
      <c r="Q53" s="305">
        <v>43800</v>
      </c>
      <c r="R53" s="296" t="s">
        <v>115</v>
      </c>
      <c r="S53" s="29">
        <v>1</v>
      </c>
      <c r="T53" s="29"/>
      <c r="U53" s="30"/>
    </row>
    <row r="54" spans="1:40" ht="14.25" customHeight="1">
      <c r="A54" s="559"/>
      <c r="B54" s="561"/>
      <c r="C54" s="650"/>
      <c r="D54" s="650"/>
      <c r="E54" s="653"/>
      <c r="F54" s="642" t="s">
        <v>88</v>
      </c>
      <c r="G54" s="579"/>
      <c r="H54" s="684"/>
      <c r="I54" s="21" t="s">
        <v>54</v>
      </c>
      <c r="J54" s="89"/>
      <c r="K54" s="114"/>
      <c r="L54" s="114"/>
      <c r="M54" s="140"/>
      <c r="N54" s="140"/>
      <c r="O54" s="290"/>
      <c r="P54" s="88"/>
      <c r="Q54" s="88"/>
      <c r="R54" s="297" t="s">
        <v>84</v>
      </c>
      <c r="S54" s="129"/>
      <c r="T54" s="298">
        <v>50</v>
      </c>
      <c r="U54" s="130">
        <v>50</v>
      </c>
    </row>
    <row r="55" spans="1:40" ht="15" customHeight="1">
      <c r="A55" s="559"/>
      <c r="B55" s="561"/>
      <c r="C55" s="650"/>
      <c r="D55" s="650"/>
      <c r="E55" s="653"/>
      <c r="F55" s="643"/>
      <c r="G55" s="579"/>
      <c r="H55" s="684"/>
      <c r="I55" s="21" t="s">
        <v>55</v>
      </c>
      <c r="J55" s="90"/>
      <c r="K55" s="115"/>
      <c r="L55" s="291"/>
      <c r="M55" s="206"/>
      <c r="N55" s="206"/>
      <c r="O55" s="292"/>
      <c r="P55" s="303">
        <v>926800</v>
      </c>
      <c r="Q55" s="304">
        <v>231700</v>
      </c>
      <c r="R55" s="481"/>
      <c r="S55" s="129"/>
      <c r="T55" s="298"/>
      <c r="U55" s="130"/>
    </row>
    <row r="56" spans="1:40" ht="16.5" customHeight="1">
      <c r="A56" s="559"/>
      <c r="B56" s="561"/>
      <c r="C56" s="650"/>
      <c r="D56" s="650"/>
      <c r="E56" s="653"/>
      <c r="F56" s="643"/>
      <c r="G56" s="579"/>
      <c r="H56" s="684"/>
      <c r="I56" s="51" t="s">
        <v>80</v>
      </c>
      <c r="J56" s="86"/>
      <c r="K56" s="114"/>
      <c r="L56" s="133"/>
      <c r="M56" s="91"/>
      <c r="N56" s="91"/>
      <c r="O56" s="134"/>
      <c r="P56" s="306"/>
      <c r="Q56" s="306"/>
      <c r="R56" s="481"/>
      <c r="S56" s="129"/>
      <c r="T56" s="298"/>
      <c r="U56" s="130"/>
    </row>
    <row r="57" spans="1:40" ht="24" customHeight="1" thickBot="1">
      <c r="A57" s="560"/>
      <c r="B57" s="562"/>
      <c r="C57" s="651"/>
      <c r="D57" s="651"/>
      <c r="E57" s="654"/>
      <c r="F57" s="644"/>
      <c r="G57" s="580"/>
      <c r="H57" s="685"/>
      <c r="I57" s="28" t="s">
        <v>8</v>
      </c>
      <c r="J57" s="92">
        <f>SUM(J53:J56)</f>
        <v>14481</v>
      </c>
      <c r="K57" s="94">
        <f t="shared" ref="K57:Q57" si="9">SUM(K53:K56)</f>
        <v>14481</v>
      </c>
      <c r="L57" s="94">
        <f>SUM(L53:L56)</f>
        <v>44500</v>
      </c>
      <c r="M57" s="75">
        <f t="shared" si="9"/>
        <v>0</v>
      </c>
      <c r="N57" s="75">
        <f t="shared" si="9"/>
        <v>0</v>
      </c>
      <c r="O57" s="135">
        <f t="shared" si="9"/>
        <v>44500</v>
      </c>
      <c r="P57" s="92">
        <f t="shared" si="9"/>
        <v>1128000</v>
      </c>
      <c r="Q57" s="92">
        <f t="shared" si="9"/>
        <v>275500</v>
      </c>
      <c r="R57" s="299"/>
      <c r="S57" s="300"/>
      <c r="T57" s="301"/>
      <c r="U57" s="302"/>
    </row>
    <row r="58" spans="1:40" ht="28.5" customHeight="1">
      <c r="A58" s="46" t="s">
        <v>9</v>
      </c>
      <c r="B58" s="472" t="s">
        <v>9</v>
      </c>
      <c r="C58" s="47" t="s">
        <v>45</v>
      </c>
      <c r="D58" s="474"/>
      <c r="E58" s="645" t="s">
        <v>135</v>
      </c>
      <c r="F58" s="647"/>
      <c r="G58" s="579" t="s">
        <v>56</v>
      </c>
      <c r="H58" s="683" t="s">
        <v>106</v>
      </c>
      <c r="I58" s="21" t="s">
        <v>43</v>
      </c>
      <c r="J58" s="79"/>
      <c r="K58" s="113"/>
      <c r="L58" s="293">
        <v>306400</v>
      </c>
      <c r="M58" s="83"/>
      <c r="N58" s="83"/>
      <c r="O58" s="84">
        <v>306400</v>
      </c>
      <c r="P58" s="294">
        <v>306400</v>
      </c>
      <c r="Q58" s="295"/>
      <c r="R58" s="255" t="s">
        <v>104</v>
      </c>
      <c r="S58" s="256">
        <v>50</v>
      </c>
      <c r="T58" s="256">
        <v>100</v>
      </c>
      <c r="U58" s="257"/>
    </row>
    <row r="59" spans="1:40" ht="26.25" customHeight="1" thickBot="1">
      <c r="A59" s="44"/>
      <c r="B59" s="473"/>
      <c r="C59" s="45"/>
      <c r="D59" s="475"/>
      <c r="E59" s="646"/>
      <c r="F59" s="648"/>
      <c r="G59" s="580"/>
      <c r="H59" s="685"/>
      <c r="I59" s="27" t="s">
        <v>8</v>
      </c>
      <c r="J59" s="70">
        <f t="shared" ref="J59:P59" si="10">SUM(J58:J58)</f>
        <v>0</v>
      </c>
      <c r="K59" s="132">
        <f t="shared" si="10"/>
        <v>0</v>
      </c>
      <c r="L59" s="72">
        <f t="shared" si="10"/>
        <v>306400</v>
      </c>
      <c r="M59" s="71">
        <f t="shared" si="10"/>
        <v>0</v>
      </c>
      <c r="N59" s="71">
        <f t="shared" si="10"/>
        <v>0</v>
      </c>
      <c r="O59" s="78">
        <f t="shared" si="10"/>
        <v>306400</v>
      </c>
      <c r="P59" s="193">
        <f t="shared" si="10"/>
        <v>306400</v>
      </c>
      <c r="Q59" s="73"/>
      <c r="R59" s="364"/>
      <c r="S59" s="365"/>
      <c r="T59" s="365"/>
      <c r="U59" s="366"/>
    </row>
    <row r="60" spans="1:40" ht="15.75" customHeight="1" thickBot="1">
      <c r="A60" s="471" t="s">
        <v>9</v>
      </c>
      <c r="B60" s="473" t="s">
        <v>7</v>
      </c>
      <c r="C60" s="597" t="s">
        <v>10</v>
      </c>
      <c r="D60" s="584"/>
      <c r="E60" s="584"/>
      <c r="F60" s="584"/>
      <c r="G60" s="584"/>
      <c r="H60" s="584"/>
      <c r="I60" s="598"/>
      <c r="J60" s="56">
        <f t="shared" ref="J60:Q60" si="11">J57+J52</f>
        <v>3711450</v>
      </c>
      <c r="K60" s="194">
        <f t="shared" si="11"/>
        <v>3856436</v>
      </c>
      <c r="L60" s="502">
        <f>L57+L52+L59</f>
        <v>1816800</v>
      </c>
      <c r="M60" s="503">
        <f t="shared" si="11"/>
        <v>0</v>
      </c>
      <c r="N60" s="503">
        <f t="shared" si="11"/>
        <v>0</v>
      </c>
      <c r="O60" s="504">
        <f t="shared" si="11"/>
        <v>1510400</v>
      </c>
      <c r="P60" s="503">
        <f>P57+P52+P59</f>
        <v>3289000</v>
      </c>
      <c r="Q60" s="503">
        <f t="shared" si="11"/>
        <v>1202800</v>
      </c>
      <c r="R60" s="631"/>
      <c r="S60" s="632"/>
      <c r="T60" s="632"/>
      <c r="U60" s="633"/>
    </row>
    <row r="61" spans="1:40" ht="15.75" customHeight="1" thickBot="1">
      <c r="A61" s="34" t="s">
        <v>9</v>
      </c>
      <c r="B61" s="620" t="s">
        <v>11</v>
      </c>
      <c r="C61" s="621"/>
      <c r="D61" s="621"/>
      <c r="E61" s="621"/>
      <c r="F61" s="621"/>
      <c r="G61" s="621"/>
      <c r="H61" s="621"/>
      <c r="I61" s="634"/>
      <c r="J61" s="57">
        <f>SUM(J60)</f>
        <v>3711450</v>
      </c>
      <c r="K61" s="195">
        <f t="shared" ref="K61" si="12">SUM(K60)</f>
        <v>3856436</v>
      </c>
      <c r="L61" s="198">
        <f t="shared" ref="L61:Q61" si="13">SUM(L60)</f>
        <v>1816800</v>
      </c>
      <c r="M61" s="57">
        <f t="shared" si="13"/>
        <v>0</v>
      </c>
      <c r="N61" s="57">
        <f t="shared" si="13"/>
        <v>0</v>
      </c>
      <c r="O61" s="93">
        <f t="shared" si="13"/>
        <v>1510400</v>
      </c>
      <c r="P61" s="93">
        <f>SUM(P60)</f>
        <v>3289000</v>
      </c>
      <c r="Q61" s="57">
        <f t="shared" si="13"/>
        <v>1202800</v>
      </c>
      <c r="R61" s="622"/>
      <c r="S61" s="623"/>
      <c r="T61" s="623"/>
      <c r="U61" s="624"/>
    </row>
    <row r="62" spans="1:40" ht="15.75" customHeight="1" thickBot="1">
      <c r="A62" s="24" t="s">
        <v>7</v>
      </c>
      <c r="B62" s="605" t="s">
        <v>35</v>
      </c>
      <c r="C62" s="606"/>
      <c r="D62" s="606"/>
      <c r="E62" s="606"/>
      <c r="F62" s="606"/>
      <c r="G62" s="606"/>
      <c r="H62" s="606"/>
      <c r="I62" s="607"/>
      <c r="J62" s="58">
        <f t="shared" ref="J62:Q62" si="14">SUM(J45,J61)</f>
        <v>4235807</v>
      </c>
      <c r="K62" s="196">
        <f t="shared" si="14"/>
        <v>4380793</v>
      </c>
      <c r="L62" s="58">
        <f t="shared" si="14"/>
        <v>2171700</v>
      </c>
      <c r="M62" s="58">
        <f t="shared" si="14"/>
        <v>354900</v>
      </c>
      <c r="N62" s="58">
        <f t="shared" si="14"/>
        <v>0</v>
      </c>
      <c r="O62" s="59">
        <f t="shared" si="14"/>
        <v>1510400</v>
      </c>
      <c r="P62" s="197">
        <f t="shared" si="14"/>
        <v>3924100</v>
      </c>
      <c r="Q62" s="60">
        <f t="shared" si="14"/>
        <v>1430300</v>
      </c>
      <c r="R62" s="608"/>
      <c r="S62" s="609"/>
      <c r="T62" s="609"/>
      <c r="U62" s="610"/>
    </row>
    <row r="63" spans="1:40" s="19" customFormat="1" ht="12" customHeight="1">
      <c r="A63" s="669"/>
      <c r="B63" s="669"/>
      <c r="C63" s="669"/>
      <c r="D63" s="669"/>
      <c r="E63" s="669"/>
      <c r="F63" s="669"/>
      <c r="G63" s="669"/>
      <c r="H63" s="669"/>
      <c r="I63" s="669"/>
      <c r="J63" s="669"/>
      <c r="K63" s="669"/>
      <c r="L63" s="669"/>
      <c r="M63" s="669"/>
      <c r="N63" s="669"/>
      <c r="O63" s="669"/>
      <c r="P63" s="669"/>
      <c r="Q63" s="669"/>
      <c r="R63" s="669"/>
      <c r="S63" s="669"/>
      <c r="T63" s="669"/>
      <c r="U63" s="669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</row>
    <row r="64" spans="1:40" s="19" customFormat="1" ht="14.25" customHeight="1" thickBot="1">
      <c r="A64" s="670" t="s">
        <v>16</v>
      </c>
      <c r="B64" s="670"/>
      <c r="C64" s="670"/>
      <c r="D64" s="670"/>
      <c r="E64" s="670"/>
      <c r="F64" s="670"/>
      <c r="G64" s="670"/>
      <c r="H64" s="670"/>
      <c r="I64" s="670"/>
      <c r="J64" s="670"/>
      <c r="K64" s="670"/>
      <c r="L64" s="670"/>
      <c r="M64" s="670"/>
      <c r="N64" s="670"/>
      <c r="O64" s="670"/>
      <c r="P64" s="5"/>
      <c r="Q64" s="6"/>
      <c r="R64" s="7"/>
      <c r="S64" s="7"/>
      <c r="T64" s="7"/>
      <c r="U64" s="7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</row>
    <row r="65" spans="1:21" ht="53.25" customHeight="1" thickBot="1">
      <c r="A65" s="671" t="s">
        <v>12</v>
      </c>
      <c r="B65" s="672"/>
      <c r="C65" s="672"/>
      <c r="D65" s="672"/>
      <c r="E65" s="672"/>
      <c r="F65" s="672"/>
      <c r="G65" s="672"/>
      <c r="H65" s="672"/>
      <c r="I65" s="673"/>
      <c r="J65" s="116" t="s">
        <v>85</v>
      </c>
      <c r="K65" s="116" t="s">
        <v>100</v>
      </c>
      <c r="L65" s="710" t="s">
        <v>94</v>
      </c>
      <c r="M65" s="711"/>
      <c r="N65" s="711"/>
      <c r="O65" s="712"/>
      <c r="P65" s="22" t="s">
        <v>73</v>
      </c>
      <c r="Q65" s="22" t="s">
        <v>99</v>
      </c>
    </row>
    <row r="66" spans="1:21" ht="14.25" customHeight="1">
      <c r="A66" s="674" t="s">
        <v>17</v>
      </c>
      <c r="B66" s="675"/>
      <c r="C66" s="675"/>
      <c r="D66" s="675"/>
      <c r="E66" s="675"/>
      <c r="F66" s="675"/>
      <c r="G66" s="675"/>
      <c r="H66" s="675"/>
      <c r="I66" s="676"/>
      <c r="J66" s="488">
        <f>J67+J71</f>
        <v>1774037</v>
      </c>
      <c r="K66" s="488">
        <f>K67+K71</f>
        <v>2041117</v>
      </c>
      <c r="L66" s="728">
        <f>L67+L71</f>
        <v>2171700</v>
      </c>
      <c r="M66" s="729"/>
      <c r="N66" s="729"/>
      <c r="O66" s="730"/>
      <c r="P66" s="106">
        <f>P67+P71</f>
        <v>2608600</v>
      </c>
      <c r="Q66" s="106">
        <f>Q67+Q71</f>
        <v>1004200</v>
      </c>
    </row>
    <row r="67" spans="1:21" s="121" customFormat="1" ht="14.25" customHeight="1">
      <c r="A67" s="677" t="s">
        <v>101</v>
      </c>
      <c r="B67" s="678"/>
      <c r="C67" s="678"/>
      <c r="D67" s="678"/>
      <c r="E67" s="678"/>
      <c r="F67" s="678"/>
      <c r="G67" s="678"/>
      <c r="H67" s="678"/>
      <c r="I67" s="679"/>
      <c r="J67" s="122">
        <f>J68+J69+J70</f>
        <v>1603596</v>
      </c>
      <c r="K67" s="122">
        <f>K68+K69+K70</f>
        <v>1748582</v>
      </c>
      <c r="L67" s="725">
        <f t="shared" ref="L67:Q67" si="15">L68+L69+L70</f>
        <v>2171700</v>
      </c>
      <c r="M67" s="726"/>
      <c r="N67" s="726"/>
      <c r="O67" s="727"/>
      <c r="P67" s="122">
        <f t="shared" si="15"/>
        <v>2608600</v>
      </c>
      <c r="Q67" s="123">
        <f t="shared" si="15"/>
        <v>1004200</v>
      </c>
      <c r="R67" s="31"/>
      <c r="S67" s="31"/>
      <c r="T67" s="31"/>
      <c r="U67" s="31"/>
    </row>
    <row r="68" spans="1:21" ht="14.25" customHeight="1">
      <c r="A68" s="680" t="s">
        <v>40</v>
      </c>
      <c r="B68" s="681"/>
      <c r="C68" s="681"/>
      <c r="D68" s="681"/>
      <c r="E68" s="681"/>
      <c r="F68" s="681"/>
      <c r="G68" s="681"/>
      <c r="H68" s="681"/>
      <c r="I68" s="682"/>
      <c r="J68" s="486">
        <f>SUMIF(I13:I62,"SB",J13:J62)</f>
        <v>1261903</v>
      </c>
      <c r="K68" s="107">
        <f>SUMIF(I13:I62,"SB",K13:K62)</f>
        <v>1406889</v>
      </c>
      <c r="L68" s="719">
        <f>SUMIF(I13:I62,"SB",L13:L62)</f>
        <v>2171700</v>
      </c>
      <c r="M68" s="720"/>
      <c r="N68" s="720"/>
      <c r="O68" s="721"/>
      <c r="P68" s="107">
        <f>SUMIF(I13:I62,"SB",P13:P62)</f>
        <v>2608600</v>
      </c>
      <c r="Q68" s="107">
        <f>SUMIF(I13:I62,"SB",Q13:Q62)</f>
        <v>1004200</v>
      </c>
    </row>
    <row r="69" spans="1:21" ht="14.25" customHeight="1">
      <c r="A69" s="661" t="s">
        <v>87</v>
      </c>
      <c r="B69" s="662"/>
      <c r="C69" s="662"/>
      <c r="D69" s="662"/>
      <c r="E69" s="662"/>
      <c r="F69" s="662"/>
      <c r="G69" s="662"/>
      <c r="H69" s="662"/>
      <c r="I69" s="663"/>
      <c r="J69" s="486">
        <f>SUMIF(I14:I62,"SB(VB)",J14:J62)</f>
        <v>144810</v>
      </c>
      <c r="K69" s="107">
        <f>SUMIF(I14:I62,"SB(VB)",K14:K62)</f>
        <v>144810</v>
      </c>
      <c r="L69" s="719">
        <f>SUMIF(I13:I62,"SB(VB)",L13:L62)</f>
        <v>0</v>
      </c>
      <c r="M69" s="720"/>
      <c r="N69" s="720"/>
      <c r="O69" s="721"/>
      <c r="P69" s="107"/>
      <c r="Q69" s="107"/>
    </row>
    <row r="70" spans="1:21" ht="14.25" customHeight="1">
      <c r="A70" s="661" t="s">
        <v>41</v>
      </c>
      <c r="B70" s="662"/>
      <c r="C70" s="662"/>
      <c r="D70" s="662"/>
      <c r="E70" s="662"/>
      <c r="F70" s="662"/>
      <c r="G70" s="662"/>
      <c r="H70" s="662"/>
      <c r="I70" s="663"/>
      <c r="J70" s="486">
        <f>SUMIF(I13:I62,"SB(P)",J13:J62)</f>
        <v>196883</v>
      </c>
      <c r="K70" s="107">
        <f>SUMIF(I13:I62,"SB(P)",K13:K62)</f>
        <v>196883</v>
      </c>
      <c r="L70" s="719">
        <f>SUMIF(I13:I62,"SB(P)",L13:L62)</f>
        <v>0</v>
      </c>
      <c r="M70" s="720"/>
      <c r="N70" s="720"/>
      <c r="O70" s="721"/>
      <c r="P70" s="107">
        <f>SUMIF(I13:I62,"SB(P)",P13:P62)</f>
        <v>0</v>
      </c>
      <c r="Q70" s="107">
        <f>SUMIF(I13:I62,"SB(P)",Q13:Q62)</f>
        <v>0</v>
      </c>
      <c r="R70" s="26"/>
    </row>
    <row r="71" spans="1:21" ht="14.25" customHeight="1">
      <c r="A71" s="664" t="s">
        <v>98</v>
      </c>
      <c r="B71" s="665"/>
      <c r="C71" s="665"/>
      <c r="D71" s="665"/>
      <c r="E71" s="665"/>
      <c r="F71" s="665"/>
      <c r="G71" s="110"/>
      <c r="H71" s="110"/>
      <c r="I71" s="111"/>
      <c r="J71" s="482">
        <f>SUMIF(I14:I62,"PF",J14:J62)</f>
        <v>170441</v>
      </c>
      <c r="K71" s="119">
        <f>SUMIF(I14:I62,"PF",K14:K62)</f>
        <v>292535</v>
      </c>
      <c r="L71" s="697">
        <f>SUMIF(I14:I62,"PF",L14:L62)</f>
        <v>0</v>
      </c>
      <c r="M71" s="698"/>
      <c r="N71" s="698"/>
      <c r="O71" s="699"/>
      <c r="P71" s="119"/>
      <c r="Q71" s="119"/>
      <c r="R71" s="26"/>
    </row>
    <row r="72" spans="1:21" ht="14.25" customHeight="1">
      <c r="A72" s="666" t="s">
        <v>18</v>
      </c>
      <c r="B72" s="667"/>
      <c r="C72" s="667"/>
      <c r="D72" s="667"/>
      <c r="E72" s="667"/>
      <c r="F72" s="667"/>
      <c r="G72" s="667"/>
      <c r="H72" s="667"/>
      <c r="I72" s="668"/>
      <c r="J72" s="487">
        <f>SUM(J73:J75)</f>
        <v>2461770</v>
      </c>
      <c r="K72" s="108">
        <f>SUM(K73:K75)</f>
        <v>2339676</v>
      </c>
      <c r="L72" s="722">
        <f>SUM(L73:O75)</f>
        <v>0</v>
      </c>
      <c r="M72" s="723"/>
      <c r="N72" s="723"/>
      <c r="O72" s="724"/>
      <c r="P72" s="108">
        <f>SUM(P73:P75)</f>
        <v>1315500</v>
      </c>
      <c r="Q72" s="108">
        <f>SUM(Q73:Q75)</f>
        <v>426100</v>
      </c>
    </row>
    <row r="73" spans="1:21" ht="18.75" customHeight="1">
      <c r="A73" s="655" t="s">
        <v>82</v>
      </c>
      <c r="B73" s="656"/>
      <c r="C73" s="656"/>
      <c r="D73" s="656"/>
      <c r="E73" s="656"/>
      <c r="F73" s="656"/>
      <c r="G73" s="656"/>
      <c r="H73" s="656"/>
      <c r="I73" s="657"/>
      <c r="J73" s="486">
        <f>SUMIF(I12:I61,"KVJUD",J12:J61)</f>
        <v>0</v>
      </c>
      <c r="K73" s="107">
        <f>SUMIF(I12:I61,"KVJUD",K12:K61)</f>
        <v>0</v>
      </c>
      <c r="L73" s="719">
        <f>SUMIF(I12:I62,"KVJUD",L12:L62)</f>
        <v>0</v>
      </c>
      <c r="M73" s="720"/>
      <c r="N73" s="720"/>
      <c r="O73" s="721"/>
      <c r="P73" s="107">
        <f>SUMIF(I12:I61,"KVJUD",P12:P61)</f>
        <v>0</v>
      </c>
      <c r="Q73" s="107">
        <f>SUMIF(I12:I61,"KVJUD",Q12:Q61)</f>
        <v>0</v>
      </c>
    </row>
    <row r="74" spans="1:21" ht="16.5" customHeight="1">
      <c r="A74" s="655" t="s">
        <v>83</v>
      </c>
      <c r="B74" s="656"/>
      <c r="C74" s="656"/>
      <c r="D74" s="656"/>
      <c r="E74" s="656"/>
      <c r="F74" s="656"/>
      <c r="G74" s="656"/>
      <c r="H74" s="656"/>
      <c r="I74" s="657"/>
      <c r="J74" s="486">
        <f>SUMIF(I12:I61,"LRVB",J12:J61)</f>
        <v>0</v>
      </c>
      <c r="K74" s="107">
        <f>SUMIF(I14:I62,"LRVB",K13:K61)</f>
        <v>0</v>
      </c>
      <c r="L74" s="719">
        <f>SUMIF(I12:I61,"LRVB",L12:L61)</f>
        <v>0</v>
      </c>
      <c r="M74" s="720"/>
      <c r="N74" s="720"/>
      <c r="O74" s="721"/>
      <c r="P74" s="107">
        <f>SUMIF(I13:I61,"LRVB",P13:P61)</f>
        <v>0</v>
      </c>
      <c r="Q74" s="107">
        <f>SUMIF(I13:I62,"LRVB",Q13:Q62)</f>
        <v>0</v>
      </c>
    </row>
    <row r="75" spans="1:21" ht="14.25" customHeight="1">
      <c r="A75" s="655" t="s">
        <v>42</v>
      </c>
      <c r="B75" s="656"/>
      <c r="C75" s="656"/>
      <c r="D75" s="656"/>
      <c r="E75" s="656"/>
      <c r="F75" s="656"/>
      <c r="G75" s="656"/>
      <c r="H75" s="656"/>
      <c r="I75" s="657"/>
      <c r="J75" s="486">
        <f>SUMIF(I13:I62,"ES",J13:J62)</f>
        <v>2461770</v>
      </c>
      <c r="K75" s="107">
        <f>SUMIF(I13:I62,"ES",K13:K62)</f>
        <v>2339676</v>
      </c>
      <c r="L75" s="719">
        <f>SUMIF(I13:I62,"ES",L13:L62)</f>
        <v>0</v>
      </c>
      <c r="M75" s="720"/>
      <c r="N75" s="720"/>
      <c r="O75" s="721"/>
      <c r="P75" s="107">
        <f>SUMIF(I13:I62,"ES",P13:P62)</f>
        <v>1315500</v>
      </c>
      <c r="Q75" s="107">
        <f>SUMIF(I13:I62,"ES",Q13:Q62)</f>
        <v>426100</v>
      </c>
    </row>
    <row r="76" spans="1:21" ht="18" customHeight="1" thickBot="1">
      <c r="A76" s="658" t="s">
        <v>19</v>
      </c>
      <c r="B76" s="659"/>
      <c r="C76" s="659"/>
      <c r="D76" s="659"/>
      <c r="E76" s="659"/>
      <c r="F76" s="659"/>
      <c r="G76" s="659"/>
      <c r="H76" s="659"/>
      <c r="I76" s="660"/>
      <c r="J76" s="485">
        <f>SUM(J66,J72)</f>
        <v>4235807</v>
      </c>
      <c r="K76" s="109">
        <f>SUM(K66,K72)</f>
        <v>4380793</v>
      </c>
      <c r="L76" s="716">
        <f>SUM(L66,L72)</f>
        <v>2171700</v>
      </c>
      <c r="M76" s="717"/>
      <c r="N76" s="717"/>
      <c r="O76" s="718"/>
      <c r="P76" s="109">
        <f>SUM(P66,P72)</f>
        <v>3924100</v>
      </c>
      <c r="Q76" s="109">
        <f>SUM(Q66,Q72)</f>
        <v>1430300</v>
      </c>
    </row>
    <row r="77" spans="1:21">
      <c r="K77" s="31"/>
      <c r="L77" s="31"/>
      <c r="M77" s="714"/>
      <c r="N77" s="715"/>
      <c r="O77" s="484"/>
      <c r="P77" s="484"/>
      <c r="Q77" s="484"/>
    </row>
    <row r="79" spans="1:21">
      <c r="P79" s="52"/>
    </row>
  </sheetData>
  <mergeCells count="147">
    <mergeCell ref="A1:U1"/>
    <mergeCell ref="R21:R22"/>
    <mergeCell ref="M77:N77"/>
    <mergeCell ref="F49:F52"/>
    <mergeCell ref="G39:G42"/>
    <mergeCell ref="L76:O76"/>
    <mergeCell ref="L70:O70"/>
    <mergeCell ref="L68:O68"/>
    <mergeCell ref="L72:O72"/>
    <mergeCell ref="L75:O75"/>
    <mergeCell ref="L73:O73"/>
    <mergeCell ref="L74:O74"/>
    <mergeCell ref="B61:I61"/>
    <mergeCell ref="C60:I60"/>
    <mergeCell ref="L69:O69"/>
    <mergeCell ref="L65:O65"/>
    <mergeCell ref="A67:I67"/>
    <mergeCell ref="L67:O67"/>
    <mergeCell ref="A66:I66"/>
    <mergeCell ref="A63:U63"/>
    <mergeCell ref="L66:O66"/>
    <mergeCell ref="A48:A52"/>
    <mergeCell ref="A69:I69"/>
    <mergeCell ref="E40:E42"/>
    <mergeCell ref="A76:I76"/>
    <mergeCell ref="H13:H17"/>
    <mergeCell ref="A23:A26"/>
    <mergeCell ref="A64:O64"/>
    <mergeCell ref="A65:I65"/>
    <mergeCell ref="R61:U61"/>
    <mergeCell ref="E58:E59"/>
    <mergeCell ref="F58:F59"/>
    <mergeCell ref="G58:G59"/>
    <mergeCell ref="H58:H59"/>
    <mergeCell ref="R62:U62"/>
    <mergeCell ref="R60:U60"/>
    <mergeCell ref="H32:H35"/>
    <mergeCell ref="F32:F35"/>
    <mergeCell ref="B45:I45"/>
    <mergeCell ref="R45:U45"/>
    <mergeCell ref="C31:U31"/>
    <mergeCell ref="C48:C52"/>
    <mergeCell ref="R44:U44"/>
    <mergeCell ref="C44:I44"/>
    <mergeCell ref="R24:R26"/>
    <mergeCell ref="A53:A57"/>
    <mergeCell ref="H36:H38"/>
    <mergeCell ref="B46:U46"/>
    <mergeCell ref="A72:I72"/>
    <mergeCell ref="A75:I75"/>
    <mergeCell ref="A73:I73"/>
    <mergeCell ref="A74:I74"/>
    <mergeCell ref="A68:I68"/>
    <mergeCell ref="A70:I70"/>
    <mergeCell ref="B62:I62"/>
    <mergeCell ref="F54:F57"/>
    <mergeCell ref="B53:B57"/>
    <mergeCell ref="C53:C57"/>
    <mergeCell ref="D53:D57"/>
    <mergeCell ref="E53:E57"/>
    <mergeCell ref="G53:G57"/>
    <mergeCell ref="H53:H57"/>
    <mergeCell ref="A71:F71"/>
    <mergeCell ref="L71:O71"/>
    <mergeCell ref="A2:U2"/>
    <mergeCell ref="A3:U3"/>
    <mergeCell ref="A4:U4"/>
    <mergeCell ref="S5:U5"/>
    <mergeCell ref="A6:A8"/>
    <mergeCell ref="B6:B8"/>
    <mergeCell ref="C6:C8"/>
    <mergeCell ref="P6:P8"/>
    <mergeCell ref="Q6:Q8"/>
    <mergeCell ref="E6:E8"/>
    <mergeCell ref="F6:F8"/>
    <mergeCell ref="D6:D8"/>
    <mergeCell ref="M7:N7"/>
    <mergeCell ref="O7:O8"/>
    <mergeCell ref="G6:G8"/>
    <mergeCell ref="H6:H8"/>
    <mergeCell ref="I6:I8"/>
    <mergeCell ref="L6:O6"/>
    <mergeCell ref="R6:U6"/>
    <mergeCell ref="K7:K8"/>
    <mergeCell ref="J7:J8"/>
    <mergeCell ref="R7:R8"/>
    <mergeCell ref="S7:U7"/>
    <mergeCell ref="L7:L8"/>
    <mergeCell ref="C23:C26"/>
    <mergeCell ref="D23:D26"/>
    <mergeCell ref="E23:E26"/>
    <mergeCell ref="F23:F26"/>
    <mergeCell ref="G13:G17"/>
    <mergeCell ref="A9:U9"/>
    <mergeCell ref="A10:U10"/>
    <mergeCell ref="B11:U11"/>
    <mergeCell ref="C12:U12"/>
    <mergeCell ref="A13:A17"/>
    <mergeCell ref="B13:B17"/>
    <mergeCell ref="C13:C17"/>
    <mergeCell ref="E13:E17"/>
    <mergeCell ref="F13:F17"/>
    <mergeCell ref="D13:D17"/>
    <mergeCell ref="A18:A22"/>
    <mergeCell ref="B18:B22"/>
    <mergeCell ref="C18:C22"/>
    <mergeCell ref="D18:D22"/>
    <mergeCell ref="E18:E22"/>
    <mergeCell ref="F18:F22"/>
    <mergeCell ref="H23:H26"/>
    <mergeCell ref="B23:B26"/>
    <mergeCell ref="S24:S25"/>
    <mergeCell ref="T24:T25"/>
    <mergeCell ref="U24:U25"/>
    <mergeCell ref="H48:H52"/>
    <mergeCell ref="H39:H42"/>
    <mergeCell ref="F39:F42"/>
    <mergeCell ref="B32:B35"/>
    <mergeCell ref="B48:B52"/>
    <mergeCell ref="R48:R51"/>
    <mergeCell ref="C47:U47"/>
    <mergeCell ref="E33:E35"/>
    <mergeCell ref="D48:D52"/>
    <mergeCell ref="E48:E52"/>
    <mergeCell ref="G48:G52"/>
    <mergeCell ref="A32:A35"/>
    <mergeCell ref="C32:C35"/>
    <mergeCell ref="A36:A38"/>
    <mergeCell ref="B36:B38"/>
    <mergeCell ref="C36:C38"/>
    <mergeCell ref="G36:G38"/>
    <mergeCell ref="G32:G35"/>
    <mergeCell ref="D36:D38"/>
    <mergeCell ref="E36:E38"/>
    <mergeCell ref="F36:F38"/>
    <mergeCell ref="G18:G22"/>
    <mergeCell ref="C30:I30"/>
    <mergeCell ref="H18:H22"/>
    <mergeCell ref="G23:G26"/>
    <mergeCell ref="A27:A29"/>
    <mergeCell ref="B27:B29"/>
    <mergeCell ref="C27:C29"/>
    <mergeCell ref="D27:D29"/>
    <mergeCell ref="E27:E29"/>
    <mergeCell ref="F27:F29"/>
    <mergeCell ref="G27:G29"/>
    <mergeCell ref="H27:H29"/>
  </mergeCells>
  <phoneticPr fontId="14" type="noConversion"/>
  <printOptions horizontalCentered="1"/>
  <pageMargins left="0" right="0" top="0.39370078740157483" bottom="0" header="0" footer="0"/>
  <pageSetup paperSize="9" scale="80" orientation="landscape" r:id="rId1"/>
  <headerFooter alignWithMargins="0"/>
  <rowBreaks count="1" manualBreakCount="1">
    <brk id="45" max="2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10" sqref="A10:B10"/>
    </sheetView>
  </sheetViews>
  <sheetFormatPr defaultRowHeight="15.75"/>
  <cols>
    <col min="1" max="1" width="22.7109375" style="3" customWidth="1"/>
    <col min="2" max="2" width="60.7109375" style="3" customWidth="1"/>
    <col min="3" max="16384" width="9.140625" style="3"/>
  </cols>
  <sheetData>
    <row r="1" spans="1:2" ht="27" customHeight="1">
      <c r="A1" s="731" t="s">
        <v>22</v>
      </c>
      <c r="B1" s="731"/>
    </row>
    <row r="2" spans="1:2" ht="31.5">
      <c r="A2" s="2" t="s">
        <v>3</v>
      </c>
      <c r="B2" s="1" t="s">
        <v>20</v>
      </c>
    </row>
    <row r="3" spans="1:2" ht="15.75" customHeight="1">
      <c r="A3" s="2" t="s">
        <v>23</v>
      </c>
      <c r="B3" s="1" t="s">
        <v>24</v>
      </c>
    </row>
    <row r="4" spans="1:2" ht="15.75" customHeight="1">
      <c r="A4" s="2" t="s">
        <v>25</v>
      </c>
      <c r="B4" s="1" t="s">
        <v>26</v>
      </c>
    </row>
    <row r="5" spans="1:2" ht="15.75" customHeight="1">
      <c r="A5" s="2" t="s">
        <v>27</v>
      </c>
      <c r="B5" s="1" t="s">
        <v>28</v>
      </c>
    </row>
    <row r="6" spans="1:2" ht="15.75" customHeight="1">
      <c r="A6" s="2" t="s">
        <v>29</v>
      </c>
      <c r="B6" s="1" t="s">
        <v>30</v>
      </c>
    </row>
    <row r="7" spans="1:2" ht="15.75" customHeight="1">
      <c r="A7" s="2" t="s">
        <v>31</v>
      </c>
      <c r="B7" s="1" t="s">
        <v>32</v>
      </c>
    </row>
    <row r="8" spans="1:2" ht="15.75" customHeight="1">
      <c r="A8" s="2" t="s">
        <v>33</v>
      </c>
      <c r="B8" s="1" t="s">
        <v>34</v>
      </c>
    </row>
    <row r="9" spans="1:2" ht="15.75" customHeight="1"/>
    <row r="10" spans="1:2" ht="15.75" customHeight="1">
      <c r="A10" s="732" t="s">
        <v>39</v>
      </c>
      <c r="B10" s="732"/>
    </row>
  </sheetData>
  <mergeCells count="2">
    <mergeCell ref="A1:B1"/>
    <mergeCell ref="A10:B10"/>
  </mergeCells>
  <phoneticPr fontId="1" type="noConversion"/>
  <printOptions horizontalCentered="1"/>
  <pageMargins left="0" right="0" top="0.78740157480314965" bottom="0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4</vt:i4>
      </vt:variant>
    </vt:vector>
  </HeadingPairs>
  <TitlesOfParts>
    <vt:vector size="7" baseType="lpstr">
      <vt:lpstr>2 programa</vt:lpstr>
      <vt:lpstr>aiškinamoji lentelė</vt:lpstr>
      <vt:lpstr>Asignavimų valdytojų kodai</vt:lpstr>
      <vt:lpstr>'2 programa'!Print_Area</vt:lpstr>
      <vt:lpstr>'aiškinamoji lentelė'!Print_Area</vt:lpstr>
      <vt:lpstr>'2 programa'!Print_Titles</vt:lpstr>
      <vt:lpstr>'aiškinamoji lentelė'!Print_Titles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Audra Cepiene</cp:lastModifiedBy>
  <cp:lastPrinted>2015-11-30T09:07:33Z</cp:lastPrinted>
  <dcterms:created xsi:type="dcterms:W3CDTF">2007-07-27T10:32:34Z</dcterms:created>
  <dcterms:modified xsi:type="dcterms:W3CDTF">2016-01-08T13:24:05Z</dcterms:modified>
</cp:coreProperties>
</file>