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keitimai\2016-2018 SVP keitimas\2016-XX-XX keitimas T-XX\SPRENDIMAS\"/>
    </mc:Choice>
  </mc:AlternateContent>
  <bookViews>
    <workbookView xWindow="30" yWindow="1665" windowWidth="23010" windowHeight="9720"/>
  </bookViews>
  <sheets>
    <sheet name="1 programa " sheetId="9" r:id="rId1"/>
    <sheet name="Lyginamasis variantas" sheetId="10" state="hidden" r:id="rId2"/>
    <sheet name="aiškinamoji lentelė" sheetId="8" state="hidden" r:id="rId3"/>
    <sheet name="Asignavimų valdytojų kodai" sheetId="3" state="hidden" r:id="rId4"/>
  </sheets>
  <definedNames>
    <definedName name="_xlnm.Print_Area" localSheetId="0">'1 programa '!$A$1:$N$94</definedName>
    <definedName name="_xlnm.Print_Area" localSheetId="2">'aiškinamoji lentelė'!$A$1:$U$104</definedName>
    <definedName name="_xlnm.Print_Area" localSheetId="1">'Lyginamasis variantas'!$A$1:$Q$96</definedName>
    <definedName name="_xlnm.Print_Titles" localSheetId="0">'1 programa '!$5:$7</definedName>
    <definedName name="_xlnm.Print_Titles" localSheetId="2">'aiškinamoji lentelė'!$6:$8</definedName>
    <definedName name="_xlnm.Print_Titles" localSheetId="1">'Lyginamasis variantas'!$6:$8</definedName>
  </definedNames>
  <calcPr calcId="162913" fullPrecision="0"/>
</workbook>
</file>

<file path=xl/calcChain.xml><?xml version="1.0" encoding="utf-8"?>
<calcChain xmlns="http://schemas.openxmlformats.org/spreadsheetml/2006/main">
  <c r="J12" i="9" l="1"/>
  <c r="I12" i="9"/>
  <c r="L30" i="10"/>
  <c r="K30" i="10"/>
  <c r="H60" i="9" l="1"/>
  <c r="I62" i="10"/>
  <c r="J62" i="10" s="1"/>
  <c r="H48" i="9"/>
  <c r="I50" i="10"/>
  <c r="H30" i="9"/>
  <c r="I31" i="10"/>
  <c r="J31" i="10" s="1"/>
  <c r="I30" i="9" l="1"/>
  <c r="H30" i="10" l="1"/>
  <c r="K46" i="10" l="1"/>
  <c r="I46" i="10" l="1"/>
  <c r="J46" i="10"/>
  <c r="L46" i="10"/>
  <c r="H46" i="10"/>
  <c r="H48" i="10" s="1"/>
  <c r="I45" i="9" l="1"/>
  <c r="L78" i="10" l="1"/>
  <c r="L75" i="10"/>
  <c r="L73" i="10"/>
  <c r="L59" i="10"/>
  <c r="L60" i="10" s="1"/>
  <c r="L48" i="10"/>
  <c r="L81" i="10" l="1"/>
  <c r="L82" i="10" s="1"/>
  <c r="L83" i="10" s="1"/>
  <c r="K78" i="10" l="1"/>
  <c r="K75" i="10"/>
  <c r="K73" i="10"/>
  <c r="K59" i="10"/>
  <c r="K60" i="10" s="1"/>
  <c r="K81" i="10" l="1"/>
  <c r="I30" i="10"/>
  <c r="I48" i="10" s="1"/>
  <c r="K48" i="10" l="1"/>
  <c r="K82" i="10" l="1"/>
  <c r="K83" i="10" s="1"/>
  <c r="J30" i="10"/>
  <c r="J48" i="10" s="1"/>
  <c r="J50" i="10" l="1"/>
  <c r="J95" i="10" l="1"/>
  <c r="I95" i="10"/>
  <c r="H95" i="10"/>
  <c r="J94" i="10"/>
  <c r="I94" i="10"/>
  <c r="H94" i="10"/>
  <c r="J93" i="10"/>
  <c r="I93" i="10"/>
  <c r="H93" i="10"/>
  <c r="J92" i="10"/>
  <c r="I92" i="10"/>
  <c r="H92" i="10"/>
  <c r="J90" i="10"/>
  <c r="I90" i="10"/>
  <c r="H90" i="10"/>
  <c r="J89" i="10"/>
  <c r="I89" i="10"/>
  <c r="H89" i="10"/>
  <c r="J88" i="10"/>
  <c r="I88" i="10"/>
  <c r="H88" i="10"/>
  <c r="I80" i="10"/>
  <c r="J78" i="10"/>
  <c r="J75" i="10"/>
  <c r="I75" i="10"/>
  <c r="H75" i="10"/>
  <c r="J73" i="10"/>
  <c r="I73" i="10"/>
  <c r="H73" i="10"/>
  <c r="J59" i="10"/>
  <c r="J60" i="10" s="1"/>
  <c r="I59" i="10"/>
  <c r="I60" i="10" s="1"/>
  <c r="H59" i="10"/>
  <c r="H60" i="10" s="1"/>
  <c r="P13" i="10"/>
  <c r="O13" i="10"/>
  <c r="N13" i="10"/>
  <c r="H81" i="10" l="1"/>
  <c r="H82" i="10" s="1"/>
  <c r="H83" i="10" s="1"/>
  <c r="H87" i="10"/>
  <c r="J81" i="10"/>
  <c r="J82" i="10" s="1"/>
  <c r="J83" i="10" s="1"/>
  <c r="H91" i="10"/>
  <c r="I87" i="10"/>
  <c r="I91" i="10"/>
  <c r="J87" i="10"/>
  <c r="I81" i="10"/>
  <c r="J91" i="10"/>
  <c r="M12" i="9"/>
  <c r="L12" i="9"/>
  <c r="T13" i="8"/>
  <c r="S13" i="8"/>
  <c r="H96" i="10" l="1"/>
  <c r="I82" i="10"/>
  <c r="I83" i="10" s="1"/>
  <c r="I96" i="10"/>
  <c r="J96" i="10"/>
  <c r="N12" i="9"/>
  <c r="J45" i="9" l="1"/>
  <c r="H45" i="9"/>
  <c r="H57" i="9"/>
  <c r="H71" i="9"/>
  <c r="I29" i="9"/>
  <c r="J29" i="9"/>
  <c r="H29" i="9"/>
  <c r="I71" i="9"/>
  <c r="J71" i="9"/>
  <c r="H46" i="9" l="1"/>
  <c r="J93" i="9"/>
  <c r="I93" i="9"/>
  <c r="H93" i="9"/>
  <c r="J92" i="9"/>
  <c r="I92" i="9"/>
  <c r="H92" i="9"/>
  <c r="J91" i="9"/>
  <c r="I91" i="9"/>
  <c r="H91" i="9"/>
  <c r="J90" i="9"/>
  <c r="I90" i="9"/>
  <c r="H90" i="9"/>
  <c r="J88" i="9"/>
  <c r="I88" i="9"/>
  <c r="H88" i="9"/>
  <c r="J87" i="9"/>
  <c r="I87" i="9"/>
  <c r="H87" i="9"/>
  <c r="I78" i="9"/>
  <c r="J76" i="9"/>
  <c r="J73" i="9"/>
  <c r="I73" i="9"/>
  <c r="H73" i="9"/>
  <c r="H79" i="9" s="1"/>
  <c r="J57" i="9"/>
  <c r="J58" i="9" s="1"/>
  <c r="I57" i="9"/>
  <c r="I58" i="9" s="1"/>
  <c r="I86" i="9"/>
  <c r="H86" i="9" l="1"/>
  <c r="H85" i="9" s="1"/>
  <c r="H94" i="9" s="1"/>
  <c r="H58" i="9"/>
  <c r="J86" i="9"/>
  <c r="J85" i="9" s="1"/>
  <c r="H89" i="9"/>
  <c r="J79" i="9"/>
  <c r="I79" i="9"/>
  <c r="J89" i="9"/>
  <c r="I89" i="9"/>
  <c r="I85" i="9"/>
  <c r="I46" i="9"/>
  <c r="I80" i="9" s="1"/>
  <c r="I81" i="9" s="1"/>
  <c r="L52" i="8"/>
  <c r="J94" i="9" l="1"/>
  <c r="J46" i="9"/>
  <c r="J80" i="9" s="1"/>
  <c r="J81" i="9" s="1"/>
  <c r="H80" i="9"/>
  <c r="H81" i="9" s="1"/>
  <c r="I94" i="9"/>
  <c r="M82" i="8"/>
  <c r="L64" i="8" l="1"/>
  <c r="L36" i="8" l="1"/>
  <c r="U47" i="8" l="1"/>
  <c r="Q85" i="8" l="1"/>
  <c r="K85" i="8"/>
  <c r="J85" i="8"/>
  <c r="O36" i="8" l="1"/>
  <c r="L53" i="8"/>
  <c r="L80" i="8"/>
  <c r="K28" i="8" l="1"/>
  <c r="J28" i="8"/>
  <c r="J27" i="8"/>
  <c r="K27" i="8"/>
  <c r="J80" i="8" l="1"/>
  <c r="L97" i="8" l="1"/>
  <c r="Q97" i="8"/>
  <c r="P97" i="8"/>
  <c r="P64" i="8"/>
  <c r="P80" i="8"/>
  <c r="L102" i="8"/>
  <c r="L101" i="8"/>
  <c r="L100" i="8"/>
  <c r="L99" i="8"/>
  <c r="Q96" i="8"/>
  <c r="P96" i="8"/>
  <c r="P87" i="8"/>
  <c r="K80" i="8"/>
  <c r="M80" i="8"/>
  <c r="M88" i="8" s="1"/>
  <c r="N80" i="8"/>
  <c r="O80" i="8"/>
  <c r="Q80" i="8"/>
  <c r="N88" i="8" l="1"/>
  <c r="M52" i="8"/>
  <c r="N52" i="8"/>
  <c r="O52" i="8"/>
  <c r="O53" i="8" s="1"/>
  <c r="P52" i="8"/>
  <c r="Q52" i="8"/>
  <c r="K38" i="8" l="1"/>
  <c r="J38" i="8"/>
  <c r="J52" i="8" l="1"/>
  <c r="K52" i="8"/>
  <c r="M36" i="8"/>
  <c r="M53" i="8" s="1"/>
  <c r="N36" i="8"/>
  <c r="N53" i="8" s="1"/>
  <c r="P36" i="8"/>
  <c r="P53" i="8" s="1"/>
  <c r="Q36" i="8"/>
  <c r="Q53" i="8" s="1"/>
  <c r="K19" i="8" l="1"/>
  <c r="K36" i="8" l="1"/>
  <c r="K53" i="8" s="1"/>
  <c r="K82" i="8" l="1"/>
  <c r="K88" i="8" s="1"/>
  <c r="J97" i="8"/>
  <c r="K99" i="8"/>
  <c r="K102" i="8"/>
  <c r="K101" i="8"/>
  <c r="K100" i="8"/>
  <c r="K96" i="8"/>
  <c r="K64" i="8"/>
  <c r="K65" i="8" s="1"/>
  <c r="M64" i="8"/>
  <c r="M65" i="8" s="1"/>
  <c r="M89" i="8" s="1"/>
  <c r="M90" i="8" s="1"/>
  <c r="N64" i="8"/>
  <c r="N65" i="8" s="1"/>
  <c r="N89" i="8" s="1"/>
  <c r="N90" i="8" s="1"/>
  <c r="O64" i="8"/>
  <c r="O65" i="8" s="1"/>
  <c r="J64" i="8"/>
  <c r="Q64" i="8"/>
  <c r="Q65" i="8" s="1"/>
  <c r="P65" i="8"/>
  <c r="K97" i="8"/>
  <c r="K89" i="8" l="1"/>
  <c r="K90" i="8" s="1"/>
  <c r="K95" i="8"/>
  <c r="K94" i="8" s="1"/>
  <c r="K98" i="8"/>
  <c r="K103" i="8" l="1"/>
  <c r="J100" i="8"/>
  <c r="J99" i="8"/>
  <c r="J102" i="8"/>
  <c r="J96" i="8"/>
  <c r="J82" i="8"/>
  <c r="J88" i="8" s="1"/>
  <c r="J65" i="8"/>
  <c r="J26" i="8" l="1"/>
  <c r="J101" i="8" l="1"/>
  <c r="J98" i="8" s="1"/>
  <c r="J36" i="8"/>
  <c r="J53" i="8" s="1"/>
  <c r="J89" i="8" s="1"/>
  <c r="J90" i="8" s="1"/>
  <c r="J95" i="8"/>
  <c r="J94" i="8" s="1"/>
  <c r="J103" i="8" l="1"/>
  <c r="Q101" i="8" l="1"/>
  <c r="Q100" i="8"/>
  <c r="P101" i="8"/>
  <c r="P100" i="8"/>
  <c r="P82" i="8"/>
  <c r="P88" i="8" s="1"/>
  <c r="P89" i="8" s="1"/>
  <c r="P90" i="8" s="1"/>
  <c r="P95" i="8"/>
  <c r="P94" i="8" s="1"/>
  <c r="O82" i="8" l="1"/>
  <c r="Q82" i="8"/>
  <c r="Q88" i="8" s="1"/>
  <c r="Q89" i="8" s="1"/>
  <c r="Q90" i="8" s="1"/>
  <c r="L82" i="8"/>
  <c r="O88" i="8" l="1"/>
  <c r="O89" i="8" s="1"/>
  <c r="O90" i="8" s="1"/>
  <c r="L88" i="8"/>
  <c r="Q102" i="8"/>
  <c r="P102" i="8"/>
  <c r="Q99" i="8"/>
  <c r="P99" i="8"/>
  <c r="L96" i="8"/>
  <c r="Q95" i="8"/>
  <c r="Q94" i="8" s="1"/>
  <c r="L65" i="8" l="1"/>
  <c r="L89" i="8" s="1"/>
  <c r="L90" i="8" s="1"/>
  <c r="L95" i="8"/>
  <c r="L94" i="8" s="1"/>
  <c r="Q98" i="8"/>
  <c r="Q103" i="8" s="1"/>
  <c r="L98" i="8"/>
  <c r="P98" i="8"/>
  <c r="P103" i="8" s="1"/>
  <c r="L103" i="8" l="1"/>
</calcChain>
</file>

<file path=xl/comments1.xml><?xml version="1.0" encoding="utf-8"?>
<comments xmlns="http://schemas.openxmlformats.org/spreadsheetml/2006/main">
  <authors>
    <author>Audra Cepiene</author>
  </authors>
  <commentLis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2.1.2.1Parengti Klaipėdos miesto susisiekimo plėtros studiją ir darnaus judumo planą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„Klaipėdos architektūra“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186"/>
          </rPr>
          <t>Finansuojamas iniciatoriaus lėšomis</t>
        </r>
        <r>
          <rPr>
            <sz val="9"/>
            <color indexed="81"/>
            <rFont val="Tahoma"/>
            <family val="2"/>
            <charset val="186"/>
          </rPr>
          <t xml:space="preserve">
Rengia Vitės valdos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186"/>
          </rPr>
          <t>rengia Šiaulių bankas iniciatorių lėšomis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priemonė. </t>
        </r>
        <r>
          <rPr>
            <sz val="9"/>
            <color indexed="81"/>
            <rFont val="Tahoma"/>
            <family val="2"/>
            <charset val="186"/>
          </rPr>
          <t xml:space="preserve">Modernizuoti centrinės miesto dalies gatvių tinklą:
 nutiesti Bastionų g. ir pastatyti naują tiltą per Danės upę;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186"/>
          </rPr>
          <t>P2.1.3.2</t>
        </r>
        <r>
          <rPr>
            <sz val="9"/>
            <color indexed="81"/>
            <rFont val="Tahoma"/>
            <family val="2"/>
            <charset val="186"/>
          </rPr>
          <t xml:space="preserve">
Sukurti inžinerinių tinklų ir susisiekimo koridorių duomenų banką GIS pagrindu pagal Klaipėdos miesto bendrąjį planą ir parengtus specialiuosius planus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186"/>
          </rPr>
          <t>P.2.4.3.2.</t>
        </r>
        <r>
          <rPr>
            <sz val="9"/>
            <color indexed="81"/>
            <rFont val="Tahoma"/>
            <family val="2"/>
            <charset val="186"/>
          </rPr>
          <t xml:space="preserve"> Vykdant kultūros paveldo prevencinę apsaugą tvarkyti savivaldybės kultūros paveldo objektus, skatinti kultūros paveldo objektų valdytojus ir naudotojus tinkamai prižiūrėti ir naudoti kultūros paveldo objektus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P.2.4.3.1. </t>
        </r>
        <r>
          <rPr>
            <sz val="9"/>
            <color indexed="81"/>
            <rFont val="Tahoma"/>
            <family val="2"/>
            <charset val="186"/>
          </rPr>
          <t xml:space="preserve">Parengti savivaldybės paveldo apsaugos strategiją (kryptis)
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186"/>
          </rPr>
          <t>P.2.4.3.2.</t>
        </r>
        <r>
          <rPr>
            <sz val="9"/>
            <color indexed="81"/>
            <rFont val="Tahoma"/>
            <family val="2"/>
            <charset val="186"/>
          </rPr>
          <t xml:space="preserve"> Vykdant kultūros paveldo prevencinę apsaugą tvarkyti savivaldybės kultūros paveldo objektus, skatinti kultūros paveldo objektų valdytojus ir naudotojus tinkamai prižiūrėti ir naudoti kultūros paveldo objektus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186"/>
          </rPr>
          <t>P2.4.3.5</t>
        </r>
        <r>
          <rPr>
            <sz val="9"/>
            <color indexed="81"/>
            <rFont val="Tahoma"/>
            <family val="2"/>
            <charset val="186"/>
          </rPr>
          <t xml:space="preserve">
Atkurti Šv. Jono bažnyčios pastatą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P2.4.3.3. </t>
        </r>
        <r>
          <rPr>
            <sz val="9"/>
            <color indexed="81"/>
            <rFont val="Tahoma"/>
            <family val="2"/>
            <charset val="186"/>
          </rPr>
          <t xml:space="preserve">
Pagal parengtus techninius projektus sutvarkyti miesto teritorijoje esančius piliakalnius ir istorines miesto kapines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2.1.2.1Parengti Klaipėdos miesto susisiekimo plėtros studiją ir darnaus judumo planą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186"/>
          </rPr>
          <t>rengia Šiaulių bankas iniciatorių lėšomis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priemonė. </t>
        </r>
        <r>
          <rPr>
            <sz val="9"/>
            <color indexed="81"/>
            <rFont val="Tahoma"/>
            <family val="2"/>
            <charset val="186"/>
          </rPr>
          <t xml:space="preserve">Modernizuoti centrinės miesto dalies gatvių tinklą:
 nutiesti Bastionų g. ir pastatyti naują tiltą per Danės upę;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186"/>
          </rPr>
          <t>P2.1.3.2</t>
        </r>
        <r>
          <rPr>
            <sz val="9"/>
            <color indexed="81"/>
            <rFont val="Tahoma"/>
            <family val="2"/>
            <charset val="186"/>
          </rPr>
          <t xml:space="preserve">
Sukurti inžinerinių tinklų ir susisiekimo koridorių duomenų banką GIS pagrindu pagal Klaipėdos miesto bendrąjį planą ir parengtus specialiuosius planus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  <charset val="186"/>
          </rPr>
          <t>P.2.4.3.2.</t>
        </r>
        <r>
          <rPr>
            <sz val="9"/>
            <color indexed="81"/>
            <rFont val="Tahoma"/>
            <family val="2"/>
            <charset val="186"/>
          </rPr>
          <t xml:space="preserve"> Vykdant kultūros paveldo prevencinę apsaugą tvarkyti savivaldybės kultūros paveldo objektus, skatinti kultūros paveldo objektų valdytojus ir naudotojus tinkamai prižiūrėti ir naudoti kultūros paveldo objektus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P.2.4.3.1. </t>
        </r>
        <r>
          <rPr>
            <sz val="9"/>
            <color indexed="81"/>
            <rFont val="Tahoma"/>
            <family val="2"/>
            <charset val="186"/>
          </rPr>
          <t xml:space="preserve">Parengti savivaldybės paveldo apsaugos strategiją (kryptis)
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186"/>
          </rPr>
          <t>P.2.4.3.2.</t>
        </r>
        <r>
          <rPr>
            <sz val="9"/>
            <color indexed="81"/>
            <rFont val="Tahoma"/>
            <family val="2"/>
            <charset val="186"/>
          </rPr>
          <t xml:space="preserve"> Vykdant kultūros paveldo prevencinę apsaugą tvarkyti savivaldybės kultūros paveldo objektus, skatinti kultūros paveldo objektų valdytojus ir naudotojus tinkamai prižiūrėti ir naudoti kultūros paveldo objektus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186"/>
          </rPr>
          <t>P2.4.3.5</t>
        </r>
        <r>
          <rPr>
            <sz val="9"/>
            <color indexed="81"/>
            <rFont val="Tahoma"/>
            <family val="2"/>
            <charset val="186"/>
          </rPr>
          <t xml:space="preserve">
Atkurti Šv. Jono bažnyčios pastatą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P2.4.3.3. </t>
        </r>
        <r>
          <rPr>
            <sz val="9"/>
            <color indexed="81"/>
            <rFont val="Tahoma"/>
            <family val="2"/>
            <charset val="186"/>
          </rPr>
          <t xml:space="preserve">
Pagal parengtus techninius projektus sutvarkyti miesto teritorijoje esančius piliakalnius ir istorines miesto kapines</t>
        </r>
      </text>
    </comment>
  </commentList>
</comments>
</file>

<file path=xl/comments3.xml><?xml version="1.0" encoding="utf-8"?>
<comments xmlns="http://schemas.openxmlformats.org/spreadsheetml/2006/main">
  <authors>
    <author>Audra Cepiene</author>
    <author>Indre Buteniene</author>
  </authors>
  <commentLis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2.1.2.1Parengti Klaipėdos miesto susisiekimo plėtros studiją ir darnaus judumo planą</t>
        </r>
      </text>
    </comment>
    <comment ref="R21" authorId="0" shapeId="0">
      <text>
        <r>
          <rPr>
            <sz val="9"/>
            <color indexed="81"/>
            <rFont val="Tahoma"/>
            <family val="2"/>
            <charset val="186"/>
          </rPr>
          <t>„Klaipėdos architektūra“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priemonė. </t>
        </r>
        <r>
          <rPr>
            <sz val="9"/>
            <color indexed="81"/>
            <rFont val="Tahoma"/>
            <family val="2"/>
            <charset val="186"/>
          </rPr>
          <t xml:space="preserve">Modernizuoti centrinės miesto dalies gatvių tinklą:
 nutiesti Bastionų g. ir pastatyti naują tiltą per Danės upę;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3.3.2.10 priemonė. </t>
        </r>
        <r>
          <rPr>
            <sz val="9"/>
            <color indexed="81"/>
            <rFont val="Tahoma"/>
            <family val="2"/>
            <charset val="186"/>
          </rPr>
          <t>Atnaujinti Klaipėdos muzikinio teatro infrastruktūrą</t>
        </r>
      </text>
    </comment>
    <comment ref="K49" authorId="1" shapeId="0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Pamario g. rekonstrukcija</t>
        </r>
      </text>
    </comment>
    <comment ref="T70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Būtina parengti, nes po 5 metų bus 200 metų parko paminėjimas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biudžetas 362431 Eur</t>
        </r>
      </text>
    </comment>
  </commentList>
</comments>
</file>

<file path=xl/sharedStrings.xml><?xml version="1.0" encoding="utf-8"?>
<sst xmlns="http://schemas.openxmlformats.org/spreadsheetml/2006/main" count="737" uniqueCount="231">
  <si>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</si>
  <si>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</si>
  <si>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</si>
  <si>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</si>
  <si>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</si>
  <si>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</si>
  <si>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</si>
  <si>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</si>
  <si>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</si>
  <si>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</si>
  <si>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</si>
  <si>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</si>
  <si>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</si>
  <si>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</si>
  <si>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</si>
  <si>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</si>
  <si>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</si>
  <si>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</si>
  <si>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</si>
  <si>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</si>
  <si>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</si>
  <si>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</si>
  <si>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</si>
  <si>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</si>
  <si>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</si>
  <si>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</si>
  <si>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</si>
  <si>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</si>
  <si>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</si>
  <si>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</si>
  <si>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</si>
  <si>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</si>
  <si>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</si>
  <si>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</si>
  <si>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</si>
  <si>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</si>
  <si>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</si>
  <si>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</si>
  <si>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</si>
  <si>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</si>
  <si>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</si>
  <si>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</si>
  <si>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</si>
  <si>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SB</t>
  </si>
  <si>
    <t>Papriemonės kodas</t>
  </si>
  <si>
    <t>03</t>
  </si>
  <si>
    <t>04</t>
  </si>
  <si>
    <t>05</t>
  </si>
  <si>
    <t>06</t>
  </si>
  <si>
    <t>MIESTO URBANISTINIO PLANAVIMO PROGRAMOS (NR. 01)</t>
  </si>
  <si>
    <t>01 Miesto urbanistinio planavimo programa</t>
  </si>
  <si>
    <t>Užtikrinti kompleksišką ir darnų miesto planavimą</t>
  </si>
  <si>
    <t>Rengti miesto teritorijų planavimo bei susijusius dokumentus</t>
  </si>
  <si>
    <t>4</t>
  </si>
  <si>
    <t>ES</t>
  </si>
  <si>
    <t xml:space="preserve">B </t>
  </si>
  <si>
    <t>Parengtas specialusis planas, vnt.</t>
  </si>
  <si>
    <t>Parengtas detalusis planas, vnt.</t>
  </si>
  <si>
    <t>Parengta planų, vnt.</t>
  </si>
  <si>
    <t>Metinio architektūros darbų leidinio „Klaipėdos architektūra“  išleidimas ir architektūrinės parodos su aptarimu organizavimas</t>
  </si>
  <si>
    <t>Užtikrinti geoinformacinių sistemų (GIS) administravimą ir vykdomų geodezinių darbų kontrolę</t>
  </si>
  <si>
    <t>Parengta žemės paėmimo visuomenės poreikiams projektų, vnt.</t>
  </si>
  <si>
    <t>Savivaldybės administracijos GIS programinės įrangos ir informacinių sistemų, veikiančių GIS pagrindu, atnaujinimas, papildymas</t>
  </si>
  <si>
    <t>Atnaujinta duomenų bazių, vnt.</t>
  </si>
  <si>
    <t>Atnaujintų topografinių-inžinerinių nuotraukų kokybės tikrinimo programų, vnt.</t>
  </si>
  <si>
    <t>Kultūrinės vertės nustatymo objektų dokumentacijos parengimas</t>
  </si>
  <si>
    <t>Informacinio leidinio apie paveldo objektus leidyba</t>
  </si>
  <si>
    <t>Išleistas leidinys, egz.</t>
  </si>
  <si>
    <t>Parengta objektų kultūrinės vertės nustatymo dokumentacija, vnt.</t>
  </si>
  <si>
    <t>Parengta techninių projektų, vnt.</t>
  </si>
  <si>
    <t>Strateginis tikslas 01. Didinti miesto konkurencingumą, kryptingai vystant infrastruktūrą ir sudarant palankias sąlygas verslui</t>
  </si>
  <si>
    <t>Skulptūrų parko (buv. senųjų miesto kapinių) sutvarkymo ir vizualinės informacinės sistemos sukūrimo koncepcijos parengimas</t>
  </si>
  <si>
    <t>5</t>
  </si>
  <si>
    <t>2016-ieji metai</t>
  </si>
  <si>
    <t>Parengta planų, iš viso:</t>
  </si>
  <si>
    <t xml:space="preserve">Smiltynės ~30 ha teritorijos prie jachtklubo detaliojo plano parengimas </t>
  </si>
  <si>
    <t>07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</si>
  <si>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</si>
  <si>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Bendrojo plano parengimas</t>
  </si>
  <si>
    <t>P2.2.2.4</t>
  </si>
  <si>
    <t>Iš viso priemonei:</t>
  </si>
  <si>
    <r>
      <t xml:space="preserve">Žemės sklypų Bangų g. 7, Gluosnių g. 8 ir juos supančios aplinkos detaliojo plano sprendinių keitimo teritorijos daliai prie Bangų gatvės detaliojo plano parengimas </t>
    </r>
    <r>
      <rPr>
        <b/>
        <sz val="10"/>
        <rFont val="Times New Roman"/>
        <family val="1"/>
        <charset val="186"/>
      </rPr>
      <t>(Bastionų g.</t>
    </r>
    <r>
      <rPr>
        <sz val="10"/>
        <rFont val="Times New Roman"/>
        <family val="1"/>
        <charset val="186"/>
      </rPr>
      <t>)</t>
    </r>
  </si>
  <si>
    <t>P2.4.2.5</t>
  </si>
  <si>
    <t>B</t>
  </si>
  <si>
    <t>P2.1.3.2</t>
  </si>
  <si>
    <t>P2.4.2.6</t>
  </si>
  <si>
    <t>P2.4.3.3</t>
  </si>
  <si>
    <t>1</t>
  </si>
  <si>
    <t>Parengta galimybių studija, vnt.</t>
  </si>
  <si>
    <t>Parengtos ataskaitos, vnt.</t>
  </si>
  <si>
    <t>Miesto vystymo zonų prioritetų nustatymo schemos (specialiojo plano) parengimas</t>
  </si>
  <si>
    <t>UPD Paveldo-saugos sk.</t>
  </si>
  <si>
    <t>UPD Žemėtvarkos sk.</t>
  </si>
  <si>
    <t>UPD Geodezijos ir GIS sk.</t>
  </si>
  <si>
    <t>IED Projektų sk.</t>
  </si>
  <si>
    <t>Suorganizuota paroda, vnt.</t>
  </si>
  <si>
    <t>Atgimimo aikštės ir gretimybių raidos galimybių studijos parengimas</t>
  </si>
  <si>
    <t xml:space="preserve">Teritorijos tarp Tilžės gatvės, Klemiškės gatvės, geležinkelio iki kelio A13 (numatomo naujo sporto komplekso) detaliojo plano parengimas </t>
  </si>
  <si>
    <t>2017-ųjų metų lėšų projektas</t>
  </si>
  <si>
    <t xml:space="preserve">UPD Urbanistikos skyrius </t>
  </si>
  <si>
    <t>2017-ųjų m. lėšų poreikis</t>
  </si>
  <si>
    <t>Strateginio planavimo sk.</t>
  </si>
  <si>
    <t>2017-ieji metai</t>
  </si>
  <si>
    <t xml:space="preserve">Senamiesčio centrinės dalies ir turgavietės detaliojo plano parengimas </t>
  </si>
  <si>
    <t>Bendrojo plano sprendinių įgyvendinimo (monitoringo) įvertinimo ekspertų paslaugų pirkimas bei visuomenės informavimo ir įtraukimo į teritorijų planavimą priemonių vykdymas</t>
  </si>
  <si>
    <t>Atskirų teritorijų perspektyvinio vystymo galimybių studijų rengimas</t>
  </si>
  <si>
    <t>Parengta specialusis planas, vnt.</t>
  </si>
  <si>
    <t>Geoinformacinių sistemų (GIS) administravimas ir kontrolė:</t>
  </si>
  <si>
    <t>Klaipėdos miesto paveldo apsaugos strategijos parengimas</t>
  </si>
  <si>
    <t>Parengta strategija, vnt.</t>
  </si>
  <si>
    <t>P2.4.3.2</t>
  </si>
  <si>
    <t>P2.4.3.2.</t>
  </si>
  <si>
    <t>P2.4.3.5</t>
  </si>
  <si>
    <t>Paversta kitomis naudmenomis miško žemės, ha</t>
  </si>
  <si>
    <t>KVJUD</t>
  </si>
  <si>
    <r>
      <t xml:space="preserve">Klaipėdos valstybinio jūrų uosto lėšos </t>
    </r>
    <r>
      <rPr>
        <b/>
        <sz val="10"/>
        <rFont val="Times New Roman"/>
        <family val="1"/>
        <charset val="186"/>
      </rPr>
      <t>KVJUD</t>
    </r>
  </si>
  <si>
    <t>Kt</t>
  </si>
  <si>
    <t>Vandens tiekimo ir nuotekų infrastruktūros specialiojo plano rengimas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</si>
  <si>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</si>
  <si>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2.4.3.2</t>
  </si>
  <si>
    <t>2015 m. asignavimų planas</t>
  </si>
  <si>
    <t>Atnaujintų GIS licencijuotų darbo vietų, vnt.</t>
  </si>
  <si>
    <t>Sukurta kelio ženklų GIS duomenų bazė, vnt.</t>
  </si>
  <si>
    <t>Apskaityti bei vertinti kultūros paveldo objektus ir vykdyti paveldo objektų tvarkybos priemones</t>
  </si>
  <si>
    <t>Kultūros paveldo objektų apskaitos, tvarkybos ir sklaidos dokumentacijos parengimas:</t>
  </si>
  <si>
    <t>Kelio ženklų GIS duomenų bazės sukūrimas</t>
  </si>
  <si>
    <t>Eur</t>
  </si>
  <si>
    <t>Parengtų programų ir teminių žemėlapių viešinimas, proc.</t>
  </si>
  <si>
    <t>WebGIS programų sukūrimas ir teminių žemėlapių viešinimas</t>
  </si>
  <si>
    <t>Teritorijos tarp Bangų g., Baltikalnio ir Tilžės gatvių detaliojo plano, patvirtinto Klaipėdos miesto tarybos 1998-12-22 sprendimu Nr. 214, pakeitimas</t>
  </si>
  <si>
    <t>Planas</t>
  </si>
  <si>
    <t xml:space="preserve"> 2015–2018 M. KLAIPĖDOS MIESTO SAVIVALDYBĖS</t>
  </si>
  <si>
    <t>Lėšų poreikis biudžetiniams 
2016-iesiems metams</t>
  </si>
  <si>
    <t>2018-ųjų metų lėšų projektas</t>
  </si>
  <si>
    <t>2018-ieji metai</t>
  </si>
  <si>
    <r>
      <t>Žemės sklypo Danės g. 19, Klaipėdoje, ir jo supančios aplinkos detaliojo plano parengimas (</t>
    </r>
    <r>
      <rPr>
        <b/>
        <sz val="10"/>
        <rFont val="Times New Roman"/>
        <family val="1"/>
        <charset val="186"/>
      </rPr>
      <t>Muzikinio teatro teritorija</t>
    </r>
    <r>
      <rPr>
        <sz val="10"/>
        <rFont val="Times New Roman"/>
        <family val="1"/>
        <charset val="186"/>
      </rPr>
      <t xml:space="preserve">) </t>
    </r>
  </si>
  <si>
    <t>P3.3.2.10</t>
  </si>
  <si>
    <t>P2.1.2.11</t>
  </si>
  <si>
    <t>2015 m. asignavimų plano pakeitimas</t>
  </si>
  <si>
    <t>SB(ŽPL)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</si>
  <si>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</si>
  <si>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t>2018-ųjų m. lėšų poreikis</t>
  </si>
  <si>
    <t xml:space="preserve"> P2.1.2.1</t>
  </si>
  <si>
    <t>08</t>
  </si>
  <si>
    <t>09</t>
  </si>
  <si>
    <t>Atnaujintos miesto kvartalų schemos parengimas</t>
  </si>
  <si>
    <t>11</t>
  </si>
  <si>
    <t>Detaliųjų ir kitų planų rengimas:</t>
  </si>
  <si>
    <t>Žemės sklypų planų rengimas:</t>
  </si>
  <si>
    <t>Atskirų žemės sklypų planų bei susijusių dokumentų parengimas</t>
  </si>
  <si>
    <t>Kompensacija už paimtą visuomenės poreikiams turtą Nemuno g. 93A (Baltijos pr.-Minijos g. sankryžos rekonstrukcijai)</t>
  </si>
  <si>
    <t>Inžinerinių tinklų įrenginių numerių keitimas iš vietinės į LKS-94 koordinačių sistemą</t>
  </si>
  <si>
    <t>Inventorizuotų geodezinių ženklų, proc.</t>
  </si>
  <si>
    <t>Atstatytų geodezinių ženklų, vnt.</t>
  </si>
  <si>
    <t>Pakeista sistema, proc.</t>
  </si>
  <si>
    <t>Skulptūrų parko (buv. senųjų miesto kapinių) sutvarkymo techninio projekto parengimas</t>
  </si>
  <si>
    <t>Meninių akcentų, vaikų žaidimo aikštelių ir sporto įrenginių išdėstymo Klaipėdos miesto istorinėje dalyje ir senamiestyje schemos parengimas</t>
  </si>
  <si>
    <t>Parengta schema, vnt.</t>
  </si>
  <si>
    <t>Kultūros paveldo sklaida:</t>
  </si>
  <si>
    <t>Suorganizuotas renginys, vnt.</t>
  </si>
  <si>
    <t>Europos kultūros paveldo dienų renginio organizavimas</t>
  </si>
  <si>
    <t>Atliktų archeologinių tyrimų, vnt.</t>
  </si>
  <si>
    <t>I. Kanto ir S. Daukanto skvero bei jame esančio memorialo sutvarkymo techninio projekto parengimas</t>
  </si>
  <si>
    <t>ES projekto „Teritorinio planavimo dokumentų rengimas“ įgyvendinimas. II ir III etapų įvykdymas</t>
  </si>
  <si>
    <t>Šv. Jono bažnyčios bokšto statyba</t>
  </si>
  <si>
    <t xml:space="preserve">Galimybių studijos dėl kapinių plėtros parengimas </t>
  </si>
  <si>
    <t>Klaipėdos miesto piliakalnių sutvarkymo techninių projektų  (parengtų 2003 ir 2006 metais) koregavimas</t>
  </si>
  <si>
    <t>Koreguota techninių projektų, vnt.</t>
  </si>
  <si>
    <t>10</t>
  </si>
  <si>
    <t>Parengtas techninis projektas, proc.</t>
  </si>
  <si>
    <t>Ūkio skyrius</t>
  </si>
  <si>
    <t xml:space="preserve">Kultūros paveldo objektų (pastatų) fasadų atnaujinimas </t>
  </si>
  <si>
    <t>Archeologinių tyrimų vykdymas Klaipėdos miesto teritorijoje</t>
  </si>
  <si>
    <t xml:space="preserve">Miško žemės keitimas kitomis naudmenomis inžinerinės infrastruktūros plėtrai:  </t>
  </si>
  <si>
    <t>Žemės visuomenės poreikiams paėmimas inžinerinės infrastruktūros plėtrai:</t>
  </si>
  <si>
    <t>Parengta miesto susisiekimo plėtros galimybių studija, vnt.</t>
  </si>
  <si>
    <t>Savivaldybės teritorijoje esančių geodezinių ženklų inventorizacija ir sunaikintų geodezinių ženklų atstatymas</t>
  </si>
  <si>
    <t xml:space="preserve"> 2016–2018 M. KLAIPĖDOS MIESTO SAVIVALDYBĖS</t>
  </si>
  <si>
    <t>tūkst. Eur</t>
  </si>
  <si>
    <t>2016-ųjų metų asignavimų planas</t>
  </si>
  <si>
    <t>P2.4.3.1</t>
  </si>
  <si>
    <t>2016 m. asignavimų planas</t>
  </si>
  <si>
    <t>2017 m. lėšų poreikis</t>
  </si>
  <si>
    <t>2018 m. lėšų poreikis</t>
  </si>
  <si>
    <t>Darnaus judumo plano ir Miesto susisiekimo plėtros galimybių studijos parengimas</t>
  </si>
  <si>
    <t>Teritorijos tarp Pievų Tako g., I. Kanto g., Gintaro g. detaliajame plane suformuoto žemės sklypo Nr. 34 (jo dalių Nr. 34A, 34B) Klaipėdos mieste detaliojo plano parengimas</t>
  </si>
  <si>
    <t>Bauhauzo stilistikos miesto sodo (teritorijos tarp Pievų Tako g., I. Kanto g., Gintaro g.) sutvarkymo techninio projekto parengimas</t>
  </si>
  <si>
    <t>Parengtas naujas Bendrasis planas, vnt.</t>
  </si>
  <si>
    <t>Parengtas Darnaus judumo planas</t>
  </si>
  <si>
    <t>Sąnaudų ir naudos analizės rengimas ir paimamo turto vertės nustatymas: Bastionų g. tiesti; Priešpilio g. tiesti; Statybininkų pr. tęsiniui įrengti; kultūros paveldo objekto bastionų komplekso G139K (Jono kalnelio) apsaugos reikalams ir jo prieigoms (Pylimo g.) sutvarkyti;</t>
  </si>
  <si>
    <r>
      <t>Kompensacijų išmokėjimas už paimtą visuomenės poreikiams turtą, reikalingą Bastionų g. ir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Priešpilio g. tiesti, Statybininkų pr. tęsiniui įrengti:</t>
    </r>
  </si>
  <si>
    <t>Bastionų g. tiesti;</t>
  </si>
  <si>
    <t>Priešpilio g. tiesti;</t>
  </si>
  <si>
    <t>Statybininkų pr. tęsiniui įrengti</t>
  </si>
  <si>
    <t>Labrenciškės g. tiesti;</t>
  </si>
  <si>
    <t>Girulių automobilių stovėjimo aikštelei įrengti ir gatvės tęsiniui tiesti</t>
  </si>
  <si>
    <t>Topografinėms-inžinerinėms nuotraukoms vykdyti reikalingų išeitinių duomenų išdavimas, atliktų geodezinių darbų kontrolės vykdymas, Klaipėdos miesto žemės kadastro skaitmeninių duomenų įsigijimas</t>
  </si>
  <si>
    <t>Atnaujinta fasadų  (2016 m. – pastato Liepų g. 7 fasadas, 2017 m. – kiti 3 fasadai), užbaigtumas, proc.</t>
  </si>
  <si>
    <t>Aiškinamojo rašto priedas Nr.3</t>
  </si>
  <si>
    <t xml:space="preserve"> TIKSLŲ, UŽDAVINIŲ, PRIEMONIŲ, PRIEMONIŲ IŠLAIDŲ IR PRODUKTO KRITERIJŲ DETALI SUVESTINĖ</t>
  </si>
  <si>
    <t>Skirtumas</t>
  </si>
  <si>
    <t>Siūlomas keisti 2016-ųjų metų asignavimų planas</t>
  </si>
  <si>
    <t>Lyginamasis variantas</t>
  </si>
  <si>
    <t>Siūlomas keisti 2016 metų  asignavimų planas</t>
  </si>
  <si>
    <t xml:space="preserve"> </t>
  </si>
  <si>
    <t>Atnaujinta GIS licencijuotų darbo vietų, vnt.</t>
  </si>
  <si>
    <t>Atnaujinta topografinių-inžinerinių nuotraukų kokybės tikrinimo programų, vnt.</t>
  </si>
  <si>
    <t>Inventorizuota geodezinių ženklų, proc.</t>
  </si>
  <si>
    <t>Atstatyta geodezinių ženklų, vnt.</t>
  </si>
  <si>
    <t>Atlikta archeologinių tyrimų, vnt.</t>
  </si>
  <si>
    <t>Organizuota susitikimų, vnt.</t>
  </si>
  <si>
    <t>Siūlomas keisti 2017-ųjų metų asignavimų planas</t>
  </si>
  <si>
    <t>Statybininkų pr. tęsiniui įrengti;</t>
  </si>
  <si>
    <t>Pajūrio g. rekonstruoti</t>
  </si>
  <si>
    <r>
      <t>Švedijos instituto finansuojamo projekto „Dviračių laboratorija“ (</t>
    </r>
    <r>
      <rPr>
        <i/>
        <sz val="10"/>
        <rFont val="Times New Roman"/>
        <family val="1"/>
        <charset val="186"/>
      </rPr>
      <t>Bike Lab</t>
    </r>
    <r>
      <rPr>
        <sz val="10"/>
        <rFont val="Times New Roman"/>
        <family val="1"/>
        <charset val="186"/>
      </rPr>
      <t xml:space="preserve">) įgyvendimas </t>
    </r>
  </si>
  <si>
    <t>Paaiškinimas</t>
  </si>
  <si>
    <t>Siūlomas keisti 2018-ųjų metų asignavimų planas</t>
  </si>
  <si>
    <t>Pylimo g. rekonstruoti</t>
  </si>
  <si>
    <t>Sąnaudų ir naudos analizės rengimas ir paimamo turto vertės nustatymas: Bastionų g. tiesti; Pajūrio g. rekonstruoti; Priešpilio g. tiesti; Statybininkų pr. tęsiniui įrengti; kultūros paveldo objekto bastionų komplekso G139K (Jono kalnelio) apsaugos reikalams ir jo prieigoms (Pylimo g.) sutvarkyti; garažų (Didžioji Vandens g. 28B) paėmimas visuomenės poreikiams siekiant rekonstruoti Pylimo g.</t>
  </si>
  <si>
    <t>Kompensacijų išmokėjimas už paimtą visuomenės poreikiams turtą, reikalingą:</t>
  </si>
  <si>
    <t>2</t>
  </si>
  <si>
    <t>Pakeista inžinerinių tinklų įrenginių numerių sistema, proc.</t>
  </si>
  <si>
    <r>
      <t xml:space="preserve">Pakeista </t>
    </r>
    <r>
      <rPr>
        <sz val="10"/>
        <color rgb="FFFF0000"/>
        <rFont val="Times New Roman"/>
        <family val="1"/>
        <charset val="186"/>
      </rPr>
      <t>inžinerinių tinklų įrenginių numerių</t>
    </r>
    <r>
      <rPr>
        <sz val="10"/>
        <rFont val="Times New Roman"/>
        <family val="1"/>
        <charset val="186"/>
      </rPr>
      <t xml:space="preserve"> sistema, proc.</t>
    </r>
  </si>
  <si>
    <r>
      <t xml:space="preserve">50 </t>
    </r>
    <r>
      <rPr>
        <sz val="10"/>
        <color rgb="FFFF0000"/>
        <rFont val="Times New Roman"/>
        <family val="1"/>
        <charset val="186"/>
      </rPr>
      <t xml:space="preserve"> 35</t>
    </r>
  </si>
  <si>
    <r>
      <t xml:space="preserve">50 </t>
    </r>
    <r>
      <rPr>
        <sz val="10"/>
        <color rgb="FFFF0000"/>
        <rFont val="Times New Roman"/>
        <family val="1"/>
        <charset val="186"/>
      </rPr>
      <t>100</t>
    </r>
  </si>
  <si>
    <t>Žemės sklypo Turgaus g. 24 detaliojo plano keitimas (Šv. Jono bažnyčios detalusis planas)</t>
  </si>
  <si>
    <t>Pakeistas detalusis planas, vnt.</t>
  </si>
  <si>
    <t>Siūloma planuoti naują papriemonę ir pradėti įgyvendinimo darbus jau 2016 m.</t>
  </si>
  <si>
    <t>Siūloma mažinti papriemonės "Atskirų žemės sklypų planų bei susijusių dokumentų parengimas" finansavimo apimtį, nes paslauga  nupirkta pigiau nei planuota</t>
  </si>
  <si>
    <t>Siūloma didinti papriemonės "WebGIS programų sukūrimas ir teminių žemėlapių viešinimas" finansavimo apimtį, nes atlikus viešųjų prikimų procedūras, pasiūlyta mažiausia kaina viršijo suplanuotą preliminarią vertę</t>
  </si>
  <si>
    <t>Siūloma mažinti papriemonių "Kultūrinės vertės nustatymo objektų dokumentacijos parengimas" ir "Archeologinių tyrimų vykdymas" finansavimo apimtis, nes atlikus viešųjų pirkimų procedūras, paslaugos buvo  nupirktos pigiau nei planuota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</si>
</sst>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7"/>
      <name val="Times New Roman"/>
      <family val="1"/>
      <charset val="186"/>
    </font>
    <font>
      <sz val="11"/>
      <color rgb="FF00610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i/>
      <sz val="11"/>
      <name val="Times New Roman"/>
      <family val="1"/>
      <charset val="186"/>
    </font>
    <font>
      <b/>
      <i/>
      <sz val="11"/>
      <name val="Arial"/>
      <family val="2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i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11" borderId="0" applyNumberFormat="0" applyBorder="0" applyAlignment="0" applyProtection="0"/>
  </cellStyleXfs>
  <cellXfs count="1525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8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8" fillId="0" borderId="23" xfId="0" applyFont="1" applyBorder="1" applyAlignment="1">
      <alignment horizontal="center" vertical="center" wrapText="1"/>
    </xf>
    <xf numFmtId="0" fontId="7" fillId="0" borderId="0" xfId="0" applyFont="1"/>
    <xf numFmtId="3" fontId="3" fillId="0" borderId="14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3" borderId="30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49" fontId="5" fillId="2" borderId="14" xfId="0" applyNumberFormat="1" applyFont="1" applyFill="1" applyBorder="1" applyAlignment="1">
      <alignment vertical="top"/>
    </xf>
    <xf numFmtId="3" fontId="3" fillId="3" borderId="14" xfId="0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0" fontId="3" fillId="0" borderId="36" xfId="0" applyFont="1" applyBorder="1" applyAlignment="1">
      <alignment vertical="top"/>
    </xf>
    <xf numFmtId="49" fontId="5" fillId="4" borderId="38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vertical="top" wrapText="1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3" fillId="0" borderId="69" xfId="0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vertical="center" textRotation="90" wrapText="1"/>
    </xf>
    <xf numFmtId="164" fontId="3" fillId="0" borderId="0" xfId="0" applyNumberFormat="1" applyFont="1" applyBorder="1" applyAlignment="1">
      <alignment vertical="top"/>
    </xf>
    <xf numFmtId="49" fontId="5" fillId="10" borderId="13" xfId="0" applyNumberFormat="1" applyFont="1" applyFill="1" applyBorder="1" applyAlignment="1">
      <alignment horizontal="center" vertical="top" wrapText="1"/>
    </xf>
    <xf numFmtId="49" fontId="5" fillId="9" borderId="59" xfId="0" applyNumberFormat="1" applyFont="1" applyFill="1" applyBorder="1" applyAlignment="1">
      <alignment horizontal="center" vertical="top"/>
    </xf>
    <xf numFmtId="49" fontId="5" fillId="9" borderId="41" xfId="0" applyNumberFormat="1" applyFont="1" applyFill="1" applyBorder="1" applyAlignment="1">
      <alignment horizontal="center" vertical="top"/>
    </xf>
    <xf numFmtId="0" fontId="3" fillId="0" borderId="57" xfId="0" applyFont="1" applyFill="1" applyBorder="1" applyAlignment="1">
      <alignment horizontal="center" vertical="top"/>
    </xf>
    <xf numFmtId="0" fontId="3" fillId="0" borderId="69" xfId="0" applyFont="1" applyFill="1" applyBorder="1" applyAlignment="1">
      <alignment horizontal="center" vertical="top"/>
    </xf>
    <xf numFmtId="3" fontId="3" fillId="0" borderId="51" xfId="0" applyNumberFormat="1" applyFont="1" applyFill="1" applyBorder="1" applyAlignment="1">
      <alignment horizontal="center" vertical="top"/>
    </xf>
    <xf numFmtId="49" fontId="5" fillId="10" borderId="39" xfId="0" applyNumberFormat="1" applyFont="1" applyFill="1" applyBorder="1" applyAlignment="1">
      <alignment horizontal="center" vertical="top"/>
    </xf>
    <xf numFmtId="49" fontId="5" fillId="10" borderId="8" xfId="0" applyNumberFormat="1" applyFont="1" applyFill="1" applyBorder="1" applyAlignment="1">
      <alignment vertical="top"/>
    </xf>
    <xf numFmtId="49" fontId="5" fillId="10" borderId="38" xfId="0" applyNumberFormat="1" applyFont="1" applyFill="1" applyBorder="1" applyAlignment="1">
      <alignment horizontal="center" vertical="top"/>
    </xf>
    <xf numFmtId="49" fontId="5" fillId="9" borderId="28" xfId="0" applyNumberFormat="1" applyFont="1" applyFill="1" applyBorder="1" applyAlignment="1">
      <alignment horizontal="center" vertical="top"/>
    </xf>
    <xf numFmtId="0" fontId="3" fillId="3" borderId="31" xfId="0" applyFont="1" applyFill="1" applyBorder="1" applyAlignment="1">
      <alignment horizontal="left" vertical="top" wrapText="1"/>
    </xf>
    <xf numFmtId="3" fontId="3" fillId="0" borderId="35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vertical="top" wrapText="1"/>
    </xf>
    <xf numFmtId="3" fontId="3" fillId="9" borderId="33" xfId="0" applyNumberFormat="1" applyFont="1" applyFill="1" applyBorder="1" applyAlignment="1">
      <alignment horizontal="center" vertical="top" wrapText="1"/>
    </xf>
    <xf numFmtId="3" fontId="3" fillId="9" borderId="41" xfId="0" applyNumberFormat="1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/>
    </xf>
    <xf numFmtId="0" fontId="11" fillId="8" borderId="28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3" fontId="5" fillId="3" borderId="26" xfId="0" applyNumberFormat="1" applyFont="1" applyFill="1" applyBorder="1" applyAlignment="1">
      <alignment horizontal="center" vertical="top" wrapText="1"/>
    </xf>
    <xf numFmtId="3" fontId="5" fillId="3" borderId="27" xfId="0" applyNumberFormat="1" applyFont="1" applyFill="1" applyBorder="1" applyAlignment="1">
      <alignment horizontal="center" vertical="top" wrapText="1"/>
    </xf>
    <xf numFmtId="49" fontId="3" fillId="0" borderId="70" xfId="0" applyNumberFormat="1" applyFont="1" applyBorder="1" applyAlignment="1">
      <alignment horizontal="center" vertical="top" wrapText="1"/>
    </xf>
    <xf numFmtId="49" fontId="5" fillId="9" borderId="50" xfId="0" applyNumberFormat="1" applyFont="1" applyFill="1" applyBorder="1" applyAlignment="1">
      <alignment horizontal="left" vertical="top"/>
    </xf>
    <xf numFmtId="3" fontId="3" fillId="9" borderId="28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9" borderId="40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3" fillId="3" borderId="40" xfId="0" applyFont="1" applyFill="1" applyBorder="1" applyAlignment="1">
      <alignment vertical="top" wrapText="1"/>
    </xf>
    <xf numFmtId="0" fontId="3" fillId="0" borderId="74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49" fontId="5" fillId="6" borderId="4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3" fontId="3" fillId="3" borderId="87" xfId="0" applyNumberFormat="1" applyFont="1" applyFill="1" applyBorder="1" applyAlignment="1">
      <alignment horizontal="center" vertical="top" wrapText="1"/>
    </xf>
    <xf numFmtId="3" fontId="3" fillId="0" borderId="87" xfId="0" applyNumberFormat="1" applyFont="1" applyFill="1" applyBorder="1" applyAlignment="1">
      <alignment horizontal="center" vertical="top" wrapText="1"/>
    </xf>
    <xf numFmtId="3" fontId="3" fillId="0" borderId="88" xfId="0" applyNumberFormat="1" applyFont="1" applyFill="1" applyBorder="1" applyAlignment="1">
      <alignment horizontal="center" vertical="top" wrapText="1"/>
    </xf>
    <xf numFmtId="49" fontId="5" fillId="0" borderId="79" xfId="0" applyNumberFormat="1" applyFont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right" vertical="top"/>
    </xf>
    <xf numFmtId="3" fontId="5" fillId="10" borderId="23" xfId="0" applyNumberFormat="1" applyFont="1" applyFill="1" applyBorder="1" applyAlignment="1">
      <alignment horizontal="right" vertical="top"/>
    </xf>
    <xf numFmtId="3" fontId="5" fillId="4" borderId="49" xfId="0" applyNumberFormat="1" applyFont="1" applyFill="1" applyBorder="1" applyAlignment="1">
      <alignment horizontal="right" vertical="top"/>
    </xf>
    <xf numFmtId="3" fontId="5" fillId="4" borderId="6" xfId="0" applyNumberFormat="1" applyFont="1" applyFill="1" applyBorder="1" applyAlignment="1">
      <alignment horizontal="right" vertical="top"/>
    </xf>
    <xf numFmtId="3" fontId="3" fillId="0" borderId="22" xfId="0" applyNumberFormat="1" applyFont="1" applyBorder="1" applyAlignment="1">
      <alignment horizontal="right" vertical="top"/>
    </xf>
    <xf numFmtId="3" fontId="5" fillId="4" borderId="22" xfId="0" applyNumberFormat="1" applyFont="1" applyFill="1" applyBorder="1" applyAlignment="1">
      <alignment horizontal="right" vertical="top"/>
    </xf>
    <xf numFmtId="3" fontId="5" fillId="8" borderId="49" xfId="0" applyNumberFormat="1" applyFont="1" applyFill="1" applyBorder="1" applyAlignment="1">
      <alignment horizontal="right" vertical="top"/>
    </xf>
    <xf numFmtId="0" fontId="3" fillId="0" borderId="60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165" fontId="5" fillId="6" borderId="0" xfId="0" applyNumberFormat="1" applyFont="1" applyFill="1" applyAlignment="1">
      <alignment vertical="top"/>
    </xf>
    <xf numFmtId="3" fontId="5" fillId="6" borderId="0" xfId="0" applyNumberFormat="1" applyFont="1" applyFill="1" applyAlignment="1">
      <alignment vertical="top"/>
    </xf>
    <xf numFmtId="3" fontId="3" fillId="3" borderId="52" xfId="0" applyNumberFormat="1" applyFont="1" applyFill="1" applyBorder="1" applyAlignment="1">
      <alignment horizontal="right" vertical="top" wrapText="1"/>
    </xf>
    <xf numFmtId="3" fontId="3" fillId="3" borderId="5" xfId="0" applyNumberFormat="1" applyFont="1" applyFill="1" applyBorder="1" applyAlignment="1">
      <alignment horizontal="right" vertical="top" wrapText="1"/>
    </xf>
    <xf numFmtId="3" fontId="3" fillId="8" borderId="22" xfId="0" applyNumberFormat="1" applyFont="1" applyFill="1" applyBorder="1" applyAlignment="1">
      <alignment horizontal="right" vertical="top"/>
    </xf>
    <xf numFmtId="3" fontId="3" fillId="0" borderId="22" xfId="0" applyNumberFormat="1" applyFont="1" applyFill="1" applyBorder="1" applyAlignment="1">
      <alignment horizontal="right" vertical="top"/>
    </xf>
    <xf numFmtId="3" fontId="3" fillId="3" borderId="56" xfId="0" applyNumberFormat="1" applyFont="1" applyFill="1" applyBorder="1" applyAlignment="1">
      <alignment vertical="top" wrapText="1"/>
    </xf>
    <xf numFmtId="3" fontId="3" fillId="3" borderId="71" xfId="0" applyNumberFormat="1" applyFont="1" applyFill="1" applyBorder="1" applyAlignment="1">
      <alignment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6" borderId="30" xfId="0" applyNumberFormat="1" applyFont="1" applyFill="1" applyBorder="1" applyAlignment="1">
      <alignment horizontal="right" vertical="top"/>
    </xf>
    <xf numFmtId="3" fontId="3" fillId="3" borderId="22" xfId="0" applyNumberFormat="1" applyFont="1" applyFill="1" applyBorder="1" applyAlignment="1">
      <alignment horizontal="right" vertical="top" wrapText="1"/>
    </xf>
    <xf numFmtId="3" fontId="3" fillId="6" borderId="13" xfId="0" applyNumberFormat="1" applyFont="1" applyFill="1" applyBorder="1" applyAlignment="1">
      <alignment horizontal="right" vertical="top"/>
    </xf>
    <xf numFmtId="3" fontId="3" fillId="6" borderId="1" xfId="0" applyNumberFormat="1" applyFont="1" applyFill="1" applyBorder="1" applyAlignment="1">
      <alignment horizontal="right" vertical="top"/>
    </xf>
    <xf numFmtId="3" fontId="3" fillId="6" borderId="15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 wrapText="1"/>
    </xf>
    <xf numFmtId="3" fontId="3" fillId="3" borderId="20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Border="1" applyAlignment="1">
      <alignment horizontal="right" vertical="top"/>
    </xf>
    <xf numFmtId="3" fontId="3" fillId="0" borderId="30" xfId="0" applyNumberFormat="1" applyFont="1" applyBorder="1" applyAlignment="1">
      <alignment horizontal="right" vertical="top"/>
    </xf>
    <xf numFmtId="3" fontId="3" fillId="0" borderId="29" xfId="0" applyNumberFormat="1" applyFont="1" applyFill="1" applyBorder="1" applyAlignment="1">
      <alignment horizontal="right" vertical="top"/>
    </xf>
    <xf numFmtId="3" fontId="5" fillId="9" borderId="46" xfId="0" applyNumberFormat="1" applyFont="1" applyFill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3" fontId="3" fillId="6" borderId="70" xfId="0" applyNumberFormat="1" applyFont="1" applyFill="1" applyBorder="1" applyAlignment="1">
      <alignment horizontal="right" vertical="top"/>
    </xf>
    <xf numFmtId="3" fontId="3" fillId="6" borderId="63" xfId="0" applyNumberFormat="1" applyFont="1" applyFill="1" applyBorder="1" applyAlignment="1">
      <alignment horizontal="right" vertical="top"/>
    </xf>
    <xf numFmtId="3" fontId="3" fillId="6" borderId="22" xfId="0" applyNumberFormat="1" applyFont="1" applyFill="1" applyBorder="1" applyAlignment="1">
      <alignment horizontal="right" vertical="top"/>
    </xf>
    <xf numFmtId="3" fontId="3" fillId="6" borderId="32" xfId="0" applyNumberFormat="1" applyFont="1" applyFill="1" applyBorder="1" applyAlignment="1">
      <alignment horizontal="right" vertical="top"/>
    </xf>
    <xf numFmtId="3" fontId="3" fillId="6" borderId="0" xfId="0" applyNumberFormat="1" applyFont="1" applyFill="1" applyBorder="1" applyAlignment="1">
      <alignment vertical="top"/>
    </xf>
    <xf numFmtId="3" fontId="3" fillId="0" borderId="22" xfId="0" applyNumberFormat="1" applyFont="1" applyFill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  <xf numFmtId="3" fontId="3" fillId="0" borderId="93" xfId="0" applyNumberFormat="1" applyFont="1" applyBorder="1" applyAlignment="1">
      <alignment horizontal="right" vertical="top"/>
    </xf>
    <xf numFmtId="3" fontId="3" fillId="0" borderId="26" xfId="0" applyNumberFormat="1" applyFont="1" applyBorder="1" applyAlignment="1">
      <alignment horizontal="right" vertical="top"/>
    </xf>
    <xf numFmtId="3" fontId="3" fillId="0" borderId="27" xfId="0" applyNumberFormat="1" applyFont="1" applyBorder="1" applyAlignment="1">
      <alignment horizontal="right" vertical="top"/>
    </xf>
    <xf numFmtId="3" fontId="3" fillId="0" borderId="89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3" fontId="3" fillId="0" borderId="19" xfId="0" applyNumberFormat="1" applyFont="1" applyBorder="1" applyAlignment="1">
      <alignment horizontal="right" vertical="top"/>
    </xf>
    <xf numFmtId="3" fontId="3" fillId="3" borderId="60" xfId="0" applyNumberFormat="1" applyFont="1" applyFill="1" applyBorder="1" applyAlignment="1">
      <alignment horizontal="right" vertical="top" wrapText="1"/>
    </xf>
    <xf numFmtId="3" fontId="3" fillId="3" borderId="69" xfId="0" applyNumberFormat="1" applyFont="1" applyFill="1" applyBorder="1" applyAlignment="1">
      <alignment horizontal="right" vertical="top" wrapText="1"/>
    </xf>
    <xf numFmtId="3" fontId="3" fillId="6" borderId="21" xfId="0" applyNumberFormat="1" applyFont="1" applyFill="1" applyBorder="1" applyAlignment="1">
      <alignment horizontal="right" vertical="top"/>
    </xf>
    <xf numFmtId="3" fontId="3" fillId="6" borderId="5" xfId="0" applyNumberFormat="1" applyFont="1" applyFill="1" applyBorder="1" applyAlignment="1">
      <alignment vertical="top"/>
    </xf>
    <xf numFmtId="3" fontId="5" fillId="2" borderId="49" xfId="0" applyNumberFormat="1" applyFont="1" applyFill="1" applyBorder="1" applyAlignment="1">
      <alignment vertical="top"/>
    </xf>
    <xf numFmtId="3" fontId="5" fillId="9" borderId="20" xfId="0" applyNumberFormat="1" applyFont="1" applyFill="1" applyBorder="1" applyAlignment="1">
      <alignment horizontal="right" vertical="top"/>
    </xf>
    <xf numFmtId="0" fontId="11" fillId="0" borderId="57" xfId="0" applyFont="1" applyBorder="1" applyAlignment="1">
      <alignment horizontal="center" vertical="center" wrapText="1"/>
    </xf>
    <xf numFmtId="3" fontId="3" fillId="0" borderId="69" xfId="0" applyNumberFormat="1" applyFont="1" applyFill="1" applyBorder="1" applyAlignment="1">
      <alignment horizontal="right" vertical="top"/>
    </xf>
    <xf numFmtId="3" fontId="3" fillId="6" borderId="21" xfId="0" applyNumberFormat="1" applyFont="1" applyFill="1" applyBorder="1" applyAlignment="1">
      <alignment horizontal="center" vertical="top"/>
    </xf>
    <xf numFmtId="3" fontId="3" fillId="6" borderId="56" xfId="0" applyNumberFormat="1" applyFont="1" applyFill="1" applyBorder="1" applyAlignment="1">
      <alignment horizontal="right" vertical="top"/>
    </xf>
    <xf numFmtId="3" fontId="3" fillId="6" borderId="5" xfId="0" applyNumberFormat="1" applyFont="1" applyFill="1" applyBorder="1" applyAlignment="1">
      <alignment horizontal="right" vertical="top"/>
    </xf>
    <xf numFmtId="0" fontId="3" fillId="6" borderId="21" xfId="0" applyFont="1" applyFill="1" applyBorder="1" applyAlignment="1">
      <alignment horizontal="center" vertical="top" wrapText="1"/>
    </xf>
    <xf numFmtId="0" fontId="3" fillId="6" borderId="44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center" textRotation="90" wrapText="1"/>
    </xf>
    <xf numFmtId="49" fontId="5" fillId="6" borderId="15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vertical="center" textRotation="90" wrapText="1"/>
    </xf>
    <xf numFmtId="3" fontId="3" fillId="6" borderId="14" xfId="0" applyNumberFormat="1" applyFont="1" applyFill="1" applyBorder="1" applyAlignment="1">
      <alignment horizontal="right" vertical="top"/>
    </xf>
    <xf numFmtId="0" fontId="3" fillId="6" borderId="22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3" borderId="81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horizontal="right" vertical="top"/>
    </xf>
    <xf numFmtId="3" fontId="3" fillId="0" borderId="63" xfId="0" applyNumberFormat="1" applyFont="1" applyFill="1" applyBorder="1" applyAlignment="1">
      <alignment horizontal="right" vertical="top"/>
    </xf>
    <xf numFmtId="3" fontId="3" fillId="3" borderId="63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30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vertical="top" wrapText="1"/>
    </xf>
    <xf numFmtId="3" fontId="3" fillId="0" borderId="35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3" fontId="3" fillId="3" borderId="36" xfId="0" applyNumberFormat="1" applyFont="1" applyFill="1" applyBorder="1" applyAlignment="1">
      <alignment horizontal="right" vertical="top" wrapText="1"/>
    </xf>
    <xf numFmtId="0" fontId="3" fillId="0" borderId="36" xfId="0" applyFont="1" applyFill="1" applyBorder="1" applyAlignment="1">
      <alignment vertical="top" wrapText="1"/>
    </xf>
    <xf numFmtId="3" fontId="3" fillId="3" borderId="58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/>
    </xf>
    <xf numFmtId="0" fontId="3" fillId="0" borderId="63" xfId="0" applyFont="1" applyFill="1" applyBorder="1" applyAlignment="1">
      <alignment horizontal="center" vertical="top"/>
    </xf>
    <xf numFmtId="3" fontId="3" fillId="0" borderId="52" xfId="0" applyNumberFormat="1" applyFont="1" applyFill="1" applyBorder="1" applyAlignment="1">
      <alignment horizontal="center" vertical="top"/>
    </xf>
    <xf numFmtId="3" fontId="3" fillId="0" borderId="62" xfId="0" applyNumberFormat="1" applyFont="1" applyFill="1" applyBorder="1" applyAlignment="1">
      <alignment horizontal="center" vertical="top"/>
    </xf>
    <xf numFmtId="3" fontId="3" fillId="0" borderId="8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3" fillId="6" borderId="18" xfId="0" applyNumberFormat="1" applyFont="1" applyFill="1" applyBorder="1" applyAlignment="1">
      <alignment horizontal="right" vertical="top"/>
    </xf>
    <xf numFmtId="3" fontId="3" fillId="0" borderId="0" xfId="0" applyNumberFormat="1" applyFont="1" applyAlignment="1">
      <alignment vertical="top"/>
    </xf>
    <xf numFmtId="3" fontId="3" fillId="0" borderId="35" xfId="0" applyNumberFormat="1" applyFont="1" applyFill="1" applyBorder="1" applyAlignment="1">
      <alignment horizontal="center" vertical="center" textRotation="90" wrapText="1"/>
    </xf>
    <xf numFmtId="3" fontId="5" fillId="0" borderId="40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center" textRotation="90" wrapText="1"/>
    </xf>
    <xf numFmtId="3" fontId="5" fillId="0" borderId="22" xfId="0" applyNumberFormat="1" applyFont="1" applyBorder="1" applyAlignment="1">
      <alignment horizontal="center" vertical="top"/>
    </xf>
    <xf numFmtId="3" fontId="3" fillId="3" borderId="86" xfId="0" applyNumberFormat="1" applyFont="1" applyFill="1" applyBorder="1" applyAlignment="1">
      <alignment horizontal="left" vertical="top" wrapText="1"/>
    </xf>
    <xf numFmtId="3" fontId="3" fillId="6" borderId="80" xfId="0" applyNumberFormat="1" applyFont="1" applyFill="1" applyBorder="1" applyAlignment="1">
      <alignment horizontal="justify" vertical="top"/>
    </xf>
    <xf numFmtId="3" fontId="3" fillId="3" borderId="29" xfId="0" applyNumberFormat="1" applyFont="1" applyFill="1" applyBorder="1" applyAlignment="1">
      <alignment horizontal="justify" vertical="top"/>
    </xf>
    <xf numFmtId="3" fontId="3" fillId="0" borderId="70" xfId="0" applyNumberFormat="1" applyFont="1" applyFill="1" applyBorder="1" applyAlignment="1">
      <alignment horizontal="center" vertical="top" wrapText="1"/>
    </xf>
    <xf numFmtId="3" fontId="5" fillId="9" borderId="59" xfId="0" applyNumberFormat="1" applyFont="1" applyFill="1" applyBorder="1" applyAlignment="1">
      <alignment horizontal="center" vertical="top"/>
    </xf>
    <xf numFmtId="3" fontId="5" fillId="9" borderId="14" xfId="0" applyNumberFormat="1" applyFont="1" applyFill="1" applyBorder="1" applyAlignment="1">
      <alignment vertical="top"/>
    </xf>
    <xf numFmtId="3" fontId="5" fillId="9" borderId="40" xfId="0" applyNumberFormat="1" applyFont="1" applyFill="1" applyBorder="1" applyAlignment="1">
      <alignment vertical="top"/>
    </xf>
    <xf numFmtId="3" fontId="3" fillId="3" borderId="36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vertical="top" wrapText="1"/>
    </xf>
    <xf numFmtId="3" fontId="10" fillId="0" borderId="0" xfId="0" applyNumberFormat="1" applyFont="1" applyBorder="1" applyAlignment="1">
      <alignment horizontal="center" vertical="top" wrapText="1"/>
    </xf>
    <xf numFmtId="3" fontId="5" fillId="9" borderId="28" xfId="0" applyNumberFormat="1" applyFont="1" applyFill="1" applyBorder="1" applyAlignment="1">
      <alignment horizontal="right" vertical="top"/>
    </xf>
    <xf numFmtId="3" fontId="3" fillId="9" borderId="68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vertical="top" wrapText="1"/>
    </xf>
    <xf numFmtId="3" fontId="3" fillId="0" borderId="78" xfId="0" applyNumberFormat="1" applyFont="1" applyFill="1" applyBorder="1" applyAlignment="1">
      <alignment horizontal="center" vertical="top" wrapText="1"/>
    </xf>
    <xf numFmtId="3" fontId="3" fillId="6" borderId="31" xfId="0" applyNumberFormat="1" applyFont="1" applyFill="1" applyBorder="1" applyAlignment="1">
      <alignment horizontal="right" vertical="top"/>
    </xf>
    <xf numFmtId="3" fontId="3" fillId="6" borderId="29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top" wrapText="1"/>
    </xf>
    <xf numFmtId="3" fontId="3" fillId="0" borderId="34" xfId="0" applyNumberFormat="1" applyFont="1" applyBorder="1" applyAlignment="1">
      <alignment horizontal="right" vertical="top"/>
    </xf>
    <xf numFmtId="3" fontId="3" fillId="6" borderId="20" xfId="0" applyNumberFormat="1" applyFont="1" applyFill="1" applyBorder="1" applyAlignment="1">
      <alignment horizontal="right" vertical="top"/>
    </xf>
    <xf numFmtId="3" fontId="3" fillId="6" borderId="16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3" borderId="94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left" vertical="top" wrapText="1"/>
    </xf>
    <xf numFmtId="3" fontId="3" fillId="0" borderId="32" xfId="0" applyNumberFormat="1" applyFont="1" applyFill="1" applyBorder="1" applyAlignment="1">
      <alignment horizontal="center" vertical="center" textRotation="90" wrapText="1"/>
    </xf>
    <xf numFmtId="49" fontId="5" fillId="6" borderId="16" xfId="0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6" borderId="20" xfId="0" applyNumberFormat="1" applyFont="1" applyFill="1" applyBorder="1" applyAlignment="1">
      <alignment horizontal="center" vertical="top"/>
    </xf>
    <xf numFmtId="3" fontId="3" fillId="6" borderId="34" xfId="0" applyNumberFormat="1" applyFont="1" applyFill="1" applyBorder="1" applyAlignment="1">
      <alignment horizontal="right" vertical="top"/>
    </xf>
    <xf numFmtId="3" fontId="3" fillId="6" borderId="19" xfId="0" applyNumberFormat="1" applyFont="1" applyFill="1" applyBorder="1" applyAlignment="1">
      <alignment horizontal="right" vertical="top"/>
    </xf>
    <xf numFmtId="3" fontId="3" fillId="6" borderId="61" xfId="0" applyNumberFormat="1" applyFont="1" applyFill="1" applyBorder="1" applyAlignment="1">
      <alignment horizontal="right" vertical="top" wrapText="1"/>
    </xf>
    <xf numFmtId="3" fontId="3" fillId="6" borderId="20" xfId="0" applyNumberFormat="1" applyFont="1" applyFill="1" applyBorder="1" applyAlignment="1">
      <alignment horizontal="right" vertical="top" wrapText="1"/>
    </xf>
    <xf numFmtId="3" fontId="3" fillId="6" borderId="22" xfId="0" applyNumberFormat="1" applyFont="1" applyFill="1" applyBorder="1" applyAlignment="1">
      <alignment horizontal="center" vertical="top"/>
    </xf>
    <xf numFmtId="0" fontId="3" fillId="6" borderId="0" xfId="0" applyFont="1" applyFill="1" applyBorder="1" applyAlignment="1">
      <alignment vertical="top"/>
    </xf>
    <xf numFmtId="3" fontId="5" fillId="6" borderId="14" xfId="0" applyNumberFormat="1" applyFont="1" applyFill="1" applyBorder="1" applyAlignment="1">
      <alignment horizontal="center" vertical="top"/>
    </xf>
    <xf numFmtId="3" fontId="3" fillId="6" borderId="16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3" fontId="3" fillId="6" borderId="60" xfId="0" applyNumberFormat="1" applyFont="1" applyFill="1" applyBorder="1" applyAlignment="1">
      <alignment horizontal="center" vertical="top"/>
    </xf>
    <xf numFmtId="3" fontId="3" fillId="6" borderId="89" xfId="0" applyNumberFormat="1" applyFont="1" applyFill="1" applyBorder="1" applyAlignment="1">
      <alignment horizontal="right" vertical="top"/>
    </xf>
    <xf numFmtId="3" fontId="3" fillId="6" borderId="8" xfId="0" applyNumberFormat="1" applyFont="1" applyFill="1" applyBorder="1" applyAlignment="1">
      <alignment vertical="top" wrapText="1"/>
    </xf>
    <xf numFmtId="3" fontId="3" fillId="6" borderId="14" xfId="0" applyNumberFormat="1" applyFont="1" applyFill="1" applyBorder="1" applyAlignment="1">
      <alignment horizontal="center" vertical="top"/>
    </xf>
    <xf numFmtId="3" fontId="3" fillId="6" borderId="22" xfId="0" applyNumberFormat="1" applyFont="1" applyFill="1" applyBorder="1" applyAlignment="1">
      <alignment horizontal="right" vertical="top" wrapText="1"/>
    </xf>
    <xf numFmtId="3" fontId="3" fillId="6" borderId="31" xfId="0" applyNumberFormat="1" applyFont="1" applyFill="1" applyBorder="1" applyAlignment="1">
      <alignment vertical="top" wrapText="1"/>
    </xf>
    <xf numFmtId="3" fontId="3" fillId="6" borderId="30" xfId="0" applyNumberFormat="1" applyFont="1" applyFill="1" applyBorder="1" applyAlignment="1">
      <alignment horizontal="center" vertical="top"/>
    </xf>
    <xf numFmtId="3" fontId="3" fillId="6" borderId="29" xfId="0" applyNumberFormat="1" applyFont="1" applyFill="1" applyBorder="1" applyAlignment="1">
      <alignment horizontal="center" vertical="top"/>
    </xf>
    <xf numFmtId="49" fontId="5" fillId="6" borderId="14" xfId="0" applyNumberFormat="1" applyFont="1" applyFill="1" applyBorder="1" applyAlignment="1">
      <alignment horizontal="center" vertical="top"/>
    </xf>
    <xf numFmtId="0" fontId="3" fillId="6" borderId="16" xfId="0" applyFont="1" applyFill="1" applyBorder="1" applyAlignment="1">
      <alignment vertical="top" wrapText="1"/>
    </xf>
    <xf numFmtId="3" fontId="3" fillId="6" borderId="20" xfId="0" applyNumberFormat="1" applyFont="1" applyFill="1" applyBorder="1" applyAlignment="1">
      <alignment vertical="top"/>
    </xf>
    <xf numFmtId="3" fontId="3" fillId="3" borderId="20" xfId="0" applyNumberFormat="1" applyFont="1" applyFill="1" applyBorder="1" applyAlignment="1">
      <alignment vertical="top" wrapText="1"/>
    </xf>
    <xf numFmtId="3" fontId="3" fillId="3" borderId="18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3" fontId="3" fillId="6" borderId="94" xfId="0" applyNumberFormat="1" applyFont="1" applyFill="1" applyBorder="1" applyAlignment="1">
      <alignment vertical="top"/>
    </xf>
    <xf numFmtId="3" fontId="3" fillId="6" borderId="18" xfId="0" applyNumberFormat="1" applyFont="1" applyFill="1" applyBorder="1" applyAlignment="1">
      <alignment vertical="top"/>
    </xf>
    <xf numFmtId="3" fontId="3" fillId="6" borderId="19" xfId="0" applyNumberFormat="1" applyFont="1" applyFill="1" applyBorder="1" applyAlignment="1">
      <alignment vertical="top"/>
    </xf>
    <xf numFmtId="3" fontId="3" fillId="6" borderId="14" xfId="0" applyNumberFormat="1" applyFont="1" applyFill="1" applyBorder="1" applyAlignment="1">
      <alignment vertical="top"/>
    </xf>
    <xf numFmtId="3" fontId="3" fillId="6" borderId="16" xfId="0" applyNumberFormat="1" applyFont="1" applyFill="1" applyBorder="1" applyAlignment="1">
      <alignment vertical="top"/>
    </xf>
    <xf numFmtId="3" fontId="3" fillId="6" borderId="51" xfId="0" applyNumberFormat="1" applyFont="1" applyFill="1" applyBorder="1" applyAlignment="1">
      <alignment vertical="top"/>
    </xf>
    <xf numFmtId="3" fontId="3" fillId="6" borderId="35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 wrapText="1"/>
    </xf>
    <xf numFmtId="3" fontId="3" fillId="3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3" fontId="3" fillId="6" borderId="89" xfId="0" applyNumberFormat="1" applyFont="1" applyFill="1" applyBorder="1" applyAlignment="1">
      <alignment vertical="top"/>
    </xf>
    <xf numFmtId="3" fontId="3" fillId="3" borderId="94" xfId="0" applyNumberFormat="1" applyFont="1" applyFill="1" applyBorder="1" applyAlignment="1">
      <alignment vertical="top" wrapText="1"/>
    </xf>
    <xf numFmtId="49" fontId="2" fillId="3" borderId="14" xfId="0" applyNumberFormat="1" applyFont="1" applyFill="1" applyBorder="1" applyAlignment="1">
      <alignment horizontal="center" vertical="top"/>
    </xf>
    <xf numFmtId="49" fontId="2" fillId="6" borderId="16" xfId="0" applyNumberFormat="1" applyFont="1" applyFill="1" applyBorder="1" applyAlignment="1">
      <alignment horizontal="center" vertical="top"/>
    </xf>
    <xf numFmtId="49" fontId="5" fillId="6" borderId="29" xfId="0" applyNumberFormat="1" applyFont="1" applyFill="1" applyBorder="1" applyAlignment="1">
      <alignment horizontal="center" vertical="top"/>
    </xf>
    <xf numFmtId="0" fontId="5" fillId="6" borderId="19" xfId="0" applyFont="1" applyFill="1" applyBorder="1" applyAlignment="1">
      <alignment vertical="top" wrapText="1"/>
    </xf>
    <xf numFmtId="3" fontId="3" fillId="6" borderId="17" xfId="0" applyNumberFormat="1" applyFont="1" applyFill="1" applyBorder="1" applyAlignment="1">
      <alignment horizontal="right" vertical="top"/>
    </xf>
    <xf numFmtId="0" fontId="3" fillId="3" borderId="62" xfId="0" applyFont="1" applyFill="1" applyBorder="1" applyAlignment="1">
      <alignment vertical="top" wrapText="1"/>
    </xf>
    <xf numFmtId="0" fontId="3" fillId="6" borderId="61" xfId="0" applyFont="1" applyFill="1" applyBorder="1" applyAlignment="1">
      <alignment horizontal="center" vertical="top"/>
    </xf>
    <xf numFmtId="3" fontId="3" fillId="6" borderId="5" xfId="0" applyNumberFormat="1" applyFont="1" applyFill="1" applyBorder="1" applyAlignment="1">
      <alignment horizontal="center" vertical="top"/>
    </xf>
    <xf numFmtId="3" fontId="3" fillId="6" borderId="60" xfId="0" applyNumberFormat="1" applyFont="1" applyFill="1" applyBorder="1" applyAlignment="1">
      <alignment horizontal="right" vertical="top" wrapText="1"/>
    </xf>
    <xf numFmtId="0" fontId="3" fillId="6" borderId="34" xfId="0" applyFont="1" applyFill="1" applyBorder="1" applyAlignment="1">
      <alignment horizontal="left" vertical="top" wrapText="1"/>
    </xf>
    <xf numFmtId="3" fontId="3" fillId="6" borderId="18" xfId="0" applyNumberFormat="1" applyFont="1" applyFill="1" applyBorder="1" applyAlignment="1">
      <alignment horizontal="center" vertical="top"/>
    </xf>
    <xf numFmtId="3" fontId="3" fillId="6" borderId="19" xfId="0" applyNumberFormat="1" applyFont="1" applyFill="1" applyBorder="1" applyAlignment="1">
      <alignment horizontal="center" vertical="top"/>
    </xf>
    <xf numFmtId="49" fontId="10" fillId="6" borderId="56" xfId="0" applyNumberFormat="1" applyFont="1" applyFill="1" applyBorder="1" applyAlignment="1">
      <alignment horizontal="center" vertical="top" wrapText="1"/>
    </xf>
    <xf numFmtId="49" fontId="3" fillId="0" borderId="52" xfId="0" applyNumberFormat="1" applyFont="1" applyBorder="1" applyAlignment="1">
      <alignment horizontal="center" vertical="top" wrapText="1"/>
    </xf>
    <xf numFmtId="0" fontId="3" fillId="6" borderId="36" xfId="0" applyFont="1" applyFill="1" applyBorder="1" applyAlignment="1">
      <alignment horizontal="center" vertical="top"/>
    </xf>
    <xf numFmtId="3" fontId="5" fillId="2" borderId="39" xfId="0" applyNumberFormat="1" applyFont="1" applyFill="1" applyBorder="1" applyAlignment="1">
      <alignment horizontal="right" vertical="top"/>
    </xf>
    <xf numFmtId="3" fontId="5" fillId="2" borderId="65" xfId="0" applyNumberFormat="1" applyFont="1" applyFill="1" applyBorder="1" applyAlignment="1">
      <alignment horizontal="right" vertical="top"/>
    </xf>
    <xf numFmtId="3" fontId="5" fillId="2" borderId="54" xfId="0" applyNumberFormat="1" applyFont="1" applyFill="1" applyBorder="1" applyAlignment="1">
      <alignment horizontal="right" vertical="top"/>
    </xf>
    <xf numFmtId="3" fontId="5" fillId="2" borderId="4" xfId="0" applyNumberFormat="1" applyFont="1" applyFill="1" applyBorder="1" applyAlignment="1">
      <alignment horizontal="right" vertical="top"/>
    </xf>
    <xf numFmtId="49" fontId="3" fillId="0" borderId="14" xfId="0" applyNumberFormat="1" applyFont="1" applyBorder="1" applyAlignment="1">
      <alignment horizontal="center" vertical="top"/>
    </xf>
    <xf numFmtId="3" fontId="5" fillId="9" borderId="49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horizontal="center" vertical="top"/>
    </xf>
    <xf numFmtId="0" fontId="3" fillId="6" borderId="15" xfId="0" applyFont="1" applyFill="1" applyBorder="1" applyAlignment="1">
      <alignment vertical="top" wrapText="1"/>
    </xf>
    <xf numFmtId="0" fontId="3" fillId="0" borderId="63" xfId="0" applyFont="1" applyFill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top"/>
    </xf>
    <xf numFmtId="3" fontId="3" fillId="6" borderId="58" xfId="0" applyNumberFormat="1" applyFont="1" applyFill="1" applyBorder="1" applyAlignment="1">
      <alignment horizontal="center" vertical="top"/>
    </xf>
    <xf numFmtId="3" fontId="3" fillId="6" borderId="21" xfId="0" applyNumberFormat="1" applyFont="1" applyFill="1" applyBorder="1" applyAlignment="1">
      <alignment vertical="top"/>
    </xf>
    <xf numFmtId="3" fontId="3" fillId="0" borderId="32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3" borderId="21" xfId="0" applyNumberFormat="1" applyFont="1" applyFill="1" applyBorder="1" applyAlignment="1">
      <alignment vertical="top" wrapText="1"/>
    </xf>
    <xf numFmtId="0" fontId="3" fillId="6" borderId="13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49" fontId="3" fillId="6" borderId="5" xfId="0" applyNumberFormat="1" applyFont="1" applyFill="1" applyBorder="1" applyAlignment="1">
      <alignment horizontal="center" wrapText="1"/>
    </xf>
    <xf numFmtId="3" fontId="3" fillId="6" borderId="0" xfId="0" applyNumberFormat="1" applyFont="1" applyFill="1" applyBorder="1" applyAlignment="1">
      <alignment horizontal="center" vertical="top" wrapText="1"/>
    </xf>
    <xf numFmtId="3" fontId="3" fillId="6" borderId="8" xfId="0" applyNumberFormat="1" applyFont="1" applyFill="1" applyBorder="1" applyAlignment="1">
      <alignment horizontal="right" vertical="top"/>
    </xf>
    <xf numFmtId="3" fontId="3" fillId="6" borderId="51" xfId="0" applyNumberFormat="1" applyFont="1" applyFill="1" applyBorder="1" applyAlignment="1">
      <alignment horizontal="right" vertical="top" wrapText="1"/>
    </xf>
    <xf numFmtId="3" fontId="3" fillId="6" borderId="60" xfId="0" applyNumberFormat="1" applyFont="1" applyFill="1" applyBorder="1" applyAlignment="1">
      <alignment horizontal="right" vertical="top"/>
    </xf>
    <xf numFmtId="3" fontId="3" fillId="6" borderId="94" xfId="0" applyNumberFormat="1" applyFont="1" applyFill="1" applyBorder="1" applyAlignment="1">
      <alignment horizontal="right" vertical="top" wrapText="1"/>
    </xf>
    <xf numFmtId="3" fontId="5" fillId="6" borderId="19" xfId="0" applyNumberFormat="1" applyFont="1" applyFill="1" applyBorder="1" applyAlignment="1">
      <alignment horizontal="center" vertical="top"/>
    </xf>
    <xf numFmtId="3" fontId="3" fillId="6" borderId="69" xfId="0" applyNumberFormat="1" applyFont="1" applyFill="1" applyBorder="1" applyAlignment="1">
      <alignment horizontal="center" vertical="top"/>
    </xf>
    <xf numFmtId="3" fontId="3" fillId="6" borderId="69" xfId="0" applyNumberFormat="1" applyFont="1" applyFill="1" applyBorder="1" applyAlignment="1">
      <alignment horizontal="right" vertical="top"/>
    </xf>
    <xf numFmtId="3" fontId="3" fillId="6" borderId="52" xfId="0" applyNumberFormat="1" applyFont="1" applyFill="1" applyBorder="1" applyAlignment="1">
      <alignment horizontal="right" vertical="top" wrapText="1"/>
    </xf>
    <xf numFmtId="3" fontId="3" fillId="6" borderId="36" xfId="0" applyNumberFormat="1" applyFont="1" applyFill="1" applyBorder="1" applyAlignment="1">
      <alignment horizontal="right" vertical="top"/>
    </xf>
    <xf numFmtId="3" fontId="3" fillId="6" borderId="5" xfId="0" applyNumberFormat="1" applyFont="1" applyFill="1" applyBorder="1" applyAlignment="1">
      <alignment horizontal="right" vertical="top" wrapText="1"/>
    </xf>
    <xf numFmtId="3" fontId="3" fillId="6" borderId="0" xfId="0" applyNumberFormat="1" applyFont="1" applyFill="1" applyBorder="1" applyAlignment="1">
      <alignment horizontal="right" vertical="top"/>
    </xf>
    <xf numFmtId="3" fontId="3" fillId="6" borderId="14" xfId="0" applyNumberFormat="1" applyFont="1" applyFill="1" applyBorder="1" applyAlignment="1">
      <alignment horizontal="center" vertical="top" wrapText="1"/>
    </xf>
    <xf numFmtId="3" fontId="3" fillId="6" borderId="35" xfId="0" applyNumberFormat="1" applyFont="1" applyFill="1" applyBorder="1" applyAlignment="1">
      <alignment horizontal="center" vertical="top" wrapText="1"/>
    </xf>
    <xf numFmtId="3" fontId="3" fillId="6" borderId="16" xfId="0" applyNumberFormat="1" applyFont="1" applyFill="1" applyBorder="1" applyAlignment="1">
      <alignment horizontal="center" vertical="top" wrapText="1"/>
    </xf>
    <xf numFmtId="3" fontId="3" fillId="6" borderId="21" xfId="0" applyNumberFormat="1" applyFont="1" applyFill="1" applyBorder="1" applyAlignment="1">
      <alignment horizontal="center" vertical="top" wrapText="1"/>
    </xf>
    <xf numFmtId="49" fontId="5" fillId="6" borderId="79" xfId="0" applyNumberFormat="1" applyFont="1" applyFill="1" applyBorder="1" applyAlignment="1">
      <alignment horizontal="center" vertical="top"/>
    </xf>
    <xf numFmtId="3" fontId="5" fillId="6" borderId="14" xfId="0" applyNumberFormat="1" applyFont="1" applyFill="1" applyBorder="1" applyAlignment="1">
      <alignment vertical="top"/>
    </xf>
    <xf numFmtId="3" fontId="8" fillId="6" borderId="8" xfId="0" applyNumberFormat="1" applyFont="1" applyFill="1" applyBorder="1" applyAlignment="1">
      <alignment horizontal="center" vertical="center" wrapText="1"/>
    </xf>
    <xf numFmtId="3" fontId="5" fillId="6" borderId="16" xfId="0" applyNumberFormat="1" applyFont="1" applyFill="1" applyBorder="1" applyAlignment="1">
      <alignment horizontal="right" vertical="top"/>
    </xf>
    <xf numFmtId="3" fontId="5" fillId="6" borderId="29" xfId="0" applyNumberFormat="1" applyFont="1" applyFill="1" applyBorder="1" applyAlignment="1">
      <alignment horizontal="right" vertical="top"/>
    </xf>
    <xf numFmtId="3" fontId="5" fillId="6" borderId="19" xfId="0" applyNumberFormat="1" applyFont="1" applyFill="1" applyBorder="1" applyAlignment="1">
      <alignment horizontal="right" vertical="top"/>
    </xf>
    <xf numFmtId="3" fontId="3" fillId="6" borderId="31" xfId="0" applyNumberFormat="1" applyFont="1" applyFill="1" applyBorder="1" applyAlignment="1">
      <alignment horizontal="center" vertical="center" textRotation="90" wrapText="1"/>
    </xf>
    <xf numFmtId="3" fontId="3" fillId="6" borderId="8" xfId="0" applyNumberFormat="1" applyFont="1" applyFill="1" applyBorder="1" applyAlignment="1">
      <alignment vertical="center" textRotation="90" wrapText="1"/>
    </xf>
    <xf numFmtId="49" fontId="5" fillId="6" borderId="1" xfId="0" applyNumberFormat="1" applyFont="1" applyFill="1" applyBorder="1" applyAlignment="1">
      <alignment vertical="top"/>
    </xf>
    <xf numFmtId="0" fontId="2" fillId="6" borderId="95" xfId="0" applyFont="1" applyFill="1" applyBorder="1" applyAlignment="1">
      <alignment horizontal="center" vertical="center" textRotation="90" wrapText="1"/>
    </xf>
    <xf numFmtId="3" fontId="5" fillId="6" borderId="1" xfId="0" applyNumberFormat="1" applyFont="1" applyFill="1" applyBorder="1" applyAlignment="1">
      <alignment vertical="top"/>
    </xf>
    <xf numFmtId="3" fontId="3" fillId="6" borderId="13" xfId="0" applyNumberFormat="1" applyFont="1" applyFill="1" applyBorder="1" applyAlignment="1">
      <alignment vertical="center" wrapText="1"/>
    </xf>
    <xf numFmtId="3" fontId="5" fillId="6" borderId="15" xfId="0" applyNumberFormat="1" applyFont="1" applyFill="1" applyBorder="1" applyAlignment="1">
      <alignment horizontal="center" vertical="top"/>
    </xf>
    <xf numFmtId="0" fontId="10" fillId="6" borderId="13" xfId="0" applyFont="1" applyFill="1" applyBorder="1" applyAlignment="1">
      <alignment horizontal="center" vertical="center" textRotation="90" wrapText="1"/>
    </xf>
    <xf numFmtId="3" fontId="5" fillId="6" borderId="18" xfId="0" applyNumberFormat="1" applyFont="1" applyFill="1" applyBorder="1" applyAlignment="1">
      <alignment horizontal="center" vertical="top"/>
    </xf>
    <xf numFmtId="3" fontId="5" fillId="6" borderId="30" xfId="0" applyNumberFormat="1" applyFont="1" applyFill="1" applyBorder="1" applyAlignment="1">
      <alignment horizontal="center" vertical="top"/>
    </xf>
    <xf numFmtId="3" fontId="5" fillId="6" borderId="18" xfId="0" applyNumberFormat="1" applyFont="1" applyFill="1" applyBorder="1" applyAlignment="1">
      <alignment vertical="top"/>
    </xf>
    <xf numFmtId="3" fontId="8" fillId="6" borderId="34" xfId="0" applyNumberFormat="1" applyFont="1" applyFill="1" applyBorder="1" applyAlignment="1">
      <alignment horizontal="center" vertical="center" wrapText="1"/>
    </xf>
    <xf numFmtId="3" fontId="3" fillId="6" borderId="36" xfId="0" applyNumberFormat="1" applyFont="1" applyFill="1" applyBorder="1" applyAlignment="1">
      <alignment horizontal="center" vertical="top"/>
    </xf>
    <xf numFmtId="3" fontId="3" fillId="6" borderId="30" xfId="0" applyNumberFormat="1" applyFont="1" applyFill="1" applyBorder="1" applyAlignment="1">
      <alignment horizontal="center" vertical="top" wrapText="1"/>
    </xf>
    <xf numFmtId="3" fontId="3" fillId="6" borderId="29" xfId="0" applyNumberFormat="1" applyFont="1" applyFill="1" applyBorder="1" applyAlignment="1">
      <alignment horizontal="center" vertical="top" wrapText="1"/>
    </xf>
    <xf numFmtId="3" fontId="5" fillId="6" borderId="30" xfId="0" applyNumberFormat="1" applyFont="1" applyFill="1" applyBorder="1" applyAlignment="1">
      <alignment vertical="top"/>
    </xf>
    <xf numFmtId="3" fontId="8" fillId="6" borderId="31" xfId="0" applyNumberFormat="1" applyFont="1" applyFill="1" applyBorder="1" applyAlignment="1">
      <alignment horizontal="center" vertical="center" wrapText="1"/>
    </xf>
    <xf numFmtId="3" fontId="5" fillId="6" borderId="29" xfId="0" applyNumberFormat="1" applyFont="1" applyFill="1" applyBorder="1" applyAlignment="1">
      <alignment horizontal="center" vertical="top"/>
    </xf>
    <xf numFmtId="0" fontId="7" fillId="6" borderId="16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3" fontId="3" fillId="6" borderId="63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6" borderId="21" xfId="0" applyNumberFormat="1" applyFont="1" applyFill="1" applyBorder="1" applyAlignment="1">
      <alignment horizontal="right" vertical="center" wrapText="1"/>
    </xf>
    <xf numFmtId="0" fontId="3" fillId="6" borderId="63" xfId="0" applyFont="1" applyFill="1" applyBorder="1" applyAlignment="1">
      <alignment vertical="center" wrapText="1"/>
    </xf>
    <xf numFmtId="0" fontId="3" fillId="6" borderId="69" xfId="0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center" vertical="top"/>
    </xf>
    <xf numFmtId="0" fontId="7" fillId="6" borderId="13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top"/>
    </xf>
    <xf numFmtId="0" fontId="3" fillId="6" borderId="66" xfId="0" applyFont="1" applyFill="1" applyBorder="1" applyAlignment="1">
      <alignment horizontal="center" vertical="top"/>
    </xf>
    <xf numFmtId="3" fontId="3" fillId="6" borderId="26" xfId="0" applyNumberFormat="1" applyFont="1" applyFill="1" applyBorder="1" applyAlignment="1">
      <alignment horizontal="right" vertical="top"/>
    </xf>
    <xf numFmtId="164" fontId="3" fillId="6" borderId="16" xfId="0" applyNumberFormat="1" applyFont="1" applyFill="1" applyBorder="1" applyAlignment="1">
      <alignment horizontal="center" vertical="top"/>
    </xf>
    <xf numFmtId="3" fontId="3" fillId="6" borderId="27" xfId="0" applyNumberFormat="1" applyFont="1" applyFill="1" applyBorder="1" applyAlignment="1">
      <alignment horizontal="center" vertical="top"/>
    </xf>
    <xf numFmtId="3" fontId="3" fillId="6" borderId="18" xfId="0" applyNumberFormat="1" applyFont="1" applyFill="1" applyBorder="1" applyAlignment="1">
      <alignment horizontal="center" vertical="top" wrapText="1"/>
    </xf>
    <xf numFmtId="3" fontId="3" fillId="6" borderId="19" xfId="0" applyNumberFormat="1" applyFont="1" applyFill="1" applyBorder="1" applyAlignment="1">
      <alignment horizontal="center" vertical="top" wrapText="1"/>
    </xf>
    <xf numFmtId="3" fontId="3" fillId="6" borderId="61" xfId="0" applyNumberFormat="1" applyFont="1" applyFill="1" applyBorder="1" applyAlignment="1">
      <alignment horizontal="right" vertical="top"/>
    </xf>
    <xf numFmtId="0" fontId="3" fillId="6" borderId="34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top" wrapText="1"/>
    </xf>
    <xf numFmtId="0" fontId="3" fillId="0" borderId="58" xfId="0" applyFont="1" applyFill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top"/>
    </xf>
    <xf numFmtId="0" fontId="3" fillId="6" borderId="15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/>
    </xf>
    <xf numFmtId="3" fontId="3" fillId="6" borderId="58" xfId="0" applyNumberFormat="1" applyFont="1" applyFill="1" applyBorder="1" applyAlignment="1">
      <alignment horizontal="right" vertical="center"/>
    </xf>
    <xf numFmtId="3" fontId="3" fillId="3" borderId="81" xfId="0" applyNumberFormat="1" applyFont="1" applyFill="1" applyBorder="1" applyAlignment="1">
      <alignment horizontal="right" vertical="top"/>
    </xf>
    <xf numFmtId="3" fontId="3" fillId="3" borderId="94" xfId="0" applyNumberFormat="1" applyFont="1" applyFill="1" applyBorder="1" applyAlignment="1">
      <alignment horizontal="right" vertical="top" wrapText="1"/>
    </xf>
    <xf numFmtId="3" fontId="3" fillId="0" borderId="52" xfId="0" applyNumberFormat="1" applyFont="1" applyFill="1" applyBorder="1" applyAlignment="1">
      <alignment horizontal="right" vertical="top"/>
    </xf>
    <xf numFmtId="3" fontId="3" fillId="6" borderId="63" xfId="0" applyNumberFormat="1" applyFont="1" applyFill="1" applyBorder="1" applyAlignment="1">
      <alignment horizontal="right" vertical="center" wrapText="1"/>
    </xf>
    <xf numFmtId="3" fontId="3" fillId="3" borderId="52" xfId="0" applyNumberFormat="1" applyFont="1" applyFill="1" applyBorder="1" applyAlignment="1">
      <alignment horizontal="right" vertical="top"/>
    </xf>
    <xf numFmtId="3" fontId="3" fillId="6" borderId="62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right" vertical="top"/>
    </xf>
    <xf numFmtId="3" fontId="5" fillId="9" borderId="46" xfId="0" applyNumberFormat="1" applyFont="1" applyFill="1" applyBorder="1" applyAlignment="1">
      <alignment vertical="top"/>
    </xf>
    <xf numFmtId="3" fontId="3" fillId="6" borderId="71" xfId="0" applyNumberFormat="1" applyFont="1" applyFill="1" applyBorder="1" applyAlignment="1">
      <alignment vertical="top"/>
    </xf>
    <xf numFmtId="3" fontId="3" fillId="6" borderId="26" xfId="0" applyNumberFormat="1" applyFont="1" applyFill="1" applyBorder="1" applyAlignment="1">
      <alignment vertical="top"/>
    </xf>
    <xf numFmtId="164" fontId="3" fillId="6" borderId="14" xfId="0" applyNumberFormat="1" applyFont="1" applyFill="1" applyBorder="1" applyAlignment="1">
      <alignment horizontal="center" vertical="top"/>
    </xf>
    <xf numFmtId="49" fontId="3" fillId="6" borderId="14" xfId="0" applyNumberFormat="1" applyFont="1" applyFill="1" applyBorder="1" applyAlignment="1">
      <alignment horizontal="center" vertical="top"/>
    </xf>
    <xf numFmtId="3" fontId="3" fillId="6" borderId="36" xfId="0" applyNumberFormat="1" applyFont="1" applyFill="1" applyBorder="1" applyAlignment="1">
      <alignment vertical="top" wrapText="1"/>
    </xf>
    <xf numFmtId="3" fontId="3" fillId="6" borderId="5" xfId="0" applyNumberFormat="1" applyFont="1" applyFill="1" applyBorder="1" applyAlignment="1">
      <alignment vertical="top" wrapText="1"/>
    </xf>
    <xf numFmtId="3" fontId="3" fillId="0" borderId="22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Border="1" applyAlignment="1">
      <alignment vertical="top"/>
    </xf>
    <xf numFmtId="3" fontId="3" fillId="0" borderId="30" xfId="0" applyNumberFormat="1" applyFont="1" applyFill="1" applyBorder="1" applyAlignment="1">
      <alignment vertical="top"/>
    </xf>
    <xf numFmtId="3" fontId="3" fillId="6" borderId="52" xfId="0" applyNumberFormat="1" applyFont="1" applyFill="1" applyBorder="1" applyAlignment="1">
      <alignment horizontal="right" vertical="top"/>
    </xf>
    <xf numFmtId="0" fontId="3" fillId="6" borderId="31" xfId="0" applyFont="1" applyFill="1" applyBorder="1" applyAlignment="1">
      <alignment vertical="top" wrapText="1"/>
    </xf>
    <xf numFmtId="3" fontId="3" fillId="0" borderId="97" xfId="0" applyNumberFormat="1" applyFont="1" applyFill="1" applyBorder="1" applyAlignment="1">
      <alignment horizontal="center" vertical="top" wrapText="1"/>
    </xf>
    <xf numFmtId="3" fontId="3" fillId="0" borderId="99" xfId="0" applyNumberFormat="1" applyFont="1" applyBorder="1" applyAlignment="1">
      <alignment vertical="top"/>
    </xf>
    <xf numFmtId="3" fontId="3" fillId="0" borderId="100" xfId="0" applyNumberFormat="1" applyFont="1" applyFill="1" applyBorder="1" applyAlignment="1">
      <alignment vertical="top"/>
    </xf>
    <xf numFmtId="3" fontId="3" fillId="6" borderId="100" xfId="0" applyNumberFormat="1" applyFont="1" applyFill="1" applyBorder="1" applyAlignment="1">
      <alignment horizontal="right" vertical="top"/>
    </xf>
    <xf numFmtId="3" fontId="3" fillId="6" borderId="96" xfId="0" applyNumberFormat="1" applyFont="1" applyFill="1" applyBorder="1" applyAlignment="1">
      <alignment horizontal="right" vertical="top"/>
    </xf>
    <xf numFmtId="3" fontId="3" fillId="3" borderId="101" xfId="0" applyNumberFormat="1" applyFont="1" applyFill="1" applyBorder="1" applyAlignment="1">
      <alignment horizontal="right" vertical="top"/>
    </xf>
    <xf numFmtId="3" fontId="3" fillId="0" borderId="101" xfId="0" applyNumberFormat="1" applyFont="1" applyFill="1" applyBorder="1" applyAlignment="1">
      <alignment horizontal="right" vertical="top"/>
    </xf>
    <xf numFmtId="3" fontId="3" fillId="6" borderId="100" xfId="0" applyNumberFormat="1" applyFont="1" applyFill="1" applyBorder="1" applyAlignment="1">
      <alignment horizontal="center" vertical="top" wrapText="1"/>
    </xf>
    <xf numFmtId="3" fontId="3" fillId="0" borderId="96" xfId="0" applyNumberFormat="1" applyFont="1" applyFill="1" applyBorder="1" applyAlignment="1">
      <alignment horizontal="center" vertical="top" wrapText="1"/>
    </xf>
    <xf numFmtId="3" fontId="3" fillId="6" borderId="61" xfId="0" applyNumberFormat="1" applyFont="1" applyFill="1" applyBorder="1" applyAlignment="1">
      <alignment vertical="top"/>
    </xf>
    <xf numFmtId="3" fontId="3" fillId="6" borderId="82" xfId="0" applyNumberFormat="1" applyFont="1" applyFill="1" applyBorder="1" applyAlignment="1">
      <alignment horizontal="center" vertical="top"/>
    </xf>
    <xf numFmtId="3" fontId="3" fillId="6" borderId="78" xfId="0" applyNumberFormat="1" applyFont="1" applyFill="1" applyBorder="1" applyAlignment="1">
      <alignment vertical="top"/>
    </xf>
    <xf numFmtId="3" fontId="3" fillId="6" borderId="84" xfId="0" applyNumberFormat="1" applyFont="1" applyFill="1" applyBorder="1" applyAlignment="1">
      <alignment vertical="top"/>
    </xf>
    <xf numFmtId="3" fontId="3" fillId="6" borderId="79" xfId="0" applyNumberFormat="1" applyFont="1" applyFill="1" applyBorder="1" applyAlignment="1">
      <alignment vertical="top"/>
    </xf>
    <xf numFmtId="3" fontId="3" fillId="6" borderId="80" xfId="0" applyNumberFormat="1" applyFont="1" applyFill="1" applyBorder="1" applyAlignment="1">
      <alignment vertical="top"/>
    </xf>
    <xf numFmtId="3" fontId="3" fillId="6" borderId="82" xfId="0" applyNumberFormat="1" applyFont="1" applyFill="1" applyBorder="1" applyAlignment="1">
      <alignment vertical="top" wrapText="1"/>
    </xf>
    <xf numFmtId="3" fontId="3" fillId="6" borderId="78" xfId="0" applyNumberFormat="1" applyFont="1" applyFill="1" applyBorder="1" applyAlignment="1">
      <alignment vertical="top" wrapText="1"/>
    </xf>
    <xf numFmtId="0" fontId="3" fillId="6" borderId="80" xfId="0" applyFont="1" applyFill="1" applyBorder="1" applyAlignment="1">
      <alignment vertical="top" wrapText="1"/>
    </xf>
    <xf numFmtId="0" fontId="3" fillId="6" borderId="102" xfId="0" applyFont="1" applyFill="1" applyBorder="1" applyAlignment="1">
      <alignment vertical="top" wrapText="1"/>
    </xf>
    <xf numFmtId="3" fontId="3" fillId="6" borderId="81" xfId="0" applyNumberFormat="1" applyFont="1" applyFill="1" applyBorder="1" applyAlignment="1">
      <alignment vertical="top"/>
    </xf>
    <xf numFmtId="3" fontId="3" fillId="6" borderId="84" xfId="0" applyNumberFormat="1" applyFont="1" applyFill="1" applyBorder="1" applyAlignment="1">
      <alignment vertical="top" wrapText="1"/>
    </xf>
    <xf numFmtId="3" fontId="3" fillId="6" borderId="0" xfId="0" applyNumberFormat="1" applyFont="1" applyFill="1" applyBorder="1" applyAlignment="1">
      <alignment vertical="top" wrapText="1"/>
    </xf>
    <xf numFmtId="3" fontId="3" fillId="6" borderId="103" xfId="0" applyNumberFormat="1" applyFont="1" applyFill="1" applyBorder="1" applyAlignment="1">
      <alignment horizontal="center" vertical="top"/>
    </xf>
    <xf numFmtId="3" fontId="3" fillId="6" borderId="85" xfId="0" applyNumberFormat="1" applyFont="1" applyFill="1" applyBorder="1" applyAlignment="1">
      <alignment vertical="top"/>
    </xf>
    <xf numFmtId="3" fontId="3" fillId="6" borderId="104" xfId="0" applyNumberFormat="1" applyFont="1" applyFill="1" applyBorder="1" applyAlignment="1">
      <alignment vertical="top"/>
    </xf>
    <xf numFmtId="3" fontId="3" fillId="6" borderId="105" xfId="0" applyNumberFormat="1" applyFont="1" applyFill="1" applyBorder="1" applyAlignment="1">
      <alignment vertical="top"/>
    </xf>
    <xf numFmtId="3" fontId="3" fillId="6" borderId="102" xfId="0" applyNumberFormat="1" applyFont="1" applyFill="1" applyBorder="1" applyAlignment="1">
      <alignment vertical="top"/>
    </xf>
    <xf numFmtId="3" fontId="3" fillId="6" borderId="103" xfId="0" applyNumberFormat="1" applyFont="1" applyFill="1" applyBorder="1" applyAlignment="1">
      <alignment vertical="top" wrapText="1"/>
    </xf>
    <xf numFmtId="3" fontId="3" fillId="6" borderId="85" xfId="0" applyNumberFormat="1" applyFont="1" applyFill="1" applyBorder="1" applyAlignment="1">
      <alignment vertical="top" wrapText="1"/>
    </xf>
    <xf numFmtId="3" fontId="3" fillId="0" borderId="103" xfId="0" applyNumberFormat="1" applyFont="1" applyFill="1" applyBorder="1" applyAlignment="1">
      <alignment horizontal="center" vertical="top"/>
    </xf>
    <xf numFmtId="3" fontId="3" fillId="3" borderId="106" xfId="0" applyNumberFormat="1" applyFont="1" applyFill="1" applyBorder="1" applyAlignment="1">
      <alignment vertical="top"/>
    </xf>
    <xf numFmtId="3" fontId="3" fillId="0" borderId="107" xfId="0" applyNumberFormat="1" applyFont="1" applyBorder="1" applyAlignment="1">
      <alignment vertical="top"/>
    </xf>
    <xf numFmtId="3" fontId="3" fillId="0" borderId="105" xfId="0" applyNumberFormat="1" applyFont="1" applyBorder="1" applyAlignment="1">
      <alignment vertical="top"/>
    </xf>
    <xf numFmtId="3" fontId="3" fillId="0" borderId="102" xfId="0" applyNumberFormat="1" applyFont="1" applyBorder="1" applyAlignment="1">
      <alignment vertical="top"/>
    </xf>
    <xf numFmtId="3" fontId="3" fillId="3" borderId="104" xfId="0" applyNumberFormat="1" applyFont="1" applyFill="1" applyBorder="1" applyAlignment="1">
      <alignment vertical="top" wrapText="1"/>
    </xf>
    <xf numFmtId="3" fontId="3" fillId="3" borderId="85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left" vertical="top"/>
    </xf>
    <xf numFmtId="165" fontId="3" fillId="0" borderId="0" xfId="0" applyNumberFormat="1" applyFont="1" applyBorder="1" applyAlignment="1">
      <alignment vertical="top"/>
    </xf>
    <xf numFmtId="165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top"/>
    </xf>
    <xf numFmtId="165" fontId="3" fillId="0" borderId="2" xfId="0" applyNumberFormat="1" applyFont="1" applyBorder="1" applyAlignment="1">
      <alignment horizontal="center" vertical="center" textRotation="90"/>
    </xf>
    <xf numFmtId="165" fontId="3" fillId="0" borderId="3" xfId="0" applyNumberFormat="1" applyFont="1" applyBorder="1" applyAlignment="1">
      <alignment horizontal="center" vertical="center" textRotation="90"/>
    </xf>
    <xf numFmtId="165" fontId="7" fillId="0" borderId="0" xfId="0" applyNumberFormat="1" applyFont="1"/>
    <xf numFmtId="165" fontId="5" fillId="10" borderId="13" xfId="0" applyNumberFormat="1" applyFont="1" applyFill="1" applyBorder="1" applyAlignment="1">
      <alignment horizontal="center" vertical="top" wrapText="1"/>
    </xf>
    <xf numFmtId="165" fontId="3" fillId="6" borderId="51" xfId="0" applyNumberFormat="1" applyFont="1" applyFill="1" applyBorder="1" applyAlignment="1">
      <alignment horizontal="center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5" fillId="6" borderId="31" xfId="0" applyNumberFormat="1" applyFont="1" applyFill="1" applyBorder="1" applyAlignment="1">
      <alignment vertical="top" wrapText="1"/>
    </xf>
    <xf numFmtId="1" fontId="5" fillId="6" borderId="30" xfId="0" applyNumberFormat="1" applyFont="1" applyFill="1" applyBorder="1" applyAlignment="1">
      <alignment horizontal="center" vertical="top" wrapText="1"/>
    </xf>
    <xf numFmtId="1" fontId="5" fillId="6" borderId="17" xfId="0" applyNumberFormat="1" applyFont="1" applyFill="1" applyBorder="1" applyAlignment="1">
      <alignment horizontal="center" vertical="top" wrapText="1"/>
    </xf>
    <xf numFmtId="1" fontId="5" fillId="6" borderId="29" xfId="0" applyNumberFormat="1" applyFont="1" applyFill="1" applyBorder="1" applyAlignment="1">
      <alignment horizontal="center" vertical="top" wrapText="1"/>
    </xf>
    <xf numFmtId="165" fontId="3" fillId="6" borderId="88" xfId="0" applyNumberFormat="1" applyFont="1" applyFill="1" applyBorder="1" applyAlignment="1">
      <alignment horizontal="justify" vertical="top"/>
    </xf>
    <xf numFmtId="165" fontId="3" fillId="0" borderId="5" xfId="0" applyNumberFormat="1" applyFont="1" applyFill="1" applyBorder="1" applyAlignment="1">
      <alignment horizontal="center" vertical="top" wrapText="1"/>
    </xf>
    <xf numFmtId="165" fontId="3" fillId="3" borderId="51" xfId="0" applyNumberFormat="1" applyFont="1" applyFill="1" applyBorder="1" applyAlignment="1">
      <alignment horizontal="right" vertical="top" wrapText="1"/>
    </xf>
    <xf numFmtId="165" fontId="3" fillId="3" borderId="86" xfId="0" applyNumberFormat="1" applyFont="1" applyFill="1" applyBorder="1" applyAlignment="1">
      <alignment horizontal="left" vertical="top" wrapText="1"/>
    </xf>
    <xf numFmtId="1" fontId="3" fillId="3" borderId="87" xfId="0" applyNumberFormat="1" applyFont="1" applyFill="1" applyBorder="1" applyAlignment="1">
      <alignment horizontal="center" vertical="top" wrapText="1"/>
    </xf>
    <xf numFmtId="1" fontId="3" fillId="0" borderId="87" xfId="0" applyNumberFormat="1" applyFont="1" applyFill="1" applyBorder="1" applyAlignment="1">
      <alignment horizontal="center" vertical="top" wrapText="1"/>
    </xf>
    <xf numFmtId="1" fontId="3" fillId="0" borderId="88" xfId="0" applyNumberFormat="1" applyFont="1" applyFill="1" applyBorder="1" applyAlignment="1">
      <alignment horizontal="center" vertical="top" wrapText="1"/>
    </xf>
    <xf numFmtId="165" fontId="3" fillId="6" borderId="5" xfId="0" applyNumberFormat="1" applyFont="1" applyFill="1" applyBorder="1" applyAlignment="1">
      <alignment horizontal="center" vertical="top" wrapText="1"/>
    </xf>
    <xf numFmtId="165" fontId="3" fillId="0" borderId="51" xfId="0" applyNumberFormat="1" applyFont="1" applyFill="1" applyBorder="1" applyAlignment="1">
      <alignment horizontal="right" vertical="top"/>
    </xf>
    <xf numFmtId="165" fontId="3" fillId="6" borderId="99" xfId="0" applyNumberFormat="1" applyFont="1" applyFill="1" applyBorder="1" applyAlignment="1">
      <alignment vertical="top" wrapText="1"/>
    </xf>
    <xf numFmtId="1" fontId="3" fillId="6" borderId="100" xfId="0" applyNumberFormat="1" applyFont="1" applyFill="1" applyBorder="1" applyAlignment="1">
      <alignment horizontal="center" vertical="top" wrapText="1"/>
    </xf>
    <xf numFmtId="1" fontId="3" fillId="0" borderId="96" xfId="0" applyNumberFormat="1" applyFont="1" applyFill="1" applyBorder="1" applyAlignment="1">
      <alignment horizontal="center" vertical="top" wrapText="1"/>
    </xf>
    <xf numFmtId="165" fontId="3" fillId="6" borderId="51" xfId="0" applyNumberFormat="1" applyFont="1" applyFill="1" applyBorder="1" applyAlignment="1">
      <alignment horizontal="right" vertical="top" wrapText="1"/>
    </xf>
    <xf numFmtId="165" fontId="3" fillId="6" borderId="31" xfId="0" applyNumberFormat="1" applyFont="1" applyFill="1" applyBorder="1" applyAlignment="1">
      <alignment vertical="top" wrapText="1"/>
    </xf>
    <xf numFmtId="1" fontId="3" fillId="6" borderId="30" xfId="0" applyNumberFormat="1" applyFont="1" applyFill="1" applyBorder="1" applyAlignment="1">
      <alignment horizontal="center" vertical="top" wrapText="1"/>
    </xf>
    <xf numFmtId="1" fontId="3" fillId="6" borderId="29" xfId="0" applyNumberFormat="1" applyFont="1" applyFill="1" applyBorder="1" applyAlignment="1">
      <alignment horizontal="center" vertical="top" wrapText="1"/>
    </xf>
    <xf numFmtId="165" fontId="3" fillId="6" borderId="80" xfId="0" applyNumberFormat="1" applyFont="1" applyFill="1" applyBorder="1" applyAlignment="1">
      <alignment horizontal="justify" vertical="top"/>
    </xf>
    <xf numFmtId="165" fontId="3" fillId="3" borderId="13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165" fontId="3" fillId="6" borderId="5" xfId="0" applyNumberFormat="1" applyFont="1" applyFill="1" applyBorder="1" applyAlignment="1">
      <alignment horizontal="right" vertical="top" wrapText="1"/>
    </xf>
    <xf numFmtId="165" fontId="3" fillId="3" borderId="8" xfId="0" applyNumberFormat="1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35" xfId="0" applyNumberFormat="1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165" fontId="3" fillId="6" borderId="0" xfId="0" applyNumberFormat="1" applyFont="1" applyFill="1" applyBorder="1" applyAlignment="1">
      <alignment vertical="top"/>
    </xf>
    <xf numFmtId="165" fontId="3" fillId="6" borderId="5" xfId="0" applyNumberFormat="1" applyFont="1" applyFill="1" applyBorder="1" applyAlignment="1">
      <alignment horizontal="right" vertical="top"/>
    </xf>
    <xf numFmtId="165" fontId="3" fillId="3" borderId="31" xfId="0" applyNumberFormat="1" applyFont="1" applyFill="1" applyBorder="1" applyAlignment="1">
      <alignment vertical="top" wrapText="1"/>
    </xf>
    <xf numFmtId="1" fontId="3" fillId="0" borderId="30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top" wrapText="1"/>
    </xf>
    <xf numFmtId="165" fontId="3" fillId="6" borderId="15" xfId="0" applyNumberFormat="1" applyFont="1" applyFill="1" applyBorder="1" applyAlignment="1">
      <alignment horizontal="left" vertical="top" wrapText="1"/>
    </xf>
    <xf numFmtId="165" fontId="3" fillId="3" borderId="51" xfId="0" applyNumberFormat="1" applyFont="1" applyFill="1" applyBorder="1" applyAlignment="1">
      <alignment horizontal="right" vertical="top"/>
    </xf>
    <xf numFmtId="1" fontId="3" fillId="3" borderId="18" xfId="0" applyNumberFormat="1" applyFont="1" applyFill="1" applyBorder="1" applyAlignment="1">
      <alignment horizontal="center" vertical="top" wrapText="1"/>
    </xf>
    <xf numFmtId="1" fontId="3" fillId="3" borderId="19" xfId="0" applyNumberFormat="1" applyFont="1" applyFill="1" applyBorder="1" applyAlignment="1">
      <alignment horizontal="center" vertical="top" wrapText="1"/>
    </xf>
    <xf numFmtId="165" fontId="3" fillId="6" borderId="36" xfId="0" applyNumberFormat="1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left" vertical="top" wrapText="1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7" fillId="6" borderId="16" xfId="0" applyNumberFormat="1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6" borderId="6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top"/>
    </xf>
    <xf numFmtId="165" fontId="3" fillId="6" borderId="29" xfId="0" applyNumberFormat="1" applyFont="1" applyFill="1" applyBorder="1" applyAlignment="1">
      <alignment horizontal="justify" vertical="top"/>
    </xf>
    <xf numFmtId="165" fontId="3" fillId="6" borderId="0" xfId="0" applyNumberFormat="1" applyFont="1" applyFill="1" applyBorder="1" applyAlignment="1">
      <alignment horizontal="center" vertical="top"/>
    </xf>
    <xf numFmtId="165" fontId="3" fillId="6" borderId="70" xfId="0" applyNumberFormat="1" applyFont="1" applyFill="1" applyBorder="1" applyAlignment="1">
      <alignment horizontal="center" vertical="top"/>
    </xf>
    <xf numFmtId="165" fontId="3" fillId="6" borderId="56" xfId="0" applyNumberFormat="1" applyFont="1" applyFill="1" applyBorder="1" applyAlignment="1">
      <alignment horizontal="right" vertical="top"/>
    </xf>
    <xf numFmtId="165" fontId="3" fillId="6" borderId="53" xfId="0" applyNumberFormat="1" applyFont="1" applyFill="1" applyBorder="1" applyAlignment="1">
      <alignment horizontal="right" vertical="top"/>
    </xf>
    <xf numFmtId="165" fontId="3" fillId="6" borderId="8" xfId="0" applyNumberFormat="1" applyFont="1" applyFill="1" applyBorder="1" applyAlignment="1">
      <alignment vertical="top" wrapText="1"/>
    </xf>
    <xf numFmtId="165" fontId="3" fillId="0" borderId="0" xfId="0" applyNumberFormat="1" applyFont="1" applyBorder="1" applyAlignment="1">
      <alignment horizontal="left" vertical="top"/>
    </xf>
    <xf numFmtId="165" fontId="3" fillId="6" borderId="30" xfId="0" applyNumberFormat="1" applyFont="1" applyFill="1" applyBorder="1" applyAlignment="1">
      <alignment horizontal="center" vertical="top"/>
    </xf>
    <xf numFmtId="1" fontId="3" fillId="6" borderId="14" xfId="0" applyNumberFormat="1" applyFont="1" applyFill="1" applyBorder="1" applyAlignment="1">
      <alignment horizontal="center" vertical="top"/>
    </xf>
    <xf numFmtId="1" fontId="3" fillId="6" borderId="16" xfId="0" applyNumberFormat="1" applyFont="1" applyFill="1" applyBorder="1" applyAlignment="1">
      <alignment horizontal="center" vertical="top"/>
    </xf>
    <xf numFmtId="1" fontId="3" fillId="6" borderId="30" xfId="0" applyNumberFormat="1" applyFont="1" applyFill="1" applyBorder="1" applyAlignment="1">
      <alignment horizontal="center" vertical="top"/>
    </xf>
    <xf numFmtId="1" fontId="3" fillId="6" borderId="29" xfId="0" applyNumberFormat="1" applyFont="1" applyFill="1" applyBorder="1" applyAlignment="1">
      <alignment horizontal="center" vertical="top"/>
    </xf>
    <xf numFmtId="165" fontId="5" fillId="6" borderId="19" xfId="0" applyNumberFormat="1" applyFont="1" applyFill="1" applyBorder="1" applyAlignment="1">
      <alignment vertical="top" wrapText="1"/>
    </xf>
    <xf numFmtId="165" fontId="3" fillId="6" borderId="5" xfId="0" applyNumberFormat="1" applyFont="1" applyFill="1" applyBorder="1" applyAlignment="1">
      <alignment vertical="top" wrapText="1"/>
    </xf>
    <xf numFmtId="1" fontId="3" fillId="3" borderId="18" xfId="0" applyNumberFormat="1" applyFont="1" applyFill="1" applyBorder="1" applyAlignment="1">
      <alignment horizontal="center" vertical="top"/>
    </xf>
    <xf numFmtId="1" fontId="3" fillId="3" borderId="19" xfId="0" applyNumberFormat="1" applyFont="1" applyFill="1" applyBorder="1" applyAlignment="1">
      <alignment horizontal="center" vertical="top"/>
    </xf>
    <xf numFmtId="1" fontId="3" fillId="3" borderId="14" xfId="0" applyNumberFormat="1" applyFont="1" applyFill="1" applyBorder="1" applyAlignment="1">
      <alignment horizontal="center" vertical="top"/>
    </xf>
    <xf numFmtId="1" fontId="3" fillId="3" borderId="16" xfId="0" applyNumberFormat="1" applyFont="1" applyFill="1" applyBorder="1" applyAlignment="1">
      <alignment horizontal="center" vertical="top"/>
    </xf>
    <xf numFmtId="165" fontId="3" fillId="3" borderId="31" xfId="0" applyNumberFormat="1" applyFont="1" applyFill="1" applyBorder="1" applyAlignment="1">
      <alignment horizontal="left" vertical="top" wrapText="1"/>
    </xf>
    <xf numFmtId="1" fontId="3" fillId="3" borderId="30" xfId="0" applyNumberFormat="1" applyFont="1" applyFill="1" applyBorder="1" applyAlignment="1">
      <alignment horizontal="center" vertical="top"/>
    </xf>
    <xf numFmtId="1" fontId="3" fillId="3" borderId="29" xfId="0" applyNumberFormat="1" applyFont="1" applyFill="1" applyBorder="1" applyAlignment="1">
      <alignment horizontal="center" vertical="top"/>
    </xf>
    <xf numFmtId="165" fontId="3" fillId="6" borderId="51" xfId="0" applyNumberFormat="1" applyFont="1" applyFill="1" applyBorder="1" applyAlignment="1">
      <alignment vertical="top" wrapText="1"/>
    </xf>
    <xf numFmtId="4" fontId="3" fillId="6" borderId="14" xfId="0" applyNumberFormat="1" applyFont="1" applyFill="1" applyBorder="1" applyAlignment="1">
      <alignment horizontal="center" vertical="top"/>
    </xf>
    <xf numFmtId="4" fontId="3" fillId="3" borderId="14" xfId="0" applyNumberFormat="1" applyFont="1" applyFill="1" applyBorder="1" applyAlignment="1">
      <alignment horizontal="center" vertical="top"/>
    </xf>
    <xf numFmtId="4" fontId="3" fillId="6" borderId="16" xfId="0" applyNumberFormat="1" applyFont="1" applyFill="1" applyBorder="1" applyAlignment="1">
      <alignment horizontal="center" vertical="top"/>
    </xf>
    <xf numFmtId="1" fontId="2" fillId="3" borderId="14" xfId="0" applyNumberFormat="1" applyFont="1" applyFill="1" applyBorder="1" applyAlignment="1">
      <alignment horizontal="center" vertical="top"/>
    </xf>
    <xf numFmtId="1" fontId="2" fillId="6" borderId="16" xfId="0" applyNumberFormat="1" applyFont="1" applyFill="1" applyBorder="1" applyAlignment="1">
      <alignment horizontal="center" vertical="top"/>
    </xf>
    <xf numFmtId="165" fontId="3" fillId="6" borderId="69" xfId="0" applyNumberFormat="1" applyFont="1" applyFill="1" applyBorder="1" applyAlignment="1">
      <alignment horizontal="center" vertical="top"/>
    </xf>
    <xf numFmtId="165" fontId="3" fillId="6" borderId="22" xfId="0" applyNumberFormat="1" applyFont="1" applyFill="1" applyBorder="1" applyAlignment="1">
      <alignment vertical="top" wrapText="1"/>
    </xf>
    <xf numFmtId="1" fontId="2" fillId="3" borderId="30" xfId="0" applyNumberFormat="1" applyFont="1" applyFill="1" applyBorder="1" applyAlignment="1">
      <alignment horizontal="center" vertical="top"/>
    </xf>
    <xf numFmtId="165" fontId="5" fillId="2" borderId="49" xfId="0" applyNumberFormat="1" applyFont="1" applyFill="1" applyBorder="1" applyAlignment="1">
      <alignment vertical="top"/>
    </xf>
    <xf numFmtId="165" fontId="5" fillId="10" borderId="38" xfId="0" applyNumberFormat="1" applyFont="1" applyFill="1" applyBorder="1" applyAlignment="1">
      <alignment horizontal="center" vertical="top"/>
    </xf>
    <xf numFmtId="165" fontId="5" fillId="2" borderId="4" xfId="0" applyNumberFormat="1" applyFont="1" applyFill="1" applyBorder="1" applyAlignment="1">
      <alignment horizontal="center" vertical="top"/>
    </xf>
    <xf numFmtId="165" fontId="5" fillId="3" borderId="26" xfId="0" applyNumberFormat="1" applyFont="1" applyFill="1" applyBorder="1" applyAlignment="1">
      <alignment horizontal="center" vertical="top" wrapText="1"/>
    </xf>
    <xf numFmtId="165" fontId="5" fillId="3" borderId="27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/>
    </xf>
    <xf numFmtId="165" fontId="3" fillId="0" borderId="31" xfId="0" applyNumberFormat="1" applyFont="1" applyFill="1" applyBorder="1" applyAlignment="1">
      <alignment horizontal="left" vertical="top" wrapText="1"/>
    </xf>
    <xf numFmtId="1" fontId="3" fillId="0" borderId="30" xfId="0" applyNumberFormat="1" applyFont="1" applyFill="1" applyBorder="1" applyAlignment="1">
      <alignment horizontal="center" vertical="top"/>
    </xf>
    <xf numFmtId="1" fontId="3" fillId="0" borderId="52" xfId="0" applyNumberFormat="1" applyFont="1" applyFill="1" applyBorder="1" applyAlignment="1">
      <alignment horizontal="center" vertical="top"/>
    </xf>
    <xf numFmtId="165" fontId="3" fillId="0" borderId="37" xfId="0" applyNumberFormat="1" applyFont="1" applyFill="1" applyBorder="1" applyAlignment="1">
      <alignment vertical="top" wrapText="1"/>
    </xf>
    <xf numFmtId="1" fontId="3" fillId="0" borderId="29" xfId="0" applyNumberFormat="1" applyFont="1" applyFill="1" applyBorder="1" applyAlignment="1">
      <alignment horizontal="center" vertical="top"/>
    </xf>
    <xf numFmtId="165" fontId="3" fillId="6" borderId="34" xfId="0" applyNumberFormat="1" applyFont="1" applyFill="1" applyBorder="1" applyAlignment="1">
      <alignment horizontal="left" vertical="top" wrapText="1"/>
    </xf>
    <xf numFmtId="1" fontId="3" fillId="6" borderId="18" xfId="0" applyNumberFormat="1" applyFont="1" applyFill="1" applyBorder="1" applyAlignment="1">
      <alignment horizontal="center" vertical="top"/>
    </xf>
    <xf numFmtId="1" fontId="3" fillId="6" borderId="19" xfId="0" applyNumberFormat="1" applyFont="1" applyFill="1" applyBorder="1" applyAlignment="1">
      <alignment horizontal="center" vertical="top"/>
    </xf>
    <xf numFmtId="165" fontId="3" fillId="0" borderId="36" xfId="0" applyNumberFormat="1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51" xfId="0" applyNumberFormat="1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/>
    </xf>
    <xf numFmtId="1" fontId="3" fillId="0" borderId="62" xfId="0" applyNumberFormat="1" applyFont="1" applyFill="1" applyBorder="1" applyAlignment="1">
      <alignment horizontal="center" vertical="top"/>
    </xf>
    <xf numFmtId="165" fontId="5" fillId="10" borderId="39" xfId="0" applyNumberFormat="1" applyFont="1" applyFill="1" applyBorder="1" applyAlignment="1">
      <alignment horizontal="center" vertical="top"/>
    </xf>
    <xf numFmtId="165" fontId="5" fillId="2" borderId="23" xfId="0" applyNumberFormat="1" applyFont="1" applyFill="1" applyBorder="1" applyAlignment="1">
      <alignment horizontal="right" vertical="top"/>
    </xf>
    <xf numFmtId="165" fontId="3" fillId="0" borderId="69" xfId="0" applyNumberFormat="1" applyFont="1" applyFill="1" applyBorder="1" applyAlignment="1">
      <alignment horizontal="center" vertical="top"/>
    </xf>
    <xf numFmtId="165" fontId="3" fillId="0" borderId="57" xfId="0" applyNumberFormat="1" applyFont="1" applyFill="1" applyBorder="1" applyAlignment="1">
      <alignment horizontal="center" vertical="top"/>
    </xf>
    <xf numFmtId="165" fontId="11" fillId="8" borderId="28" xfId="0" applyNumberFormat="1" applyFont="1" applyFill="1" applyBorder="1" applyAlignment="1">
      <alignment horizontal="center" vertical="top"/>
    </xf>
    <xf numFmtId="165" fontId="3" fillId="6" borderId="66" xfId="0" applyNumberFormat="1" applyFont="1" applyFill="1" applyBorder="1" applyAlignment="1">
      <alignment horizontal="center" vertical="top"/>
    </xf>
    <xf numFmtId="165" fontId="5" fillId="2" borderId="65" xfId="0" applyNumberFormat="1" applyFont="1" applyFill="1" applyBorder="1" applyAlignment="1">
      <alignment horizontal="right" vertical="top"/>
    </xf>
    <xf numFmtId="165" fontId="5" fillId="10" borderId="23" xfId="0" applyNumberFormat="1" applyFont="1" applyFill="1" applyBorder="1" applyAlignment="1">
      <alignment horizontal="right" vertical="top"/>
    </xf>
    <xf numFmtId="165" fontId="5" fillId="10" borderId="65" xfId="0" applyNumberFormat="1" applyFont="1" applyFill="1" applyBorder="1" applyAlignment="1">
      <alignment horizontal="right" vertical="top"/>
    </xf>
    <xf numFmtId="165" fontId="5" fillId="4" borderId="38" xfId="0" applyNumberFormat="1" applyFont="1" applyFill="1" applyBorder="1" applyAlignment="1">
      <alignment horizontal="center" vertical="top"/>
    </xf>
    <xf numFmtId="165" fontId="5" fillId="4" borderId="49" xfId="0" applyNumberFormat="1" applyFont="1" applyFill="1" applyBorder="1" applyAlignment="1">
      <alignment horizontal="right" vertical="top"/>
    </xf>
    <xf numFmtId="165" fontId="5" fillId="4" borderId="33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Alignment="1">
      <alignment vertical="top"/>
    </xf>
    <xf numFmtId="165" fontId="3" fillId="3" borderId="0" xfId="0" applyNumberFormat="1" applyFont="1" applyFill="1" applyAlignment="1">
      <alignment vertical="top"/>
    </xf>
    <xf numFmtId="165" fontId="3" fillId="0" borderId="0" xfId="0" applyNumberFormat="1" applyFont="1" applyFill="1" applyBorder="1" applyAlignment="1">
      <alignment horizontal="center" vertical="top"/>
    </xf>
    <xf numFmtId="165" fontId="5" fillId="4" borderId="57" xfId="0" applyNumberFormat="1" applyFont="1" applyFill="1" applyBorder="1" applyAlignment="1">
      <alignment horizontal="center" vertical="top" wrapText="1"/>
    </xf>
    <xf numFmtId="165" fontId="5" fillId="4" borderId="6" xfId="0" applyNumberFormat="1" applyFont="1" applyFill="1" applyBorder="1" applyAlignment="1">
      <alignment horizontal="right" vertical="top"/>
    </xf>
    <xf numFmtId="165" fontId="3" fillId="0" borderId="58" xfId="0" applyNumberFormat="1" applyFont="1" applyBorder="1" applyAlignment="1">
      <alignment horizontal="center" vertical="top" wrapText="1"/>
    </xf>
    <xf numFmtId="165" fontId="3" fillId="0" borderId="22" xfId="0" applyNumberFormat="1" applyFont="1" applyBorder="1" applyAlignment="1">
      <alignment horizontal="right" vertical="top"/>
    </xf>
    <xf numFmtId="165" fontId="3" fillId="8" borderId="58" xfId="0" applyNumberFormat="1" applyFont="1" applyFill="1" applyBorder="1" applyAlignment="1">
      <alignment horizontal="center" vertical="top" wrapText="1"/>
    </xf>
    <xf numFmtId="165" fontId="3" fillId="8" borderId="22" xfId="0" applyNumberFormat="1" applyFont="1" applyFill="1" applyBorder="1" applyAlignment="1">
      <alignment horizontal="right" vertical="top"/>
    </xf>
    <xf numFmtId="165" fontId="5" fillId="4" borderId="58" xfId="0" applyNumberFormat="1" applyFont="1" applyFill="1" applyBorder="1" applyAlignment="1">
      <alignment horizontal="center" vertical="top" wrapText="1"/>
    </xf>
    <xf numFmtId="165" fontId="5" fillId="4" borderId="22" xfId="0" applyNumberFormat="1" applyFont="1" applyFill="1" applyBorder="1" applyAlignment="1">
      <alignment horizontal="right" vertical="top"/>
    </xf>
    <xf numFmtId="165" fontId="5" fillId="8" borderId="68" xfId="0" applyNumberFormat="1" applyFont="1" applyFill="1" applyBorder="1" applyAlignment="1">
      <alignment horizontal="center" vertical="top" wrapText="1"/>
    </xf>
    <xf numFmtId="165" fontId="5" fillId="8" borderId="49" xfId="0" applyNumberFormat="1" applyFont="1" applyFill="1" applyBorder="1" applyAlignment="1">
      <alignment horizontal="right" vertical="top"/>
    </xf>
    <xf numFmtId="165" fontId="3" fillId="6" borderId="58" xfId="0" applyNumberFormat="1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horizontal="left" vertical="top" wrapText="1"/>
    </xf>
    <xf numFmtId="165" fontId="5" fillId="3" borderId="10" xfId="0" applyNumberFormat="1" applyFont="1" applyFill="1" applyBorder="1" applyAlignment="1">
      <alignment horizontal="left" vertical="top" wrapText="1"/>
    </xf>
    <xf numFmtId="165" fontId="3" fillId="6" borderId="7" xfId="0" applyNumberFormat="1" applyFont="1" applyFill="1" applyBorder="1" applyAlignment="1">
      <alignment horizontal="center" vertical="center" textRotation="90" wrapText="1"/>
    </xf>
    <xf numFmtId="165" fontId="3" fillId="6" borderId="7" xfId="0" applyNumberFormat="1" applyFont="1" applyFill="1" applyBorder="1" applyAlignment="1">
      <alignment vertical="top" wrapText="1"/>
    </xf>
    <xf numFmtId="165" fontId="3" fillId="6" borderId="26" xfId="0" applyNumberFormat="1" applyFont="1" applyFill="1" applyBorder="1" applyAlignment="1">
      <alignment horizontal="center" vertical="top"/>
    </xf>
    <xf numFmtId="165" fontId="3" fillId="6" borderId="27" xfId="0" applyNumberFormat="1" applyFont="1" applyFill="1" applyBorder="1" applyAlignment="1">
      <alignment horizontal="center" vertical="top"/>
    </xf>
    <xf numFmtId="165" fontId="3" fillId="6" borderId="71" xfId="0" applyNumberFormat="1" applyFont="1" applyFill="1" applyBorder="1" applyAlignment="1">
      <alignment horizontal="center" vertical="top" wrapText="1"/>
    </xf>
    <xf numFmtId="165" fontId="3" fillId="6" borderId="44" xfId="0" applyNumberFormat="1" applyFont="1" applyFill="1" applyBorder="1" applyAlignment="1">
      <alignment horizontal="left" vertical="top" wrapText="1"/>
    </xf>
    <xf numFmtId="165" fontId="3" fillId="0" borderId="36" xfId="0" applyNumberFormat="1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wrapText="1"/>
    </xf>
    <xf numFmtId="165" fontId="5" fillId="6" borderId="59" xfId="0" applyNumberFormat="1" applyFont="1" applyFill="1" applyBorder="1" applyAlignment="1">
      <alignment horizontal="center" vertical="top"/>
    </xf>
    <xf numFmtId="165" fontId="3" fillId="6" borderId="33" xfId="0" applyNumberFormat="1" applyFont="1" applyFill="1" applyBorder="1" applyAlignment="1">
      <alignment horizontal="center" vertical="top" wrapText="1"/>
    </xf>
    <xf numFmtId="165" fontId="5" fillId="6" borderId="17" xfId="0" applyNumberFormat="1" applyFont="1" applyFill="1" applyBorder="1" applyAlignment="1">
      <alignment horizontal="center" vertical="center" wrapText="1"/>
    </xf>
    <xf numFmtId="165" fontId="5" fillId="6" borderId="35" xfId="0" applyNumberFormat="1" applyFont="1" applyFill="1" applyBorder="1" applyAlignment="1">
      <alignment horizontal="center" vertical="center" wrapText="1"/>
    </xf>
    <xf numFmtId="165" fontId="3" fillId="6" borderId="35" xfId="0" applyNumberFormat="1" applyFont="1" applyFill="1" applyBorder="1" applyAlignment="1">
      <alignment vertical="center" textRotation="90" wrapText="1"/>
    </xf>
    <xf numFmtId="165" fontId="7" fillId="6" borderId="35" xfId="0" applyNumberFormat="1" applyFont="1" applyFill="1" applyBorder="1" applyAlignment="1">
      <alignment horizontal="center" vertical="center" textRotation="90" wrapText="1"/>
    </xf>
    <xf numFmtId="165" fontId="5" fillId="6" borderId="29" xfId="0" applyNumberFormat="1" applyFont="1" applyFill="1" applyBorder="1" applyAlignment="1">
      <alignment vertical="top" wrapText="1"/>
    </xf>
    <xf numFmtId="165" fontId="3" fillId="6" borderId="59" xfId="0" applyNumberFormat="1" applyFont="1" applyFill="1" applyBorder="1" applyAlignment="1">
      <alignment horizontal="center" vertical="top" wrapText="1"/>
    </xf>
    <xf numFmtId="165" fontId="3" fillId="6" borderId="24" xfId="0" applyNumberFormat="1" applyFont="1" applyFill="1" applyBorder="1" applyAlignment="1">
      <alignment horizontal="center" vertical="top" wrapText="1"/>
    </xf>
    <xf numFmtId="165" fontId="3" fillId="6" borderId="71" xfId="0" applyNumberFormat="1" applyFont="1" applyFill="1" applyBorder="1" applyAlignment="1">
      <alignment horizontal="center" vertical="top"/>
    </xf>
    <xf numFmtId="165" fontId="5" fillId="8" borderId="22" xfId="0" applyNumberFormat="1" applyFont="1" applyFill="1" applyBorder="1" applyAlignment="1">
      <alignment vertical="top"/>
    </xf>
    <xf numFmtId="165" fontId="5" fillId="6" borderId="50" xfId="0" applyNumberFormat="1" applyFont="1" applyFill="1" applyBorder="1" applyAlignment="1">
      <alignment horizontal="left" vertical="top"/>
    </xf>
    <xf numFmtId="165" fontId="5" fillId="3" borderId="50" xfId="0" applyNumberFormat="1" applyFont="1" applyFill="1" applyBorder="1" applyAlignment="1">
      <alignment horizontal="left" vertical="top" wrapText="1"/>
    </xf>
    <xf numFmtId="165" fontId="3" fillId="0" borderId="44" xfId="0" applyNumberFormat="1" applyFont="1" applyFill="1" applyBorder="1" applyAlignment="1">
      <alignment vertical="top" wrapText="1"/>
    </xf>
    <xf numFmtId="165" fontId="3" fillId="3" borderId="44" xfId="0" applyNumberFormat="1" applyFont="1" applyFill="1" applyBorder="1" applyAlignment="1">
      <alignment vertical="top" wrapText="1"/>
    </xf>
    <xf numFmtId="165" fontId="5" fillId="10" borderId="68" xfId="0" applyNumberFormat="1" applyFont="1" applyFill="1" applyBorder="1" applyAlignment="1">
      <alignment horizontal="center" vertical="top"/>
    </xf>
    <xf numFmtId="165" fontId="5" fillId="2" borderId="49" xfId="0" applyNumberFormat="1" applyFont="1" applyFill="1" applyBorder="1" applyAlignment="1">
      <alignment horizontal="right" vertical="top"/>
    </xf>
    <xf numFmtId="165" fontId="3" fillId="6" borderId="30" xfId="0" applyNumberFormat="1" applyFont="1" applyFill="1" applyBorder="1" applyAlignment="1">
      <alignment horizontal="center" vertical="top" wrapText="1"/>
    </xf>
    <xf numFmtId="165" fontId="3" fillId="6" borderId="29" xfId="0" applyNumberFormat="1" applyFont="1" applyFill="1" applyBorder="1" applyAlignment="1">
      <alignment horizontal="center" vertical="top" wrapText="1"/>
    </xf>
    <xf numFmtId="165" fontId="5" fillId="8" borderId="22" xfId="0" applyNumberFormat="1" applyFont="1" applyFill="1" applyBorder="1" applyAlignment="1">
      <alignment horizontal="right" vertical="top"/>
    </xf>
    <xf numFmtId="3" fontId="3" fillId="6" borderId="24" xfId="0" applyNumberFormat="1" applyFont="1" applyFill="1" applyBorder="1" applyAlignment="1">
      <alignment horizontal="center" vertical="top" wrapText="1"/>
    </xf>
    <xf numFmtId="3" fontId="3" fillId="6" borderId="25" xfId="0" applyNumberFormat="1" applyFont="1" applyFill="1" applyBorder="1" applyAlignment="1">
      <alignment horizontal="center" vertical="top" wrapText="1"/>
    </xf>
    <xf numFmtId="165" fontId="3" fillId="0" borderId="56" xfId="0" applyNumberFormat="1" applyFont="1" applyFill="1" applyBorder="1" applyAlignment="1">
      <alignment horizontal="center" vertical="top"/>
    </xf>
    <xf numFmtId="165" fontId="3" fillId="6" borderId="5" xfId="0" applyNumberFormat="1" applyFont="1" applyFill="1" applyBorder="1" applyAlignment="1">
      <alignment horizontal="center" vertical="top"/>
    </xf>
    <xf numFmtId="165" fontId="10" fillId="6" borderId="5" xfId="0" applyNumberFormat="1" applyFont="1" applyFill="1" applyBorder="1" applyAlignment="1">
      <alignment horizontal="center" vertical="top"/>
    </xf>
    <xf numFmtId="165" fontId="3" fillId="0" borderId="22" xfId="0" applyNumberFormat="1" applyFont="1" applyFill="1" applyBorder="1" applyAlignment="1">
      <alignment horizontal="center" vertical="top"/>
    </xf>
    <xf numFmtId="165" fontId="5" fillId="8" borderId="46" xfId="0" applyNumberFormat="1" applyFont="1" applyFill="1" applyBorder="1" applyAlignment="1">
      <alignment vertical="top"/>
    </xf>
    <xf numFmtId="165" fontId="5" fillId="6" borderId="9" xfId="0" applyNumberFormat="1" applyFont="1" applyFill="1" applyBorder="1" applyAlignment="1">
      <alignment horizontal="right" vertical="top"/>
    </xf>
    <xf numFmtId="165" fontId="5" fillId="6" borderId="31" xfId="0" applyNumberFormat="1" applyFont="1" applyFill="1" applyBorder="1" applyAlignment="1">
      <alignment horizontal="right" vertical="top"/>
    </xf>
    <xf numFmtId="165" fontId="5" fillId="8" borderId="63" xfId="0" applyNumberFormat="1" applyFont="1" applyFill="1" applyBorder="1" applyAlignment="1">
      <alignment horizontal="right" vertical="top" wrapText="1"/>
    </xf>
    <xf numFmtId="165" fontId="5" fillId="6" borderId="16" xfId="0" applyNumberFormat="1" applyFont="1" applyFill="1" applyBorder="1" applyAlignment="1">
      <alignment vertical="top" wrapText="1"/>
    </xf>
    <xf numFmtId="165" fontId="5" fillId="6" borderId="8" xfId="0" applyNumberFormat="1" applyFont="1" applyFill="1" applyBorder="1" applyAlignment="1">
      <alignment vertical="top" wrapText="1"/>
    </xf>
    <xf numFmtId="1" fontId="5" fillId="6" borderId="14" xfId="0" applyNumberFormat="1" applyFont="1" applyFill="1" applyBorder="1" applyAlignment="1">
      <alignment horizontal="center" vertical="top" wrapText="1"/>
    </xf>
    <xf numFmtId="1" fontId="5" fillId="6" borderId="16" xfId="0" applyNumberFormat="1" applyFont="1" applyFill="1" applyBorder="1" applyAlignment="1">
      <alignment horizontal="center" vertical="top" wrapText="1"/>
    </xf>
    <xf numFmtId="165" fontId="5" fillId="10" borderId="13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/>
    </xf>
    <xf numFmtId="165" fontId="3" fillId="6" borderId="22" xfId="0" applyNumberFormat="1" applyFont="1" applyFill="1" applyBorder="1" applyAlignment="1">
      <alignment horizontal="center" vertical="top" wrapText="1"/>
    </xf>
    <xf numFmtId="165" fontId="3" fillId="6" borderId="22" xfId="0" applyNumberFormat="1" applyFont="1" applyFill="1" applyBorder="1" applyAlignment="1">
      <alignment horizontal="right" vertical="top"/>
    </xf>
    <xf numFmtId="165" fontId="3" fillId="3" borderId="22" xfId="0" applyNumberFormat="1" applyFont="1" applyFill="1" applyBorder="1" applyAlignment="1">
      <alignment horizontal="right" vertical="top" wrapText="1"/>
    </xf>
    <xf numFmtId="165" fontId="5" fillId="6" borderId="69" xfId="0" applyNumberFormat="1" applyFont="1" applyFill="1" applyBorder="1" applyAlignment="1">
      <alignment horizontal="right" vertical="top"/>
    </xf>
    <xf numFmtId="165" fontId="5" fillId="2" borderId="2" xfId="0" applyNumberFormat="1" applyFont="1" applyFill="1" applyBorder="1" applyAlignment="1">
      <alignment horizontal="center" vertical="top"/>
    </xf>
    <xf numFmtId="165" fontId="16" fillId="0" borderId="25" xfId="0" applyNumberFormat="1" applyFont="1" applyBorder="1" applyAlignment="1">
      <alignment horizontal="center"/>
    </xf>
    <xf numFmtId="3" fontId="3" fillId="6" borderId="16" xfId="0" applyNumberFormat="1" applyFont="1" applyFill="1" applyBorder="1" applyAlignment="1">
      <alignment vertical="top" wrapText="1"/>
    </xf>
    <xf numFmtId="0" fontId="3" fillId="6" borderId="80" xfId="0" applyFont="1" applyFill="1" applyBorder="1" applyAlignment="1">
      <alignment horizontal="justify" vertical="top"/>
    </xf>
    <xf numFmtId="3" fontId="3" fillId="6" borderId="15" xfId="0" applyNumberFormat="1" applyFont="1" applyFill="1" applyBorder="1" applyAlignment="1">
      <alignment horizontal="left" vertical="top" wrapText="1"/>
    </xf>
    <xf numFmtId="3" fontId="3" fillId="6" borderId="44" xfId="0" applyNumberFormat="1" applyFont="1" applyFill="1" applyBorder="1" applyAlignment="1">
      <alignment vertical="top" wrapText="1"/>
    </xf>
    <xf numFmtId="3" fontId="3" fillId="6" borderId="97" xfId="0" applyNumberFormat="1" applyFont="1" applyFill="1" applyBorder="1" applyAlignment="1">
      <alignment horizontal="right" vertical="top"/>
    </xf>
    <xf numFmtId="3" fontId="3" fillId="6" borderId="98" xfId="0" applyNumberFormat="1" applyFont="1" applyFill="1" applyBorder="1" applyAlignment="1">
      <alignment horizontal="right" vertical="top"/>
    </xf>
    <xf numFmtId="0" fontId="3" fillId="0" borderId="36" xfId="0" applyFont="1" applyBorder="1" applyAlignment="1">
      <alignment vertical="top" wrapText="1"/>
    </xf>
    <xf numFmtId="3" fontId="3" fillId="6" borderId="78" xfId="0" applyNumberFormat="1" applyFont="1" applyFill="1" applyBorder="1" applyAlignment="1">
      <alignment horizontal="right" vertical="top"/>
    </xf>
    <xf numFmtId="3" fontId="3" fillId="6" borderId="82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0" fontId="18" fillId="6" borderId="0" xfId="1" applyFont="1" applyFill="1" applyBorder="1" applyAlignment="1">
      <alignment vertical="top"/>
    </xf>
    <xf numFmtId="3" fontId="3" fillId="6" borderId="94" xfId="0" applyNumberFormat="1" applyFont="1" applyFill="1" applyBorder="1" applyAlignment="1">
      <alignment horizontal="right" vertical="top"/>
    </xf>
    <xf numFmtId="3" fontId="3" fillId="6" borderId="51" xfId="0" applyNumberFormat="1" applyFont="1" applyFill="1" applyBorder="1" applyAlignment="1">
      <alignment horizontal="right" vertical="top"/>
    </xf>
    <xf numFmtId="3" fontId="5" fillId="9" borderId="90" xfId="0" applyNumberFormat="1" applyFont="1" applyFill="1" applyBorder="1" applyAlignment="1">
      <alignment horizontal="right" vertical="top"/>
    </xf>
    <xf numFmtId="3" fontId="5" fillId="9" borderId="47" xfId="0" applyNumberFormat="1" applyFont="1" applyFill="1" applyBorder="1" applyAlignment="1">
      <alignment horizontal="right" vertical="top"/>
    </xf>
    <xf numFmtId="3" fontId="5" fillId="9" borderId="2" xfId="0" applyNumberFormat="1" applyFont="1" applyFill="1" applyBorder="1" applyAlignment="1">
      <alignment horizontal="right" vertical="top"/>
    </xf>
    <xf numFmtId="3" fontId="5" fillId="9" borderId="3" xfId="0" applyNumberFormat="1" applyFont="1" applyFill="1" applyBorder="1" applyAlignment="1">
      <alignment horizontal="right" vertical="top"/>
    </xf>
    <xf numFmtId="3" fontId="5" fillId="9" borderId="41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49" fontId="2" fillId="6" borderId="14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3" fontId="3" fillId="3" borderId="62" xfId="0" applyNumberFormat="1" applyFont="1" applyFill="1" applyBorder="1" applyAlignment="1">
      <alignment vertical="top" wrapText="1"/>
    </xf>
    <xf numFmtId="0" fontId="3" fillId="6" borderId="9" xfId="0" applyFont="1" applyFill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right" vertical="top"/>
    </xf>
    <xf numFmtId="49" fontId="5" fillId="9" borderId="26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/>
    </xf>
    <xf numFmtId="3" fontId="3" fillId="0" borderId="43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1" fontId="3" fillId="3" borderId="67" xfId="0" applyNumberFormat="1" applyFont="1" applyFill="1" applyBorder="1" applyAlignment="1">
      <alignment horizontal="right" vertical="top" wrapText="1"/>
    </xf>
    <xf numFmtId="1" fontId="3" fillId="3" borderId="6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top"/>
    </xf>
    <xf numFmtId="49" fontId="5" fillId="9" borderId="14" xfId="0" applyNumberFormat="1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3" fontId="3" fillId="0" borderId="32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0" fontId="3" fillId="0" borderId="13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center" textRotation="90" wrapText="1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63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top" wrapText="1"/>
    </xf>
    <xf numFmtId="0" fontId="10" fillId="6" borderId="36" xfId="0" applyFont="1" applyFill="1" applyBorder="1" applyAlignment="1">
      <alignment horizontal="center" vertical="center" textRotation="90" wrapText="1"/>
    </xf>
    <xf numFmtId="49" fontId="5" fillId="9" borderId="40" xfId="0" applyNumberFormat="1" applyFont="1" applyFill="1" applyBorder="1" applyAlignment="1">
      <alignment horizontal="center" vertical="top" wrapText="1"/>
    </xf>
    <xf numFmtId="3" fontId="3" fillId="6" borderId="35" xfId="0" applyNumberFormat="1" applyFont="1" applyFill="1" applyBorder="1" applyAlignment="1">
      <alignment horizontal="right" vertical="top"/>
    </xf>
    <xf numFmtId="3" fontId="3" fillId="6" borderId="36" xfId="0" applyNumberFormat="1" applyFont="1" applyFill="1" applyBorder="1" applyAlignment="1">
      <alignment horizontal="right" vertical="top" wrapText="1"/>
    </xf>
    <xf numFmtId="3" fontId="3" fillId="6" borderId="0" xfId="0" applyNumberFormat="1" applyFont="1" applyFill="1" applyBorder="1" applyAlignment="1">
      <alignment horizontal="center" vertical="top"/>
    </xf>
    <xf numFmtId="3" fontId="3" fillId="0" borderId="21" xfId="0" applyNumberFormat="1" applyFont="1" applyBorder="1" applyAlignment="1">
      <alignment vertical="top"/>
    </xf>
    <xf numFmtId="3" fontId="3" fillId="3" borderId="63" xfId="0" applyNumberFormat="1" applyFont="1" applyFill="1" applyBorder="1" applyAlignment="1">
      <alignment vertical="top"/>
    </xf>
    <xf numFmtId="3" fontId="3" fillId="0" borderId="58" xfId="0" applyNumberFormat="1" applyFont="1" applyBorder="1" applyAlignment="1">
      <alignment vertical="top"/>
    </xf>
    <xf numFmtId="3" fontId="3" fillId="0" borderId="44" xfId="0" applyNumberFormat="1" applyFont="1" applyBorder="1" applyAlignment="1">
      <alignment vertical="top"/>
    </xf>
    <xf numFmtId="3" fontId="3" fillId="6" borderId="21" xfId="0" applyNumberFormat="1" applyFont="1" applyFill="1" applyBorder="1" applyAlignment="1">
      <alignment horizontal="right" vertical="top" wrapText="1"/>
    </xf>
    <xf numFmtId="3" fontId="3" fillId="6" borderId="62" xfId="0" applyNumberFormat="1" applyFont="1" applyFill="1" applyBorder="1" applyAlignment="1">
      <alignment horizontal="right" vertical="top" wrapText="1"/>
    </xf>
    <xf numFmtId="3" fontId="3" fillId="6" borderId="1" xfId="0" applyNumberFormat="1" applyFont="1" applyFill="1" applyBorder="1" applyAlignment="1">
      <alignment horizontal="center" vertical="top"/>
    </xf>
    <xf numFmtId="3" fontId="3" fillId="6" borderId="15" xfId="0" applyNumberFormat="1" applyFont="1" applyFill="1" applyBorder="1" applyAlignment="1">
      <alignment horizontal="center" vertical="top"/>
    </xf>
    <xf numFmtId="0" fontId="10" fillId="0" borderId="69" xfId="0" applyFont="1" applyFill="1" applyBorder="1" applyAlignment="1">
      <alignment horizontal="center" vertical="center" textRotation="90" wrapText="1"/>
    </xf>
    <xf numFmtId="3" fontId="3" fillId="3" borderId="70" xfId="0" applyNumberFormat="1" applyFont="1" applyFill="1" applyBorder="1" applyAlignment="1">
      <alignment horizontal="center" vertical="top"/>
    </xf>
    <xf numFmtId="0" fontId="3" fillId="6" borderId="29" xfId="0" applyFont="1" applyFill="1" applyBorder="1" applyAlignment="1">
      <alignment vertical="top" wrapText="1"/>
    </xf>
    <xf numFmtId="3" fontId="3" fillId="0" borderId="77" xfId="0" applyNumberFormat="1" applyFont="1" applyBorder="1" applyAlignment="1">
      <alignment horizontal="right" vertical="top"/>
    </xf>
    <xf numFmtId="3" fontId="3" fillId="0" borderId="73" xfId="0" applyNumberFormat="1" applyFont="1" applyBorder="1" applyAlignment="1">
      <alignment horizontal="right" vertical="top"/>
    </xf>
    <xf numFmtId="3" fontId="3" fillId="0" borderId="72" xfId="0" applyNumberFormat="1" applyFont="1" applyBorder="1" applyAlignment="1">
      <alignment horizontal="right" vertical="top"/>
    </xf>
    <xf numFmtId="3" fontId="3" fillId="3" borderId="76" xfId="0" applyNumberFormat="1" applyFont="1" applyFill="1" applyBorder="1" applyAlignment="1">
      <alignment horizontal="right" vertical="top" wrapText="1"/>
    </xf>
    <xf numFmtId="3" fontId="3" fillId="3" borderId="74" xfId="0" applyNumberFormat="1" applyFont="1" applyFill="1" applyBorder="1" applyAlignment="1">
      <alignment horizontal="right" vertical="top" wrapText="1"/>
    </xf>
    <xf numFmtId="0" fontId="3" fillId="3" borderId="75" xfId="0" applyFont="1" applyFill="1" applyBorder="1" applyAlignment="1">
      <alignment horizontal="left" vertical="top" wrapText="1"/>
    </xf>
    <xf numFmtId="3" fontId="3" fillId="3" borderId="73" xfId="0" applyNumberFormat="1" applyFont="1" applyFill="1" applyBorder="1" applyAlignment="1">
      <alignment horizontal="center" vertical="top"/>
    </xf>
    <xf numFmtId="3" fontId="3" fillId="0" borderId="73" xfId="0" applyNumberFormat="1" applyFont="1" applyFill="1" applyBorder="1" applyAlignment="1">
      <alignment horizontal="center" vertical="top"/>
    </xf>
    <xf numFmtId="3" fontId="3" fillId="0" borderId="72" xfId="0" applyNumberFormat="1" applyFont="1" applyFill="1" applyBorder="1" applyAlignment="1">
      <alignment horizontal="center" vertical="top"/>
    </xf>
    <xf numFmtId="3" fontId="3" fillId="0" borderId="91" xfId="0" applyNumberFormat="1" applyFont="1" applyBorder="1" applyAlignment="1">
      <alignment vertical="top"/>
    </xf>
    <xf numFmtId="3" fontId="3" fillId="6" borderId="82" xfId="0" applyNumberFormat="1" applyFont="1" applyFill="1" applyBorder="1" applyAlignment="1">
      <alignment vertical="top"/>
    </xf>
    <xf numFmtId="3" fontId="3" fillId="0" borderId="79" xfId="0" applyNumberFormat="1" applyFont="1" applyBorder="1" applyAlignment="1">
      <alignment vertical="top"/>
    </xf>
    <xf numFmtId="3" fontId="3" fillId="0" borderId="83" xfId="0" applyNumberFormat="1" applyFont="1" applyBorder="1" applyAlignment="1">
      <alignment vertical="top"/>
    </xf>
    <xf numFmtId="3" fontId="3" fillId="3" borderId="91" xfId="0" applyNumberFormat="1" applyFont="1" applyFill="1" applyBorder="1" applyAlignment="1">
      <alignment horizontal="right" vertical="top" wrapText="1"/>
    </xf>
    <xf numFmtId="3" fontId="3" fillId="3" borderId="92" xfId="0" applyNumberFormat="1" applyFont="1" applyFill="1" applyBorder="1" applyAlignment="1">
      <alignment horizontal="right" vertical="top" wrapText="1"/>
    </xf>
    <xf numFmtId="3" fontId="3" fillId="6" borderId="26" xfId="0" applyNumberFormat="1" applyFont="1" applyFill="1" applyBorder="1" applyAlignment="1">
      <alignment horizontal="center" vertical="top"/>
    </xf>
    <xf numFmtId="3" fontId="5" fillId="8" borderId="46" xfId="0" applyNumberFormat="1" applyFont="1" applyFill="1" applyBorder="1" applyAlignment="1">
      <alignment vertical="top"/>
    </xf>
    <xf numFmtId="3" fontId="5" fillId="8" borderId="90" xfId="0" applyNumberFormat="1" applyFont="1" applyFill="1" applyBorder="1" applyAlignment="1">
      <alignment vertical="top"/>
    </xf>
    <xf numFmtId="3" fontId="5" fillId="8" borderId="2" xfId="0" applyNumberFormat="1" applyFont="1" applyFill="1" applyBorder="1" applyAlignment="1">
      <alignment vertical="top"/>
    </xf>
    <xf numFmtId="3" fontId="5" fillId="8" borderId="48" xfId="0" applyNumberFormat="1" applyFont="1" applyFill="1" applyBorder="1" applyAlignment="1">
      <alignment vertical="top"/>
    </xf>
    <xf numFmtId="3" fontId="3" fillId="6" borderId="24" xfId="0" applyNumberFormat="1" applyFont="1" applyFill="1" applyBorder="1" applyAlignment="1">
      <alignment horizontal="center" vertical="top"/>
    </xf>
    <xf numFmtId="3" fontId="3" fillId="6" borderId="28" xfId="0" applyNumberFormat="1" applyFont="1" applyFill="1" applyBorder="1" applyAlignment="1">
      <alignment horizontal="center" vertical="top"/>
    </xf>
    <xf numFmtId="3" fontId="3" fillId="6" borderId="25" xfId="0" applyNumberFormat="1" applyFont="1" applyFill="1" applyBorder="1" applyAlignment="1">
      <alignment horizontal="center" vertical="top"/>
    </xf>
    <xf numFmtId="3" fontId="3" fillId="6" borderId="27" xfId="0" applyNumberFormat="1" applyFont="1" applyFill="1" applyBorder="1" applyAlignment="1">
      <alignment horizontal="right" vertical="top"/>
    </xf>
    <xf numFmtId="3" fontId="3" fillId="6" borderId="56" xfId="0" applyNumberFormat="1" applyFont="1" applyFill="1" applyBorder="1" applyAlignment="1">
      <alignment horizontal="right" vertical="top" wrapText="1"/>
    </xf>
    <xf numFmtId="3" fontId="3" fillId="6" borderId="71" xfId="0" applyNumberFormat="1" applyFont="1" applyFill="1" applyBorder="1" applyAlignment="1">
      <alignment horizontal="center" vertical="top"/>
    </xf>
    <xf numFmtId="3" fontId="3" fillId="6" borderId="69" xfId="0" applyNumberFormat="1" applyFont="1" applyFill="1" applyBorder="1" applyAlignment="1">
      <alignment horizontal="right" vertical="top" wrapText="1"/>
    </xf>
    <xf numFmtId="3" fontId="5" fillId="8" borderId="41" xfId="0" applyNumberFormat="1" applyFont="1" applyFill="1" applyBorder="1" applyAlignment="1">
      <alignment vertical="top"/>
    </xf>
    <xf numFmtId="3" fontId="5" fillId="8" borderId="46" xfId="0" applyNumberFormat="1" applyFont="1" applyFill="1" applyBorder="1" applyAlignment="1">
      <alignment horizontal="right" vertical="top"/>
    </xf>
    <xf numFmtId="3" fontId="5" fillId="8" borderId="42" xfId="0" applyNumberFormat="1" applyFont="1" applyFill="1" applyBorder="1" applyAlignment="1">
      <alignment horizontal="right" vertical="top"/>
    </xf>
    <xf numFmtId="3" fontId="3" fillId="0" borderId="78" xfId="0" applyNumberFormat="1" applyFont="1" applyBorder="1" applyAlignment="1">
      <alignment vertical="top"/>
    </xf>
    <xf numFmtId="3" fontId="3" fillId="3" borderId="84" xfId="0" applyNumberFormat="1" applyFont="1" applyFill="1" applyBorder="1" applyAlignment="1">
      <alignment vertical="top"/>
    </xf>
    <xf numFmtId="3" fontId="3" fillId="0" borderId="82" xfId="0" applyNumberFormat="1" applyFont="1" applyBorder="1" applyAlignment="1">
      <alignment vertical="top"/>
    </xf>
    <xf numFmtId="3" fontId="3" fillId="6" borderId="78" xfId="0" applyNumberFormat="1" applyFont="1" applyFill="1" applyBorder="1" applyAlignment="1">
      <alignment horizontal="right" vertical="top" wrapText="1"/>
    </xf>
    <xf numFmtId="3" fontId="3" fillId="6" borderId="81" xfId="0" applyNumberFormat="1" applyFont="1" applyFill="1" applyBorder="1" applyAlignment="1">
      <alignment horizontal="right" vertical="top" wrapText="1"/>
    </xf>
    <xf numFmtId="3" fontId="10" fillId="6" borderId="13" xfId="0" applyNumberFormat="1" applyFont="1" applyFill="1" applyBorder="1" applyAlignment="1">
      <alignment vertical="center" textRotation="90" wrapText="1"/>
    </xf>
    <xf numFmtId="3" fontId="3" fillId="6" borderId="29" xfId="0" applyNumberFormat="1" applyFont="1" applyFill="1" applyBorder="1" applyAlignment="1">
      <alignment horizontal="justify" vertical="top"/>
    </xf>
    <xf numFmtId="3" fontId="3" fillId="3" borderId="30" xfId="0" applyNumberFormat="1" applyFont="1" applyFill="1" applyBorder="1" applyAlignment="1">
      <alignment horizontal="center" vertical="top" wrapText="1"/>
    </xf>
    <xf numFmtId="3" fontId="5" fillId="6" borderId="11" xfId="0" applyNumberFormat="1" applyFont="1" applyFill="1" applyBorder="1" applyAlignment="1">
      <alignment horizontal="center" vertical="top"/>
    </xf>
    <xf numFmtId="0" fontId="3" fillId="9" borderId="9" xfId="0" applyFont="1" applyFill="1" applyBorder="1" applyAlignment="1">
      <alignment horizontal="left" vertical="top" wrapText="1"/>
    </xf>
    <xf numFmtId="3" fontId="3" fillId="9" borderId="24" xfId="0" applyNumberFormat="1" applyFont="1" applyFill="1" applyBorder="1" applyAlignment="1">
      <alignment horizontal="center" vertical="top"/>
    </xf>
    <xf numFmtId="3" fontId="3" fillId="9" borderId="25" xfId="0" applyNumberFormat="1" applyFont="1" applyFill="1" applyBorder="1" applyAlignment="1">
      <alignment horizontal="center" vertical="top"/>
    </xf>
    <xf numFmtId="3" fontId="5" fillId="6" borderId="27" xfId="0" applyNumberFormat="1" applyFont="1" applyFill="1" applyBorder="1" applyAlignment="1">
      <alignment horizontal="left" vertical="top" wrapText="1"/>
    </xf>
    <xf numFmtId="3" fontId="3" fillId="6" borderId="7" xfId="0" applyNumberFormat="1" applyFont="1" applyFill="1" applyBorder="1" applyAlignment="1">
      <alignment horizontal="center" vertical="center" textRotation="90" wrapText="1"/>
    </xf>
    <xf numFmtId="3" fontId="3" fillId="6" borderId="56" xfId="0" applyNumberFormat="1" applyFont="1" applyFill="1" applyBorder="1" applyAlignment="1">
      <alignment horizontal="center" vertical="top" wrapText="1"/>
    </xf>
    <xf numFmtId="3" fontId="3" fillId="0" borderId="66" xfId="0" applyNumberFormat="1" applyFont="1" applyFill="1" applyBorder="1" applyAlignment="1">
      <alignment horizontal="center" vertical="top"/>
    </xf>
    <xf numFmtId="3" fontId="3" fillId="0" borderId="56" xfId="0" applyNumberFormat="1" applyFont="1" applyBorder="1" applyAlignment="1">
      <alignment horizontal="right" vertical="top"/>
    </xf>
    <xf numFmtId="49" fontId="5" fillId="2" borderId="59" xfId="0" applyNumberFormat="1" applyFont="1" applyFill="1" applyBorder="1" applyAlignment="1">
      <alignment horizontal="center" vertical="top"/>
    </xf>
    <xf numFmtId="3" fontId="3" fillId="0" borderId="56" xfId="0" applyNumberFormat="1" applyFont="1" applyFill="1" applyBorder="1" applyAlignment="1">
      <alignment horizontal="center" vertical="top"/>
    </xf>
    <xf numFmtId="49" fontId="5" fillId="10" borderId="31" xfId="0" applyNumberFormat="1" applyFont="1" applyFill="1" applyBorder="1" applyAlignment="1">
      <alignment vertical="top"/>
    </xf>
    <xf numFmtId="49" fontId="5" fillId="2" borderId="30" xfId="0" applyNumberFormat="1" applyFont="1" applyFill="1" applyBorder="1" applyAlignment="1">
      <alignment vertical="top"/>
    </xf>
    <xf numFmtId="3" fontId="5" fillId="9" borderId="37" xfId="0" applyNumberFormat="1" applyFont="1" applyFill="1" applyBorder="1" applyAlignment="1">
      <alignment vertical="top"/>
    </xf>
    <xf numFmtId="0" fontId="3" fillId="0" borderId="19" xfId="0" applyFont="1" applyBorder="1" applyAlignment="1">
      <alignment horizontal="left" vertical="top" wrapText="1"/>
    </xf>
    <xf numFmtId="0" fontId="10" fillId="6" borderId="60" xfId="0" applyFont="1" applyFill="1" applyBorder="1" applyAlignment="1">
      <alignment horizontal="center" vertical="top"/>
    </xf>
    <xf numFmtId="3" fontId="5" fillId="6" borderId="89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3" fontId="3" fillId="0" borderId="61" xfId="0" applyNumberFormat="1" applyFont="1" applyFill="1" applyBorder="1" applyAlignment="1">
      <alignment horizontal="center" vertical="top"/>
    </xf>
    <xf numFmtId="49" fontId="5" fillId="10" borderId="34" xfId="0" applyNumberFormat="1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center" vertical="center" textRotation="90" wrapText="1"/>
    </xf>
    <xf numFmtId="49" fontId="3" fillId="0" borderId="58" xfId="0" applyNumberFormat="1" applyFont="1" applyBorder="1" applyAlignment="1">
      <alignment horizontal="center" vertical="top" wrapText="1"/>
    </xf>
    <xf numFmtId="3" fontId="3" fillId="3" borderId="6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9" borderId="18" xfId="0" applyNumberFormat="1" applyFont="1" applyFill="1" applyBorder="1" applyAlignment="1">
      <alignment horizontal="center" vertical="top" wrapText="1"/>
    </xf>
    <xf numFmtId="0" fontId="5" fillId="6" borderId="71" xfId="0" applyFont="1" applyFill="1" applyBorder="1" applyAlignment="1">
      <alignment vertical="top"/>
    </xf>
    <xf numFmtId="49" fontId="5" fillId="6" borderId="27" xfId="0" applyNumberFormat="1" applyFont="1" applyFill="1" applyBorder="1" applyAlignment="1">
      <alignment horizontal="center" vertical="top"/>
    </xf>
    <xf numFmtId="49" fontId="3" fillId="6" borderId="29" xfId="0" applyNumberFormat="1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center" textRotation="90" wrapText="1"/>
    </xf>
    <xf numFmtId="49" fontId="5" fillId="0" borderId="29" xfId="0" applyNumberFormat="1" applyFont="1" applyBorder="1" applyAlignment="1">
      <alignment horizontal="center" vertical="top"/>
    </xf>
    <xf numFmtId="0" fontId="16" fillId="0" borderId="25" xfId="0" applyFont="1" applyBorder="1" applyAlignment="1">
      <alignment horizontal="center"/>
    </xf>
    <xf numFmtId="165" fontId="5" fillId="10" borderId="8" xfId="0" applyNumberFormat="1" applyFont="1" applyFill="1" applyBorder="1" applyAlignment="1">
      <alignment horizontal="center" vertical="top"/>
    </xf>
    <xf numFmtId="165" fontId="5" fillId="10" borderId="9" xfId="0" applyNumberFormat="1" applyFont="1" applyFill="1" applyBorder="1" applyAlignment="1">
      <alignment horizontal="center" vertical="top"/>
    </xf>
    <xf numFmtId="165" fontId="5" fillId="2" borderId="14" xfId="0" applyNumberFormat="1" applyFont="1" applyFill="1" applyBorder="1" applyAlignment="1">
      <alignment horizontal="center" vertical="top"/>
    </xf>
    <xf numFmtId="165" fontId="5" fillId="2" borderId="24" xfId="0" applyNumberFormat="1" applyFont="1" applyFill="1" applyBorder="1" applyAlignment="1">
      <alignment horizontal="center" vertical="top"/>
    </xf>
    <xf numFmtId="165" fontId="5" fillId="10" borderId="7" xfId="0" applyNumberFormat="1" applyFont="1" applyFill="1" applyBorder="1" applyAlignment="1">
      <alignment horizontal="center" vertical="top"/>
    </xf>
    <xf numFmtId="165" fontId="5" fillId="2" borderId="26" xfId="0" applyNumberFormat="1" applyFont="1" applyFill="1" applyBorder="1" applyAlignment="1">
      <alignment horizontal="center" vertical="top"/>
    </xf>
    <xf numFmtId="165" fontId="5" fillId="0" borderId="27" xfId="0" applyNumberFormat="1" applyFont="1" applyBorder="1" applyAlignment="1">
      <alignment horizontal="center" vertical="top"/>
    </xf>
    <xf numFmtId="165" fontId="5" fillId="6" borderId="40" xfId="0" applyNumberFormat="1" applyFont="1" applyFill="1" applyBorder="1" applyAlignment="1">
      <alignment horizontal="center" vertical="top"/>
    </xf>
    <xf numFmtId="165" fontId="5" fillId="10" borderId="31" xfId="0" applyNumberFormat="1" applyFont="1" applyFill="1" applyBorder="1" applyAlignment="1">
      <alignment horizontal="center" vertical="top"/>
    </xf>
    <xf numFmtId="165" fontId="5" fillId="2" borderId="30" xfId="0" applyNumberFormat="1" applyFont="1" applyFill="1" applyBorder="1" applyAlignment="1">
      <alignment horizontal="center" vertical="top"/>
    </xf>
    <xf numFmtId="165" fontId="5" fillId="6" borderId="37" xfId="0" applyNumberFormat="1" applyFont="1" applyFill="1" applyBorder="1" applyAlignment="1">
      <alignment horizontal="center" vertical="top"/>
    </xf>
    <xf numFmtId="165" fontId="3" fillId="6" borderId="16" xfId="0" applyNumberFormat="1" applyFont="1" applyFill="1" applyBorder="1" applyAlignment="1">
      <alignment horizontal="center" vertical="top"/>
    </xf>
    <xf numFmtId="165" fontId="3" fillId="6" borderId="29" xfId="0" applyNumberFormat="1" applyFont="1" applyFill="1" applyBorder="1" applyAlignment="1">
      <alignment horizontal="center" vertical="top"/>
    </xf>
    <xf numFmtId="165" fontId="3" fillId="3" borderId="34" xfId="0" applyNumberFormat="1" applyFont="1" applyFill="1" applyBorder="1" applyAlignment="1">
      <alignment horizontal="left" vertical="top" wrapText="1"/>
    </xf>
    <xf numFmtId="165" fontId="5" fillId="6" borderId="14" xfId="0" applyNumberFormat="1" applyFont="1" applyFill="1" applyBorder="1" applyAlignment="1">
      <alignment horizontal="center" vertical="top"/>
    </xf>
    <xf numFmtId="165" fontId="3" fillId="6" borderId="8" xfId="0" applyNumberFormat="1" applyFont="1" applyFill="1" applyBorder="1" applyAlignment="1">
      <alignment horizontal="left" vertical="top" wrapText="1"/>
    </xf>
    <xf numFmtId="165" fontId="3" fillId="6" borderId="8" xfId="0" applyNumberFormat="1" applyFont="1" applyFill="1" applyBorder="1" applyAlignment="1">
      <alignment horizontal="center" vertical="center" textRotation="90" wrapText="1"/>
    </xf>
    <xf numFmtId="165" fontId="3" fillId="6" borderId="36" xfId="0" applyNumberFormat="1" applyFont="1" applyFill="1" applyBorder="1" applyAlignment="1">
      <alignment horizontal="center" vertical="center" textRotation="90" wrapText="1"/>
    </xf>
    <xf numFmtId="165" fontId="5" fillId="6" borderId="16" xfId="0" applyNumberFormat="1" applyFont="1" applyFill="1" applyBorder="1" applyAlignment="1">
      <alignment horizontal="center" vertical="top"/>
    </xf>
    <xf numFmtId="165" fontId="3" fillId="6" borderId="16" xfId="0" applyNumberFormat="1" applyFont="1" applyFill="1" applyBorder="1" applyAlignment="1">
      <alignment vertical="top" wrapText="1"/>
    </xf>
    <xf numFmtId="165" fontId="3" fillId="6" borderId="35" xfId="0" applyNumberFormat="1" applyFont="1" applyFill="1" applyBorder="1" applyAlignment="1">
      <alignment horizontal="center" vertical="center" textRotation="90" wrapText="1"/>
    </xf>
    <xf numFmtId="165" fontId="3" fillId="6" borderId="15" xfId="0" applyNumberFormat="1" applyFont="1" applyFill="1" applyBorder="1" applyAlignment="1">
      <alignment vertical="top" wrapText="1"/>
    </xf>
    <xf numFmtId="0" fontId="5" fillId="0" borderId="57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left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5" fillId="10" borderId="8" xfId="0" applyNumberFormat="1" applyFont="1" applyFill="1" applyBorder="1" applyAlignment="1">
      <alignment horizontal="center" vertical="top"/>
    </xf>
    <xf numFmtId="49" fontId="5" fillId="10" borderId="9" xfId="0" applyNumberFormat="1" applyFont="1" applyFill="1" applyBorder="1" applyAlignment="1">
      <alignment horizontal="center" vertical="top"/>
    </xf>
    <xf numFmtId="49" fontId="5" fillId="2" borderId="14" xfId="0" applyNumberFormat="1" applyFont="1" applyFill="1" applyBorder="1" applyAlignment="1">
      <alignment horizontal="center" vertical="top"/>
    </xf>
    <xf numFmtId="49" fontId="5" fillId="2" borderId="24" xfId="0" applyNumberFormat="1" applyFont="1" applyFill="1" applyBorder="1" applyAlignment="1">
      <alignment horizontal="center" vertical="top"/>
    </xf>
    <xf numFmtId="49" fontId="5" fillId="6" borderId="14" xfId="0" applyNumberFormat="1" applyFont="1" applyFill="1" applyBorder="1" applyAlignment="1">
      <alignment horizontal="center" vertical="top" wrapText="1"/>
    </xf>
    <xf numFmtId="49" fontId="5" fillId="6" borderId="24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3" fillId="6" borderId="8" xfId="0" applyFont="1" applyFill="1" applyBorder="1" applyAlignment="1">
      <alignment horizontal="left" vertical="top" wrapText="1"/>
    </xf>
    <xf numFmtId="49" fontId="5" fillId="9" borderId="14" xfId="0" applyNumberFormat="1" applyFont="1" applyFill="1" applyBorder="1" applyAlignment="1">
      <alignment horizontal="center" vertical="top"/>
    </xf>
    <xf numFmtId="3" fontId="3" fillId="3" borderId="34" xfId="0" applyNumberFormat="1" applyFont="1" applyFill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left" vertical="top" wrapText="1"/>
    </xf>
    <xf numFmtId="49" fontId="3" fillId="6" borderId="16" xfId="0" applyNumberFormat="1" applyFont="1" applyFill="1" applyBorder="1" applyAlignment="1">
      <alignment horizontal="center" vertical="top"/>
    </xf>
    <xf numFmtId="3" fontId="5" fillId="6" borderId="16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10" borderId="7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10" fillId="0" borderId="66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3" fontId="5" fillId="9" borderId="14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6" borderId="36" xfId="0" applyFont="1" applyFill="1" applyBorder="1" applyAlignment="1">
      <alignment horizontal="center" vertical="center" textRotation="90" wrapText="1"/>
    </xf>
    <xf numFmtId="49" fontId="3" fillId="0" borderId="56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3" fontId="3" fillId="6" borderId="5" xfId="0" applyNumberFormat="1" applyFont="1" applyFill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5" fillId="3" borderId="30" xfId="0" applyNumberFormat="1" applyFont="1" applyFill="1" applyBorder="1" applyAlignment="1">
      <alignment vertical="top"/>
    </xf>
    <xf numFmtId="0" fontId="3" fillId="3" borderId="15" xfId="0" applyFont="1" applyFill="1" applyBorder="1" applyAlignment="1">
      <alignment vertical="top" wrapText="1"/>
    </xf>
    <xf numFmtId="49" fontId="5" fillId="6" borderId="18" xfId="0" applyNumberFormat="1" applyFont="1" applyFill="1" applyBorder="1" applyAlignment="1">
      <alignment horizontal="center" vertical="top"/>
    </xf>
    <xf numFmtId="49" fontId="5" fillId="6" borderId="30" xfId="0" applyNumberFormat="1" applyFont="1" applyFill="1" applyBorder="1" applyAlignment="1">
      <alignment horizontal="center" vertical="top"/>
    </xf>
    <xf numFmtId="0" fontId="3" fillId="6" borderId="29" xfId="0" applyFont="1" applyFill="1" applyBorder="1" applyAlignment="1">
      <alignment horizontal="left" vertical="top" wrapText="1"/>
    </xf>
    <xf numFmtId="3" fontId="3" fillId="6" borderId="36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top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left" vertical="top" wrapText="1"/>
    </xf>
    <xf numFmtId="0" fontId="7" fillId="6" borderId="31" xfId="0" applyFont="1" applyFill="1" applyBorder="1" applyAlignment="1">
      <alignment horizontal="left" vertical="top" wrapText="1"/>
    </xf>
    <xf numFmtId="0" fontId="7" fillId="6" borderId="21" xfId="0" applyFont="1" applyFill="1" applyBorder="1" applyAlignment="1">
      <alignment horizontal="center" wrapText="1"/>
    </xf>
    <xf numFmtId="0" fontId="7" fillId="9" borderId="68" xfId="0" applyFont="1" applyFill="1" applyBorder="1" applyAlignment="1">
      <alignment vertical="top" wrapText="1"/>
    </xf>
    <xf numFmtId="0" fontId="7" fillId="6" borderId="59" xfId="0" applyFont="1" applyFill="1" applyBorder="1" applyAlignment="1">
      <alignment horizontal="left" vertical="top" wrapText="1"/>
    </xf>
    <xf numFmtId="0" fontId="7" fillId="0" borderId="68" xfId="0" applyFont="1" applyBorder="1" applyAlignment="1">
      <alignment horizontal="center"/>
    </xf>
    <xf numFmtId="165" fontId="3" fillId="0" borderId="36" xfId="0" applyNumberFormat="1" applyFont="1" applyBorder="1" applyAlignment="1">
      <alignment horizontal="right" vertical="top"/>
    </xf>
    <xf numFmtId="165" fontId="3" fillId="0" borderId="0" xfId="0" applyNumberFormat="1" applyFont="1" applyBorder="1" applyAlignment="1">
      <alignment vertical="top" wrapText="1"/>
    </xf>
    <xf numFmtId="165" fontId="7" fillId="0" borderId="0" xfId="0" applyNumberFormat="1" applyFont="1" applyAlignment="1">
      <alignment vertical="top" wrapText="1"/>
    </xf>
    <xf numFmtId="165" fontId="7" fillId="0" borderId="0" xfId="0" applyNumberFormat="1" applyFont="1" applyBorder="1" applyAlignment="1">
      <alignment vertical="top" wrapText="1"/>
    </xf>
    <xf numFmtId="165" fontId="18" fillId="6" borderId="0" xfId="1" applyNumberFormat="1" applyFont="1" applyFill="1" applyBorder="1" applyAlignment="1">
      <alignment vertical="top"/>
    </xf>
    <xf numFmtId="165" fontId="3" fillId="0" borderId="5" xfId="0" applyNumberFormat="1" applyFont="1" applyFill="1" applyBorder="1" applyAlignment="1">
      <alignment horizontal="right" vertical="top"/>
    </xf>
    <xf numFmtId="165" fontId="3" fillId="6" borderId="5" xfId="0" applyNumberFormat="1" applyFont="1" applyFill="1" applyBorder="1" applyAlignment="1">
      <alignment horizontal="right" vertical="center" wrapText="1"/>
    </xf>
    <xf numFmtId="0" fontId="7" fillId="6" borderId="25" xfId="0" applyFont="1" applyFill="1" applyBorder="1" applyAlignment="1">
      <alignment horizontal="right" vertical="top" wrapText="1"/>
    </xf>
    <xf numFmtId="165" fontId="5" fillId="8" borderId="68" xfId="0" applyNumberFormat="1" applyFont="1" applyFill="1" applyBorder="1" applyAlignment="1">
      <alignment horizontal="right" vertical="top"/>
    </xf>
    <xf numFmtId="165" fontId="7" fillId="6" borderId="8" xfId="0" applyNumberFormat="1" applyFont="1" applyFill="1" applyBorder="1" applyAlignment="1">
      <alignment horizontal="left" vertical="top" wrapText="1"/>
    </xf>
    <xf numFmtId="165" fontId="7" fillId="0" borderId="8" xfId="0" applyNumberFormat="1" applyFont="1" applyBorder="1" applyAlignment="1">
      <alignment horizontal="left" vertical="top" wrapText="1"/>
    </xf>
    <xf numFmtId="1" fontId="2" fillId="6" borderId="14" xfId="0" applyNumberFormat="1" applyFont="1" applyFill="1" applyBorder="1" applyAlignment="1">
      <alignment horizontal="center" vertical="top"/>
    </xf>
    <xf numFmtId="0" fontId="7" fillId="6" borderId="29" xfId="0" applyFont="1" applyFill="1" applyBorder="1" applyAlignment="1">
      <alignment horizontal="right" vertical="top" wrapText="1"/>
    </xf>
    <xf numFmtId="1" fontId="2" fillId="3" borderId="29" xfId="0" applyNumberFormat="1" applyFont="1" applyFill="1" applyBorder="1" applyAlignment="1">
      <alignment horizontal="center" vertical="top"/>
    </xf>
    <xf numFmtId="165" fontId="3" fillId="6" borderId="36" xfId="0" applyNumberFormat="1" applyFont="1" applyFill="1" applyBorder="1" applyAlignment="1">
      <alignment horizontal="right" vertical="top" wrapText="1"/>
    </xf>
    <xf numFmtId="165" fontId="3" fillId="6" borderId="69" xfId="0" applyNumberFormat="1" applyFont="1" applyFill="1" applyBorder="1" applyAlignment="1">
      <alignment horizontal="right" vertical="top"/>
    </xf>
    <xf numFmtId="165" fontId="3" fillId="6" borderId="22" xfId="0" applyNumberFormat="1" applyFont="1" applyFill="1" applyBorder="1" applyAlignment="1">
      <alignment horizontal="right" vertical="top" wrapText="1"/>
    </xf>
    <xf numFmtId="165" fontId="5" fillId="6" borderId="26" xfId="0" applyNumberFormat="1" applyFont="1" applyFill="1" applyBorder="1" applyAlignment="1">
      <alignment horizontal="center" vertical="top" wrapText="1"/>
    </xf>
    <xf numFmtId="165" fontId="5" fillId="3" borderId="109" xfId="0" applyNumberFormat="1" applyFont="1" applyFill="1" applyBorder="1" applyAlignment="1">
      <alignment horizontal="left" vertical="top" wrapText="1"/>
    </xf>
    <xf numFmtId="165" fontId="10" fillId="0" borderId="10" xfId="0" applyNumberFormat="1" applyFont="1" applyFill="1" applyBorder="1" applyAlignment="1">
      <alignment horizontal="center" vertical="center" textRotation="90" wrapText="1"/>
    </xf>
    <xf numFmtId="165" fontId="3" fillId="0" borderId="56" xfId="0" applyNumberFormat="1" applyFont="1" applyBorder="1" applyAlignment="1">
      <alignment horizontal="right" vertical="top"/>
    </xf>
    <xf numFmtId="165" fontId="3" fillId="0" borderId="10" xfId="0" applyNumberFormat="1" applyFont="1" applyFill="1" applyBorder="1" applyAlignment="1">
      <alignment horizontal="left" vertical="top" wrapText="1"/>
    </xf>
    <xf numFmtId="165" fontId="3" fillId="3" borderId="11" xfId="0" applyNumberFormat="1" applyFont="1" applyFill="1" applyBorder="1" applyAlignment="1">
      <alignment horizontal="center" vertical="top"/>
    </xf>
    <xf numFmtId="165" fontId="3" fillId="3" borderId="12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 wrapText="1"/>
    </xf>
    <xf numFmtId="165" fontId="3" fillId="3" borderId="40" xfId="0" applyNumberFormat="1" applyFont="1" applyFill="1" applyBorder="1" applyAlignment="1">
      <alignment horizontal="left" vertical="top" wrapText="1"/>
    </xf>
    <xf numFmtId="165" fontId="2" fillId="0" borderId="8" xfId="0" applyNumberFormat="1" applyFont="1" applyFill="1" applyBorder="1" applyAlignment="1">
      <alignment horizontal="center" vertical="center" textRotation="90" wrapText="1"/>
    </xf>
    <xf numFmtId="165" fontId="3" fillId="0" borderId="44" xfId="0" applyNumberFormat="1" applyFont="1" applyFill="1" applyBorder="1" applyAlignment="1">
      <alignment horizontal="left" vertical="top" wrapText="1"/>
    </xf>
    <xf numFmtId="165" fontId="2" fillId="0" borderId="13" xfId="0" applyNumberFormat="1" applyFont="1" applyFill="1" applyBorder="1" applyAlignment="1">
      <alignment horizontal="center" vertical="center" textRotation="90" wrapText="1"/>
    </xf>
    <xf numFmtId="165" fontId="3" fillId="0" borderId="13" xfId="0" applyNumberFormat="1" applyFont="1" applyFill="1" applyBorder="1" applyAlignment="1">
      <alignment vertical="top" wrapText="1"/>
    </xf>
    <xf numFmtId="165" fontId="2" fillId="0" borderId="58" xfId="0" applyNumberFormat="1" applyFont="1" applyFill="1" applyBorder="1" applyAlignment="1">
      <alignment horizontal="center" vertical="center" textRotation="90" wrapText="1"/>
    </xf>
    <xf numFmtId="165" fontId="2" fillId="0" borderId="36" xfId="0" applyNumberFormat="1" applyFont="1" applyFill="1" applyBorder="1" applyAlignment="1">
      <alignment horizontal="center" vertical="center" textRotation="90" wrapText="1"/>
    </xf>
    <xf numFmtId="165" fontId="10" fillId="6" borderId="36" xfId="0" applyNumberFormat="1" applyFont="1" applyFill="1" applyBorder="1" applyAlignment="1">
      <alignment horizontal="center" vertical="center" textRotation="90" wrapText="1"/>
    </xf>
    <xf numFmtId="165" fontId="5" fillId="6" borderId="40" xfId="0" applyNumberFormat="1" applyFont="1" applyFill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left" vertical="top" wrapText="1"/>
    </xf>
    <xf numFmtId="165" fontId="3" fillId="6" borderId="51" xfId="0" applyNumberFormat="1" applyFont="1" applyFill="1" applyBorder="1" applyAlignment="1">
      <alignment horizontal="right" vertical="top"/>
    </xf>
    <xf numFmtId="165" fontId="10" fillId="0" borderId="36" xfId="0" applyNumberFormat="1" applyFont="1" applyFill="1" applyBorder="1" applyAlignment="1">
      <alignment horizontal="center" vertical="center" textRotation="90" wrapText="1"/>
    </xf>
    <xf numFmtId="165" fontId="3" fillId="6" borderId="52" xfId="0" applyNumberFormat="1" applyFont="1" applyFill="1" applyBorder="1" applyAlignment="1">
      <alignment horizontal="right" vertical="top" wrapText="1"/>
    </xf>
    <xf numFmtId="165" fontId="3" fillId="6" borderId="69" xfId="0" applyNumberFormat="1" applyFont="1" applyFill="1" applyBorder="1" applyAlignment="1">
      <alignment horizontal="right" vertical="top" wrapText="1"/>
    </xf>
    <xf numFmtId="3" fontId="3" fillId="3" borderId="0" xfId="0" applyNumberFormat="1" applyFont="1" applyFill="1" applyBorder="1" applyAlignment="1">
      <alignment horizontal="center" vertical="top"/>
    </xf>
    <xf numFmtId="165" fontId="7" fillId="6" borderId="9" xfId="0" applyNumberFormat="1" applyFont="1" applyFill="1" applyBorder="1" applyAlignment="1">
      <alignment vertical="top" wrapText="1"/>
    </xf>
    <xf numFmtId="165" fontId="3" fillId="3" borderId="108" xfId="0" applyNumberFormat="1" applyFont="1" applyFill="1" applyBorder="1" applyAlignment="1">
      <alignment horizontal="right" vertical="top" wrapText="1"/>
    </xf>
    <xf numFmtId="165" fontId="3" fillId="3" borderId="92" xfId="0" applyNumberFormat="1" applyFont="1" applyFill="1" applyBorder="1" applyAlignment="1">
      <alignment horizontal="right" vertical="top" wrapText="1"/>
    </xf>
    <xf numFmtId="165" fontId="5" fillId="8" borderId="42" xfId="0" applyNumberFormat="1" applyFont="1" applyFill="1" applyBorder="1" applyAlignment="1">
      <alignment vertical="top"/>
    </xf>
    <xf numFmtId="165" fontId="3" fillId="6" borderId="53" xfId="0" applyNumberFormat="1" applyFont="1" applyFill="1" applyBorder="1" applyAlignment="1">
      <alignment horizontal="right" vertical="top" wrapText="1"/>
    </xf>
    <xf numFmtId="165" fontId="3" fillId="6" borderId="56" xfId="0" applyNumberFormat="1" applyFont="1" applyFill="1" applyBorder="1" applyAlignment="1">
      <alignment horizontal="right" vertical="top" wrapText="1"/>
    </xf>
    <xf numFmtId="165" fontId="5" fillId="6" borderId="24" xfId="0" applyNumberFormat="1" applyFont="1" applyFill="1" applyBorder="1" applyAlignment="1">
      <alignment horizontal="center" vertical="top" wrapText="1"/>
    </xf>
    <xf numFmtId="165" fontId="7" fillId="6" borderId="59" xfId="0" applyNumberFormat="1" applyFont="1" applyFill="1" applyBorder="1" applyAlignment="1">
      <alignment horizontal="left" vertical="top" wrapText="1"/>
    </xf>
    <xf numFmtId="165" fontId="5" fillId="8" borderId="42" xfId="0" applyNumberFormat="1" applyFont="1" applyFill="1" applyBorder="1" applyAlignment="1">
      <alignment horizontal="right" vertical="top"/>
    </xf>
    <xf numFmtId="165" fontId="3" fillId="6" borderId="9" xfId="0" applyNumberFormat="1" applyFont="1" applyFill="1" applyBorder="1" applyAlignment="1">
      <alignment horizontal="left" vertical="top" wrapText="1"/>
    </xf>
    <xf numFmtId="165" fontId="3" fillId="6" borderId="8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center" vertical="top"/>
    </xf>
    <xf numFmtId="0" fontId="3" fillId="6" borderId="62" xfId="0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 wrapText="1"/>
    </xf>
    <xf numFmtId="3" fontId="3" fillId="3" borderId="70" xfId="0" applyNumberFormat="1" applyFont="1" applyFill="1" applyBorder="1" applyAlignment="1">
      <alignment horizontal="right" vertical="top" wrapText="1"/>
    </xf>
    <xf numFmtId="0" fontId="5" fillId="0" borderId="31" xfId="0" applyFont="1" applyFill="1" applyBorder="1" applyAlignment="1">
      <alignment vertical="top" wrapText="1"/>
    </xf>
    <xf numFmtId="3" fontId="5" fillId="0" borderId="30" xfId="0" applyNumberFormat="1" applyFont="1" applyFill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horizontal="center" vertical="top" wrapText="1"/>
    </xf>
    <xf numFmtId="49" fontId="5" fillId="10" borderId="13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57" xfId="0" applyFont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top"/>
    </xf>
    <xf numFmtId="165" fontId="5" fillId="2" borderId="14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/>
    </xf>
    <xf numFmtId="165" fontId="3" fillId="6" borderId="29" xfId="0" applyNumberFormat="1" applyFont="1" applyFill="1" applyBorder="1" applyAlignment="1">
      <alignment vertical="top" wrapText="1"/>
    </xf>
    <xf numFmtId="165" fontId="3" fillId="6" borderId="36" xfId="0" applyNumberFormat="1" applyFont="1" applyFill="1" applyBorder="1" applyAlignment="1">
      <alignment horizontal="center" vertical="center"/>
    </xf>
    <xf numFmtId="165" fontId="3" fillId="6" borderId="51" xfId="0" applyNumberFormat="1" applyFont="1" applyFill="1" applyBorder="1" applyAlignment="1">
      <alignment horizontal="right" vertical="center" wrapText="1"/>
    </xf>
    <xf numFmtId="1" fontId="3" fillId="6" borderId="30" xfId="0" applyNumberFormat="1" applyFont="1" applyFill="1" applyBorder="1" applyAlignment="1">
      <alignment horizontal="center" vertical="center"/>
    </xf>
    <xf numFmtId="1" fontId="3" fillId="6" borderId="52" xfId="0" applyNumberFormat="1" applyFont="1" applyFill="1" applyBorder="1" applyAlignment="1">
      <alignment horizontal="center" vertical="center"/>
    </xf>
    <xf numFmtId="165" fontId="5" fillId="10" borderId="7" xfId="0" applyNumberFormat="1" applyFont="1" applyFill="1" applyBorder="1" applyAlignment="1">
      <alignment horizontal="center" vertical="top"/>
    </xf>
    <xf numFmtId="165" fontId="5" fillId="2" borderId="26" xfId="0" applyNumberFormat="1" applyFont="1" applyFill="1" applyBorder="1" applyAlignment="1">
      <alignment horizontal="center" vertical="top"/>
    </xf>
    <xf numFmtId="165" fontId="5" fillId="6" borderId="27" xfId="0" applyNumberFormat="1" applyFont="1" applyFill="1" applyBorder="1" applyAlignment="1">
      <alignment horizontal="center" vertical="top"/>
    </xf>
    <xf numFmtId="165" fontId="3" fillId="0" borderId="8" xfId="0" applyNumberFormat="1" applyFont="1" applyFill="1" applyBorder="1" applyAlignment="1">
      <alignment horizontal="left" vertical="top" wrapText="1"/>
    </xf>
    <xf numFmtId="165" fontId="3" fillId="3" borderId="36" xfId="0" applyNumberFormat="1" applyFont="1" applyFill="1" applyBorder="1" applyAlignment="1">
      <alignment horizontal="righ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/>
    </xf>
    <xf numFmtId="165" fontId="3" fillId="6" borderId="0" xfId="0" applyNumberFormat="1" applyFont="1" applyFill="1" applyBorder="1" applyAlignment="1">
      <alignment horizontal="right" vertical="top" wrapText="1"/>
    </xf>
    <xf numFmtId="165" fontId="3" fillId="6" borderId="36" xfId="0" applyNumberFormat="1" applyFont="1" applyFill="1" applyBorder="1" applyAlignment="1">
      <alignment horizontal="right" vertical="top"/>
    </xf>
    <xf numFmtId="165" fontId="3" fillId="3" borderId="0" xfId="0" applyNumberFormat="1" applyFont="1" applyFill="1" applyBorder="1" applyAlignment="1">
      <alignment horizontal="right" vertical="top"/>
    </xf>
    <xf numFmtId="165" fontId="3" fillId="0" borderId="36" xfId="0" applyNumberFormat="1" applyFont="1" applyFill="1" applyBorder="1" applyAlignment="1">
      <alignment horizontal="right" vertical="top"/>
    </xf>
    <xf numFmtId="165" fontId="3" fillId="6" borderId="36" xfId="0" applyNumberFormat="1" applyFont="1" applyFill="1" applyBorder="1" applyAlignment="1">
      <alignment horizontal="right" vertical="center" wrapText="1"/>
    </xf>
    <xf numFmtId="165" fontId="3" fillId="6" borderId="66" xfId="0" applyNumberFormat="1" applyFont="1" applyFill="1" applyBorder="1" applyAlignment="1">
      <alignment horizontal="right" vertical="top"/>
    </xf>
    <xf numFmtId="165" fontId="5" fillId="8" borderId="69" xfId="0" applyNumberFormat="1" applyFont="1" applyFill="1" applyBorder="1" applyAlignment="1">
      <alignment horizontal="right" vertical="top"/>
    </xf>
    <xf numFmtId="165" fontId="5" fillId="2" borderId="68" xfId="0" applyNumberFormat="1" applyFont="1" applyFill="1" applyBorder="1" applyAlignment="1">
      <alignment horizontal="right" vertical="top"/>
    </xf>
    <xf numFmtId="165" fontId="3" fillId="0" borderId="66" xfId="0" applyNumberFormat="1" applyFont="1" applyBorder="1" applyAlignment="1">
      <alignment horizontal="right" vertical="top"/>
    </xf>
    <xf numFmtId="165" fontId="5" fillId="8" borderId="28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center" vertical="top" wrapText="1"/>
    </xf>
    <xf numFmtId="165" fontId="5" fillId="2" borderId="39" xfId="0" applyNumberFormat="1" applyFont="1" applyFill="1" applyBorder="1" applyAlignment="1">
      <alignment horizontal="right" vertical="top"/>
    </xf>
    <xf numFmtId="165" fontId="5" fillId="10" borderId="39" xfId="0" applyNumberFormat="1" applyFont="1" applyFill="1" applyBorder="1" applyAlignment="1">
      <alignment horizontal="right" vertical="top"/>
    </xf>
    <xf numFmtId="165" fontId="5" fillId="4" borderId="68" xfId="0" applyNumberFormat="1" applyFont="1" applyFill="1" applyBorder="1" applyAlignment="1">
      <alignment horizontal="right" vertical="top"/>
    </xf>
    <xf numFmtId="165" fontId="5" fillId="8" borderId="49" xfId="0" applyNumberFormat="1" applyFont="1" applyFill="1" applyBorder="1" applyAlignment="1">
      <alignment vertical="top"/>
    </xf>
    <xf numFmtId="165" fontId="5" fillId="8" borderId="33" xfId="0" applyNumberFormat="1" applyFont="1" applyFill="1" applyBorder="1" applyAlignment="1">
      <alignment vertical="top"/>
    </xf>
    <xf numFmtId="165" fontId="5" fillId="8" borderId="33" xfId="0" applyNumberFormat="1" applyFont="1" applyFill="1" applyBorder="1" applyAlignment="1">
      <alignment horizontal="right" vertical="top"/>
    </xf>
    <xf numFmtId="165" fontId="3" fillId="3" borderId="6" xfId="0" applyNumberFormat="1" applyFont="1" applyFill="1" applyBorder="1" applyAlignment="1">
      <alignment horizontal="right" vertical="top" wrapText="1"/>
    </xf>
    <xf numFmtId="165" fontId="3" fillId="3" borderId="64" xfId="0" applyNumberFormat="1" applyFont="1" applyFill="1" applyBorder="1" applyAlignment="1">
      <alignment horizontal="right" vertical="top" wrapText="1"/>
    </xf>
    <xf numFmtId="165" fontId="3" fillId="6" borderId="70" xfId="0" applyNumberFormat="1" applyFont="1" applyFill="1" applyBorder="1" applyAlignment="1">
      <alignment horizontal="right" vertical="top" wrapText="1"/>
    </xf>
    <xf numFmtId="165" fontId="5" fillId="8" borderId="70" xfId="0" applyNumberFormat="1" applyFont="1" applyFill="1" applyBorder="1" applyAlignment="1">
      <alignment horizontal="right" vertical="top" wrapText="1"/>
    </xf>
    <xf numFmtId="165" fontId="5" fillId="8" borderId="28" xfId="0" applyNumberFormat="1" applyFont="1" applyFill="1" applyBorder="1" applyAlignment="1">
      <alignment horizontal="right" vertical="top" wrapText="1"/>
    </xf>
    <xf numFmtId="165" fontId="3" fillId="6" borderId="8" xfId="0" applyNumberFormat="1" applyFont="1" applyFill="1" applyBorder="1" applyAlignment="1">
      <alignment horizontal="left" vertical="top" wrapText="1"/>
    </xf>
    <xf numFmtId="165" fontId="5" fillId="10" borderId="8" xfId="0" applyNumberFormat="1" applyFont="1" applyFill="1" applyBorder="1" applyAlignment="1">
      <alignment horizontal="center" vertical="top"/>
    </xf>
    <xf numFmtId="165" fontId="5" fillId="10" borderId="9" xfId="0" applyNumberFormat="1" applyFont="1" applyFill="1" applyBorder="1" applyAlignment="1">
      <alignment horizontal="center" vertical="top"/>
    </xf>
    <xf numFmtId="165" fontId="5" fillId="2" borderId="14" xfId="0" applyNumberFormat="1" applyFont="1" applyFill="1" applyBorder="1" applyAlignment="1">
      <alignment horizontal="center" vertical="top"/>
    </xf>
    <xf numFmtId="165" fontId="5" fillId="2" borderId="24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 wrapText="1"/>
    </xf>
    <xf numFmtId="165" fontId="5" fillId="6" borderId="24" xfId="0" applyNumberFormat="1" applyFont="1" applyFill="1" applyBorder="1" applyAlignment="1">
      <alignment horizontal="center" vertical="top" wrapText="1"/>
    </xf>
    <xf numFmtId="165" fontId="10" fillId="0" borderId="36" xfId="0" applyNumberFormat="1" applyFont="1" applyFill="1" applyBorder="1" applyAlignment="1">
      <alignment horizontal="center" vertical="center" textRotation="90" wrapText="1"/>
    </xf>
    <xf numFmtId="165" fontId="3" fillId="0" borderId="8" xfId="0" applyNumberFormat="1" applyFont="1" applyFill="1" applyBorder="1" applyAlignment="1">
      <alignment horizontal="left" vertical="top" wrapText="1"/>
    </xf>
    <xf numFmtId="165" fontId="5" fillId="10" borderId="7" xfId="0" applyNumberFormat="1" applyFont="1" applyFill="1" applyBorder="1" applyAlignment="1">
      <alignment horizontal="center" vertical="top"/>
    </xf>
    <xf numFmtId="165" fontId="5" fillId="2" borderId="26" xfId="0" applyNumberFormat="1" applyFont="1" applyFill="1" applyBorder="1" applyAlignment="1">
      <alignment horizontal="center" vertical="top"/>
    </xf>
    <xf numFmtId="165" fontId="5" fillId="6" borderId="26" xfId="0" applyNumberFormat="1" applyFont="1" applyFill="1" applyBorder="1" applyAlignment="1">
      <alignment horizontal="center" vertical="top" wrapText="1"/>
    </xf>
    <xf numFmtId="165" fontId="5" fillId="0" borderId="27" xfId="0" applyNumberFormat="1" applyFont="1" applyBorder="1" applyAlignment="1">
      <alignment horizontal="center" vertical="top"/>
    </xf>
    <xf numFmtId="165" fontId="5" fillId="6" borderId="40" xfId="0" applyNumberFormat="1" applyFont="1" applyFill="1" applyBorder="1" applyAlignment="1">
      <alignment horizontal="center" vertical="top"/>
    </xf>
    <xf numFmtId="165" fontId="3" fillId="6" borderId="16" xfId="0" applyNumberFormat="1" applyFont="1" applyFill="1" applyBorder="1" applyAlignment="1">
      <alignment horizontal="center" vertical="top"/>
    </xf>
    <xf numFmtId="165" fontId="3" fillId="3" borderId="34" xfId="0" applyNumberFormat="1" applyFont="1" applyFill="1" applyBorder="1" applyAlignment="1">
      <alignment horizontal="left" vertical="top" wrapText="1"/>
    </xf>
    <xf numFmtId="165" fontId="5" fillId="10" borderId="31" xfId="0" applyNumberFormat="1" applyFont="1" applyFill="1" applyBorder="1" applyAlignment="1">
      <alignment horizontal="center" vertical="top"/>
    </xf>
    <xf numFmtId="165" fontId="5" fillId="2" borderId="30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/>
    </xf>
    <xf numFmtId="165" fontId="3" fillId="6" borderId="8" xfId="0" applyNumberFormat="1" applyFont="1" applyFill="1" applyBorder="1" applyAlignment="1">
      <alignment horizontal="center" vertical="center" textRotation="90" wrapText="1"/>
    </xf>
    <xf numFmtId="165" fontId="3" fillId="6" borderId="36" xfId="0" applyNumberFormat="1" applyFont="1" applyFill="1" applyBorder="1" applyAlignment="1">
      <alignment horizontal="center" vertical="center" textRotation="90" wrapText="1"/>
    </xf>
    <xf numFmtId="165" fontId="5" fillId="6" borderId="16" xfId="0" applyNumberFormat="1" applyFont="1" applyFill="1" applyBorder="1" applyAlignment="1">
      <alignment horizontal="center" vertical="top"/>
    </xf>
    <xf numFmtId="165" fontId="7" fillId="0" borderId="8" xfId="0" applyNumberFormat="1" applyFont="1" applyBorder="1" applyAlignment="1">
      <alignment horizontal="left" vertical="top" wrapText="1"/>
    </xf>
    <xf numFmtId="165" fontId="3" fillId="6" borderId="16" xfId="0" applyNumberFormat="1" applyFont="1" applyFill="1" applyBorder="1" applyAlignment="1">
      <alignment vertical="top" wrapText="1"/>
    </xf>
    <xf numFmtId="165" fontId="3" fillId="6" borderId="35" xfId="0" applyNumberFormat="1" applyFont="1" applyFill="1" applyBorder="1" applyAlignment="1">
      <alignment horizontal="center" vertical="center" textRotation="90" wrapText="1"/>
    </xf>
    <xf numFmtId="165" fontId="3" fillId="6" borderId="15" xfId="0" applyNumberFormat="1" applyFont="1" applyFill="1" applyBorder="1" applyAlignment="1">
      <alignment vertical="top" wrapText="1"/>
    </xf>
    <xf numFmtId="165" fontId="5" fillId="6" borderId="37" xfId="0" applyNumberFormat="1" applyFont="1" applyFill="1" applyBorder="1" applyAlignment="1">
      <alignment horizontal="center" vertical="top"/>
    </xf>
    <xf numFmtId="165" fontId="3" fillId="6" borderId="29" xfId="0" applyNumberFormat="1" applyFont="1" applyFill="1" applyBorder="1" applyAlignment="1">
      <alignment horizontal="center" vertical="top"/>
    </xf>
    <xf numFmtId="165" fontId="5" fillId="2" borderId="55" xfId="0" applyNumberFormat="1" applyFont="1" applyFill="1" applyBorder="1" applyAlignment="1">
      <alignment horizontal="right" vertical="top"/>
    </xf>
    <xf numFmtId="165" fontId="5" fillId="10" borderId="55" xfId="0" applyNumberFormat="1" applyFont="1" applyFill="1" applyBorder="1" applyAlignment="1">
      <alignment horizontal="right" vertical="top"/>
    </xf>
    <xf numFmtId="165" fontId="3" fillId="6" borderId="0" xfId="0" applyNumberFormat="1" applyFont="1" applyFill="1" applyBorder="1" applyAlignment="1">
      <alignment horizontal="right" vertical="center" wrapText="1"/>
    </xf>
    <xf numFmtId="165" fontId="3" fillId="3" borderId="8" xfId="0" applyNumberFormat="1" applyFont="1" applyFill="1" applyBorder="1" applyAlignment="1">
      <alignment horizontal="left" vertical="top" wrapText="1"/>
    </xf>
    <xf numFmtId="165" fontId="3" fillId="6" borderId="1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vertical="top"/>
    </xf>
    <xf numFmtId="165" fontId="3" fillId="6" borderId="36" xfId="0" applyNumberFormat="1" applyFont="1" applyFill="1" applyBorder="1" applyAlignment="1">
      <alignment vertical="top"/>
    </xf>
    <xf numFmtId="165" fontId="3" fillId="6" borderId="36" xfId="0" applyNumberFormat="1" applyFont="1" applyFill="1" applyBorder="1" applyAlignment="1">
      <alignment horizontal="right" vertical="center"/>
    </xf>
    <xf numFmtId="165" fontId="3" fillId="6" borderId="5" xfId="0" applyNumberFormat="1" applyFont="1" applyFill="1" applyBorder="1" applyAlignment="1">
      <alignment vertical="top"/>
    </xf>
    <xf numFmtId="165" fontId="5" fillId="6" borderId="5" xfId="0" applyNumberFormat="1" applyFont="1" applyFill="1" applyBorder="1" applyAlignment="1">
      <alignment horizontal="right" vertical="top"/>
    </xf>
    <xf numFmtId="165" fontId="3" fillId="6" borderId="78" xfId="0" applyNumberFormat="1" applyFont="1" applyFill="1" applyBorder="1" applyAlignment="1">
      <alignment vertical="top"/>
    </xf>
    <xf numFmtId="165" fontId="3" fillId="6" borderId="56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horizontal="right" vertical="top"/>
    </xf>
    <xf numFmtId="3" fontId="22" fillId="0" borderId="56" xfId="0" applyNumberFormat="1" applyFont="1" applyBorder="1" applyAlignment="1">
      <alignment vertical="top"/>
    </xf>
    <xf numFmtId="3" fontId="22" fillId="0" borderId="49" xfId="0" applyNumberFormat="1" applyFont="1" applyBorder="1" applyAlignment="1">
      <alignment vertical="top"/>
    </xf>
    <xf numFmtId="3" fontId="23" fillId="5" borderId="67" xfId="0" applyNumberFormat="1" applyFont="1" applyFill="1" applyBorder="1"/>
    <xf numFmtId="3" fontId="23" fillId="12" borderId="62" xfId="0" applyNumberFormat="1" applyFont="1" applyFill="1" applyBorder="1"/>
    <xf numFmtId="3" fontId="22" fillId="10" borderId="62" xfId="0" applyNumberFormat="1" applyFont="1" applyFill="1" applyBorder="1" applyAlignment="1">
      <alignment vertical="top"/>
    </xf>
    <xf numFmtId="3" fontId="22" fillId="13" borderId="62" xfId="0" applyNumberFormat="1" applyFont="1" applyFill="1" applyBorder="1" applyAlignment="1">
      <alignment vertical="top"/>
    </xf>
    <xf numFmtId="165" fontId="3" fillId="0" borderId="5" xfId="0" applyNumberFormat="1" applyFont="1" applyBorder="1" applyAlignment="1">
      <alignment vertical="top"/>
    </xf>
    <xf numFmtId="165" fontId="3" fillId="0" borderId="5" xfId="0" applyNumberFormat="1" applyFont="1" applyBorder="1" applyAlignment="1">
      <alignment vertical="top" wrapText="1"/>
    </xf>
    <xf numFmtId="165" fontId="7" fillId="0" borderId="5" xfId="0" applyNumberFormat="1" applyFont="1" applyBorder="1" applyAlignment="1">
      <alignment vertical="top" wrapText="1"/>
    </xf>
    <xf numFmtId="165" fontId="3" fillId="0" borderId="5" xfId="0" applyNumberFormat="1" applyFont="1" applyBorder="1" applyAlignment="1">
      <alignment vertical="center"/>
    </xf>
    <xf numFmtId="165" fontId="3" fillId="0" borderId="49" xfId="0" applyNumberFormat="1" applyFont="1" applyBorder="1" applyAlignment="1">
      <alignment vertical="top"/>
    </xf>
    <xf numFmtId="3" fontId="22" fillId="13" borderId="53" xfId="0" applyNumberFormat="1" applyFont="1" applyFill="1" applyBorder="1" applyAlignment="1">
      <alignment vertical="top"/>
    </xf>
    <xf numFmtId="3" fontId="22" fillId="10" borderId="65" xfId="0" applyNumberFormat="1" applyFont="1" applyFill="1" applyBorder="1" applyAlignment="1">
      <alignment vertical="top"/>
    </xf>
    <xf numFmtId="3" fontId="22" fillId="12" borderId="33" xfId="0" applyNumberFormat="1" applyFont="1" applyFill="1" applyBorder="1" applyAlignment="1">
      <alignment vertical="top"/>
    </xf>
    <xf numFmtId="165" fontId="3" fillId="13" borderId="65" xfId="0" applyNumberFormat="1" applyFont="1" applyFill="1" applyBorder="1" applyAlignment="1">
      <alignment vertical="top"/>
    </xf>
    <xf numFmtId="165" fontId="3" fillId="13" borderId="33" xfId="0" applyNumberFormat="1" applyFont="1" applyFill="1" applyBorder="1" applyAlignment="1">
      <alignment vertical="top"/>
    </xf>
    <xf numFmtId="0" fontId="24" fillId="0" borderId="0" xfId="0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 vertical="top"/>
    </xf>
    <xf numFmtId="165" fontId="3" fillId="3" borderId="52" xfId="0" applyNumberFormat="1" applyFont="1" applyFill="1" applyBorder="1" applyAlignment="1">
      <alignment horizontal="right" vertical="top" wrapText="1"/>
    </xf>
    <xf numFmtId="165" fontId="3" fillId="3" borderId="14" xfId="0" applyNumberFormat="1" applyFont="1" applyFill="1" applyBorder="1" applyAlignment="1">
      <alignment horizontal="right" vertical="top" wrapText="1"/>
    </xf>
    <xf numFmtId="165" fontId="3" fillId="6" borderId="14" xfId="0" applyNumberFormat="1" applyFont="1" applyFill="1" applyBorder="1" applyAlignment="1">
      <alignment horizontal="right" vertical="top"/>
    </xf>
    <xf numFmtId="165" fontId="3" fillId="6" borderId="14" xfId="0" applyNumberFormat="1" applyFont="1" applyFill="1" applyBorder="1" applyAlignment="1">
      <alignment horizontal="right" vertical="top" wrapText="1"/>
    </xf>
    <xf numFmtId="165" fontId="3" fillId="6" borderId="14" xfId="0" applyNumberFormat="1" applyFont="1" applyFill="1" applyBorder="1" applyAlignment="1">
      <alignment horizontal="right" vertical="center" wrapText="1"/>
    </xf>
    <xf numFmtId="165" fontId="3" fillId="6" borderId="30" xfId="0" applyNumberFormat="1" applyFont="1" applyFill="1" applyBorder="1" applyAlignment="1">
      <alignment horizontal="right" vertical="top"/>
    </xf>
    <xf numFmtId="165" fontId="5" fillId="8" borderId="24" xfId="0" applyNumberFormat="1" applyFont="1" applyFill="1" applyBorder="1" applyAlignment="1">
      <alignment horizontal="right" vertical="top"/>
    </xf>
    <xf numFmtId="165" fontId="3" fillId="6" borderId="69" xfId="0" applyNumberFormat="1" applyFont="1" applyFill="1" applyBorder="1" applyAlignment="1">
      <alignment vertical="top"/>
    </xf>
    <xf numFmtId="165" fontId="5" fillId="8" borderId="69" xfId="0" applyNumberFormat="1" applyFont="1" applyFill="1" applyBorder="1" applyAlignment="1">
      <alignment vertical="top"/>
    </xf>
    <xf numFmtId="165" fontId="5" fillId="2" borderId="68" xfId="0" applyNumberFormat="1" applyFont="1" applyFill="1" applyBorder="1" applyAlignment="1">
      <alignment vertical="top"/>
    </xf>
    <xf numFmtId="165" fontId="3" fillId="6" borderId="52" xfId="0" applyNumberFormat="1" applyFont="1" applyFill="1" applyBorder="1" applyAlignment="1">
      <alignment vertical="top" wrapText="1"/>
    </xf>
    <xf numFmtId="165" fontId="3" fillId="6" borderId="14" xfId="0" applyNumberFormat="1" applyFont="1" applyFill="1" applyBorder="1" applyAlignment="1">
      <alignment vertical="top" wrapText="1"/>
    </xf>
    <xf numFmtId="165" fontId="3" fillId="6" borderId="30" xfId="0" applyNumberFormat="1" applyFont="1" applyFill="1" applyBorder="1" applyAlignment="1">
      <alignment vertical="top" wrapText="1"/>
    </xf>
    <xf numFmtId="165" fontId="5" fillId="8" borderId="30" xfId="0" applyNumberFormat="1" applyFont="1" applyFill="1" applyBorder="1" applyAlignment="1">
      <alignment vertical="top"/>
    </xf>
    <xf numFmtId="165" fontId="5" fillId="8" borderId="52" xfId="0" applyNumberFormat="1" applyFont="1" applyFill="1" applyBorder="1" applyAlignment="1">
      <alignment horizontal="right" vertical="top"/>
    </xf>
    <xf numFmtId="165" fontId="5" fillId="2" borderId="33" xfId="0" applyNumberFormat="1" applyFont="1" applyFill="1" applyBorder="1" applyAlignment="1">
      <alignment horizontal="right" vertical="top"/>
    </xf>
    <xf numFmtId="165" fontId="3" fillId="6" borderId="30" xfId="0" applyNumberFormat="1" applyFont="1" applyFill="1" applyBorder="1" applyAlignment="1">
      <alignment horizontal="right" vertical="top" wrapText="1"/>
    </xf>
    <xf numFmtId="165" fontId="5" fillId="8" borderId="30" xfId="0" applyNumberFormat="1" applyFont="1" applyFill="1" applyBorder="1" applyAlignment="1">
      <alignment horizontal="right" vertical="top"/>
    </xf>
    <xf numFmtId="165" fontId="5" fillId="2" borderId="24" xfId="0" applyNumberFormat="1" applyFont="1" applyFill="1" applyBorder="1" applyAlignment="1">
      <alignment horizontal="right" vertical="top"/>
    </xf>
    <xf numFmtId="165" fontId="5" fillId="8" borderId="90" xfId="0" applyNumberFormat="1" applyFont="1" applyFill="1" applyBorder="1" applyAlignment="1">
      <alignment vertical="top"/>
    </xf>
    <xf numFmtId="165" fontId="3" fillId="6" borderId="82" xfId="0" applyNumberFormat="1" applyFont="1" applyFill="1" applyBorder="1" applyAlignment="1">
      <alignment vertical="top"/>
    </xf>
    <xf numFmtId="165" fontId="3" fillId="6" borderId="66" xfId="0" applyNumberFormat="1" applyFont="1" applyFill="1" applyBorder="1" applyAlignment="1">
      <alignment vertical="top"/>
    </xf>
    <xf numFmtId="165" fontId="5" fillId="8" borderId="28" xfId="0" applyNumberFormat="1" applyFont="1" applyFill="1" applyBorder="1" applyAlignment="1">
      <alignment vertical="top"/>
    </xf>
    <xf numFmtId="165" fontId="3" fillId="6" borderId="71" xfId="0" applyNumberFormat="1" applyFont="1" applyFill="1" applyBorder="1" applyAlignment="1">
      <alignment horizontal="right" vertical="top" wrapText="1"/>
    </xf>
    <xf numFmtId="165" fontId="5" fillId="4" borderId="28" xfId="0" applyNumberFormat="1" applyFont="1" applyFill="1" applyBorder="1" applyAlignment="1">
      <alignment horizontal="right" vertical="top"/>
    </xf>
    <xf numFmtId="165" fontId="3" fillId="0" borderId="26" xfId="0" applyNumberFormat="1" applyFont="1" applyBorder="1" applyAlignment="1">
      <alignment horizontal="right" vertical="top"/>
    </xf>
    <xf numFmtId="165" fontId="5" fillId="8" borderId="24" xfId="0" applyNumberFormat="1" applyFont="1" applyFill="1" applyBorder="1" applyAlignment="1">
      <alignment vertical="top"/>
    </xf>
    <xf numFmtId="165" fontId="3" fillId="3" borderId="11" xfId="0" applyNumberFormat="1" applyFont="1" applyFill="1" applyBorder="1" applyAlignment="1">
      <alignment horizontal="right" vertical="top" wrapText="1"/>
    </xf>
    <xf numFmtId="165" fontId="3" fillId="6" borderId="26" xfId="0" applyNumberFormat="1" applyFont="1" applyFill="1" applyBorder="1" applyAlignment="1">
      <alignment horizontal="right" vertical="top" wrapText="1"/>
    </xf>
    <xf numFmtId="165" fontId="5" fillId="2" borderId="4" xfId="0" applyNumberFormat="1" applyFont="1" applyFill="1" applyBorder="1" applyAlignment="1">
      <alignment horizontal="right" vertical="top"/>
    </xf>
    <xf numFmtId="165" fontId="5" fillId="10" borderId="4" xfId="0" applyNumberFormat="1" applyFont="1" applyFill="1" applyBorder="1" applyAlignment="1">
      <alignment horizontal="right" vertical="top"/>
    </xf>
    <xf numFmtId="165" fontId="5" fillId="4" borderId="24" xfId="0" applyNumberFormat="1" applyFont="1" applyFill="1" applyBorder="1" applyAlignment="1">
      <alignment horizontal="right" vertical="top"/>
    </xf>
    <xf numFmtId="0" fontId="3" fillId="0" borderId="65" xfId="0" applyFont="1" applyBorder="1" applyAlignment="1">
      <alignment horizontal="center" vertical="center" wrapText="1"/>
    </xf>
    <xf numFmtId="165" fontId="5" fillId="4" borderId="67" xfId="0" applyNumberFormat="1" applyFont="1" applyFill="1" applyBorder="1" applyAlignment="1">
      <alignment horizontal="right" vertical="top"/>
    </xf>
    <xf numFmtId="165" fontId="3" fillId="0" borderId="52" xfId="0" applyNumberFormat="1" applyFont="1" applyBorder="1" applyAlignment="1">
      <alignment horizontal="right" vertical="top"/>
    </xf>
    <xf numFmtId="165" fontId="3" fillId="8" borderId="52" xfId="0" applyNumberFormat="1" applyFont="1" applyFill="1" applyBorder="1" applyAlignment="1">
      <alignment horizontal="right" vertical="top"/>
    </xf>
    <xf numFmtId="165" fontId="5" fillId="4" borderId="52" xfId="0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right" vertical="top"/>
    </xf>
    <xf numFmtId="165" fontId="3" fillId="0" borderId="30" xfId="0" applyNumberFormat="1" applyFont="1" applyBorder="1" applyAlignment="1">
      <alignment horizontal="right" vertical="top"/>
    </xf>
    <xf numFmtId="165" fontId="3" fillId="8" borderId="30" xfId="0" applyNumberFormat="1" applyFont="1" applyFill="1" applyBorder="1" applyAlignment="1">
      <alignment horizontal="right" vertical="top"/>
    </xf>
    <xf numFmtId="165" fontId="5" fillId="4" borderId="30" xfId="0" applyNumberFormat="1" applyFont="1" applyFill="1" applyBorder="1" applyAlignment="1">
      <alignment horizontal="right" vertical="top"/>
    </xf>
    <xf numFmtId="165" fontId="3" fillId="0" borderId="36" xfId="0" applyNumberFormat="1" applyFont="1" applyBorder="1" applyAlignment="1">
      <alignment horizontal="center" vertical="top"/>
    </xf>
    <xf numFmtId="165" fontId="3" fillId="6" borderId="78" xfId="0" applyNumberFormat="1" applyFont="1" applyFill="1" applyBorder="1" applyAlignment="1">
      <alignment horizontal="right" vertical="top" wrapText="1"/>
    </xf>
    <xf numFmtId="165" fontId="3" fillId="6" borderId="6" xfId="0" applyNumberFormat="1" applyFont="1" applyFill="1" applyBorder="1" applyAlignment="1">
      <alignment horizontal="right" vertical="top" wrapText="1"/>
    </xf>
    <xf numFmtId="3" fontId="25" fillId="6" borderId="5" xfId="0" applyNumberFormat="1" applyFont="1" applyFill="1" applyBorder="1" applyAlignment="1">
      <alignment horizontal="center" vertical="top"/>
    </xf>
    <xf numFmtId="165" fontId="3" fillId="3" borderId="69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165" fontId="3" fillId="0" borderId="14" xfId="0" applyNumberFormat="1" applyFont="1" applyBorder="1" applyAlignment="1">
      <alignment horizontal="right" vertical="top"/>
    </xf>
    <xf numFmtId="165" fontId="3" fillId="3" borderId="91" xfId="0" applyNumberFormat="1" applyFont="1" applyFill="1" applyBorder="1" applyAlignment="1">
      <alignment horizontal="right" vertical="top" wrapText="1"/>
    </xf>
    <xf numFmtId="165" fontId="5" fillId="8" borderId="46" xfId="0" applyNumberFormat="1" applyFont="1" applyFill="1" applyBorder="1" applyAlignment="1">
      <alignment horizontal="right" vertical="top"/>
    </xf>
    <xf numFmtId="165" fontId="10" fillId="0" borderId="2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165" fontId="5" fillId="6" borderId="79" xfId="0" applyNumberFormat="1" applyFont="1" applyFill="1" applyBorder="1" applyAlignment="1">
      <alignment horizontal="center" vertical="top"/>
    </xf>
    <xf numFmtId="165" fontId="5" fillId="6" borderId="80" xfId="0" applyNumberFormat="1" applyFont="1" applyFill="1" applyBorder="1" applyAlignment="1">
      <alignment horizontal="center" vertical="top"/>
    </xf>
    <xf numFmtId="165" fontId="3" fillId="6" borderId="82" xfId="0" applyNumberFormat="1" applyFont="1" applyFill="1" applyBorder="1" applyAlignment="1">
      <alignment horizontal="right" vertical="top"/>
    </xf>
    <xf numFmtId="165" fontId="3" fillId="6" borderId="79" xfId="0" applyNumberFormat="1" applyFont="1" applyFill="1" applyBorder="1" applyAlignment="1">
      <alignment horizontal="right" vertical="top" wrapText="1"/>
    </xf>
    <xf numFmtId="165" fontId="3" fillId="3" borderId="81" xfId="0" applyNumberFormat="1" applyFont="1" applyFill="1" applyBorder="1" applyAlignment="1">
      <alignment horizontal="right" vertical="top" wrapText="1"/>
    </xf>
    <xf numFmtId="165" fontId="3" fillId="3" borderId="78" xfId="0" applyNumberFormat="1" applyFont="1" applyFill="1" applyBorder="1" applyAlignment="1">
      <alignment horizontal="right" vertical="top" wrapText="1"/>
    </xf>
    <xf numFmtId="165" fontId="3" fillId="0" borderId="78" xfId="0" applyNumberFormat="1" applyFont="1" applyBorder="1" applyAlignment="1">
      <alignment vertical="top"/>
    </xf>
    <xf numFmtId="165" fontId="5" fillId="10" borderId="8" xfId="0" applyNumberFormat="1" applyFont="1" applyFill="1" applyBorder="1" applyAlignment="1">
      <alignment horizontal="center" vertical="top"/>
    </xf>
    <xf numFmtId="165" fontId="5" fillId="2" borderId="14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/>
    </xf>
    <xf numFmtId="165" fontId="3" fillId="6" borderId="36" xfId="0" applyNumberFormat="1" applyFont="1" applyFill="1" applyBorder="1" applyAlignment="1">
      <alignment horizontal="center" vertical="center" textRotation="90" wrapText="1"/>
    </xf>
    <xf numFmtId="165" fontId="5" fillId="6" borderId="16" xfId="0" applyNumberFormat="1" applyFont="1" applyFill="1" applyBorder="1" applyAlignment="1">
      <alignment horizontal="center" vertical="top"/>
    </xf>
    <xf numFmtId="165" fontId="3" fillId="3" borderId="8" xfId="0" applyNumberFormat="1" applyFont="1" applyFill="1" applyBorder="1" applyAlignment="1">
      <alignment horizontal="left" vertical="top" wrapText="1"/>
    </xf>
    <xf numFmtId="165" fontId="26" fillId="6" borderId="5" xfId="0" applyNumberFormat="1" applyFont="1" applyFill="1" applyBorder="1" applyAlignment="1">
      <alignment vertical="top" wrapText="1"/>
    </xf>
    <xf numFmtId="1" fontId="26" fillId="3" borderId="18" xfId="0" applyNumberFormat="1" applyFont="1" applyFill="1" applyBorder="1" applyAlignment="1">
      <alignment horizontal="center" vertical="top"/>
    </xf>
    <xf numFmtId="1" fontId="26" fillId="3" borderId="14" xfId="0" applyNumberFormat="1" applyFont="1" applyFill="1" applyBorder="1" applyAlignment="1">
      <alignment horizontal="center" vertical="top"/>
    </xf>
    <xf numFmtId="165" fontId="3" fillId="6" borderId="16" xfId="0" applyNumberFormat="1" applyFont="1" applyFill="1" applyBorder="1" applyAlignment="1">
      <alignment horizontal="center" vertical="top"/>
    </xf>
    <xf numFmtId="165" fontId="3" fillId="6" borderId="36" xfId="0" applyNumberFormat="1" applyFont="1" applyFill="1" applyBorder="1" applyAlignment="1">
      <alignment horizontal="center" vertical="center" textRotation="90" wrapText="1"/>
    </xf>
    <xf numFmtId="165" fontId="5" fillId="8" borderId="60" xfId="0" applyNumberFormat="1" applyFont="1" applyFill="1" applyBorder="1" applyAlignment="1">
      <alignment horizontal="right" vertical="top" wrapText="1"/>
    </xf>
    <xf numFmtId="165" fontId="5" fillId="8" borderId="60" xfId="0" applyNumberFormat="1" applyFont="1" applyFill="1" applyBorder="1" applyAlignment="1">
      <alignment vertical="top"/>
    </xf>
    <xf numFmtId="165" fontId="5" fillId="8" borderId="20" xfId="0" applyNumberFormat="1" applyFont="1" applyFill="1" applyBorder="1" applyAlignment="1">
      <alignment horizontal="right" vertical="top"/>
    </xf>
    <xf numFmtId="49" fontId="27" fillId="8" borderId="22" xfId="0" applyNumberFormat="1" applyFont="1" applyFill="1" applyBorder="1" applyAlignment="1">
      <alignment horizontal="right" vertical="top"/>
    </xf>
    <xf numFmtId="49" fontId="5" fillId="8" borderId="22" xfId="0" applyNumberFormat="1" applyFont="1" applyFill="1" applyBorder="1" applyAlignment="1">
      <alignment horizontal="right" vertical="top"/>
    </xf>
    <xf numFmtId="165" fontId="5" fillId="8" borderId="45" xfId="0" applyNumberFormat="1" applyFont="1" applyFill="1" applyBorder="1" applyAlignment="1">
      <alignment vertical="top"/>
    </xf>
    <xf numFmtId="165" fontId="5" fillId="2" borderId="59" xfId="0" applyNumberFormat="1" applyFont="1" applyFill="1" applyBorder="1" applyAlignment="1">
      <alignment vertical="top"/>
    </xf>
    <xf numFmtId="165" fontId="5" fillId="8" borderId="29" xfId="0" applyNumberFormat="1" applyFont="1" applyFill="1" applyBorder="1" applyAlignment="1">
      <alignment vertical="top"/>
    </xf>
    <xf numFmtId="165" fontId="3" fillId="6" borderId="79" xfId="0" applyNumberFormat="1" applyFont="1" applyFill="1" applyBorder="1" applyAlignment="1">
      <alignment horizontal="right" vertical="top"/>
    </xf>
    <xf numFmtId="165" fontId="5" fillId="6" borderId="79" xfId="0" applyNumberFormat="1" applyFont="1" applyFill="1" applyBorder="1" applyAlignment="1">
      <alignment horizontal="center" vertical="top" wrapText="1"/>
    </xf>
    <xf numFmtId="165" fontId="3" fillId="0" borderId="99" xfId="0" applyNumberFormat="1" applyFont="1" applyFill="1" applyBorder="1" applyAlignment="1">
      <alignment horizontal="left" vertical="top" wrapText="1"/>
    </xf>
    <xf numFmtId="3" fontId="3" fillId="0" borderId="113" xfId="0" applyNumberFormat="1" applyFont="1" applyFill="1" applyBorder="1" applyAlignment="1">
      <alignment horizontal="center" vertical="top"/>
    </xf>
    <xf numFmtId="3" fontId="3" fillId="0" borderId="96" xfId="0" applyNumberFormat="1" applyFont="1" applyFill="1" applyBorder="1" applyAlignment="1">
      <alignment horizontal="center" vertical="top"/>
    </xf>
    <xf numFmtId="165" fontId="5" fillId="10" borderId="8" xfId="0" applyNumberFormat="1" applyFont="1" applyFill="1" applyBorder="1" applyAlignment="1">
      <alignment horizontal="center" vertical="top"/>
    </xf>
    <xf numFmtId="165" fontId="5" fillId="2" borderId="14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left" vertical="top" wrapText="1"/>
    </xf>
    <xf numFmtId="165" fontId="5" fillId="10" borderId="7" xfId="0" applyNumberFormat="1" applyFont="1" applyFill="1" applyBorder="1" applyAlignment="1">
      <alignment horizontal="center" vertical="top"/>
    </xf>
    <xf numFmtId="165" fontId="5" fillId="2" borderId="26" xfId="0" applyNumberFormat="1" applyFont="1" applyFill="1" applyBorder="1" applyAlignment="1">
      <alignment horizontal="center" vertical="top"/>
    </xf>
    <xf numFmtId="165" fontId="5" fillId="6" borderId="16" xfId="0" applyNumberFormat="1" applyFont="1" applyFill="1" applyBorder="1" applyAlignment="1">
      <alignment horizontal="center" vertical="top"/>
    </xf>
    <xf numFmtId="165" fontId="5" fillId="6" borderId="27" xfId="0" applyNumberFormat="1" applyFont="1" applyFill="1" applyBorder="1" applyAlignment="1">
      <alignment horizontal="center" vertical="top"/>
    </xf>
    <xf numFmtId="165" fontId="5" fillId="10" borderId="111" xfId="0" applyNumberFormat="1" applyFont="1" applyFill="1" applyBorder="1" applyAlignment="1">
      <alignment horizontal="center" vertical="top"/>
    </xf>
    <xf numFmtId="165" fontId="5" fillId="2" borderId="79" xfId="0" applyNumberFormat="1" applyFont="1" applyFill="1" applyBorder="1" applyAlignment="1">
      <alignment horizontal="center" vertical="top"/>
    </xf>
    <xf numFmtId="1" fontId="3" fillId="0" borderId="105" xfId="0" applyNumberFormat="1" applyFont="1" applyFill="1" applyBorder="1" applyAlignment="1">
      <alignment horizontal="center" vertical="top" wrapText="1"/>
    </xf>
    <xf numFmtId="1" fontId="3" fillId="0" borderId="102" xfId="0" applyNumberFormat="1" applyFont="1" applyFill="1" applyBorder="1" applyAlignment="1">
      <alignment horizontal="center" vertical="top" wrapText="1"/>
    </xf>
    <xf numFmtId="165" fontId="5" fillId="10" borderId="114" xfId="0" applyNumberFormat="1" applyFont="1" applyFill="1" applyBorder="1" applyAlignment="1">
      <alignment horizontal="center" vertical="top"/>
    </xf>
    <xf numFmtId="165" fontId="5" fillId="2" borderId="105" xfId="0" applyNumberFormat="1" applyFont="1" applyFill="1" applyBorder="1" applyAlignment="1">
      <alignment horizontal="center" vertical="top"/>
    </xf>
    <xf numFmtId="165" fontId="5" fillId="6" borderId="105" xfId="0" applyNumberFormat="1" applyFont="1" applyFill="1" applyBorder="1" applyAlignment="1">
      <alignment horizontal="center" vertical="top"/>
    </xf>
    <xf numFmtId="165" fontId="5" fillId="6" borderId="102" xfId="0" applyNumberFormat="1" applyFont="1" applyFill="1" applyBorder="1" applyAlignment="1">
      <alignment horizontal="center" vertical="top"/>
    </xf>
    <xf numFmtId="165" fontId="3" fillId="6" borderId="85" xfId="0" applyNumberFormat="1" applyFont="1" applyFill="1" applyBorder="1" applyAlignment="1">
      <alignment horizontal="center" vertical="top" wrapText="1"/>
    </xf>
    <xf numFmtId="165" fontId="3" fillId="6" borderId="103" xfId="0" applyNumberFormat="1" applyFont="1" applyFill="1" applyBorder="1" applyAlignment="1">
      <alignment horizontal="right" vertical="top"/>
    </xf>
    <xf numFmtId="165" fontId="3" fillId="6" borderId="105" xfId="0" applyNumberFormat="1" applyFont="1" applyFill="1" applyBorder="1" applyAlignment="1">
      <alignment horizontal="right" vertical="top" wrapText="1"/>
    </xf>
    <xf numFmtId="165" fontId="3" fillId="3" borderId="106" xfId="0" applyNumberFormat="1" applyFont="1" applyFill="1" applyBorder="1" applyAlignment="1">
      <alignment horizontal="right" vertical="top" wrapText="1"/>
    </xf>
    <xf numFmtId="165" fontId="3" fillId="3" borderId="103" xfId="0" applyNumberFormat="1" applyFont="1" applyFill="1" applyBorder="1" applyAlignment="1">
      <alignment horizontal="right" vertical="top" wrapText="1"/>
    </xf>
    <xf numFmtId="165" fontId="3" fillId="3" borderId="85" xfId="0" applyNumberFormat="1" applyFont="1" applyFill="1" applyBorder="1" applyAlignment="1">
      <alignment horizontal="right" vertical="top" wrapText="1"/>
    </xf>
    <xf numFmtId="165" fontId="3" fillId="3" borderId="114" xfId="0" applyNumberFormat="1" applyFont="1" applyFill="1" applyBorder="1" applyAlignment="1">
      <alignment vertical="top" wrapText="1"/>
    </xf>
    <xf numFmtId="165" fontId="3" fillId="0" borderId="85" xfId="0" applyNumberFormat="1" applyFont="1" applyBorder="1" applyAlignment="1">
      <alignment vertical="top"/>
    </xf>
    <xf numFmtId="165" fontId="5" fillId="6" borderId="36" xfId="0" applyNumberFormat="1" applyFont="1" applyFill="1" applyBorder="1" applyAlignment="1">
      <alignment horizontal="right" vertical="top"/>
    </xf>
    <xf numFmtId="165" fontId="3" fillId="0" borderId="15" xfId="0" applyNumberFormat="1" applyFont="1" applyBorder="1" applyAlignment="1">
      <alignment horizontal="left" vertical="top" wrapText="1"/>
    </xf>
    <xf numFmtId="165" fontId="3" fillId="3" borderId="112" xfId="0" applyNumberFormat="1" applyFont="1" applyFill="1" applyBorder="1" applyAlignment="1">
      <alignment vertical="top" wrapText="1"/>
    </xf>
    <xf numFmtId="165" fontId="2" fillId="0" borderId="82" xfId="0" applyNumberFormat="1" applyFont="1" applyFill="1" applyBorder="1" applyAlignment="1">
      <alignment horizontal="center" vertical="center" textRotation="90" wrapText="1"/>
    </xf>
    <xf numFmtId="165" fontId="3" fillId="6" borderId="78" xfId="0" applyNumberFormat="1" applyFont="1" applyFill="1" applyBorder="1" applyAlignment="1">
      <alignment horizontal="center" vertical="top"/>
    </xf>
    <xf numFmtId="165" fontId="3" fillId="6" borderId="82" xfId="0" applyNumberFormat="1" applyFont="1" applyFill="1" applyBorder="1" applyAlignment="1">
      <alignment horizontal="right" vertical="top" wrapText="1"/>
    </xf>
    <xf numFmtId="3" fontId="3" fillId="3" borderId="100" xfId="0" applyNumberFormat="1" applyFont="1" applyFill="1" applyBorder="1" applyAlignment="1">
      <alignment horizontal="center" vertical="top"/>
    </xf>
    <xf numFmtId="165" fontId="3" fillId="6" borderId="95" xfId="0" applyNumberFormat="1" applyFont="1" applyFill="1" applyBorder="1" applyAlignment="1">
      <alignment horizontal="center" vertical="center" textRotation="90" wrapText="1"/>
    </xf>
    <xf numFmtId="165" fontId="3" fillId="6" borderId="82" xfId="0" applyNumberFormat="1" applyFont="1" applyFill="1" applyBorder="1" applyAlignment="1">
      <alignment horizontal="center" vertical="top" wrapText="1"/>
    </xf>
    <xf numFmtId="165" fontId="3" fillId="3" borderId="84" xfId="0" applyNumberFormat="1" applyFont="1" applyFill="1" applyBorder="1" applyAlignment="1">
      <alignment horizontal="right" vertical="top" wrapText="1"/>
    </xf>
    <xf numFmtId="165" fontId="3" fillId="3" borderId="75" xfId="0" applyNumberFormat="1" applyFont="1" applyFill="1" applyBorder="1" applyAlignment="1">
      <alignment horizontal="left" vertical="top" wrapText="1"/>
    </xf>
    <xf numFmtId="1" fontId="3" fillId="3" borderId="73" xfId="0" applyNumberFormat="1" applyFont="1" applyFill="1" applyBorder="1" applyAlignment="1">
      <alignment horizontal="center" vertical="top" wrapText="1"/>
    </xf>
    <xf numFmtId="1" fontId="3" fillId="0" borderId="73" xfId="0" applyNumberFormat="1" applyFont="1" applyFill="1" applyBorder="1" applyAlignment="1">
      <alignment horizontal="center" vertical="top" wrapText="1"/>
    </xf>
    <xf numFmtId="1" fontId="3" fillId="0" borderId="72" xfId="0" applyNumberFormat="1" applyFont="1" applyFill="1" applyBorder="1" applyAlignment="1">
      <alignment horizontal="center" vertical="top" wrapText="1"/>
    </xf>
    <xf numFmtId="165" fontId="3" fillId="6" borderId="16" xfId="0" applyNumberFormat="1" applyFont="1" applyFill="1" applyBorder="1" applyAlignment="1">
      <alignment vertical="top" wrapText="1"/>
    </xf>
    <xf numFmtId="165" fontId="3" fillId="6" borderId="16" xfId="0" applyNumberFormat="1" applyFont="1" applyFill="1" applyBorder="1" applyAlignment="1">
      <alignment vertical="top" wrapText="1"/>
    </xf>
    <xf numFmtId="165" fontId="5" fillId="8" borderId="60" xfId="0" applyNumberFormat="1" applyFont="1" applyFill="1" applyBorder="1" applyAlignment="1">
      <alignment horizontal="right" vertical="top"/>
    </xf>
    <xf numFmtId="165" fontId="26" fillId="6" borderId="53" xfId="0" applyNumberFormat="1" applyFont="1" applyFill="1" applyBorder="1" applyAlignment="1">
      <alignment horizontal="right" vertical="top"/>
    </xf>
    <xf numFmtId="165" fontId="26" fillId="6" borderId="26" xfId="0" applyNumberFormat="1" applyFont="1" applyFill="1" applyBorder="1" applyAlignment="1">
      <alignment horizontal="right" vertical="top"/>
    </xf>
    <xf numFmtId="49" fontId="3" fillId="3" borderId="18" xfId="0" applyNumberFormat="1" applyFont="1" applyFill="1" applyBorder="1" applyAlignment="1">
      <alignment horizontal="center" vertical="top"/>
    </xf>
    <xf numFmtId="165" fontId="3" fillId="6" borderId="56" xfId="0" applyNumberFormat="1" applyFont="1" applyFill="1" applyBorder="1" applyAlignment="1">
      <alignment horizontal="center" vertical="top"/>
    </xf>
    <xf numFmtId="165" fontId="3" fillId="0" borderId="5" xfId="0" applyNumberFormat="1" applyFont="1" applyFill="1" applyBorder="1" applyAlignment="1">
      <alignment horizontal="center" vertical="top"/>
    </xf>
    <xf numFmtId="165" fontId="3" fillId="6" borderId="22" xfId="0" applyNumberFormat="1" applyFont="1" applyFill="1" applyBorder="1" applyAlignment="1">
      <alignment horizontal="center" vertical="top"/>
    </xf>
    <xf numFmtId="165" fontId="5" fillId="8" borderId="21" xfId="0" applyNumberFormat="1" applyFont="1" applyFill="1" applyBorder="1" applyAlignment="1">
      <alignment horizontal="right" vertical="top" wrapText="1"/>
    </xf>
    <xf numFmtId="165" fontId="3" fillId="6" borderId="71" xfId="0" applyNumberFormat="1" applyFont="1" applyFill="1" applyBorder="1" applyAlignment="1">
      <alignment horizontal="right" vertical="top"/>
    </xf>
    <xf numFmtId="165" fontId="3" fillId="6" borderId="0" xfId="0" applyNumberFormat="1" applyFont="1" applyFill="1" applyBorder="1" applyAlignment="1">
      <alignment horizontal="right" vertical="top"/>
    </xf>
    <xf numFmtId="165" fontId="3" fillId="6" borderId="70" xfId="0" applyNumberFormat="1" applyFont="1" applyFill="1" applyBorder="1" applyAlignment="1">
      <alignment vertical="top"/>
    </xf>
    <xf numFmtId="165" fontId="5" fillId="8" borderId="70" xfId="0" applyNumberFormat="1" applyFont="1" applyFill="1" applyBorder="1" applyAlignment="1">
      <alignment vertical="top"/>
    </xf>
    <xf numFmtId="165" fontId="26" fillId="0" borderId="26" xfId="0" applyNumberFormat="1" applyFont="1" applyBorder="1" applyAlignment="1">
      <alignment horizontal="right" vertical="top"/>
    </xf>
    <xf numFmtId="165" fontId="26" fillId="0" borderId="53" xfId="0" applyNumberFormat="1" applyFont="1" applyBorder="1" applyAlignment="1">
      <alignment horizontal="right" vertical="top"/>
    </xf>
    <xf numFmtId="165" fontId="5" fillId="10" borderId="8" xfId="0" applyNumberFormat="1" applyFont="1" applyFill="1" applyBorder="1" applyAlignment="1">
      <alignment horizontal="center" vertical="top"/>
    </xf>
    <xf numFmtId="165" fontId="5" fillId="2" borderId="14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/>
    </xf>
    <xf numFmtId="165" fontId="3" fillId="6" borderId="8" xfId="0" applyNumberFormat="1" applyFont="1" applyFill="1" applyBorder="1" applyAlignment="1">
      <alignment horizontal="center" vertical="center" textRotation="90" wrapText="1"/>
    </xf>
    <xf numFmtId="165" fontId="5" fillId="6" borderId="16" xfId="0" applyNumberFormat="1" applyFont="1" applyFill="1" applyBorder="1" applyAlignment="1">
      <alignment horizontal="center" vertical="top"/>
    </xf>
    <xf numFmtId="49" fontId="28" fillId="0" borderId="30" xfId="0" applyNumberFormat="1" applyFont="1" applyFill="1" applyBorder="1" applyAlignment="1">
      <alignment horizontal="center" vertical="top" wrapText="1"/>
    </xf>
    <xf numFmtId="165" fontId="26" fillId="6" borderId="37" xfId="0" applyNumberFormat="1" applyFont="1" applyFill="1" applyBorder="1" applyAlignment="1">
      <alignment vertical="top" wrapText="1"/>
    </xf>
    <xf numFmtId="165" fontId="26" fillId="6" borderId="13" xfId="0" applyNumberFormat="1" applyFont="1" applyFill="1" applyBorder="1" applyAlignment="1">
      <alignment vertical="top" wrapText="1"/>
    </xf>
    <xf numFmtId="165" fontId="3" fillId="6" borderId="115" xfId="0" applyNumberFormat="1" applyFont="1" applyFill="1" applyBorder="1" applyAlignment="1">
      <alignment vertical="top" wrapText="1"/>
    </xf>
    <xf numFmtId="165" fontId="3" fillId="6" borderId="114" xfId="0" applyNumberFormat="1" applyFont="1" applyFill="1" applyBorder="1" applyAlignment="1">
      <alignment vertical="center" textRotation="90" wrapText="1"/>
    </xf>
    <xf numFmtId="165" fontId="3" fillId="6" borderId="8" xfId="0" applyNumberFormat="1" applyFont="1" applyFill="1" applyBorder="1" applyAlignment="1">
      <alignment vertical="center" textRotation="90" wrapText="1"/>
    </xf>
    <xf numFmtId="1" fontId="26" fillId="0" borderId="1" xfId="0" applyNumberFormat="1" applyFont="1" applyFill="1" applyBorder="1" applyAlignment="1">
      <alignment horizontal="center" vertical="top" wrapText="1"/>
    </xf>
    <xf numFmtId="165" fontId="5" fillId="8" borderId="28" xfId="0" applyNumberFormat="1" applyFont="1" applyFill="1" applyBorder="1" applyAlignment="1">
      <alignment horizontal="right" vertical="top" wrapText="1"/>
    </xf>
    <xf numFmtId="165" fontId="5" fillId="6" borderId="16" xfId="0" applyNumberFormat="1" applyFont="1" applyFill="1" applyBorder="1" applyAlignment="1">
      <alignment horizontal="center" vertical="top"/>
    </xf>
    <xf numFmtId="165" fontId="3" fillId="6" borderId="35" xfId="0" applyNumberFormat="1" applyFont="1" applyFill="1" applyBorder="1" applyAlignment="1">
      <alignment horizontal="center" vertical="center" textRotation="90" wrapText="1"/>
    </xf>
    <xf numFmtId="165" fontId="3" fillId="6" borderId="15" xfId="0" applyNumberFormat="1" applyFont="1" applyFill="1" applyBorder="1" applyAlignment="1">
      <alignment vertical="top" wrapText="1"/>
    </xf>
    <xf numFmtId="165" fontId="3" fillId="6" borderId="37" xfId="0" applyNumberFormat="1" applyFont="1" applyFill="1" applyBorder="1" applyAlignment="1">
      <alignment vertical="top" wrapText="1"/>
    </xf>
    <xf numFmtId="165" fontId="3" fillId="6" borderId="13" xfId="0" applyNumberFormat="1" applyFont="1" applyFill="1" applyBorder="1" applyAlignment="1">
      <alignment vertical="top" wrapText="1"/>
    </xf>
    <xf numFmtId="165" fontId="3" fillId="0" borderId="22" xfId="0" applyNumberFormat="1" applyFont="1" applyBorder="1" applyAlignment="1">
      <alignment vertical="top"/>
    </xf>
    <xf numFmtId="165" fontId="3" fillId="0" borderId="58" xfId="0" applyNumberFormat="1" applyFont="1" applyBorder="1" applyAlignment="1">
      <alignment horizontal="left" vertical="top" wrapText="1"/>
    </xf>
    <xf numFmtId="165" fontId="3" fillId="0" borderId="63" xfId="0" applyNumberFormat="1" applyFont="1" applyBorder="1" applyAlignment="1">
      <alignment horizontal="left" vertical="top" wrapText="1"/>
    </xf>
    <xf numFmtId="165" fontId="3" fillId="0" borderId="62" xfId="0" applyNumberFormat="1" applyFont="1" applyBorder="1" applyAlignment="1">
      <alignment horizontal="left" vertical="top" wrapText="1"/>
    </xf>
    <xf numFmtId="165" fontId="5" fillId="8" borderId="68" xfId="0" applyNumberFormat="1" applyFont="1" applyFill="1" applyBorder="1" applyAlignment="1">
      <alignment horizontal="right" vertical="top" wrapText="1"/>
    </xf>
    <xf numFmtId="165" fontId="5" fillId="8" borderId="28" xfId="0" applyNumberFormat="1" applyFont="1" applyFill="1" applyBorder="1" applyAlignment="1">
      <alignment horizontal="right" vertical="top" wrapText="1"/>
    </xf>
    <xf numFmtId="165" fontId="5" fillId="8" borderId="33" xfId="0" applyNumberFormat="1" applyFont="1" applyFill="1" applyBorder="1" applyAlignment="1">
      <alignment horizontal="right" vertical="top" wrapText="1"/>
    </xf>
    <xf numFmtId="165" fontId="3" fillId="8" borderId="58" xfId="0" applyNumberFormat="1" applyFont="1" applyFill="1" applyBorder="1" applyAlignment="1">
      <alignment horizontal="left" vertical="top" wrapText="1"/>
    </xf>
    <xf numFmtId="165" fontId="3" fillId="8" borderId="63" xfId="0" applyNumberFormat="1" applyFont="1" applyFill="1" applyBorder="1" applyAlignment="1">
      <alignment horizontal="left" vertical="top" wrapText="1"/>
    </xf>
    <xf numFmtId="165" fontId="3" fillId="8" borderId="62" xfId="0" applyNumberFormat="1" applyFont="1" applyFill="1" applyBorder="1" applyAlignment="1">
      <alignment horizontal="left" vertical="top" wrapText="1"/>
    </xf>
    <xf numFmtId="165" fontId="5" fillId="4" borderId="58" xfId="0" applyNumberFormat="1" applyFont="1" applyFill="1" applyBorder="1" applyAlignment="1">
      <alignment horizontal="right" vertical="top" wrapText="1"/>
    </xf>
    <xf numFmtId="165" fontId="5" fillId="4" borderId="63" xfId="0" applyNumberFormat="1" applyFont="1" applyFill="1" applyBorder="1" applyAlignment="1">
      <alignment horizontal="right" vertical="top" wrapText="1"/>
    </xf>
    <xf numFmtId="165" fontId="5" fillId="4" borderId="62" xfId="0" applyNumberFormat="1" applyFont="1" applyFill="1" applyBorder="1" applyAlignment="1">
      <alignment horizontal="right" vertical="top" wrapText="1"/>
    </xf>
    <xf numFmtId="165" fontId="3" fillId="3" borderId="69" xfId="0" applyNumberFormat="1" applyFont="1" applyFill="1" applyBorder="1" applyAlignment="1">
      <alignment horizontal="left" vertical="top" wrapText="1"/>
    </xf>
    <xf numFmtId="165" fontId="3" fillId="3" borderId="70" xfId="0" applyNumberFormat="1" applyFont="1" applyFill="1" applyBorder="1" applyAlignment="1">
      <alignment horizontal="left" vertical="top" wrapText="1"/>
    </xf>
    <xf numFmtId="165" fontId="3" fillId="3" borderId="52" xfId="0" applyNumberFormat="1" applyFont="1" applyFill="1" applyBorder="1" applyAlignment="1">
      <alignment horizontal="left" vertical="top" wrapText="1"/>
    </xf>
    <xf numFmtId="165" fontId="3" fillId="3" borderId="58" xfId="0" applyNumberFormat="1" applyFont="1" applyFill="1" applyBorder="1" applyAlignment="1">
      <alignment horizontal="left" vertical="top" wrapText="1"/>
    </xf>
    <xf numFmtId="165" fontId="7" fillId="0" borderId="63" xfId="0" applyNumberFormat="1" applyFont="1" applyBorder="1" applyAlignment="1">
      <alignment horizontal="left" vertical="top" wrapText="1"/>
    </xf>
    <xf numFmtId="165" fontId="7" fillId="0" borderId="62" xfId="0" applyNumberFormat="1" applyFont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5" fillId="0" borderId="28" xfId="0" applyNumberFormat="1" applyFont="1" applyFill="1" applyBorder="1" applyAlignment="1">
      <alignment horizontal="center" vertical="top" wrapText="1"/>
    </xf>
    <xf numFmtId="165" fontId="5" fillId="0" borderId="39" xfId="0" applyNumberFormat="1" applyFont="1" applyBorder="1" applyAlignment="1">
      <alignment horizontal="center" vertical="center" wrapText="1"/>
    </xf>
    <xf numFmtId="165" fontId="5" fillId="0" borderId="55" xfId="0" applyNumberFormat="1" applyFont="1" applyBorder="1" applyAlignment="1">
      <alignment horizontal="center" vertical="center" wrapText="1"/>
    </xf>
    <xf numFmtId="165" fontId="5" fillId="0" borderId="65" xfId="0" applyNumberFormat="1" applyFont="1" applyBorder="1" applyAlignment="1">
      <alignment horizontal="center" vertical="center" wrapText="1"/>
    </xf>
    <xf numFmtId="165" fontId="5" fillId="4" borderId="57" xfId="0" applyNumberFormat="1" applyFont="1" applyFill="1" applyBorder="1" applyAlignment="1">
      <alignment horizontal="right" vertical="top" wrapText="1"/>
    </xf>
    <xf numFmtId="165" fontId="5" fillId="4" borderId="64" xfId="0" applyNumberFormat="1" applyFont="1" applyFill="1" applyBorder="1" applyAlignment="1">
      <alignment horizontal="right" vertical="top" wrapText="1"/>
    </xf>
    <xf numFmtId="165" fontId="5" fillId="4" borderId="67" xfId="0" applyNumberFormat="1" applyFont="1" applyFill="1" applyBorder="1" applyAlignment="1">
      <alignment horizontal="right" vertical="top" wrapText="1"/>
    </xf>
    <xf numFmtId="165" fontId="3" fillId="0" borderId="69" xfId="0" applyNumberFormat="1" applyFont="1" applyBorder="1" applyAlignment="1">
      <alignment horizontal="left" vertical="top" wrapText="1"/>
    </xf>
    <xf numFmtId="165" fontId="3" fillId="0" borderId="70" xfId="0" applyNumberFormat="1" applyFont="1" applyBorder="1" applyAlignment="1">
      <alignment horizontal="left" vertical="top" wrapText="1"/>
    </xf>
    <xf numFmtId="165" fontId="3" fillId="0" borderId="52" xfId="0" applyNumberFormat="1" applyFont="1" applyBorder="1" applyAlignment="1">
      <alignment horizontal="left" vertical="top" wrapText="1"/>
    </xf>
    <xf numFmtId="165" fontId="5" fillId="2" borderId="54" xfId="0" applyNumberFormat="1" applyFont="1" applyFill="1" applyBorder="1" applyAlignment="1">
      <alignment horizontal="right" vertical="top"/>
    </xf>
    <xf numFmtId="165" fontId="5" fillId="2" borderId="55" xfId="0" applyNumberFormat="1" applyFont="1" applyFill="1" applyBorder="1" applyAlignment="1">
      <alignment horizontal="right" vertical="top"/>
    </xf>
    <xf numFmtId="165" fontId="3" fillId="2" borderId="55" xfId="0" applyNumberFormat="1" applyFont="1" applyFill="1" applyBorder="1" applyAlignment="1">
      <alignment horizontal="center" vertical="top" wrapText="1"/>
    </xf>
    <xf numFmtId="165" fontId="3" fillId="2" borderId="65" xfId="0" applyNumberFormat="1" applyFont="1" applyFill="1" applyBorder="1" applyAlignment="1">
      <alignment horizontal="center" vertical="top" wrapText="1"/>
    </xf>
    <xf numFmtId="165" fontId="5" fillId="10" borderId="54" xfId="0" applyNumberFormat="1" applyFont="1" applyFill="1" applyBorder="1" applyAlignment="1">
      <alignment horizontal="right" vertical="top"/>
    </xf>
    <xf numFmtId="165" fontId="5" fillId="10" borderId="55" xfId="0" applyNumberFormat="1" applyFont="1" applyFill="1" applyBorder="1" applyAlignment="1">
      <alignment horizontal="right" vertical="top"/>
    </xf>
    <xf numFmtId="165" fontId="3" fillId="10" borderId="55" xfId="0" applyNumberFormat="1" applyFont="1" applyFill="1" applyBorder="1" applyAlignment="1">
      <alignment horizontal="center" vertical="top"/>
    </xf>
    <xf numFmtId="165" fontId="3" fillId="10" borderId="65" xfId="0" applyNumberFormat="1" applyFont="1" applyFill="1" applyBorder="1" applyAlignment="1">
      <alignment horizontal="center" vertical="top"/>
    </xf>
    <xf numFmtId="165" fontId="5" fillId="4" borderId="54" xfId="0" applyNumberFormat="1" applyFont="1" applyFill="1" applyBorder="1" applyAlignment="1">
      <alignment horizontal="right" vertical="top"/>
    </xf>
    <xf numFmtId="165" fontId="5" fillId="4" borderId="55" xfId="0" applyNumberFormat="1" applyFont="1" applyFill="1" applyBorder="1" applyAlignment="1">
      <alignment horizontal="right" vertical="top"/>
    </xf>
    <xf numFmtId="165" fontId="3" fillId="4" borderId="55" xfId="0" applyNumberFormat="1" applyFont="1" applyFill="1" applyBorder="1" applyAlignment="1">
      <alignment horizontal="center" vertical="top"/>
    </xf>
    <xf numFmtId="165" fontId="3" fillId="4" borderId="65" xfId="0" applyNumberFormat="1" applyFont="1" applyFill="1" applyBorder="1" applyAlignment="1">
      <alignment horizontal="center" vertical="top"/>
    </xf>
    <xf numFmtId="165" fontId="3" fillId="6" borderId="7" xfId="0" applyNumberFormat="1" applyFont="1" applyFill="1" applyBorder="1" applyAlignment="1">
      <alignment horizontal="left" vertical="top" wrapText="1"/>
    </xf>
    <xf numFmtId="165" fontId="3" fillId="6" borderId="8" xfId="0" applyNumberFormat="1" applyFont="1" applyFill="1" applyBorder="1" applyAlignment="1">
      <alignment horizontal="left" vertical="top" wrapText="1"/>
    </xf>
    <xf numFmtId="165" fontId="5" fillId="10" borderId="8" xfId="0" applyNumberFormat="1" applyFont="1" applyFill="1" applyBorder="1" applyAlignment="1">
      <alignment horizontal="center" vertical="top"/>
    </xf>
    <xf numFmtId="165" fontId="5" fillId="10" borderId="9" xfId="0" applyNumberFormat="1" applyFont="1" applyFill="1" applyBorder="1" applyAlignment="1">
      <alignment horizontal="center" vertical="top"/>
    </xf>
    <xf numFmtId="165" fontId="5" fillId="2" borderId="14" xfId="0" applyNumberFormat="1" applyFont="1" applyFill="1" applyBorder="1" applyAlignment="1">
      <alignment horizontal="center" vertical="top"/>
    </xf>
    <xf numFmtId="165" fontId="5" fillId="2" borderId="24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 wrapText="1"/>
    </xf>
    <xf numFmtId="165" fontId="5" fillId="6" borderId="24" xfId="0" applyNumberFormat="1" applyFont="1" applyFill="1" applyBorder="1" applyAlignment="1">
      <alignment horizontal="center" vertical="top" wrapText="1"/>
    </xf>
    <xf numFmtId="165" fontId="3" fillId="3" borderId="14" xfId="0" applyNumberFormat="1" applyFont="1" applyFill="1" applyBorder="1" applyAlignment="1">
      <alignment horizontal="left" vertical="top" wrapText="1"/>
    </xf>
    <xf numFmtId="165" fontId="3" fillId="3" borderId="24" xfId="0" applyNumberFormat="1" applyFont="1" applyFill="1" applyBorder="1" applyAlignment="1">
      <alignment horizontal="left" vertical="top" wrapText="1"/>
    </xf>
    <xf numFmtId="165" fontId="10" fillId="0" borderId="36" xfId="0" applyNumberFormat="1" applyFont="1" applyFill="1" applyBorder="1" applyAlignment="1">
      <alignment horizontal="center" vertical="center" textRotation="90" wrapText="1"/>
    </xf>
    <xf numFmtId="165" fontId="10" fillId="0" borderId="68" xfId="0" applyNumberFormat="1" applyFont="1" applyFill="1" applyBorder="1" applyAlignment="1">
      <alignment horizontal="center" vertical="center" textRotation="90" wrapText="1"/>
    </xf>
    <xf numFmtId="165" fontId="5" fillId="0" borderId="16" xfId="0" applyNumberFormat="1" applyFont="1" applyBorder="1" applyAlignment="1">
      <alignment horizontal="center" vertical="top"/>
    </xf>
    <xf numFmtId="165" fontId="5" fillId="0" borderId="25" xfId="0" applyNumberFormat="1" applyFont="1" applyBorder="1" applyAlignment="1">
      <alignment horizontal="center" vertical="top"/>
    </xf>
    <xf numFmtId="165" fontId="3" fillId="0" borderId="8" xfId="0" applyNumberFormat="1" applyFont="1" applyFill="1" applyBorder="1" applyAlignment="1">
      <alignment horizontal="left" vertical="top" wrapText="1"/>
    </xf>
    <xf numFmtId="165" fontId="3" fillId="0" borderId="9" xfId="0" applyNumberFormat="1" applyFont="1" applyFill="1" applyBorder="1" applyAlignment="1">
      <alignment horizontal="left" vertical="top" wrapText="1"/>
    </xf>
    <xf numFmtId="165" fontId="5" fillId="10" borderId="7" xfId="0" applyNumberFormat="1" applyFont="1" applyFill="1" applyBorder="1" applyAlignment="1">
      <alignment horizontal="center" vertical="top"/>
    </xf>
    <xf numFmtId="165" fontId="5" fillId="2" borderId="26" xfId="0" applyNumberFormat="1" applyFont="1" applyFill="1" applyBorder="1" applyAlignment="1">
      <alignment horizontal="center" vertical="top"/>
    </xf>
    <xf numFmtId="165" fontId="5" fillId="6" borderId="26" xfId="0" applyNumberFormat="1" applyFont="1" applyFill="1" applyBorder="1" applyAlignment="1">
      <alignment horizontal="center" vertical="top" wrapText="1"/>
    </xf>
    <xf numFmtId="165" fontId="3" fillId="6" borderId="50" xfId="0" applyNumberFormat="1" applyFont="1" applyFill="1" applyBorder="1" applyAlignment="1">
      <alignment horizontal="left" vertical="top" wrapText="1"/>
    </xf>
    <xf numFmtId="165" fontId="7" fillId="6" borderId="40" xfId="0" applyNumberFormat="1" applyFont="1" applyFill="1" applyBorder="1" applyAlignment="1">
      <alignment horizontal="left" vertical="top" wrapText="1"/>
    </xf>
    <xf numFmtId="165" fontId="5" fillId="0" borderId="27" xfId="0" applyNumberFormat="1" applyFont="1" applyBorder="1" applyAlignment="1">
      <alignment horizontal="center" vertical="top"/>
    </xf>
    <xf numFmtId="165" fontId="16" fillId="0" borderId="16" xfId="0" applyNumberFormat="1" applyFont="1" applyBorder="1" applyAlignment="1">
      <alignment horizontal="center"/>
    </xf>
    <xf numFmtId="165" fontId="10" fillId="0" borderId="66" xfId="0" applyNumberFormat="1" applyFont="1" applyFill="1" applyBorder="1" applyAlignment="1">
      <alignment horizontal="center" vertical="center" textRotation="90" wrapText="1"/>
    </xf>
    <xf numFmtId="165" fontId="17" fillId="0" borderId="36" xfId="0" applyNumberFormat="1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165" fontId="5" fillId="2" borderId="54" xfId="0" applyNumberFormat="1" applyFont="1" applyFill="1" applyBorder="1" applyAlignment="1">
      <alignment horizontal="left" vertical="top" wrapText="1"/>
    </xf>
    <xf numFmtId="165" fontId="5" fillId="2" borderId="55" xfId="0" applyNumberFormat="1" applyFont="1" applyFill="1" applyBorder="1" applyAlignment="1">
      <alignment horizontal="left" vertical="top" wrapText="1"/>
    </xf>
    <xf numFmtId="165" fontId="5" fillId="2" borderId="65" xfId="0" applyNumberFormat="1" applyFont="1" applyFill="1" applyBorder="1" applyAlignment="1">
      <alignment horizontal="left" vertical="top" wrapText="1"/>
    </xf>
    <xf numFmtId="165" fontId="3" fillId="6" borderId="27" xfId="0" applyNumberFormat="1" applyFont="1" applyFill="1" applyBorder="1" applyAlignment="1">
      <alignment horizontal="left" vertical="top" wrapText="1"/>
    </xf>
    <xf numFmtId="165" fontId="3" fillId="6" borderId="25" xfId="0" applyNumberFormat="1" applyFont="1" applyFill="1" applyBorder="1" applyAlignment="1">
      <alignment horizontal="left" vertical="top" wrapText="1"/>
    </xf>
    <xf numFmtId="165" fontId="7" fillId="0" borderId="9" xfId="0" applyNumberFormat="1" applyFont="1" applyBorder="1" applyAlignment="1">
      <alignment horizontal="left" vertical="top" wrapText="1"/>
    </xf>
    <xf numFmtId="165" fontId="3" fillId="3" borderId="19" xfId="0" applyNumberFormat="1" applyFont="1" applyFill="1" applyBorder="1" applyAlignment="1">
      <alignment horizontal="left" vertical="top" wrapText="1"/>
    </xf>
    <xf numFmtId="0" fontId="7" fillId="0" borderId="25" xfId="0" applyFont="1" applyBorder="1" applyAlignment="1">
      <alignment vertical="top"/>
    </xf>
    <xf numFmtId="165" fontId="5" fillId="6" borderId="40" xfId="0" applyNumberFormat="1" applyFont="1" applyFill="1" applyBorder="1" applyAlignment="1">
      <alignment horizontal="center" vertical="top"/>
    </xf>
    <xf numFmtId="165" fontId="3" fillId="3" borderId="45" xfId="0" applyNumberFormat="1" applyFont="1" applyFill="1" applyBorder="1" applyAlignment="1">
      <alignment vertical="top" wrapText="1"/>
    </xf>
    <xf numFmtId="165" fontId="7" fillId="0" borderId="37" xfId="0" applyNumberFormat="1" applyFont="1" applyBorder="1" applyAlignment="1">
      <alignment vertical="top" wrapText="1"/>
    </xf>
    <xf numFmtId="165" fontId="5" fillId="2" borderId="28" xfId="0" applyNumberFormat="1" applyFont="1" applyFill="1" applyBorder="1" applyAlignment="1">
      <alignment horizontal="right" vertical="top"/>
    </xf>
    <xf numFmtId="165" fontId="3" fillId="2" borderId="68" xfId="0" applyNumberFormat="1" applyFont="1" applyFill="1" applyBorder="1" applyAlignment="1">
      <alignment horizontal="center" vertical="top" wrapText="1"/>
    </xf>
    <xf numFmtId="165" fontId="3" fillId="2" borderId="28" xfId="0" applyNumberFormat="1" applyFont="1" applyFill="1" applyBorder="1" applyAlignment="1">
      <alignment horizontal="center" vertical="top" wrapText="1"/>
    </xf>
    <xf numFmtId="165" fontId="3" fillId="2" borderId="33" xfId="0" applyNumberFormat="1" applyFont="1" applyFill="1" applyBorder="1" applyAlignment="1">
      <alignment horizontal="center" vertical="top" wrapText="1"/>
    </xf>
    <xf numFmtId="165" fontId="5" fillId="2" borderId="55" xfId="0" applyNumberFormat="1" applyFont="1" applyFill="1" applyBorder="1" applyAlignment="1">
      <alignment horizontal="left" vertical="top"/>
    </xf>
    <xf numFmtId="165" fontId="5" fillId="2" borderId="65" xfId="0" applyNumberFormat="1" applyFont="1" applyFill="1" applyBorder="1" applyAlignment="1">
      <alignment horizontal="left" vertical="top"/>
    </xf>
    <xf numFmtId="165" fontId="3" fillId="3" borderId="19" xfId="0" applyNumberFormat="1" applyFont="1" applyFill="1" applyBorder="1" applyAlignment="1">
      <alignment vertical="top" wrapText="1"/>
    </xf>
    <xf numFmtId="165" fontId="3" fillId="3" borderId="29" xfId="0" applyNumberFormat="1" applyFont="1" applyFill="1" applyBorder="1" applyAlignment="1">
      <alignment vertical="top" wrapText="1"/>
    </xf>
    <xf numFmtId="165" fontId="3" fillId="6" borderId="16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vertical="top"/>
    </xf>
    <xf numFmtId="165" fontId="3" fillId="3" borderId="34" xfId="0" applyNumberFormat="1" applyFont="1" applyFill="1" applyBorder="1" applyAlignment="1">
      <alignment horizontal="left" vertical="top" wrapText="1"/>
    </xf>
    <xf numFmtId="0" fontId="7" fillId="0" borderId="31" xfId="0" applyFont="1" applyBorder="1" applyAlignment="1">
      <alignment vertical="top" wrapText="1"/>
    </xf>
    <xf numFmtId="165" fontId="2" fillId="0" borderId="7" xfId="0" applyNumberFormat="1" applyFont="1" applyBorder="1" applyAlignment="1">
      <alignment vertical="top" textRotation="90"/>
    </xf>
    <xf numFmtId="0" fontId="7" fillId="0" borderId="8" xfId="0" applyFont="1" applyBorder="1" applyAlignment="1">
      <alignment textRotation="90"/>
    </xf>
    <xf numFmtId="165" fontId="5" fillId="10" borderId="31" xfId="0" applyNumberFormat="1" applyFont="1" applyFill="1" applyBorder="1" applyAlignment="1">
      <alignment horizontal="center" vertical="top"/>
    </xf>
    <xf numFmtId="165" fontId="5" fillId="2" borderId="30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/>
    </xf>
    <xf numFmtId="165" fontId="5" fillId="6" borderId="30" xfId="0" applyNumberFormat="1" applyFont="1" applyFill="1" applyBorder="1" applyAlignment="1">
      <alignment horizontal="center" vertical="top"/>
    </xf>
    <xf numFmtId="165" fontId="3" fillId="6" borderId="31" xfId="0" applyNumberFormat="1" applyFont="1" applyFill="1" applyBorder="1" applyAlignment="1">
      <alignment horizontal="left" vertical="top" wrapText="1"/>
    </xf>
    <xf numFmtId="165" fontId="3" fillId="6" borderId="8" xfId="0" applyNumberFormat="1" applyFont="1" applyFill="1" applyBorder="1" applyAlignment="1">
      <alignment horizontal="center" vertical="center" textRotation="90" wrapText="1"/>
    </xf>
    <xf numFmtId="165" fontId="3" fillId="6" borderId="36" xfId="0" applyNumberFormat="1" applyFont="1" applyFill="1" applyBorder="1" applyAlignment="1">
      <alignment horizontal="center" vertical="center" textRotation="90" wrapText="1"/>
    </xf>
    <xf numFmtId="165" fontId="5" fillId="6" borderId="16" xfId="0" applyNumberFormat="1" applyFont="1" applyFill="1" applyBorder="1" applyAlignment="1">
      <alignment horizontal="center" vertical="top"/>
    </xf>
    <xf numFmtId="165" fontId="7" fillId="0" borderId="8" xfId="0" applyNumberFormat="1" applyFont="1" applyBorder="1" applyAlignment="1">
      <alignment horizontal="left" vertical="top" wrapText="1"/>
    </xf>
    <xf numFmtId="165" fontId="3" fillId="6" borderId="16" xfId="0" applyNumberFormat="1" applyFont="1" applyFill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165" fontId="5" fillId="6" borderId="26" xfId="0" applyNumberFormat="1" applyFont="1" applyFill="1" applyBorder="1" applyAlignment="1">
      <alignment horizontal="center" vertical="top"/>
    </xf>
    <xf numFmtId="165" fontId="5" fillId="6" borderId="27" xfId="0" applyNumberFormat="1" applyFont="1" applyFill="1" applyBorder="1" applyAlignment="1">
      <alignment horizontal="left" vertical="top" wrapText="1"/>
    </xf>
    <xf numFmtId="165" fontId="5" fillId="6" borderId="16" xfId="0" applyNumberFormat="1" applyFont="1" applyFill="1" applyBorder="1" applyAlignment="1">
      <alignment horizontal="left" vertical="top" wrapText="1"/>
    </xf>
    <xf numFmtId="165" fontId="5" fillId="6" borderId="27" xfId="0" applyNumberFormat="1" applyFont="1" applyFill="1" applyBorder="1" applyAlignment="1">
      <alignment horizontal="center" vertical="top"/>
    </xf>
    <xf numFmtId="165" fontId="3" fillId="6" borderId="19" xfId="0" applyNumberFormat="1" applyFont="1" applyFill="1" applyBorder="1" applyAlignment="1">
      <alignment horizontal="left" vertical="top" wrapText="1"/>
    </xf>
    <xf numFmtId="165" fontId="7" fillId="0" borderId="29" xfId="0" applyNumberFormat="1" applyFont="1" applyBorder="1" applyAlignment="1">
      <alignment horizontal="left" vertical="top" wrapText="1"/>
    </xf>
    <xf numFmtId="165" fontId="7" fillId="0" borderId="8" xfId="0" applyNumberFormat="1" applyFont="1" applyBorder="1" applyAlignment="1">
      <alignment horizontal="center" vertical="center" textRotation="90" wrapText="1"/>
    </xf>
    <xf numFmtId="165" fontId="3" fillId="6" borderId="19" xfId="0" applyNumberFormat="1" applyFont="1" applyFill="1" applyBorder="1" applyAlignment="1">
      <alignment vertical="top" wrapText="1"/>
    </xf>
    <xf numFmtId="165" fontId="3" fillId="3" borderId="34" xfId="0" applyNumberFormat="1" applyFont="1" applyFill="1" applyBorder="1" applyAlignment="1">
      <alignment vertical="top" wrapText="1"/>
    </xf>
    <xf numFmtId="0" fontId="7" fillId="0" borderId="9" xfId="0" applyFont="1" applyBorder="1" applyAlignment="1">
      <alignment vertical="top"/>
    </xf>
    <xf numFmtId="165" fontId="9" fillId="7" borderId="58" xfId="0" applyNumberFormat="1" applyFont="1" applyFill="1" applyBorder="1" applyAlignment="1">
      <alignment horizontal="left" vertical="top" wrapText="1"/>
    </xf>
    <xf numFmtId="165" fontId="9" fillId="7" borderId="63" xfId="0" applyNumberFormat="1" applyFont="1" applyFill="1" applyBorder="1" applyAlignment="1">
      <alignment horizontal="left" vertical="top" wrapText="1"/>
    </xf>
    <xf numFmtId="165" fontId="9" fillId="7" borderId="62" xfId="0" applyNumberFormat="1" applyFont="1" applyFill="1" applyBorder="1" applyAlignment="1">
      <alignment horizontal="left" vertical="top" wrapText="1"/>
    </xf>
    <xf numFmtId="165" fontId="5" fillId="10" borderId="44" xfId="0" applyNumberFormat="1" applyFont="1" applyFill="1" applyBorder="1" applyAlignment="1">
      <alignment horizontal="left" vertical="top"/>
    </xf>
    <xf numFmtId="165" fontId="5" fillId="10" borderId="63" xfId="0" applyNumberFormat="1" applyFont="1" applyFill="1" applyBorder="1" applyAlignment="1">
      <alignment horizontal="left" vertical="top"/>
    </xf>
    <xf numFmtId="165" fontId="5" fillId="10" borderId="62" xfId="0" applyNumberFormat="1" applyFont="1" applyFill="1" applyBorder="1" applyAlignment="1">
      <alignment horizontal="left" vertical="top"/>
    </xf>
    <xf numFmtId="165" fontId="3" fillId="0" borderId="53" xfId="0" applyNumberFormat="1" applyFont="1" applyBorder="1" applyAlignment="1">
      <alignment horizontal="center" vertical="center" textRotation="90" shrinkToFit="1"/>
    </xf>
    <xf numFmtId="165" fontId="3" fillId="0" borderId="51" xfId="0" applyNumberFormat="1" applyFont="1" applyBorder="1" applyAlignment="1">
      <alignment horizontal="center" vertical="center" textRotation="90" shrinkToFit="1"/>
    </xf>
    <xf numFmtId="165" fontId="3" fillId="0" borderId="33" xfId="0" applyNumberFormat="1" applyFont="1" applyBorder="1" applyAlignment="1">
      <alignment horizontal="center" vertical="center" textRotation="90" shrinkToFit="1"/>
    </xf>
    <xf numFmtId="165" fontId="3" fillId="0" borderId="56" xfId="0" applyNumberFormat="1" applyFont="1" applyBorder="1" applyAlignment="1">
      <alignment horizontal="center" vertical="center" textRotation="90" shrinkToFit="1"/>
    </xf>
    <xf numFmtId="165" fontId="3" fillId="0" borderId="5" xfId="0" applyNumberFormat="1" applyFont="1" applyBorder="1" applyAlignment="1">
      <alignment horizontal="center" vertical="center" textRotation="90" shrinkToFit="1"/>
    </xf>
    <xf numFmtId="165" fontId="3" fillId="0" borderId="49" xfId="0" applyNumberFormat="1" applyFont="1" applyBorder="1" applyAlignment="1">
      <alignment horizontal="center" vertical="center" textRotation="90" shrinkToFit="1"/>
    </xf>
    <xf numFmtId="165" fontId="3" fillId="0" borderId="56" xfId="0" applyNumberFormat="1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165" fontId="3" fillId="0" borderId="5" xfId="0" applyNumberFormat="1" applyFont="1" applyBorder="1" applyAlignment="1">
      <alignment horizontal="center" vertical="center" textRotation="90" wrapText="1"/>
    </xf>
    <xf numFmtId="165" fontId="3" fillId="0" borderId="49" xfId="0" applyNumberFormat="1" applyFont="1" applyBorder="1" applyAlignment="1">
      <alignment horizontal="center" vertical="center" textRotation="90" wrapText="1"/>
    </xf>
    <xf numFmtId="165" fontId="3" fillId="6" borderId="29" xfId="0" applyNumberFormat="1" applyFont="1" applyFill="1" applyBorder="1" applyAlignment="1">
      <alignment horizontal="left" vertical="top" wrapText="1"/>
    </xf>
    <xf numFmtId="165" fontId="3" fillId="6" borderId="35" xfId="0" applyNumberFormat="1" applyFont="1" applyFill="1" applyBorder="1" applyAlignment="1">
      <alignment horizontal="center" vertical="center" textRotation="90" wrapText="1"/>
    </xf>
    <xf numFmtId="165" fontId="5" fillId="2" borderId="44" xfId="0" applyNumberFormat="1" applyFont="1" applyFill="1" applyBorder="1" applyAlignment="1">
      <alignment horizontal="left" vertical="top" wrapText="1"/>
    </xf>
    <xf numFmtId="165" fontId="5" fillId="2" borderId="63" xfId="0" applyNumberFormat="1" applyFont="1" applyFill="1" applyBorder="1" applyAlignment="1">
      <alignment horizontal="left" vertical="top" wrapText="1"/>
    </xf>
    <xf numFmtId="165" fontId="5" fillId="2" borderId="62" xfId="0" applyNumberFormat="1" applyFont="1" applyFill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165" fontId="5" fillId="6" borderId="89" xfId="0" applyNumberFormat="1" applyFont="1" applyFill="1" applyBorder="1" applyAlignment="1">
      <alignment horizontal="center" vertical="center" textRotation="90" wrapText="1"/>
    </xf>
    <xf numFmtId="165" fontId="7" fillId="6" borderId="17" xfId="0" applyNumberFormat="1" applyFont="1" applyFill="1" applyBorder="1" applyAlignment="1">
      <alignment horizontal="center" vertical="center" textRotation="90" wrapText="1"/>
    </xf>
    <xf numFmtId="165" fontId="3" fillId="6" borderId="15" xfId="0" applyNumberFormat="1" applyFont="1" applyFill="1" applyBorder="1" applyAlignment="1">
      <alignment vertical="top" wrapText="1"/>
    </xf>
    <xf numFmtId="165" fontId="7" fillId="6" borderId="15" xfId="0" applyNumberFormat="1" applyFont="1" applyFill="1" applyBorder="1" applyAlignment="1">
      <alignment vertical="top" wrapText="1"/>
    </xf>
    <xf numFmtId="165" fontId="9" fillId="5" borderId="57" xfId="0" applyNumberFormat="1" applyFont="1" applyFill="1" applyBorder="1" applyAlignment="1">
      <alignment horizontal="left" vertical="top" wrapText="1"/>
    </xf>
    <xf numFmtId="165" fontId="9" fillId="5" borderId="64" xfId="0" applyNumberFormat="1" applyFont="1" applyFill="1" applyBorder="1" applyAlignment="1">
      <alignment horizontal="left" vertical="top" wrapText="1"/>
    </xf>
    <xf numFmtId="165" fontId="9" fillId="5" borderId="67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/>
    </xf>
    <xf numFmtId="165" fontId="3" fillId="0" borderId="28" xfId="0" applyNumberFormat="1" applyFont="1" applyBorder="1" applyAlignment="1">
      <alignment horizontal="right" vertical="top"/>
    </xf>
    <xf numFmtId="165" fontId="3" fillId="0" borderId="7" xfId="0" applyNumberFormat="1" applyFont="1" applyBorder="1" applyAlignment="1">
      <alignment horizontal="center" vertical="center" textRotation="90" shrinkToFit="1"/>
    </xf>
    <xf numFmtId="165" fontId="3" fillId="0" borderId="8" xfId="0" applyNumberFormat="1" applyFont="1" applyBorder="1" applyAlignment="1">
      <alignment horizontal="center" vertical="center" textRotation="90" shrinkToFit="1"/>
    </xf>
    <xf numFmtId="165" fontId="3" fillId="0" borderId="9" xfId="0" applyNumberFormat="1" applyFont="1" applyBorder="1" applyAlignment="1">
      <alignment horizontal="center" vertical="center" textRotation="90" shrinkToFit="1"/>
    </xf>
    <xf numFmtId="165" fontId="3" fillId="0" borderId="26" xfId="0" applyNumberFormat="1" applyFont="1" applyBorder="1" applyAlignment="1">
      <alignment horizontal="center" vertical="center" textRotation="90" shrinkToFit="1"/>
    </xf>
    <xf numFmtId="165" fontId="3" fillId="0" borderId="14" xfId="0" applyNumberFormat="1" applyFont="1" applyBorder="1" applyAlignment="1">
      <alignment horizontal="center" vertical="center" textRotation="90" shrinkToFit="1"/>
    </xf>
    <xf numFmtId="165" fontId="3" fillId="0" borderId="24" xfId="0" applyNumberFormat="1" applyFont="1" applyBorder="1" applyAlignment="1">
      <alignment horizontal="center" vertical="center" textRotation="90" shrinkToFit="1"/>
    </xf>
    <xf numFmtId="165" fontId="3" fillId="0" borderId="50" xfId="0" applyNumberFormat="1" applyFont="1" applyBorder="1" applyAlignment="1">
      <alignment horizontal="center" vertical="center" shrinkToFit="1"/>
    </xf>
    <xf numFmtId="165" fontId="3" fillId="0" borderId="40" xfId="0" applyNumberFormat="1" applyFont="1" applyBorder="1" applyAlignment="1">
      <alignment horizontal="center" vertical="center" shrinkToFit="1"/>
    </xf>
    <xf numFmtId="165" fontId="3" fillId="0" borderId="59" xfId="0" applyNumberFormat="1" applyFont="1" applyBorder="1" applyAlignment="1">
      <alignment horizontal="center" vertical="center" shrinkToFit="1"/>
    </xf>
    <xf numFmtId="165" fontId="3" fillId="0" borderId="66" xfId="0" applyNumberFormat="1" applyFont="1" applyBorder="1" applyAlignment="1">
      <alignment horizontal="center" vertical="center" textRotation="90" shrinkToFit="1"/>
    </xf>
    <xf numFmtId="165" fontId="3" fillId="0" borderId="36" xfId="0" applyNumberFormat="1" applyFont="1" applyBorder="1" applyAlignment="1">
      <alignment horizontal="center" vertical="center" textRotation="90" shrinkToFit="1"/>
    </xf>
    <xf numFmtId="165" fontId="3" fillId="0" borderId="68" xfId="0" applyNumberFormat="1" applyFont="1" applyBorder="1" applyAlignment="1">
      <alignment horizontal="center" vertical="center" textRotation="90" shrinkToFit="1"/>
    </xf>
    <xf numFmtId="165" fontId="5" fillId="0" borderId="57" xfId="0" applyNumberFormat="1" applyFont="1" applyBorder="1" applyAlignment="1">
      <alignment horizontal="center" vertical="center"/>
    </xf>
    <xf numFmtId="165" fontId="5" fillId="0" borderId="64" xfId="0" applyNumberFormat="1" applyFont="1" applyBorder="1" applyAlignment="1">
      <alignment horizontal="center" vertical="center"/>
    </xf>
    <xf numFmtId="165" fontId="5" fillId="0" borderId="67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44" xfId="0" applyNumberFormat="1" applyFont="1" applyBorder="1" applyAlignment="1">
      <alignment horizontal="center" vertical="center"/>
    </xf>
    <xf numFmtId="165" fontId="3" fillId="0" borderId="63" xfId="0" applyNumberFormat="1" applyFont="1" applyBorder="1" applyAlignment="1">
      <alignment horizontal="center" vertical="center"/>
    </xf>
    <xf numFmtId="165" fontId="3" fillId="0" borderId="62" xfId="0" applyNumberFormat="1" applyFont="1" applyBorder="1" applyAlignment="1">
      <alignment horizontal="center" vertical="center"/>
    </xf>
    <xf numFmtId="165" fontId="3" fillId="0" borderId="56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165" fontId="3" fillId="6" borderId="40" xfId="0" applyNumberFormat="1" applyFont="1" applyFill="1" applyBorder="1" applyAlignment="1">
      <alignment vertical="top" wrapText="1"/>
    </xf>
    <xf numFmtId="165" fontId="3" fillId="3" borderId="8" xfId="0" applyNumberFormat="1" applyFont="1" applyFill="1" applyBorder="1" applyAlignment="1">
      <alignment vertical="top" wrapText="1"/>
    </xf>
    <xf numFmtId="165" fontId="3" fillId="0" borderId="66" xfId="0" applyNumberFormat="1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68" xfId="0" applyFont="1" applyBorder="1" applyAlignment="1">
      <alignment horizontal="center" vertical="center" textRotation="90" wrapText="1"/>
    </xf>
    <xf numFmtId="0" fontId="3" fillId="6" borderId="26" xfId="0" applyFont="1" applyFill="1" applyBorder="1" applyAlignment="1">
      <alignment horizontal="center" vertical="center" textRotation="90" wrapText="1" shrinkToFit="1"/>
    </xf>
    <xf numFmtId="0" fontId="3" fillId="6" borderId="14" xfId="0" applyFont="1" applyFill="1" applyBorder="1" applyAlignment="1">
      <alignment horizontal="center" vertical="center" textRotation="90" wrapText="1" shrinkToFit="1"/>
    </xf>
    <xf numFmtId="0" fontId="3" fillId="6" borderId="24" xfId="0" applyFont="1" applyFill="1" applyBorder="1" applyAlignment="1">
      <alignment horizontal="center" vertical="center" textRotation="90" wrapText="1" shrinkToFit="1"/>
    </xf>
    <xf numFmtId="0" fontId="5" fillId="0" borderId="53" xfId="0" applyFont="1" applyBorder="1" applyAlignment="1">
      <alignment horizontal="center" vertical="center" textRotation="90" shrinkToFit="1"/>
    </xf>
    <xf numFmtId="0" fontId="5" fillId="0" borderId="51" xfId="0" applyFont="1" applyBorder="1" applyAlignment="1">
      <alignment horizontal="center" vertical="center" textRotation="90" shrinkToFit="1"/>
    </xf>
    <xf numFmtId="0" fontId="5" fillId="0" borderId="33" xfId="0" applyFont="1" applyBorder="1" applyAlignment="1">
      <alignment horizontal="center" vertical="center" textRotation="90" shrinkToFit="1"/>
    </xf>
    <xf numFmtId="0" fontId="3" fillId="6" borderId="56" xfId="0" applyFont="1" applyFill="1" applyBorder="1" applyAlignment="1">
      <alignment horizontal="center" vertical="center" textRotation="90" wrapText="1" shrinkToFit="1"/>
    </xf>
    <xf numFmtId="0" fontId="3" fillId="6" borderId="5" xfId="0" applyFont="1" applyFill="1" applyBorder="1" applyAlignment="1">
      <alignment horizontal="center" vertical="center" textRotation="90" wrapText="1" shrinkToFit="1"/>
    </xf>
    <xf numFmtId="0" fontId="3" fillId="6" borderId="49" xfId="0" applyFont="1" applyFill="1" applyBorder="1" applyAlignment="1">
      <alignment horizontal="center" vertical="center" textRotation="90" wrapText="1" shrinkToFit="1"/>
    </xf>
    <xf numFmtId="165" fontId="3" fillId="3" borderId="8" xfId="0" applyNumberFormat="1" applyFont="1" applyFill="1" applyBorder="1" applyAlignment="1">
      <alignment horizontal="left" vertical="top" wrapText="1"/>
    </xf>
    <xf numFmtId="165" fontId="3" fillId="6" borderId="93" xfId="0" applyNumberFormat="1" applyFont="1" applyFill="1" applyBorder="1" applyAlignment="1">
      <alignment horizontal="left" vertical="top" wrapText="1"/>
    </xf>
    <xf numFmtId="165" fontId="3" fillId="6" borderId="35" xfId="0" applyNumberFormat="1" applyFont="1" applyFill="1" applyBorder="1" applyAlignment="1">
      <alignment horizontal="left" vertical="top" wrapText="1"/>
    </xf>
    <xf numFmtId="165" fontId="3" fillId="3" borderId="16" xfId="0" applyNumberFormat="1" applyFont="1" applyFill="1" applyBorder="1" applyAlignment="1">
      <alignment horizontal="left" vertical="top" wrapText="1"/>
    </xf>
    <xf numFmtId="165" fontId="19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165" fontId="3" fillId="0" borderId="35" xfId="0" applyNumberFormat="1" applyFont="1" applyFill="1" applyBorder="1" applyAlignment="1">
      <alignment horizontal="left" vertical="top" wrapText="1"/>
    </xf>
    <xf numFmtId="165" fontId="3" fillId="0" borderId="110" xfId="0" applyNumberFormat="1" applyFont="1" applyFill="1" applyBorder="1" applyAlignment="1">
      <alignment horizontal="left" vertical="top" wrapText="1"/>
    </xf>
    <xf numFmtId="165" fontId="7" fillId="0" borderId="1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8" borderId="58" xfId="0" applyFont="1" applyFill="1" applyBorder="1" applyAlignment="1">
      <alignment horizontal="left" vertical="top" wrapText="1"/>
    </xf>
    <xf numFmtId="0" fontId="3" fillId="8" borderId="63" xfId="0" applyFont="1" applyFill="1" applyBorder="1" applyAlignment="1">
      <alignment horizontal="left" vertical="top" wrapText="1"/>
    </xf>
    <xf numFmtId="0" fontId="3" fillId="8" borderId="62" xfId="0" applyFont="1" applyFill="1" applyBorder="1" applyAlignment="1">
      <alignment horizontal="left" vertical="top" wrapText="1"/>
    </xf>
    <xf numFmtId="3" fontId="3" fillId="8" borderId="58" xfId="0" applyNumberFormat="1" applyFont="1" applyFill="1" applyBorder="1" applyAlignment="1">
      <alignment horizontal="center" vertical="top" wrapText="1"/>
    </xf>
    <xf numFmtId="3" fontId="3" fillId="8" borderId="63" xfId="0" applyNumberFormat="1" applyFont="1" applyFill="1" applyBorder="1" applyAlignment="1">
      <alignment horizontal="center" vertical="top" wrapText="1"/>
    </xf>
    <xf numFmtId="3" fontId="3" fillId="8" borderId="62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0" fontId="3" fillId="10" borderId="55" xfId="0" applyFont="1" applyFill="1" applyBorder="1" applyAlignment="1">
      <alignment horizontal="center" vertical="top"/>
    </xf>
    <xf numFmtId="0" fontId="3" fillId="10" borderId="65" xfId="0" applyFont="1" applyFill="1" applyBorder="1" applyAlignment="1">
      <alignment horizontal="center" vertical="top"/>
    </xf>
    <xf numFmtId="49" fontId="5" fillId="4" borderId="54" xfId="0" applyNumberFormat="1" applyFont="1" applyFill="1" applyBorder="1" applyAlignment="1">
      <alignment horizontal="right" vertical="top"/>
    </xf>
    <xf numFmtId="49" fontId="5" fillId="4" borderId="55" xfId="0" applyNumberFormat="1" applyFont="1" applyFill="1" applyBorder="1" applyAlignment="1">
      <alignment horizontal="right" vertical="top"/>
    </xf>
    <xf numFmtId="0" fontId="5" fillId="8" borderId="68" xfId="0" applyFont="1" applyFill="1" applyBorder="1" applyAlignment="1">
      <alignment horizontal="right" vertical="top" wrapText="1"/>
    </xf>
    <xf numFmtId="0" fontId="5" fillId="8" borderId="28" xfId="0" applyFont="1" applyFill="1" applyBorder="1" applyAlignment="1">
      <alignment horizontal="right" vertical="top" wrapText="1"/>
    </xf>
    <xf numFmtId="0" fontId="5" fillId="8" borderId="33" xfId="0" applyFont="1" applyFill="1" applyBorder="1" applyAlignment="1">
      <alignment horizontal="right" vertical="top" wrapText="1"/>
    </xf>
    <xf numFmtId="3" fontId="5" fillId="8" borderId="68" xfId="0" applyNumberFormat="1" applyFont="1" applyFill="1" applyBorder="1" applyAlignment="1">
      <alignment horizontal="center" vertical="top" wrapText="1"/>
    </xf>
    <xf numFmtId="3" fontId="5" fillId="8" borderId="28" xfId="0" applyNumberFormat="1" applyFont="1" applyFill="1" applyBorder="1" applyAlignment="1">
      <alignment horizontal="center" vertical="top" wrapText="1"/>
    </xf>
    <xf numFmtId="3" fontId="5" fillId="8" borderId="33" xfId="0" applyNumberFormat="1" applyFont="1" applyFill="1" applyBorder="1" applyAlignment="1">
      <alignment horizontal="center" vertical="top" wrapText="1"/>
    </xf>
    <xf numFmtId="0" fontId="5" fillId="4" borderId="58" xfId="0" applyFont="1" applyFill="1" applyBorder="1" applyAlignment="1">
      <alignment horizontal="right" vertical="top" wrapText="1"/>
    </xf>
    <xf numFmtId="0" fontId="5" fillId="4" borderId="63" xfId="0" applyFont="1" applyFill="1" applyBorder="1" applyAlignment="1">
      <alignment horizontal="right" vertical="top" wrapText="1"/>
    </xf>
    <xf numFmtId="0" fontId="5" fillId="4" borderId="62" xfId="0" applyFont="1" applyFill="1" applyBorder="1" applyAlignment="1">
      <alignment horizontal="right" vertical="top" wrapText="1"/>
    </xf>
    <xf numFmtId="3" fontId="5" fillId="4" borderId="58" xfId="0" applyNumberFormat="1" applyFont="1" applyFill="1" applyBorder="1" applyAlignment="1">
      <alignment horizontal="center" vertical="top" wrapText="1"/>
    </xf>
    <xf numFmtId="3" fontId="5" fillId="4" borderId="63" xfId="0" applyNumberFormat="1" applyFont="1" applyFill="1" applyBorder="1" applyAlignment="1">
      <alignment horizontal="center" vertical="top" wrapText="1"/>
    </xf>
    <xf numFmtId="3" fontId="5" fillId="4" borderId="62" xfId="0" applyNumberFormat="1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left" vertical="top" wrapText="1"/>
    </xf>
    <xf numFmtId="0" fontId="3" fillId="3" borderId="70" xfId="0" applyFont="1" applyFill="1" applyBorder="1" applyAlignment="1">
      <alignment horizontal="left" vertical="top" wrapText="1"/>
    </xf>
    <xf numFmtId="0" fontId="3" fillId="3" borderId="52" xfId="0" applyFont="1" applyFill="1" applyBorder="1" applyAlignment="1">
      <alignment horizontal="left" vertical="top" wrapText="1"/>
    </xf>
    <xf numFmtId="3" fontId="3" fillId="0" borderId="58" xfId="0" applyNumberFormat="1" applyFont="1" applyBorder="1" applyAlignment="1">
      <alignment horizontal="center" vertical="top" wrapText="1"/>
    </xf>
    <xf numFmtId="3" fontId="3" fillId="0" borderId="63" xfId="0" applyNumberFormat="1" applyFont="1" applyBorder="1" applyAlignment="1">
      <alignment horizontal="center" vertical="top" wrapText="1"/>
    </xf>
    <xf numFmtId="3" fontId="3" fillId="0" borderId="62" xfId="0" applyNumberFormat="1" applyFont="1" applyBorder="1" applyAlignment="1">
      <alignment horizontal="center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0" fontId="3" fillId="3" borderId="58" xfId="0" applyFont="1" applyFill="1" applyBorder="1" applyAlignment="1">
      <alignment horizontal="left" vertical="top" wrapText="1"/>
    </xf>
    <xf numFmtId="0" fontId="7" fillId="0" borderId="63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49" fontId="5" fillId="10" borderId="54" xfId="0" applyNumberFormat="1" applyFont="1" applyFill="1" applyBorder="1" applyAlignment="1">
      <alignment horizontal="right" vertical="top"/>
    </xf>
    <xf numFmtId="49" fontId="5" fillId="10" borderId="55" xfId="0" applyNumberFormat="1" applyFont="1" applyFill="1" applyBorder="1" applyAlignment="1">
      <alignment horizontal="right" vertical="top"/>
    </xf>
    <xf numFmtId="0" fontId="3" fillId="2" borderId="55" xfId="0" applyFont="1" applyFill="1" applyBorder="1" applyAlignment="1">
      <alignment horizontal="center" vertical="top" wrapText="1"/>
    </xf>
    <xf numFmtId="0" fontId="3" fillId="2" borderId="6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10" fillId="0" borderId="68" xfId="0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5" fillId="10" borderId="8" xfId="0" applyNumberFormat="1" applyFont="1" applyFill="1" applyBorder="1" applyAlignment="1">
      <alignment horizontal="center" vertical="top"/>
    </xf>
    <xf numFmtId="49" fontId="5" fillId="10" borderId="9" xfId="0" applyNumberFormat="1" applyFont="1" applyFill="1" applyBorder="1" applyAlignment="1">
      <alignment horizontal="center" vertical="top"/>
    </xf>
    <xf numFmtId="49" fontId="5" fillId="2" borderId="14" xfId="0" applyNumberFormat="1" applyFont="1" applyFill="1" applyBorder="1" applyAlignment="1">
      <alignment horizontal="center" vertical="top"/>
    </xf>
    <xf numFmtId="49" fontId="5" fillId="2" borderId="24" xfId="0" applyNumberFormat="1" applyFont="1" applyFill="1" applyBorder="1" applyAlignment="1">
      <alignment horizontal="center" vertical="top"/>
    </xf>
    <xf numFmtId="49" fontId="5" fillId="6" borderId="14" xfId="0" applyNumberFormat="1" applyFont="1" applyFill="1" applyBorder="1" applyAlignment="1">
      <alignment horizontal="center" vertical="top" wrapText="1"/>
    </xf>
    <xf numFmtId="49" fontId="5" fillId="6" borderId="24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3" fillId="4" borderId="55" xfId="0" applyFont="1" applyFill="1" applyBorder="1" applyAlignment="1">
      <alignment horizontal="center" vertical="top"/>
    </xf>
    <xf numFmtId="0" fontId="3" fillId="4" borderId="65" xfId="0" applyFont="1" applyFill="1" applyBorder="1" applyAlignment="1">
      <alignment horizontal="center" vertical="top"/>
    </xf>
    <xf numFmtId="0" fontId="5" fillId="4" borderId="57" xfId="0" applyFont="1" applyFill="1" applyBorder="1" applyAlignment="1">
      <alignment horizontal="right" vertical="top" wrapText="1"/>
    </xf>
    <xf numFmtId="0" fontId="5" fillId="4" borderId="64" xfId="0" applyFont="1" applyFill="1" applyBorder="1" applyAlignment="1">
      <alignment horizontal="right" vertical="top" wrapText="1"/>
    </xf>
    <xf numFmtId="0" fontId="5" fillId="4" borderId="67" xfId="0" applyFont="1" applyFill="1" applyBorder="1" applyAlignment="1">
      <alignment horizontal="right" vertical="top" wrapText="1"/>
    </xf>
    <xf numFmtId="3" fontId="5" fillId="4" borderId="57" xfId="0" applyNumberFormat="1" applyFont="1" applyFill="1" applyBorder="1" applyAlignment="1">
      <alignment horizontal="center" vertical="top" wrapText="1"/>
    </xf>
    <xf numFmtId="3" fontId="5" fillId="4" borderId="64" xfId="0" applyNumberFormat="1" applyFont="1" applyFill="1" applyBorder="1" applyAlignment="1">
      <alignment horizontal="center" vertical="top" wrapText="1"/>
    </xf>
    <xf numFmtId="3" fontId="5" fillId="4" borderId="67" xfId="0" applyNumberFormat="1" applyFont="1" applyFill="1" applyBorder="1" applyAlignment="1">
      <alignment horizontal="center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textRotation="90" shrinkToFit="1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6" xfId="0" applyFont="1" applyBorder="1" applyAlignment="1">
      <alignment horizontal="center" vertical="center" textRotation="90" shrinkToFit="1"/>
    </xf>
    <xf numFmtId="0" fontId="3" fillId="0" borderId="14" xfId="0" applyFont="1" applyBorder="1" applyAlignment="1">
      <alignment horizontal="center" vertical="center" textRotation="90" shrinkToFit="1"/>
    </xf>
    <xf numFmtId="0" fontId="3" fillId="0" borderId="24" xfId="0" applyFont="1" applyBorder="1" applyAlignment="1">
      <alignment horizontal="center" vertical="center" textRotation="90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textRotation="90" shrinkToFit="1"/>
    </xf>
    <xf numFmtId="0" fontId="3" fillId="0" borderId="36" xfId="0" applyFont="1" applyBorder="1" applyAlignment="1">
      <alignment horizontal="center" vertical="center" textRotation="90" shrinkToFit="1"/>
    </xf>
    <xf numFmtId="0" fontId="3" fillId="0" borderId="68" xfId="0" applyFont="1" applyBorder="1" applyAlignment="1">
      <alignment horizontal="center" vertical="center" textRotation="90" shrinkToFi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49" fontId="5" fillId="2" borderId="54" xfId="0" applyNumberFormat="1" applyFont="1" applyFill="1" applyBorder="1" applyAlignment="1">
      <alignment horizontal="right" vertical="top"/>
    </xf>
    <xf numFmtId="49" fontId="5" fillId="2" borderId="55" xfId="0" applyNumberFormat="1" applyFont="1" applyFill="1" applyBorder="1" applyAlignment="1">
      <alignment horizontal="right" vertical="top"/>
    </xf>
    <xf numFmtId="0" fontId="11" fillId="9" borderId="28" xfId="0" applyFont="1" applyFill="1" applyBorder="1" applyAlignment="1">
      <alignment horizontal="right" vertical="top"/>
    </xf>
    <xf numFmtId="0" fontId="11" fillId="9" borderId="41" xfId="0" applyFont="1" applyFill="1" applyBorder="1" applyAlignment="1">
      <alignment horizontal="right" vertical="top"/>
    </xf>
    <xf numFmtId="0" fontId="3" fillId="6" borderId="8" xfId="0" applyFont="1" applyFill="1" applyBorder="1" applyAlignment="1">
      <alignment horizontal="left" vertical="top" wrapText="1"/>
    </xf>
    <xf numFmtId="49" fontId="5" fillId="9" borderId="26" xfId="0" applyNumberFormat="1" applyFont="1" applyFill="1" applyBorder="1" applyAlignment="1">
      <alignment horizontal="center" vertical="top"/>
    </xf>
    <xf numFmtId="49" fontId="5" fillId="9" borderId="14" xfId="0" applyNumberFormat="1" applyFont="1" applyFill="1" applyBorder="1" applyAlignment="1">
      <alignment horizontal="center" vertical="top"/>
    </xf>
    <xf numFmtId="49" fontId="3" fillId="6" borderId="36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3" fontId="11" fillId="9" borderId="41" xfId="0" applyNumberFormat="1" applyFont="1" applyFill="1" applyBorder="1" applyAlignment="1">
      <alignment horizontal="right" vertical="top"/>
    </xf>
    <xf numFmtId="3" fontId="3" fillId="6" borderId="19" xfId="0" applyNumberFormat="1" applyFont="1" applyFill="1" applyBorder="1" applyAlignment="1">
      <alignment horizontal="left" vertical="top" wrapText="1"/>
    </xf>
    <xf numFmtId="3" fontId="3" fillId="6" borderId="16" xfId="0" applyNumberFormat="1" applyFont="1" applyFill="1" applyBorder="1" applyAlignment="1">
      <alignment horizontal="left" vertical="top" wrapText="1"/>
    </xf>
    <xf numFmtId="3" fontId="3" fillId="6" borderId="29" xfId="0" applyNumberFormat="1" applyFont="1" applyFill="1" applyBorder="1" applyAlignment="1">
      <alignment horizontal="left" vertical="top" wrapText="1"/>
    </xf>
    <xf numFmtId="3" fontId="11" fillId="6" borderId="34" xfId="0" applyNumberFormat="1" applyFont="1" applyFill="1" applyBorder="1" applyAlignment="1">
      <alignment vertical="top" wrapText="1"/>
    </xf>
    <xf numFmtId="3" fontId="11" fillId="6" borderId="8" xfId="0" applyNumberFormat="1" applyFont="1" applyFill="1" applyBorder="1" applyAlignment="1">
      <alignment vertical="top" wrapText="1"/>
    </xf>
    <xf numFmtId="3" fontId="11" fillId="6" borderId="31" xfId="0" applyNumberFormat="1" applyFont="1" applyFill="1" applyBorder="1" applyAlignment="1">
      <alignment vertical="top" wrapText="1"/>
    </xf>
    <xf numFmtId="49" fontId="3" fillId="6" borderId="20" xfId="0" applyNumberFormat="1" applyFont="1" applyFill="1" applyBorder="1" applyAlignment="1">
      <alignment horizontal="center" vertical="top" wrapText="1"/>
    </xf>
    <xf numFmtId="49" fontId="3" fillId="6" borderId="2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right" vertical="top"/>
    </xf>
    <xf numFmtId="49" fontId="5" fillId="2" borderId="33" xfId="0" applyNumberFormat="1" applyFont="1" applyFill="1" applyBorder="1" applyAlignment="1">
      <alignment horizontal="right" vertical="top"/>
    </xf>
    <xf numFmtId="0" fontId="3" fillId="2" borderId="39" xfId="0" applyFont="1" applyFill="1" applyBorder="1" applyAlignment="1">
      <alignment horizontal="center" vertical="top" wrapText="1"/>
    </xf>
    <xf numFmtId="3" fontId="3" fillId="3" borderId="34" xfId="0" applyNumberFormat="1" applyFont="1" applyFill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49" fontId="10" fillId="6" borderId="5" xfId="0" applyNumberFormat="1" applyFont="1" applyFill="1" applyBorder="1" applyAlignment="1">
      <alignment horizontal="center" vertical="top" wrapText="1"/>
    </xf>
    <xf numFmtId="49" fontId="3" fillId="6" borderId="19" xfId="0" applyNumberFormat="1" applyFont="1" applyFill="1" applyBorder="1" applyAlignment="1">
      <alignment horizontal="center" vertical="top"/>
    </xf>
    <xf numFmtId="49" fontId="3" fillId="6" borderId="16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vertical="top" wrapText="1"/>
    </xf>
    <xf numFmtId="49" fontId="5" fillId="2" borderId="54" xfId="0" applyNumberFormat="1" applyFont="1" applyFill="1" applyBorder="1" applyAlignment="1">
      <alignment horizontal="left" vertical="top"/>
    </xf>
    <xf numFmtId="49" fontId="5" fillId="2" borderId="55" xfId="0" applyNumberFormat="1" applyFont="1" applyFill="1" applyBorder="1" applyAlignment="1">
      <alignment horizontal="left" vertical="top"/>
    </xf>
    <xf numFmtId="49" fontId="5" fillId="2" borderId="65" xfId="0" applyNumberFormat="1" applyFont="1" applyFill="1" applyBorder="1" applyAlignment="1">
      <alignment horizontal="left" vertical="top"/>
    </xf>
    <xf numFmtId="3" fontId="5" fillId="6" borderId="27" xfId="0" applyNumberFormat="1" applyFont="1" applyFill="1" applyBorder="1" applyAlignment="1">
      <alignment horizontal="center" vertical="top"/>
    </xf>
    <xf numFmtId="3" fontId="5" fillId="6" borderId="16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10" borderId="7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10" fillId="0" borderId="66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3" fontId="5" fillId="9" borderId="14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3" borderId="45" xfId="0" applyFont="1" applyFill="1" applyBorder="1" applyAlignment="1">
      <alignment vertical="top" wrapText="1"/>
    </xf>
    <xf numFmtId="0" fontId="3" fillId="3" borderId="37" xfId="0" applyFont="1" applyFill="1" applyBorder="1" applyAlignment="1">
      <alignment vertical="top" wrapText="1"/>
    </xf>
    <xf numFmtId="0" fontId="3" fillId="6" borderId="60" xfId="0" applyFont="1" applyFill="1" applyBorder="1" applyAlignment="1">
      <alignment horizontal="center" vertical="center" textRotation="90" wrapText="1"/>
    </xf>
    <xf numFmtId="0" fontId="3" fillId="6" borderId="36" xfId="0" applyFont="1" applyFill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/>
    </xf>
    <xf numFmtId="49" fontId="3" fillId="0" borderId="56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6" borderId="50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/>
    </xf>
    <xf numFmtId="0" fontId="14" fillId="0" borderId="66" xfId="0" applyFont="1" applyFill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/>
    </xf>
    <xf numFmtId="0" fontId="5" fillId="2" borderId="54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65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3" fontId="3" fillId="6" borderId="5" xfId="0" applyNumberFormat="1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wrapText="1"/>
    </xf>
    <xf numFmtId="3" fontId="3" fillId="6" borderId="8" xfId="0" applyNumberFormat="1" applyFont="1" applyFill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49" fontId="3" fillId="0" borderId="49" xfId="0" applyNumberFormat="1" applyFont="1" applyBorder="1" applyAlignment="1">
      <alignment horizontal="center" vertical="top" wrapText="1"/>
    </xf>
    <xf numFmtId="0" fontId="3" fillId="6" borderId="27" xfId="0" applyFont="1" applyFill="1" applyBorder="1" applyAlignment="1">
      <alignment horizontal="left" vertical="top" wrapText="1"/>
    </xf>
    <xf numFmtId="0" fontId="3" fillId="6" borderId="25" xfId="0" applyFont="1" applyFill="1" applyBorder="1" applyAlignment="1">
      <alignment horizontal="left" vertical="top" wrapText="1"/>
    </xf>
    <xf numFmtId="3" fontId="5" fillId="6" borderId="19" xfId="0" applyNumberFormat="1" applyFont="1" applyFill="1" applyBorder="1" applyAlignment="1">
      <alignment vertical="top" wrapText="1"/>
    </xf>
    <xf numFmtId="0" fontId="7" fillId="0" borderId="80" xfId="0" applyFont="1" applyBorder="1" applyAlignment="1">
      <alignment vertical="top" wrapText="1"/>
    </xf>
    <xf numFmtId="3" fontId="3" fillId="3" borderId="19" xfId="0" applyNumberFormat="1" applyFont="1" applyFill="1" applyBorder="1" applyAlignment="1">
      <alignment horizontal="left" vertical="top" wrapText="1"/>
    </xf>
    <xf numFmtId="49" fontId="9" fillId="5" borderId="57" xfId="0" applyNumberFormat="1" applyFont="1" applyFill="1" applyBorder="1" applyAlignment="1">
      <alignment horizontal="left" vertical="top" wrapText="1"/>
    </xf>
    <xf numFmtId="49" fontId="9" fillId="5" borderId="64" xfId="0" applyNumberFormat="1" applyFont="1" applyFill="1" applyBorder="1" applyAlignment="1">
      <alignment horizontal="left" vertical="top" wrapText="1"/>
    </xf>
    <xf numFmtId="49" fontId="9" fillId="5" borderId="67" xfId="0" applyNumberFormat="1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49" fontId="5" fillId="3" borderId="18" xfId="0" applyNumberFormat="1" applyFont="1" applyFill="1" applyBorder="1" applyAlignment="1">
      <alignment vertical="top"/>
    </xf>
    <xf numFmtId="49" fontId="5" fillId="3" borderId="30" xfId="0" applyNumberFormat="1" applyFont="1" applyFill="1" applyBorder="1" applyAlignment="1">
      <alignment vertical="top"/>
    </xf>
    <xf numFmtId="0" fontId="3" fillId="3" borderId="15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6" borderId="5" xfId="0" applyFont="1" applyFill="1" applyBorder="1" applyAlignment="1">
      <alignment wrapText="1"/>
    </xf>
    <xf numFmtId="49" fontId="5" fillId="6" borderId="18" xfId="0" applyNumberFormat="1" applyFont="1" applyFill="1" applyBorder="1" applyAlignment="1">
      <alignment horizontal="center" vertical="top"/>
    </xf>
    <xf numFmtId="49" fontId="5" fillId="6" borderId="30" xfId="0" applyNumberFormat="1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center" vertical="center" textRotation="90" wrapText="1"/>
    </xf>
    <xf numFmtId="0" fontId="3" fillId="6" borderId="31" xfId="0" applyFont="1" applyFill="1" applyBorder="1" applyAlignment="1">
      <alignment horizontal="center" vertical="center" textRotation="90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29" xfId="0" applyFont="1" applyFill="1" applyBorder="1" applyAlignment="1">
      <alignment horizontal="left" vertical="top" wrapText="1"/>
    </xf>
    <xf numFmtId="3" fontId="3" fillId="6" borderId="36" xfId="0" applyNumberFormat="1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shrinkToFit="1"/>
    </xf>
    <xf numFmtId="0" fontId="3" fillId="0" borderId="51" xfId="0" applyNumberFormat="1" applyFont="1" applyBorder="1" applyAlignment="1">
      <alignment horizontal="center" vertical="center" textRotation="90" shrinkToFit="1"/>
    </xf>
    <xf numFmtId="0" fontId="3" fillId="0" borderId="33" xfId="0" applyNumberFormat="1" applyFont="1" applyBorder="1" applyAlignment="1">
      <alignment horizontal="center" vertical="center" textRotation="90" shrinkToFit="1"/>
    </xf>
    <xf numFmtId="0" fontId="3" fillId="0" borderId="56" xfId="0" applyNumberFormat="1" applyFont="1" applyFill="1" applyBorder="1" applyAlignment="1">
      <alignment horizontal="center" vertical="center" textRotation="90" shrinkToFit="1"/>
    </xf>
    <xf numFmtId="0" fontId="3" fillId="0" borderId="5" xfId="0" applyNumberFormat="1" applyFont="1" applyFill="1" applyBorder="1" applyAlignment="1">
      <alignment horizontal="center" vertical="center" textRotation="90" shrinkToFit="1"/>
    </xf>
    <xf numFmtId="0" fontId="3" fillId="0" borderId="49" xfId="0" applyNumberFormat="1" applyFont="1" applyFill="1" applyBorder="1" applyAlignment="1">
      <alignment horizontal="center" vertical="center" textRotation="90" shrinkToFit="1"/>
    </xf>
    <xf numFmtId="0" fontId="3" fillId="0" borderId="56" xfId="0" applyFont="1" applyBorder="1" applyAlignment="1">
      <alignment horizontal="center" vertical="center" textRotation="90" shrinkToFit="1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49" xfId="0" applyFont="1" applyBorder="1" applyAlignment="1">
      <alignment horizontal="center" vertical="center" textRotation="90" shrinkToFit="1"/>
    </xf>
    <xf numFmtId="0" fontId="9" fillId="7" borderId="58" xfId="0" applyFont="1" applyFill="1" applyBorder="1" applyAlignment="1">
      <alignment horizontal="left" vertical="top" wrapText="1"/>
    </xf>
    <xf numFmtId="0" fontId="9" fillId="7" borderId="63" xfId="0" applyFont="1" applyFill="1" applyBorder="1" applyAlignment="1">
      <alignment horizontal="left" vertical="top" wrapText="1"/>
    </xf>
    <xf numFmtId="0" fontId="9" fillId="7" borderId="62" xfId="0" applyFont="1" applyFill="1" applyBorder="1" applyAlignment="1">
      <alignment horizontal="left" vertical="top" wrapText="1"/>
    </xf>
    <xf numFmtId="0" fontId="5" fillId="10" borderId="44" xfId="0" applyFont="1" applyFill="1" applyBorder="1" applyAlignment="1">
      <alignment horizontal="left" vertical="top"/>
    </xf>
    <xf numFmtId="0" fontId="5" fillId="10" borderId="63" xfId="0" applyFont="1" applyFill="1" applyBorder="1" applyAlignment="1">
      <alignment horizontal="left" vertical="top"/>
    </xf>
    <xf numFmtId="0" fontId="5" fillId="10" borderId="62" xfId="0" applyFont="1" applyFill="1" applyBorder="1" applyAlignment="1">
      <alignment horizontal="left" vertical="top"/>
    </xf>
    <xf numFmtId="0" fontId="5" fillId="2" borderId="44" xfId="0" applyFont="1" applyFill="1" applyBorder="1" applyAlignment="1">
      <alignment horizontal="left" vertical="top" wrapText="1"/>
    </xf>
    <xf numFmtId="0" fontId="5" fillId="2" borderId="63" xfId="0" applyFont="1" applyFill="1" applyBorder="1" applyAlignment="1">
      <alignment horizontal="left" vertical="top" wrapText="1"/>
    </xf>
    <xf numFmtId="0" fontId="5" fillId="2" borderId="6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Geras" xfId="1" builtinId="26"/>
    <cellStyle name="Įprastas" xfId="0" builtinId="0"/>
  </cellStyles>
  <dxfs count="0"/>
  <tableStyles count="0" defaultTableStyle="TableStyleMedium2" defaultPivotStyle="PivotStyleLight16"/>
  <colors>
    <mruColors>
      <color rgb="FFCCFFCC"/>
      <color rgb="FFFFCCCC"/>
      <color rgb="FFFFCCFF"/>
      <color rgb="FFCCECFF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5"/>
  <sheetViews>
    <sheetView tabSelected="1" zoomScaleNormal="100" zoomScaleSheetLayoutView="100" workbookViewId="0">
      <selection sqref="A1:N1"/>
    </sheetView>
  </sheetViews>
  <sheetFormatPr defaultColWidth="9.140625" defaultRowHeight="12.75" x14ac:dyDescent="0.2"/>
  <cols>
    <col min="1" max="2" width="2.85546875" style="35" customWidth="1"/>
    <col min="3" max="3" width="3" style="35" customWidth="1"/>
    <col min="4" max="4" width="42.140625" style="35" customWidth="1"/>
    <col min="5" max="5" width="2.7109375" style="403" customWidth="1"/>
    <col min="6" max="6" width="2.7109375" style="35" customWidth="1"/>
    <col min="7" max="7" width="7.7109375" style="404" customWidth="1"/>
    <col min="8" max="8" width="8.7109375" style="35" customWidth="1"/>
    <col min="9" max="9" width="8" style="35" customWidth="1"/>
    <col min="10" max="10" width="8.140625" style="35" customWidth="1"/>
    <col min="11" max="11" width="25.85546875" style="35" customWidth="1"/>
    <col min="12" max="12" width="4.5703125" style="35" customWidth="1"/>
    <col min="13" max="13" width="4" style="35" customWidth="1"/>
    <col min="14" max="14" width="5" style="35" customWidth="1"/>
    <col min="15" max="16384" width="9.140625" style="401"/>
  </cols>
  <sheetData>
    <row r="1" spans="1:18" ht="15.75" x14ac:dyDescent="0.2">
      <c r="A1" s="1260" t="s">
        <v>177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</row>
    <row r="2" spans="1:18" ht="15.75" x14ac:dyDescent="0.2">
      <c r="A2" s="1261" t="s">
        <v>49</v>
      </c>
      <c r="B2" s="1261"/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</row>
    <row r="3" spans="1:18" ht="15.75" x14ac:dyDescent="0.2">
      <c r="A3" s="1262" t="s">
        <v>36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402"/>
      <c r="P3" s="402"/>
      <c r="Q3" s="402"/>
    </row>
    <row r="4" spans="1:18" ht="13.5" thickBot="1" x14ac:dyDescent="0.25">
      <c r="L4" s="1263" t="s">
        <v>178</v>
      </c>
      <c r="M4" s="1263"/>
      <c r="N4" s="1263"/>
    </row>
    <row r="5" spans="1:18" ht="30" customHeight="1" x14ac:dyDescent="0.2">
      <c r="A5" s="1264" t="s">
        <v>37</v>
      </c>
      <c r="B5" s="1267" t="s">
        <v>0</v>
      </c>
      <c r="C5" s="1267" t="s">
        <v>1</v>
      </c>
      <c r="D5" s="1270" t="s">
        <v>14</v>
      </c>
      <c r="E5" s="1273" t="s">
        <v>2</v>
      </c>
      <c r="F5" s="1236" t="s">
        <v>3</v>
      </c>
      <c r="G5" s="1239" t="s">
        <v>4</v>
      </c>
      <c r="H5" s="1242" t="s">
        <v>179</v>
      </c>
      <c r="I5" s="1242" t="s">
        <v>98</v>
      </c>
      <c r="J5" s="1242" t="s">
        <v>133</v>
      </c>
      <c r="K5" s="1276" t="s">
        <v>13</v>
      </c>
      <c r="L5" s="1277"/>
      <c r="M5" s="1277"/>
      <c r="N5" s="1278"/>
    </row>
    <row r="6" spans="1:18" ht="27.75" customHeight="1" x14ac:dyDescent="0.2">
      <c r="A6" s="1265"/>
      <c r="B6" s="1268"/>
      <c r="C6" s="1268"/>
      <c r="D6" s="1271"/>
      <c r="E6" s="1274"/>
      <c r="F6" s="1237"/>
      <c r="G6" s="1240"/>
      <c r="H6" s="1243"/>
      <c r="I6" s="1245"/>
      <c r="J6" s="1245"/>
      <c r="K6" s="1279" t="s">
        <v>14</v>
      </c>
      <c r="L6" s="1281" t="s">
        <v>130</v>
      </c>
      <c r="M6" s="1282"/>
      <c r="N6" s="1283"/>
    </row>
    <row r="7" spans="1:18" ht="52.5" customHeight="1" thickBot="1" x14ac:dyDescent="0.25">
      <c r="A7" s="1266"/>
      <c r="B7" s="1269"/>
      <c r="C7" s="1269"/>
      <c r="D7" s="1272"/>
      <c r="E7" s="1275"/>
      <c r="F7" s="1238"/>
      <c r="G7" s="1241"/>
      <c r="H7" s="1244"/>
      <c r="I7" s="1246"/>
      <c r="J7" s="1246"/>
      <c r="K7" s="1280"/>
      <c r="L7" s="405" t="s">
        <v>73</v>
      </c>
      <c r="M7" s="405" t="s">
        <v>102</v>
      </c>
      <c r="N7" s="406" t="s">
        <v>134</v>
      </c>
    </row>
    <row r="8" spans="1:18" s="407" customFormat="1" x14ac:dyDescent="0.2">
      <c r="A8" s="1257" t="s">
        <v>70</v>
      </c>
      <c r="B8" s="1258"/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9"/>
    </row>
    <row r="9" spans="1:18" s="407" customFormat="1" x14ac:dyDescent="0.2">
      <c r="A9" s="1230" t="s">
        <v>50</v>
      </c>
      <c r="B9" s="1231"/>
      <c r="C9" s="1231"/>
      <c r="D9" s="1231"/>
      <c r="E9" s="1231"/>
      <c r="F9" s="1231"/>
      <c r="G9" s="1231"/>
      <c r="H9" s="1231"/>
      <c r="I9" s="1231"/>
      <c r="J9" s="1231"/>
      <c r="K9" s="1231"/>
      <c r="L9" s="1231"/>
      <c r="M9" s="1231"/>
      <c r="N9" s="1232"/>
    </row>
    <row r="10" spans="1:18" ht="15.75" customHeight="1" x14ac:dyDescent="0.2">
      <c r="A10" s="408" t="s">
        <v>7</v>
      </c>
      <c r="B10" s="1233" t="s">
        <v>51</v>
      </c>
      <c r="C10" s="1234"/>
      <c r="D10" s="1234"/>
      <c r="E10" s="1234"/>
      <c r="F10" s="1234"/>
      <c r="G10" s="1234"/>
      <c r="H10" s="1234"/>
      <c r="I10" s="1234"/>
      <c r="J10" s="1234"/>
      <c r="K10" s="1234"/>
      <c r="L10" s="1234"/>
      <c r="M10" s="1234"/>
      <c r="N10" s="1235"/>
    </row>
    <row r="11" spans="1:18" x14ac:dyDescent="0.2">
      <c r="A11" s="582" t="s">
        <v>7</v>
      </c>
      <c r="B11" s="583" t="s">
        <v>7</v>
      </c>
      <c r="C11" s="1249" t="s">
        <v>52</v>
      </c>
      <c r="D11" s="1250"/>
      <c r="E11" s="1250"/>
      <c r="F11" s="1250"/>
      <c r="G11" s="1250"/>
      <c r="H11" s="1250"/>
      <c r="I11" s="1250"/>
      <c r="J11" s="1250"/>
      <c r="K11" s="1250"/>
      <c r="L11" s="1250"/>
      <c r="M11" s="1250"/>
      <c r="N11" s="1251"/>
    </row>
    <row r="12" spans="1:18" ht="16.5" customHeight="1" x14ac:dyDescent="0.2">
      <c r="A12" s="725" t="s">
        <v>7</v>
      </c>
      <c r="B12" s="727" t="s">
        <v>7</v>
      </c>
      <c r="C12" s="739" t="s">
        <v>7</v>
      </c>
      <c r="D12" s="578" t="s">
        <v>147</v>
      </c>
      <c r="E12" s="551"/>
      <c r="F12" s="743" t="s">
        <v>53</v>
      </c>
      <c r="G12" s="409" t="s">
        <v>43</v>
      </c>
      <c r="H12" s="878">
        <v>187</v>
      </c>
      <c r="I12" s="796">
        <f>242.1+10</f>
        <v>252.1</v>
      </c>
      <c r="J12" s="796">
        <f>237.9+10</f>
        <v>247.9</v>
      </c>
      <c r="K12" s="579" t="s">
        <v>74</v>
      </c>
      <c r="L12" s="580">
        <f>SUM(L13:L19)+L23+L25+L26+L28</f>
        <v>6</v>
      </c>
      <c r="M12" s="580">
        <f>SUM(M13:M19)+M23+M25+M26+M28</f>
        <v>2</v>
      </c>
      <c r="N12" s="581">
        <f>SUM(N13:N20)+N23+N25+N26+N28</f>
        <v>1</v>
      </c>
    </row>
    <row r="13" spans="1:18" x14ac:dyDescent="0.2">
      <c r="A13" s="725"/>
      <c r="B13" s="727"/>
      <c r="C13" s="739"/>
      <c r="D13" s="554"/>
      <c r="E13" s="550"/>
      <c r="F13" s="743"/>
      <c r="G13" s="409" t="s">
        <v>116</v>
      </c>
      <c r="H13" s="878">
        <v>3.5</v>
      </c>
      <c r="I13" s="410"/>
      <c r="J13" s="410"/>
      <c r="K13" s="411"/>
      <c r="L13" s="412"/>
      <c r="M13" s="413"/>
      <c r="N13" s="414"/>
    </row>
    <row r="14" spans="1:18" ht="24.95" customHeight="1" x14ac:dyDescent="0.2">
      <c r="A14" s="725"/>
      <c r="B14" s="727"/>
      <c r="C14" s="739"/>
      <c r="D14" s="415" t="s">
        <v>78</v>
      </c>
      <c r="E14" s="551" t="s">
        <v>55</v>
      </c>
      <c r="F14" s="743"/>
      <c r="G14" s="416"/>
      <c r="H14" s="878"/>
      <c r="I14" s="442"/>
      <c r="J14" s="417"/>
      <c r="K14" s="418" t="s">
        <v>187</v>
      </c>
      <c r="L14" s="419"/>
      <c r="M14" s="420">
        <v>1</v>
      </c>
      <c r="N14" s="421"/>
    </row>
    <row r="15" spans="1:18" ht="24.95" customHeight="1" x14ac:dyDescent="0.2">
      <c r="A15" s="725"/>
      <c r="B15" s="727"/>
      <c r="C15" s="739"/>
      <c r="D15" s="1224" t="s">
        <v>184</v>
      </c>
      <c r="E15" s="1253" t="s">
        <v>142</v>
      </c>
      <c r="F15" s="743"/>
      <c r="G15" s="422"/>
      <c r="H15" s="935"/>
      <c r="I15" s="442"/>
      <c r="J15" s="423"/>
      <c r="K15" s="424" t="s">
        <v>188</v>
      </c>
      <c r="L15" s="425"/>
      <c r="M15" s="425">
        <v>1</v>
      </c>
      <c r="N15" s="426"/>
      <c r="O15" s="797"/>
      <c r="P15" s="798"/>
      <c r="Q15" s="798"/>
      <c r="R15" s="798"/>
    </row>
    <row r="16" spans="1:18" ht="27.75" customHeight="1" x14ac:dyDescent="0.2">
      <c r="A16" s="725"/>
      <c r="B16" s="727"/>
      <c r="C16" s="739"/>
      <c r="D16" s="1252"/>
      <c r="E16" s="1254"/>
      <c r="F16" s="743"/>
      <c r="G16" s="422"/>
      <c r="H16" s="935"/>
      <c r="I16" s="442"/>
      <c r="J16" s="427"/>
      <c r="K16" s="428" t="s">
        <v>175</v>
      </c>
      <c r="L16" s="429">
        <v>1</v>
      </c>
      <c r="M16" s="429"/>
      <c r="N16" s="430"/>
      <c r="O16" s="799"/>
      <c r="P16" s="798"/>
      <c r="Q16" s="798"/>
      <c r="R16" s="798"/>
    </row>
    <row r="17" spans="1:22" ht="28.5" customHeight="1" x14ac:dyDescent="0.2">
      <c r="A17" s="725"/>
      <c r="B17" s="727"/>
      <c r="C17" s="739"/>
      <c r="D17" s="431" t="s">
        <v>90</v>
      </c>
      <c r="E17" s="745"/>
      <c r="F17" s="743"/>
      <c r="G17" s="422"/>
      <c r="H17" s="878"/>
      <c r="I17" s="442"/>
      <c r="J17" s="417"/>
      <c r="K17" s="432" t="s">
        <v>56</v>
      </c>
      <c r="L17" s="433">
        <v>1</v>
      </c>
      <c r="M17" s="434"/>
      <c r="N17" s="435"/>
    </row>
    <row r="18" spans="1:22" ht="24.95" customHeight="1" x14ac:dyDescent="0.2">
      <c r="A18" s="725"/>
      <c r="B18" s="727"/>
      <c r="C18" s="739"/>
      <c r="D18" s="1255" t="s">
        <v>97</v>
      </c>
      <c r="E18" s="552"/>
      <c r="F18" s="743"/>
      <c r="G18" s="422"/>
      <c r="H18" s="878"/>
      <c r="I18" s="436"/>
      <c r="J18" s="436"/>
      <c r="K18" s="437" t="s">
        <v>57</v>
      </c>
      <c r="L18" s="438">
        <v>1</v>
      </c>
      <c r="M18" s="439"/>
      <c r="N18" s="440"/>
      <c r="T18" s="441"/>
    </row>
    <row r="19" spans="1:22" ht="18.75" customHeight="1" x14ac:dyDescent="0.2">
      <c r="A19" s="725"/>
      <c r="B19" s="727"/>
      <c r="C19" s="739"/>
      <c r="D19" s="1256"/>
      <c r="E19" s="552"/>
      <c r="F19" s="743"/>
      <c r="G19" s="422"/>
      <c r="H19" s="878"/>
      <c r="I19" s="442"/>
      <c r="J19" s="442"/>
      <c r="K19" s="443"/>
      <c r="L19" s="444"/>
      <c r="M19" s="445"/>
      <c r="N19" s="446"/>
      <c r="T19" s="441"/>
    </row>
    <row r="20" spans="1:22" ht="51.75" customHeight="1" x14ac:dyDescent="0.2">
      <c r="A20" s="725"/>
      <c r="B20" s="727"/>
      <c r="C20" s="739"/>
      <c r="D20" s="447" t="s">
        <v>104</v>
      </c>
      <c r="E20" s="745"/>
      <c r="F20" s="743"/>
      <c r="G20" s="422"/>
      <c r="H20" s="878"/>
      <c r="I20" s="442"/>
      <c r="J20" s="448"/>
      <c r="K20" s="738" t="s">
        <v>89</v>
      </c>
      <c r="L20" s="449">
        <v>1</v>
      </c>
      <c r="M20" s="449">
        <v>1</v>
      </c>
      <c r="N20" s="450"/>
      <c r="T20" s="800"/>
    </row>
    <row r="21" spans="1:22" ht="18.75" customHeight="1" x14ac:dyDescent="0.2">
      <c r="A21" s="1160"/>
      <c r="B21" s="1162"/>
      <c r="C21" s="1211"/>
      <c r="D21" s="1224" t="s">
        <v>59</v>
      </c>
      <c r="E21" s="1248"/>
      <c r="F21" s="1203"/>
      <c r="G21" s="451"/>
      <c r="H21" s="878"/>
      <c r="I21" s="436"/>
      <c r="J21" s="410"/>
      <c r="K21" s="452" t="s">
        <v>67</v>
      </c>
      <c r="L21" s="453">
        <v>100</v>
      </c>
      <c r="M21" s="453">
        <v>100</v>
      </c>
      <c r="N21" s="454">
        <v>100</v>
      </c>
    </row>
    <row r="22" spans="1:22" ht="23.25" customHeight="1" x14ac:dyDescent="0.2">
      <c r="A22" s="1160"/>
      <c r="B22" s="1162"/>
      <c r="C22" s="1211"/>
      <c r="D22" s="1247"/>
      <c r="E22" s="1248"/>
      <c r="F22" s="1203"/>
      <c r="G22" s="451"/>
      <c r="H22" s="878"/>
      <c r="I22" s="442"/>
      <c r="J22" s="801"/>
      <c r="K22" s="455" t="s">
        <v>95</v>
      </c>
      <c r="L22" s="438">
        <v>1</v>
      </c>
      <c r="M22" s="438">
        <v>1</v>
      </c>
      <c r="N22" s="440">
        <v>1</v>
      </c>
    </row>
    <row r="23" spans="1:22" ht="21" customHeight="1" x14ac:dyDescent="0.2">
      <c r="A23" s="725"/>
      <c r="B23" s="727"/>
      <c r="C23" s="739"/>
      <c r="D23" s="746" t="s">
        <v>165</v>
      </c>
      <c r="E23" s="553"/>
      <c r="F23" s="456"/>
      <c r="G23" s="457"/>
      <c r="H23" s="936"/>
      <c r="I23" s="802"/>
      <c r="J23" s="802"/>
      <c r="K23" s="537" t="s">
        <v>88</v>
      </c>
      <c r="L23" s="458">
        <v>1</v>
      </c>
      <c r="M23" s="458"/>
      <c r="N23" s="459"/>
      <c r="O23" s="403"/>
      <c r="P23" s="460"/>
      <c r="Q23" s="460"/>
      <c r="R23" s="460"/>
      <c r="S23" s="460"/>
      <c r="T23" s="460"/>
      <c r="U23" s="460"/>
      <c r="V23" s="460"/>
    </row>
    <row r="24" spans="1:22" ht="27.75" customHeight="1" x14ac:dyDescent="0.2">
      <c r="A24" s="862"/>
      <c r="B24" s="863"/>
      <c r="C24" s="864"/>
      <c r="D24" s="865" t="s">
        <v>214</v>
      </c>
      <c r="E24" s="553"/>
      <c r="F24" s="456"/>
      <c r="G24" s="866"/>
      <c r="H24" s="936"/>
      <c r="I24" s="802"/>
      <c r="J24" s="867"/>
      <c r="K24" s="537" t="s">
        <v>210</v>
      </c>
      <c r="L24" s="458">
        <v>3</v>
      </c>
      <c r="M24" s="868"/>
      <c r="N24" s="869"/>
      <c r="O24" s="403"/>
      <c r="P24" s="460"/>
      <c r="Q24" s="460"/>
      <c r="R24" s="460"/>
      <c r="S24" s="460"/>
      <c r="T24" s="460"/>
      <c r="U24" s="460"/>
      <c r="V24" s="460"/>
    </row>
    <row r="25" spans="1:22" ht="25.5" customHeight="1" x14ac:dyDescent="0.2">
      <c r="A25" s="725"/>
      <c r="B25" s="727"/>
      <c r="C25" s="739"/>
      <c r="D25" s="461" t="s">
        <v>105</v>
      </c>
      <c r="E25" s="745"/>
      <c r="F25" s="743"/>
      <c r="G25" s="451"/>
      <c r="H25" s="878"/>
      <c r="I25" s="442"/>
      <c r="J25" s="417"/>
      <c r="K25" s="418" t="s">
        <v>88</v>
      </c>
      <c r="L25" s="419"/>
      <c r="M25" s="420"/>
      <c r="N25" s="421">
        <v>1</v>
      </c>
    </row>
    <row r="26" spans="1:22" ht="50.25" customHeight="1" x14ac:dyDescent="0.2">
      <c r="A26" s="725"/>
      <c r="B26" s="727"/>
      <c r="C26" s="739"/>
      <c r="D26" s="1113" t="s">
        <v>185</v>
      </c>
      <c r="E26" s="552"/>
      <c r="F26" s="1111"/>
      <c r="G26" s="422"/>
      <c r="H26" s="878"/>
      <c r="I26" s="436"/>
      <c r="J26" s="410"/>
      <c r="K26" s="432" t="s">
        <v>57</v>
      </c>
      <c r="L26" s="434">
        <v>1</v>
      </c>
      <c r="M26" s="434"/>
      <c r="N26" s="435"/>
    </row>
    <row r="27" spans="1:22" ht="26.25" customHeight="1" x14ac:dyDescent="0.2">
      <c r="A27" s="1098"/>
      <c r="B27" s="1099"/>
      <c r="C27" s="1100"/>
      <c r="D27" s="1114" t="s">
        <v>225</v>
      </c>
      <c r="E27" s="1108"/>
      <c r="F27" s="1111"/>
      <c r="G27" s="422"/>
      <c r="H27" s="878"/>
      <c r="I27" s="436"/>
      <c r="J27" s="410"/>
      <c r="K27" s="1115" t="s">
        <v>226</v>
      </c>
      <c r="L27" s="453"/>
      <c r="M27" s="453">
        <v>1</v>
      </c>
      <c r="N27" s="454"/>
    </row>
    <row r="28" spans="1:22" ht="40.5" customHeight="1" x14ac:dyDescent="0.2">
      <c r="A28" s="725"/>
      <c r="B28" s="727"/>
      <c r="C28" s="739"/>
      <c r="D28" s="1227" t="s">
        <v>81</v>
      </c>
      <c r="E28" s="1112" t="s">
        <v>137</v>
      </c>
      <c r="F28" s="1111"/>
      <c r="G28" s="584"/>
      <c r="H28" s="811"/>
      <c r="I28" s="585"/>
      <c r="J28" s="586"/>
      <c r="K28" s="1228" t="s">
        <v>57</v>
      </c>
      <c r="L28" s="453">
        <v>1</v>
      </c>
      <c r="M28" s="453"/>
      <c r="N28" s="454"/>
    </row>
    <row r="29" spans="1:22" ht="17.25" customHeight="1" thickBot="1" x14ac:dyDescent="0.25">
      <c r="A29" s="726"/>
      <c r="B29" s="728"/>
      <c r="C29" s="548"/>
      <c r="D29" s="1191"/>
      <c r="E29" s="575"/>
      <c r="F29" s="803"/>
      <c r="G29" s="1110" t="s">
        <v>8</v>
      </c>
      <c r="H29" s="804">
        <f>H12+H13</f>
        <v>190.5</v>
      </c>
      <c r="I29" s="804">
        <f>I12+I13</f>
        <v>252.1</v>
      </c>
      <c r="J29" s="804">
        <f>J12+J13</f>
        <v>247.9</v>
      </c>
      <c r="K29" s="1229"/>
      <c r="L29" s="555"/>
      <c r="M29" s="556"/>
      <c r="N29" s="549"/>
    </row>
    <row r="30" spans="1:22" x14ac:dyDescent="0.2">
      <c r="A30" s="1174" t="s">
        <v>7</v>
      </c>
      <c r="B30" s="1175" t="s">
        <v>7</v>
      </c>
      <c r="C30" s="1220" t="s">
        <v>9</v>
      </c>
      <c r="D30" s="1221" t="s">
        <v>148</v>
      </c>
      <c r="E30" s="540"/>
      <c r="F30" s="1223" t="s">
        <v>53</v>
      </c>
      <c r="G30" s="1088" t="s">
        <v>43</v>
      </c>
      <c r="H30" s="1092">
        <f>630.6-2.3</f>
        <v>628.29999999999995</v>
      </c>
      <c r="I30" s="464">
        <f>102+48</f>
        <v>150</v>
      </c>
      <c r="J30" s="464">
        <v>128</v>
      </c>
      <c r="K30" s="541"/>
      <c r="L30" s="542"/>
      <c r="M30" s="542"/>
      <c r="N30" s="543"/>
      <c r="P30" s="467"/>
    </row>
    <row r="31" spans="1:22" x14ac:dyDescent="0.2">
      <c r="A31" s="1160"/>
      <c r="B31" s="1162"/>
      <c r="C31" s="1211"/>
      <c r="D31" s="1222"/>
      <c r="E31" s="741"/>
      <c r="F31" s="1216"/>
      <c r="G31" s="571" t="s">
        <v>139</v>
      </c>
      <c r="H31" s="1093">
        <v>4.4000000000000004</v>
      </c>
      <c r="I31" s="436"/>
      <c r="J31" s="436"/>
      <c r="K31" s="428"/>
      <c r="L31" s="468"/>
      <c r="M31" s="468"/>
      <c r="N31" s="737"/>
      <c r="P31" s="467"/>
    </row>
    <row r="32" spans="1:22" ht="18" customHeight="1" x14ac:dyDescent="0.2">
      <c r="A32" s="1160"/>
      <c r="B32" s="1162"/>
      <c r="C32" s="1211"/>
      <c r="D32" s="1224" t="s">
        <v>149</v>
      </c>
      <c r="E32" s="1214"/>
      <c r="F32" s="1216"/>
      <c r="G32" s="571"/>
      <c r="H32" s="1093"/>
      <c r="I32" s="436"/>
      <c r="J32" s="436"/>
      <c r="K32" s="466" t="s">
        <v>58</v>
      </c>
      <c r="L32" s="469">
        <v>30</v>
      </c>
      <c r="M32" s="469">
        <v>30</v>
      </c>
      <c r="N32" s="470">
        <v>30</v>
      </c>
      <c r="P32" s="467"/>
    </row>
    <row r="33" spans="1:16" x14ac:dyDescent="0.2">
      <c r="A33" s="1160"/>
      <c r="B33" s="1162"/>
      <c r="C33" s="1211"/>
      <c r="D33" s="1225"/>
      <c r="E33" s="1226"/>
      <c r="F33" s="1216"/>
      <c r="G33" s="571"/>
      <c r="H33" s="1093"/>
      <c r="I33" s="436"/>
      <c r="J33" s="436"/>
      <c r="K33" s="428"/>
      <c r="L33" s="471"/>
      <c r="M33" s="471"/>
      <c r="N33" s="472"/>
      <c r="P33" s="467"/>
    </row>
    <row r="34" spans="1:16" ht="25.5" customHeight="1" x14ac:dyDescent="0.2">
      <c r="A34" s="1160"/>
      <c r="B34" s="1162"/>
      <c r="C34" s="1211"/>
      <c r="D34" s="473" t="s">
        <v>174</v>
      </c>
      <c r="E34" s="1214"/>
      <c r="F34" s="1216"/>
      <c r="G34" s="571"/>
      <c r="H34" s="441"/>
      <c r="I34" s="1026"/>
      <c r="J34" s="1026"/>
      <c r="K34" s="1205" t="s">
        <v>61</v>
      </c>
      <c r="L34" s="475">
        <v>3</v>
      </c>
      <c r="M34" s="1027">
        <v>2</v>
      </c>
      <c r="N34" s="476">
        <v>1</v>
      </c>
      <c r="P34" s="467"/>
    </row>
    <row r="35" spans="1:16" ht="102.75" customHeight="1" x14ac:dyDescent="0.2">
      <c r="A35" s="1160"/>
      <c r="B35" s="1162"/>
      <c r="C35" s="1211"/>
      <c r="D35" s="1082" t="s">
        <v>218</v>
      </c>
      <c r="E35" s="1215"/>
      <c r="F35" s="1216"/>
      <c r="G35" s="571"/>
      <c r="H35" s="441"/>
      <c r="I35" s="1026"/>
      <c r="J35" s="1026"/>
      <c r="K35" s="1217"/>
      <c r="L35" s="477"/>
      <c r="M35" s="1028"/>
      <c r="N35" s="478"/>
      <c r="P35" s="467"/>
    </row>
    <row r="36" spans="1:16" ht="24.75" customHeight="1" x14ac:dyDescent="0.2">
      <c r="A36" s="1160"/>
      <c r="B36" s="1162"/>
      <c r="C36" s="1211"/>
      <c r="D36" s="381" t="s">
        <v>219</v>
      </c>
      <c r="E36" s="1215"/>
      <c r="F36" s="1216"/>
      <c r="G36" s="571"/>
      <c r="H36" s="441"/>
      <c r="I36" s="474"/>
      <c r="J36" s="474"/>
      <c r="K36" s="805"/>
      <c r="L36" s="477"/>
      <c r="M36" s="477"/>
      <c r="N36" s="478"/>
      <c r="P36" s="467"/>
    </row>
    <row r="37" spans="1:16" ht="13.5" customHeight="1" x14ac:dyDescent="0.2">
      <c r="A37" s="1160"/>
      <c r="B37" s="1162"/>
      <c r="C37" s="1211"/>
      <c r="D37" s="227" t="s">
        <v>191</v>
      </c>
      <c r="E37" s="1215"/>
      <c r="F37" s="1216"/>
      <c r="G37" s="571"/>
      <c r="H37" s="441"/>
      <c r="I37" s="474"/>
      <c r="J37" s="474"/>
      <c r="K37" s="805"/>
      <c r="L37" s="477"/>
      <c r="M37" s="477"/>
      <c r="N37" s="478"/>
      <c r="P37" s="467"/>
    </row>
    <row r="38" spans="1:16" ht="13.5" customHeight="1" x14ac:dyDescent="0.2">
      <c r="A38" s="1160"/>
      <c r="B38" s="1162"/>
      <c r="C38" s="1211"/>
      <c r="D38" s="227" t="s">
        <v>192</v>
      </c>
      <c r="E38" s="1215"/>
      <c r="F38" s="1216"/>
      <c r="G38" s="571"/>
      <c r="H38" s="441"/>
      <c r="I38" s="474"/>
      <c r="J38" s="474"/>
      <c r="K38" s="806"/>
      <c r="L38" s="477"/>
      <c r="M38" s="477"/>
      <c r="N38" s="478"/>
      <c r="P38" s="467"/>
    </row>
    <row r="39" spans="1:16" ht="13.5" customHeight="1" x14ac:dyDescent="0.2">
      <c r="A39" s="1160"/>
      <c r="B39" s="1162"/>
      <c r="C39" s="1211"/>
      <c r="D39" s="227" t="s">
        <v>212</v>
      </c>
      <c r="E39" s="1215"/>
      <c r="F39" s="1216"/>
      <c r="G39" s="571"/>
      <c r="H39" s="441"/>
      <c r="I39" s="474"/>
      <c r="J39" s="474"/>
      <c r="K39" s="805"/>
      <c r="L39" s="477"/>
      <c r="M39" s="477"/>
      <c r="N39" s="478"/>
      <c r="P39" s="467"/>
    </row>
    <row r="40" spans="1:16" ht="15.75" customHeight="1" x14ac:dyDescent="0.2">
      <c r="A40" s="1160"/>
      <c r="B40" s="1162"/>
      <c r="C40" s="1211"/>
      <c r="D40" s="227" t="s">
        <v>213</v>
      </c>
      <c r="E40" s="1215"/>
      <c r="F40" s="1216"/>
      <c r="G40" s="1089"/>
      <c r="H40" s="441"/>
      <c r="I40" s="474"/>
      <c r="J40" s="474"/>
      <c r="K40" s="1025"/>
      <c r="L40" s="477"/>
      <c r="M40" s="477"/>
      <c r="N40" s="478"/>
      <c r="P40" s="467"/>
    </row>
    <row r="41" spans="1:16" ht="14.25" customHeight="1" x14ac:dyDescent="0.2">
      <c r="A41" s="1020"/>
      <c r="B41" s="1021"/>
      <c r="C41" s="1022"/>
      <c r="D41" s="380" t="s">
        <v>217</v>
      </c>
      <c r="E41" s="1023"/>
      <c r="F41" s="1024"/>
      <c r="G41" s="1089"/>
      <c r="H41" s="441"/>
      <c r="I41" s="474"/>
      <c r="J41" s="474"/>
      <c r="K41" s="479"/>
      <c r="L41" s="480"/>
      <c r="M41" s="480"/>
      <c r="N41" s="481"/>
      <c r="P41" s="467"/>
    </row>
    <row r="42" spans="1:16" ht="27" customHeight="1" x14ac:dyDescent="0.2">
      <c r="A42" s="1160"/>
      <c r="B42" s="1162"/>
      <c r="C42" s="1211"/>
      <c r="D42" s="578" t="s">
        <v>173</v>
      </c>
      <c r="E42" s="742"/>
      <c r="F42" s="736"/>
      <c r="G42" s="571"/>
      <c r="H42" s="441"/>
      <c r="I42" s="474"/>
      <c r="J42" s="474"/>
      <c r="K42" s="1159" t="s">
        <v>113</v>
      </c>
      <c r="L42" s="483">
        <v>12.21</v>
      </c>
      <c r="M42" s="484"/>
      <c r="N42" s="485">
        <v>0.8</v>
      </c>
      <c r="P42" s="467"/>
    </row>
    <row r="43" spans="1:16" ht="17.25" customHeight="1" x14ac:dyDescent="0.2">
      <c r="A43" s="1160"/>
      <c r="B43" s="1162"/>
      <c r="C43" s="1211"/>
      <c r="D43" s="744" t="s">
        <v>194</v>
      </c>
      <c r="E43" s="742"/>
      <c r="F43" s="736"/>
      <c r="G43" s="571"/>
      <c r="H43" s="441"/>
      <c r="I43" s="474"/>
      <c r="J43" s="474"/>
      <c r="K43" s="1159"/>
      <c r="L43" s="807"/>
      <c r="M43" s="486"/>
      <c r="N43" s="487"/>
      <c r="P43" s="467"/>
    </row>
    <row r="44" spans="1:16" ht="13.5" customHeight="1" x14ac:dyDescent="0.2">
      <c r="A44" s="1160"/>
      <c r="B44" s="1162"/>
      <c r="C44" s="1211"/>
      <c r="D44" s="1218" t="s">
        <v>195</v>
      </c>
      <c r="E44" s="742"/>
      <c r="F44" s="736"/>
      <c r="G44" s="1090"/>
      <c r="H44" s="1094"/>
      <c r="I44" s="489"/>
      <c r="J44" s="489"/>
      <c r="K44" s="1159"/>
      <c r="L44" s="807"/>
      <c r="M44" s="486"/>
      <c r="N44" s="487"/>
      <c r="P44" s="467"/>
    </row>
    <row r="45" spans="1:16" ht="14.25" customHeight="1" x14ac:dyDescent="0.2">
      <c r="A45" s="1209"/>
      <c r="B45" s="1210"/>
      <c r="C45" s="1212"/>
      <c r="D45" s="1219"/>
      <c r="E45" s="587"/>
      <c r="F45" s="808"/>
      <c r="G45" s="1091" t="s">
        <v>8</v>
      </c>
      <c r="H45" s="1095">
        <f>H30+H31</f>
        <v>632.70000000000005</v>
      </c>
      <c r="I45" s="558">
        <f>I30+I31+I35</f>
        <v>150</v>
      </c>
      <c r="J45" s="558">
        <f t="shared" ref="J45" si="0">J30+J31</f>
        <v>128</v>
      </c>
      <c r="K45" s="1213"/>
      <c r="L45" s="490"/>
      <c r="M45" s="490"/>
      <c r="N45" s="809"/>
      <c r="P45" s="467"/>
    </row>
    <row r="46" spans="1:16" ht="15.75" customHeight="1" thickBot="1" x14ac:dyDescent="0.25">
      <c r="A46" s="726" t="s">
        <v>7</v>
      </c>
      <c r="B46" s="588" t="s">
        <v>7</v>
      </c>
      <c r="C46" s="1195" t="s">
        <v>10</v>
      </c>
      <c r="D46" s="1195"/>
      <c r="E46" s="1195"/>
      <c r="F46" s="1195"/>
      <c r="G46" s="1195"/>
      <c r="H46" s="969">
        <f>H45+H29</f>
        <v>823.2</v>
      </c>
      <c r="I46" s="491">
        <f t="shared" ref="I46:J46" si="1">I45+I29</f>
        <v>402.1</v>
      </c>
      <c r="J46" s="491">
        <f t="shared" si="1"/>
        <v>375.9</v>
      </c>
      <c r="K46" s="1196"/>
      <c r="L46" s="1197"/>
      <c r="M46" s="1197"/>
      <c r="N46" s="1198"/>
    </row>
    <row r="47" spans="1:16" ht="19.5" customHeight="1" thickBot="1" x14ac:dyDescent="0.25">
      <c r="A47" s="492" t="s">
        <v>7</v>
      </c>
      <c r="B47" s="493" t="s">
        <v>9</v>
      </c>
      <c r="C47" s="1199" t="s">
        <v>60</v>
      </c>
      <c r="D47" s="1199"/>
      <c r="E47" s="1199"/>
      <c r="F47" s="1199"/>
      <c r="G47" s="1199"/>
      <c r="H47" s="1199"/>
      <c r="I47" s="1199"/>
      <c r="J47" s="1199"/>
      <c r="K47" s="1199"/>
      <c r="L47" s="1199"/>
      <c r="M47" s="1199"/>
      <c r="N47" s="1200"/>
    </row>
    <row r="48" spans="1:16" ht="26.25" customHeight="1" x14ac:dyDescent="0.2">
      <c r="A48" s="870" t="s">
        <v>7</v>
      </c>
      <c r="B48" s="871" t="s">
        <v>9</v>
      </c>
      <c r="C48" s="559" t="s">
        <v>7</v>
      </c>
      <c r="D48" s="560" t="s">
        <v>107</v>
      </c>
      <c r="E48" s="1207" t="s">
        <v>84</v>
      </c>
      <c r="F48" s="872" t="s">
        <v>53</v>
      </c>
      <c r="G48" s="544" t="s">
        <v>43</v>
      </c>
      <c r="H48" s="464">
        <f>59.8+6.6</f>
        <v>66.400000000000006</v>
      </c>
      <c r="I48" s="464">
        <v>59.5</v>
      </c>
      <c r="J48" s="464">
        <v>59.5</v>
      </c>
      <c r="K48" s="539"/>
      <c r="L48" s="494"/>
      <c r="M48" s="494"/>
      <c r="N48" s="495"/>
    </row>
    <row r="49" spans="1:16" ht="27" customHeight="1" x14ac:dyDescent="0.2">
      <c r="A49" s="1160"/>
      <c r="B49" s="1162"/>
      <c r="C49" s="1192"/>
      <c r="D49" s="1201" t="s">
        <v>62</v>
      </c>
      <c r="E49" s="1208"/>
      <c r="F49" s="1203"/>
      <c r="G49" s="462"/>
      <c r="H49" s="442"/>
      <c r="I49" s="810"/>
      <c r="J49" s="436"/>
      <c r="K49" s="873" t="s">
        <v>205</v>
      </c>
      <c r="L49" s="496">
        <v>80</v>
      </c>
      <c r="M49" s="496">
        <v>80</v>
      </c>
      <c r="N49" s="497">
        <v>80</v>
      </c>
      <c r="P49" s="467"/>
    </row>
    <row r="50" spans="1:16" ht="19.5" customHeight="1" x14ac:dyDescent="0.2">
      <c r="A50" s="1160"/>
      <c r="B50" s="1162"/>
      <c r="C50" s="1192"/>
      <c r="D50" s="1202"/>
      <c r="E50" s="1208"/>
      <c r="F50" s="1203"/>
      <c r="G50" s="462"/>
      <c r="H50" s="442"/>
      <c r="I50" s="878"/>
      <c r="J50" s="442"/>
      <c r="K50" s="498" t="s">
        <v>63</v>
      </c>
      <c r="L50" s="499">
        <v>5</v>
      </c>
      <c r="M50" s="499">
        <v>5</v>
      </c>
      <c r="N50" s="500">
        <v>5</v>
      </c>
      <c r="P50" s="467"/>
    </row>
    <row r="51" spans="1:16" ht="67.5" customHeight="1" x14ac:dyDescent="0.2">
      <c r="A51" s="725"/>
      <c r="B51" s="727"/>
      <c r="C51" s="732"/>
      <c r="D51" s="501" t="s">
        <v>196</v>
      </c>
      <c r="E51" s="742"/>
      <c r="F51" s="736"/>
      <c r="G51" s="462"/>
      <c r="H51" s="442"/>
      <c r="I51" s="810"/>
      <c r="J51" s="436"/>
      <c r="K51" s="498" t="s">
        <v>206</v>
      </c>
      <c r="L51" s="499">
        <v>2</v>
      </c>
      <c r="M51" s="499">
        <v>2</v>
      </c>
      <c r="N51" s="502">
        <v>2</v>
      </c>
      <c r="O51" s="460"/>
      <c r="P51" s="467"/>
    </row>
    <row r="52" spans="1:16" ht="27" customHeight="1" x14ac:dyDescent="0.2">
      <c r="A52" s="1160"/>
      <c r="B52" s="1162"/>
      <c r="C52" s="1192"/>
      <c r="D52" s="1193" t="s">
        <v>176</v>
      </c>
      <c r="E52" s="742"/>
      <c r="F52" s="736"/>
      <c r="G52" s="462"/>
      <c r="H52" s="442"/>
      <c r="I52" s="810"/>
      <c r="J52" s="436"/>
      <c r="K52" s="503" t="s">
        <v>207</v>
      </c>
      <c r="L52" s="504">
        <v>100</v>
      </c>
      <c r="M52" s="504"/>
      <c r="N52" s="505"/>
      <c r="P52" s="467"/>
    </row>
    <row r="53" spans="1:16" ht="25.5" customHeight="1" x14ac:dyDescent="0.2">
      <c r="A53" s="1160"/>
      <c r="B53" s="1162"/>
      <c r="C53" s="1192"/>
      <c r="D53" s="1194"/>
      <c r="E53" s="742"/>
      <c r="F53" s="736"/>
      <c r="G53" s="462"/>
      <c r="H53" s="442"/>
      <c r="I53" s="810"/>
      <c r="J53" s="436"/>
      <c r="K53" s="506" t="s">
        <v>208</v>
      </c>
      <c r="L53" s="507">
        <v>20</v>
      </c>
      <c r="M53" s="507">
        <v>10</v>
      </c>
      <c r="N53" s="508">
        <v>10</v>
      </c>
      <c r="P53" s="467"/>
    </row>
    <row r="54" spans="1:16" ht="29.25" customHeight="1" x14ac:dyDescent="0.2">
      <c r="A54" s="1160"/>
      <c r="B54" s="1162"/>
      <c r="C54" s="1192"/>
      <c r="D54" s="561" t="s">
        <v>125</v>
      </c>
      <c r="E54" s="742"/>
      <c r="F54" s="736"/>
      <c r="G54" s="462"/>
      <c r="H54" s="442"/>
      <c r="I54" s="810"/>
      <c r="J54" s="436"/>
      <c r="K54" s="509" t="s">
        <v>122</v>
      </c>
      <c r="L54" s="510">
        <v>1</v>
      </c>
      <c r="M54" s="510"/>
      <c r="N54" s="511"/>
      <c r="P54" s="467"/>
    </row>
    <row r="55" spans="1:16" ht="29.25" customHeight="1" x14ac:dyDescent="0.2">
      <c r="A55" s="725"/>
      <c r="B55" s="727"/>
      <c r="C55" s="732"/>
      <c r="D55" s="562" t="s">
        <v>151</v>
      </c>
      <c r="E55" s="742"/>
      <c r="F55" s="736"/>
      <c r="G55" s="462"/>
      <c r="H55" s="442"/>
      <c r="I55" s="810"/>
      <c r="J55" s="436"/>
      <c r="K55" s="498" t="s">
        <v>221</v>
      </c>
      <c r="L55" s="499">
        <v>35</v>
      </c>
      <c r="M55" s="499">
        <v>10</v>
      </c>
      <c r="N55" s="500"/>
      <c r="P55" s="467"/>
    </row>
    <row r="56" spans="1:16" ht="16.5" customHeight="1" x14ac:dyDescent="0.2">
      <c r="A56" s="725"/>
      <c r="B56" s="727"/>
      <c r="C56" s="732"/>
      <c r="D56" s="1193" t="s">
        <v>128</v>
      </c>
      <c r="E56" s="546"/>
      <c r="F56" s="736"/>
      <c r="G56" s="463"/>
      <c r="H56" s="585"/>
      <c r="I56" s="812"/>
      <c r="J56" s="812"/>
      <c r="K56" s="1205" t="s">
        <v>127</v>
      </c>
      <c r="L56" s="477"/>
      <c r="M56" s="477">
        <v>100</v>
      </c>
      <c r="N56" s="478">
        <v>100</v>
      </c>
      <c r="P56" s="467"/>
    </row>
    <row r="57" spans="1:16" ht="15" customHeight="1" x14ac:dyDescent="0.2">
      <c r="A57" s="733"/>
      <c r="B57" s="734"/>
      <c r="C57" s="735"/>
      <c r="D57" s="1204"/>
      <c r="E57" s="576"/>
      <c r="F57" s="808"/>
      <c r="G57" s="577" t="s">
        <v>8</v>
      </c>
      <c r="H57" s="567">
        <f>H48</f>
        <v>66.400000000000006</v>
      </c>
      <c r="I57" s="567">
        <f t="shared" ref="I57:J57" si="2">I48</f>
        <v>59.5</v>
      </c>
      <c r="J57" s="567">
        <f t="shared" si="2"/>
        <v>59.5</v>
      </c>
      <c r="K57" s="1206"/>
      <c r="L57" s="565"/>
      <c r="M57" s="565"/>
      <c r="N57" s="566"/>
    </row>
    <row r="58" spans="1:16" ht="15.75" customHeight="1" thickBot="1" x14ac:dyDescent="0.25">
      <c r="A58" s="563" t="s">
        <v>7</v>
      </c>
      <c r="B58" s="728" t="s">
        <v>9</v>
      </c>
      <c r="C58" s="1195" t="s">
        <v>10</v>
      </c>
      <c r="D58" s="1195"/>
      <c r="E58" s="1195"/>
      <c r="F58" s="1195"/>
      <c r="G58" s="1195"/>
      <c r="H58" s="564">
        <f t="shared" ref="H58:J58" si="3">H57</f>
        <v>66.400000000000006</v>
      </c>
      <c r="I58" s="564">
        <f t="shared" si="3"/>
        <v>59.5</v>
      </c>
      <c r="J58" s="564">
        <f t="shared" si="3"/>
        <v>59.5</v>
      </c>
      <c r="K58" s="1196"/>
      <c r="L58" s="1197"/>
      <c r="M58" s="1197"/>
      <c r="N58" s="1198"/>
    </row>
    <row r="59" spans="1:16" ht="18.75" customHeight="1" thickBot="1" x14ac:dyDescent="0.25">
      <c r="A59" s="492" t="s">
        <v>7</v>
      </c>
      <c r="B59" s="493" t="s">
        <v>45</v>
      </c>
      <c r="C59" s="1184" t="s">
        <v>123</v>
      </c>
      <c r="D59" s="1185"/>
      <c r="E59" s="1185"/>
      <c r="F59" s="1185"/>
      <c r="G59" s="1185"/>
      <c r="H59" s="1185"/>
      <c r="I59" s="1185"/>
      <c r="J59" s="1185"/>
      <c r="K59" s="1185"/>
      <c r="L59" s="1185"/>
      <c r="M59" s="1185"/>
      <c r="N59" s="1186"/>
    </row>
    <row r="60" spans="1:16" ht="30.75" customHeight="1" x14ac:dyDescent="0.2">
      <c r="A60" s="729" t="s">
        <v>7</v>
      </c>
      <c r="B60" s="730" t="s">
        <v>45</v>
      </c>
      <c r="C60" s="813" t="s">
        <v>7</v>
      </c>
      <c r="D60" s="814" t="s">
        <v>124</v>
      </c>
      <c r="E60" s="815"/>
      <c r="F60" s="731" t="s">
        <v>53</v>
      </c>
      <c r="G60" s="570" t="s">
        <v>43</v>
      </c>
      <c r="H60" s="985">
        <f>61.3-4.3</f>
        <v>57</v>
      </c>
      <c r="I60" s="816">
        <v>61.3</v>
      </c>
      <c r="J60" s="816">
        <v>61.3</v>
      </c>
      <c r="K60" s="817"/>
      <c r="L60" s="818"/>
      <c r="M60" s="818"/>
      <c r="N60" s="819"/>
      <c r="P60" s="467"/>
    </row>
    <row r="61" spans="1:16" ht="35.25" customHeight="1" x14ac:dyDescent="0.2">
      <c r="A61" s="725"/>
      <c r="B61" s="727"/>
      <c r="C61" s="820"/>
      <c r="D61" s="821" t="s">
        <v>65</v>
      </c>
      <c r="E61" s="822" t="s">
        <v>110</v>
      </c>
      <c r="F61" s="743"/>
      <c r="G61" s="571"/>
      <c r="H61" s="442"/>
      <c r="I61" s="427"/>
      <c r="J61" s="436"/>
      <c r="K61" s="538" t="s">
        <v>68</v>
      </c>
      <c r="L61" s="28">
        <v>2</v>
      </c>
      <c r="M61" s="28">
        <v>2</v>
      </c>
      <c r="N61" s="29">
        <v>2</v>
      </c>
      <c r="P61" s="467"/>
    </row>
    <row r="62" spans="1:16" ht="35.25" customHeight="1" x14ac:dyDescent="0.2">
      <c r="A62" s="725"/>
      <c r="B62" s="727"/>
      <c r="C62" s="820"/>
      <c r="D62" s="823" t="s">
        <v>108</v>
      </c>
      <c r="E62" s="824" t="s">
        <v>180</v>
      </c>
      <c r="F62" s="743"/>
      <c r="G62" s="571"/>
      <c r="H62" s="442"/>
      <c r="I62" s="427"/>
      <c r="J62" s="436"/>
      <c r="K62" s="825" t="s">
        <v>109</v>
      </c>
      <c r="L62" s="162">
        <v>1</v>
      </c>
      <c r="M62" s="276"/>
      <c r="N62" s="277"/>
      <c r="P62" s="467"/>
    </row>
    <row r="63" spans="1:16" ht="30.75" customHeight="1" x14ac:dyDescent="0.2">
      <c r="A63" s="725"/>
      <c r="B63" s="727"/>
      <c r="C63" s="820"/>
      <c r="D63" s="562" t="s">
        <v>155</v>
      </c>
      <c r="E63" s="826"/>
      <c r="F63" s="743"/>
      <c r="G63" s="571"/>
      <c r="H63" s="442"/>
      <c r="I63" s="427"/>
      <c r="J63" s="436"/>
      <c r="K63" s="509" t="s">
        <v>69</v>
      </c>
      <c r="L63" s="276"/>
      <c r="M63" s="162">
        <v>1</v>
      </c>
      <c r="N63" s="635"/>
      <c r="P63" s="467"/>
    </row>
    <row r="64" spans="1:16" ht="43.5" customHeight="1" x14ac:dyDescent="0.2">
      <c r="A64" s="725"/>
      <c r="B64" s="727"/>
      <c r="C64" s="820"/>
      <c r="D64" s="562" t="s">
        <v>156</v>
      </c>
      <c r="E64" s="827"/>
      <c r="F64" s="743"/>
      <c r="G64" s="571"/>
      <c r="H64" s="442"/>
      <c r="I64" s="427"/>
      <c r="J64" s="436"/>
      <c r="K64" s="509" t="s">
        <v>157</v>
      </c>
      <c r="L64" s="276">
        <v>1</v>
      </c>
      <c r="M64" s="636"/>
      <c r="N64" s="635"/>
      <c r="P64" s="467"/>
    </row>
    <row r="65" spans="1:16" ht="17.25" customHeight="1" x14ac:dyDescent="0.2">
      <c r="A65" s="725"/>
      <c r="B65" s="727"/>
      <c r="C65" s="820"/>
      <c r="D65" s="821" t="s">
        <v>158</v>
      </c>
      <c r="E65" s="828"/>
      <c r="F65" s="743"/>
      <c r="G65" s="571"/>
      <c r="H65" s="442"/>
      <c r="I65" s="427"/>
      <c r="J65" s="436"/>
      <c r="K65" s="538"/>
      <c r="L65" s="28"/>
      <c r="M65" s="28"/>
      <c r="N65" s="29"/>
      <c r="P65" s="467"/>
    </row>
    <row r="66" spans="1:16" ht="30" customHeight="1" x14ac:dyDescent="0.2">
      <c r="A66" s="725"/>
      <c r="B66" s="727"/>
      <c r="C66" s="829"/>
      <c r="D66" s="821" t="s">
        <v>160</v>
      </c>
      <c r="E66" s="828"/>
      <c r="F66" s="743"/>
      <c r="G66" s="571"/>
      <c r="H66" s="442"/>
      <c r="I66" s="427"/>
      <c r="J66" s="436"/>
      <c r="K66" s="740" t="s">
        <v>159</v>
      </c>
      <c r="L66" s="221">
        <v>1</v>
      </c>
      <c r="M66" s="643">
        <v>1</v>
      </c>
      <c r="N66" s="216">
        <v>1</v>
      </c>
      <c r="P66" s="467"/>
    </row>
    <row r="67" spans="1:16" ht="18" customHeight="1" x14ac:dyDescent="0.2">
      <c r="A67" s="725"/>
      <c r="B67" s="727"/>
      <c r="C67" s="829"/>
      <c r="D67" s="821" t="s">
        <v>66</v>
      </c>
      <c r="E67" s="828"/>
      <c r="F67" s="743"/>
      <c r="G67" s="571"/>
      <c r="H67" s="442"/>
      <c r="I67" s="427"/>
      <c r="J67" s="436"/>
      <c r="K67" s="538" t="s">
        <v>67</v>
      </c>
      <c r="L67" s="28"/>
      <c r="M67" s="28"/>
      <c r="N67" s="29">
        <v>200</v>
      </c>
      <c r="P67" s="467"/>
    </row>
    <row r="68" spans="1:16" ht="30" customHeight="1" x14ac:dyDescent="0.2">
      <c r="A68" s="725"/>
      <c r="B68" s="727"/>
      <c r="C68" s="829"/>
      <c r="D68" s="545" t="s">
        <v>172</v>
      </c>
      <c r="E68" s="828"/>
      <c r="F68" s="743"/>
      <c r="G68" s="571"/>
      <c r="H68" s="937"/>
      <c r="I68" s="427"/>
      <c r="J68" s="427"/>
      <c r="K68" s="509" t="s">
        <v>209</v>
      </c>
      <c r="L68" s="650">
        <v>1</v>
      </c>
      <c r="M68" s="650">
        <v>1</v>
      </c>
      <c r="N68" s="651">
        <v>1</v>
      </c>
      <c r="P68" s="467"/>
    </row>
    <row r="69" spans="1:16" ht="30" customHeight="1" x14ac:dyDescent="0.2">
      <c r="A69" s="725"/>
      <c r="B69" s="727"/>
      <c r="C69" s="820"/>
      <c r="D69" s="830" t="s">
        <v>162</v>
      </c>
      <c r="E69" s="828"/>
      <c r="F69" s="743"/>
      <c r="G69" s="572"/>
      <c r="H69" s="938"/>
      <c r="I69" s="831"/>
      <c r="J69" s="442"/>
      <c r="K69" s="509" t="s">
        <v>69</v>
      </c>
      <c r="L69" s="162"/>
      <c r="M69" s="636">
        <v>1</v>
      </c>
      <c r="N69" s="635"/>
      <c r="P69" s="467"/>
    </row>
    <row r="70" spans="1:16" ht="39.75" customHeight="1" x14ac:dyDescent="0.2">
      <c r="A70" s="725"/>
      <c r="B70" s="727"/>
      <c r="C70" s="829"/>
      <c r="D70" s="1190" t="s">
        <v>186</v>
      </c>
      <c r="E70" s="832"/>
      <c r="F70" s="743"/>
      <c r="G70" s="573"/>
      <c r="H70" s="585"/>
      <c r="I70" s="833"/>
      <c r="J70" s="834"/>
      <c r="K70" s="538" t="s">
        <v>69</v>
      </c>
      <c r="L70" s="28"/>
      <c r="M70" s="835"/>
      <c r="N70" s="29">
        <v>1</v>
      </c>
      <c r="P70" s="467"/>
    </row>
    <row r="71" spans="1:16" ht="15.75" customHeight="1" thickBot="1" x14ac:dyDescent="0.25">
      <c r="A71" s="726"/>
      <c r="B71" s="728"/>
      <c r="C71" s="732"/>
      <c r="D71" s="1191"/>
      <c r="E71" s="587"/>
      <c r="F71" s="808"/>
      <c r="G71" s="577" t="s">
        <v>8</v>
      </c>
      <c r="H71" s="574">
        <f>H60</f>
        <v>57</v>
      </c>
      <c r="I71" s="574">
        <f t="shared" ref="I71:J71" si="4">I60</f>
        <v>61.3</v>
      </c>
      <c r="J71" s="574">
        <f t="shared" si="4"/>
        <v>61.3</v>
      </c>
      <c r="K71" s="836"/>
      <c r="L71" s="568"/>
      <c r="M71" s="568"/>
      <c r="N71" s="569"/>
    </row>
    <row r="72" spans="1:16" ht="33" customHeight="1" x14ac:dyDescent="0.2">
      <c r="A72" s="1174" t="s">
        <v>7</v>
      </c>
      <c r="B72" s="1175" t="s">
        <v>45</v>
      </c>
      <c r="C72" s="1176" t="s">
        <v>9</v>
      </c>
      <c r="D72" s="1187" t="s">
        <v>171</v>
      </c>
      <c r="E72" s="1181" t="s">
        <v>110</v>
      </c>
      <c r="F72" s="1179" t="s">
        <v>87</v>
      </c>
      <c r="G72" s="515" t="s">
        <v>43</v>
      </c>
      <c r="H72" s="939">
        <v>83.5</v>
      </c>
      <c r="I72" s="837">
        <v>54</v>
      </c>
      <c r="J72" s="838">
        <v>50</v>
      </c>
      <c r="K72" s="1172" t="s">
        <v>197</v>
      </c>
      <c r="L72" s="221">
        <v>50</v>
      </c>
      <c r="M72" s="221">
        <v>100</v>
      </c>
      <c r="N72" s="216">
        <v>100</v>
      </c>
      <c r="P72" s="467"/>
    </row>
    <row r="73" spans="1:16" ht="19.5" customHeight="1" thickBot="1" x14ac:dyDescent="0.25">
      <c r="A73" s="1161"/>
      <c r="B73" s="1163"/>
      <c r="C73" s="1165"/>
      <c r="D73" s="1188"/>
      <c r="E73" s="1169"/>
      <c r="F73" s="1171"/>
      <c r="G73" s="516" t="s">
        <v>8</v>
      </c>
      <c r="H73" s="574">
        <f>H72</f>
        <v>83.5</v>
      </c>
      <c r="I73" s="839">
        <f>I72</f>
        <v>54</v>
      </c>
      <c r="J73" s="574">
        <f>J72</f>
        <v>50</v>
      </c>
      <c r="K73" s="1189"/>
      <c r="L73" s="675"/>
      <c r="M73" s="676"/>
      <c r="N73" s="677"/>
      <c r="P73" s="467"/>
    </row>
    <row r="74" spans="1:16" ht="17.25" customHeight="1" x14ac:dyDescent="0.2">
      <c r="A74" s="1174" t="s">
        <v>7</v>
      </c>
      <c r="B74" s="1175" t="s">
        <v>45</v>
      </c>
      <c r="C74" s="1176" t="s">
        <v>45</v>
      </c>
      <c r="D74" s="1177" t="s">
        <v>164</v>
      </c>
      <c r="E74" s="1181" t="s">
        <v>112</v>
      </c>
      <c r="F74" s="1179" t="s">
        <v>72</v>
      </c>
      <c r="G74" s="517" t="s">
        <v>43</v>
      </c>
      <c r="H74" s="940"/>
      <c r="I74" s="840"/>
      <c r="J74" s="841"/>
      <c r="K74" s="1158" t="s">
        <v>169</v>
      </c>
      <c r="L74" s="670"/>
      <c r="M74" s="680"/>
      <c r="N74" s="332">
        <v>30</v>
      </c>
      <c r="P74" s="467"/>
    </row>
    <row r="75" spans="1:16" ht="18" customHeight="1" x14ac:dyDescent="0.2">
      <c r="A75" s="1160"/>
      <c r="B75" s="1162"/>
      <c r="C75" s="1164"/>
      <c r="D75" s="1178"/>
      <c r="E75" s="1182"/>
      <c r="F75" s="1180"/>
      <c r="G75" s="488" t="s">
        <v>116</v>
      </c>
      <c r="H75" s="585"/>
      <c r="I75" s="833"/>
      <c r="J75" s="834">
        <v>100</v>
      </c>
      <c r="K75" s="1159"/>
      <c r="L75" s="221"/>
      <c r="M75" s="221"/>
      <c r="N75" s="216"/>
      <c r="P75" s="467"/>
    </row>
    <row r="76" spans="1:16" ht="14.25" customHeight="1" thickBot="1" x14ac:dyDescent="0.25">
      <c r="A76" s="726"/>
      <c r="B76" s="728"/>
      <c r="C76" s="842"/>
      <c r="D76" s="843"/>
      <c r="E76" s="1183"/>
      <c r="F76" s="589"/>
      <c r="G76" s="516" t="s">
        <v>8</v>
      </c>
      <c r="H76" s="574"/>
      <c r="I76" s="844"/>
      <c r="J76" s="844">
        <f>J75</f>
        <v>100</v>
      </c>
      <c r="K76" s="845"/>
      <c r="L76" s="675"/>
      <c r="M76" s="676"/>
      <c r="N76" s="677"/>
      <c r="P76" s="467"/>
    </row>
    <row r="77" spans="1:16" ht="24" customHeight="1" x14ac:dyDescent="0.2">
      <c r="A77" s="1160" t="s">
        <v>7</v>
      </c>
      <c r="B77" s="1162" t="s">
        <v>45</v>
      </c>
      <c r="C77" s="1164" t="s">
        <v>46</v>
      </c>
      <c r="D77" s="1166" t="s">
        <v>166</v>
      </c>
      <c r="E77" s="1168" t="s">
        <v>86</v>
      </c>
      <c r="F77" s="1170" t="s">
        <v>53</v>
      </c>
      <c r="G77" s="514" t="s">
        <v>43</v>
      </c>
      <c r="H77" s="939"/>
      <c r="I77" s="846">
        <v>14.5</v>
      </c>
      <c r="J77" s="846"/>
      <c r="K77" s="1172" t="s">
        <v>167</v>
      </c>
      <c r="L77" s="221"/>
      <c r="M77" s="221">
        <v>2</v>
      </c>
      <c r="N77" s="216"/>
      <c r="P77" s="467"/>
    </row>
    <row r="78" spans="1:16" ht="14.25" customHeight="1" thickBot="1" x14ac:dyDescent="0.25">
      <c r="A78" s="1161"/>
      <c r="B78" s="1163"/>
      <c r="C78" s="1165"/>
      <c r="D78" s="1167"/>
      <c r="E78" s="1169"/>
      <c r="F78" s="1171"/>
      <c r="G78" s="516" t="s">
        <v>8</v>
      </c>
      <c r="H78" s="574"/>
      <c r="I78" s="844">
        <f>I77</f>
        <v>14.5</v>
      </c>
      <c r="J78" s="844"/>
      <c r="K78" s="1173"/>
      <c r="L78" s="675"/>
      <c r="M78" s="676"/>
      <c r="N78" s="677"/>
      <c r="P78" s="467"/>
    </row>
    <row r="79" spans="1:16" ht="14.25" customHeight="1" thickBot="1" x14ac:dyDescent="0.25">
      <c r="A79" s="512" t="s">
        <v>7</v>
      </c>
      <c r="B79" s="493" t="s">
        <v>45</v>
      </c>
      <c r="C79" s="1146" t="s">
        <v>10</v>
      </c>
      <c r="D79" s="1147"/>
      <c r="E79" s="1147"/>
      <c r="F79" s="1147"/>
      <c r="G79" s="1147"/>
      <c r="H79" s="513">
        <f>H78+H73+H71</f>
        <v>140.5</v>
      </c>
      <c r="I79" s="518">
        <f>I78+I73+I71+I76</f>
        <v>129.80000000000001</v>
      </c>
      <c r="J79" s="513">
        <f>J78+J73+J71+J76</f>
        <v>211.3</v>
      </c>
      <c r="K79" s="1148"/>
      <c r="L79" s="1148"/>
      <c r="M79" s="1148"/>
      <c r="N79" s="1149"/>
    </row>
    <row r="80" spans="1:16" ht="14.25" customHeight="1" thickBot="1" x14ac:dyDescent="0.25">
      <c r="A80" s="492" t="s">
        <v>7</v>
      </c>
      <c r="B80" s="1150" t="s">
        <v>11</v>
      </c>
      <c r="C80" s="1151"/>
      <c r="D80" s="1151"/>
      <c r="E80" s="1151"/>
      <c r="F80" s="1151"/>
      <c r="G80" s="1151"/>
      <c r="H80" s="519">
        <f>H79+H58+H46</f>
        <v>1030.0999999999999</v>
      </c>
      <c r="I80" s="520">
        <f>I79+I58+I46</f>
        <v>591.4</v>
      </c>
      <c r="J80" s="519">
        <f>J79+J58+J46</f>
        <v>646.70000000000005</v>
      </c>
      <c r="K80" s="1152"/>
      <c r="L80" s="1152"/>
      <c r="M80" s="1152"/>
      <c r="N80" s="1153"/>
    </row>
    <row r="81" spans="1:34" ht="14.25" customHeight="1" thickBot="1" x14ac:dyDescent="0.25">
      <c r="A81" s="521" t="s">
        <v>7</v>
      </c>
      <c r="B81" s="1154" t="s">
        <v>35</v>
      </c>
      <c r="C81" s="1155"/>
      <c r="D81" s="1155"/>
      <c r="E81" s="1155"/>
      <c r="F81" s="1155"/>
      <c r="G81" s="1155"/>
      <c r="H81" s="522">
        <f t="shared" ref="H81:J81" si="5">H80</f>
        <v>1030.0999999999999</v>
      </c>
      <c r="I81" s="523">
        <f t="shared" si="5"/>
        <v>591.4</v>
      </c>
      <c r="J81" s="522">
        <f t="shared" si="5"/>
        <v>646.70000000000005</v>
      </c>
      <c r="K81" s="1156"/>
      <c r="L81" s="1156"/>
      <c r="M81" s="1156"/>
      <c r="N81" s="1157"/>
    </row>
    <row r="82" spans="1:34" s="525" customFormat="1" ht="13.5" customHeight="1" x14ac:dyDescent="0.2">
      <c r="A82" s="1135"/>
      <c r="B82" s="1135"/>
      <c r="C82" s="1135"/>
      <c r="D82" s="1135"/>
      <c r="E82" s="1135"/>
      <c r="F82" s="1135"/>
      <c r="G82" s="1135"/>
      <c r="H82" s="1135"/>
      <c r="I82" s="1135"/>
      <c r="J82" s="1135"/>
      <c r="K82" s="1135"/>
      <c r="L82" s="1135"/>
      <c r="M82" s="1135"/>
      <c r="N82" s="1135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</row>
    <row r="83" spans="1:34" s="525" customFormat="1" ht="14.25" customHeight="1" thickBot="1" x14ac:dyDescent="0.25">
      <c r="A83" s="1136" t="s">
        <v>16</v>
      </c>
      <c r="B83" s="1136"/>
      <c r="C83" s="1136"/>
      <c r="D83" s="1136"/>
      <c r="E83" s="1136"/>
      <c r="F83" s="1136"/>
      <c r="G83" s="1136"/>
      <c r="H83" s="1136"/>
      <c r="I83" s="1136"/>
      <c r="J83" s="1136"/>
      <c r="K83" s="526"/>
      <c r="L83" s="526"/>
      <c r="M83" s="526"/>
      <c r="N83" s="526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</row>
    <row r="84" spans="1:34" ht="49.5" customHeight="1" thickBot="1" x14ac:dyDescent="0.25">
      <c r="A84" s="1137" t="s">
        <v>12</v>
      </c>
      <c r="B84" s="1138"/>
      <c r="C84" s="1138"/>
      <c r="D84" s="1138"/>
      <c r="E84" s="1138"/>
      <c r="F84" s="1138"/>
      <c r="G84" s="1139"/>
      <c r="H84" s="747" t="s">
        <v>181</v>
      </c>
      <c r="I84" s="547" t="s">
        <v>182</v>
      </c>
      <c r="J84" s="547" t="s">
        <v>183</v>
      </c>
    </row>
    <row r="85" spans="1:34" x14ac:dyDescent="0.2">
      <c r="A85" s="1140" t="s">
        <v>17</v>
      </c>
      <c r="B85" s="1141"/>
      <c r="C85" s="1141"/>
      <c r="D85" s="1141"/>
      <c r="E85" s="1141"/>
      <c r="F85" s="1141"/>
      <c r="G85" s="1142"/>
      <c r="H85" s="527">
        <f>SUM(H86:H87)</f>
        <v>1022.2</v>
      </c>
      <c r="I85" s="528">
        <f>SUM(I86:I87)</f>
        <v>591.4</v>
      </c>
      <c r="J85" s="528">
        <f>SUM(J86:J87)</f>
        <v>546.70000000000005</v>
      </c>
    </row>
    <row r="86" spans="1:34" x14ac:dyDescent="0.2">
      <c r="A86" s="1143" t="s">
        <v>40</v>
      </c>
      <c r="B86" s="1144"/>
      <c r="C86" s="1144"/>
      <c r="D86" s="1144"/>
      <c r="E86" s="1144"/>
      <c r="F86" s="1144"/>
      <c r="G86" s="1145"/>
      <c r="H86" s="529">
        <f>SUMIF(G12:G81,"SB",H12:H81)</f>
        <v>1022.2</v>
      </c>
      <c r="I86" s="530">
        <f>SUMIF(G12:G81,"SB",I12:I81)</f>
        <v>591.4</v>
      </c>
      <c r="J86" s="530">
        <f>SUMIF(G12:G81,"SB",J12:J81)</f>
        <v>546.70000000000005</v>
      </c>
    </row>
    <row r="87" spans="1:34" x14ac:dyDescent="0.2">
      <c r="A87" s="1117" t="s">
        <v>77</v>
      </c>
      <c r="B87" s="1118"/>
      <c r="C87" s="1118"/>
      <c r="D87" s="1118"/>
      <c r="E87" s="1118"/>
      <c r="F87" s="1118"/>
      <c r="G87" s="1119"/>
      <c r="H87" s="529">
        <f>SUMIF(G12:G81,"SB(L)",H12:H81)</f>
        <v>0</v>
      </c>
      <c r="I87" s="530">
        <f>SUMIF(G13:G81,"SB(L)",I13:I81)</f>
        <v>0</v>
      </c>
      <c r="J87" s="530">
        <f>SUMIF(G13:G81,"SB(L)",J13:J81)</f>
        <v>0</v>
      </c>
    </row>
    <row r="88" spans="1:34" x14ac:dyDescent="0.2">
      <c r="A88" s="1123" t="s">
        <v>140</v>
      </c>
      <c r="B88" s="1124"/>
      <c r="C88" s="1124"/>
      <c r="D88" s="1124"/>
      <c r="E88" s="1124"/>
      <c r="F88" s="1124"/>
      <c r="G88" s="1125"/>
      <c r="H88" s="531">
        <f>SUMIF(G12:G81,"SB(ŽPL)",H12:H81)</f>
        <v>4.4000000000000004</v>
      </c>
      <c r="I88" s="532">
        <f>SUMIF(G14:G82,"SB(ŽPL)",I14:I82)</f>
        <v>0</v>
      </c>
      <c r="J88" s="532">
        <f>SUMIF(G12:G81,"SB(ŽPL)",J12:J81)</f>
        <v>0</v>
      </c>
    </row>
    <row r="89" spans="1:34" x14ac:dyDescent="0.2">
      <c r="A89" s="1126" t="s">
        <v>18</v>
      </c>
      <c r="B89" s="1127"/>
      <c r="C89" s="1127"/>
      <c r="D89" s="1127"/>
      <c r="E89" s="1127"/>
      <c r="F89" s="1127"/>
      <c r="G89" s="1128"/>
      <c r="H89" s="533">
        <f>SUM(H90:H93)</f>
        <v>3.5</v>
      </c>
      <c r="I89" s="534">
        <f>SUM(I90:I93)</f>
        <v>0</v>
      </c>
      <c r="J89" s="534">
        <f>SUM(J90:J93)</f>
        <v>100</v>
      </c>
    </row>
    <row r="90" spans="1:34" x14ac:dyDescent="0.2">
      <c r="A90" s="1129" t="s">
        <v>41</v>
      </c>
      <c r="B90" s="1130"/>
      <c r="C90" s="1130"/>
      <c r="D90" s="1130"/>
      <c r="E90" s="1130"/>
      <c r="F90" s="1130"/>
      <c r="G90" s="1131"/>
      <c r="H90" s="529">
        <f>SUMIF(G12:G81,"ES",H12:H81)</f>
        <v>0</v>
      </c>
      <c r="I90" s="530">
        <f>SUMIF(G12:G81,"ES",I12:I81)</f>
        <v>0</v>
      </c>
      <c r="J90" s="530">
        <f>SUMIF(G12:G81,"ES",J12:J81)</f>
        <v>0</v>
      </c>
    </row>
    <row r="91" spans="1:34" x14ac:dyDescent="0.2">
      <c r="A91" s="1132" t="s">
        <v>115</v>
      </c>
      <c r="B91" s="1133"/>
      <c r="C91" s="1133"/>
      <c r="D91" s="1133"/>
      <c r="E91" s="1133"/>
      <c r="F91" s="1133"/>
      <c r="G91" s="1134"/>
      <c r="H91" s="529">
        <f>SUMIF(G12:G81,"KVJUD",H12:H81)</f>
        <v>0</v>
      </c>
      <c r="I91" s="530">
        <f>SUMIF(G12:G81,"KVJUD",I12:I81)</f>
        <v>0</v>
      </c>
      <c r="J91" s="530">
        <f>SUMIF(G12:G81,"KVJUD",J12:J81)</f>
        <v>0</v>
      </c>
    </row>
    <row r="92" spans="1:34" x14ac:dyDescent="0.2">
      <c r="A92" s="1132" t="s">
        <v>118</v>
      </c>
      <c r="B92" s="1133"/>
      <c r="C92" s="1133"/>
      <c r="D92" s="1133"/>
      <c r="E92" s="1133"/>
      <c r="F92" s="1133"/>
      <c r="G92" s="1134"/>
      <c r="H92" s="529">
        <f>SUMIF(G12:G81,"Kt",H12:H81)</f>
        <v>3.5</v>
      </c>
      <c r="I92" s="530">
        <f>SUMIF(G12:G81,"Kt",I12:I81)</f>
        <v>0</v>
      </c>
      <c r="J92" s="530">
        <f>SUMIF(G12:G81,"Kt",J12:J81)</f>
        <v>100</v>
      </c>
    </row>
    <row r="93" spans="1:34" x14ac:dyDescent="0.2">
      <c r="A93" s="1117" t="s">
        <v>42</v>
      </c>
      <c r="B93" s="1118"/>
      <c r="C93" s="1118"/>
      <c r="D93" s="1118"/>
      <c r="E93" s="1118"/>
      <c r="F93" s="1118"/>
      <c r="G93" s="1119"/>
      <c r="H93" s="529">
        <f>SUMIF(G12:G81,"LRVB",H12:H81)</f>
        <v>0</v>
      </c>
      <c r="I93" s="530">
        <f>SUMIF(G12:G81,"LRVB",I12:I81)</f>
        <v>0</v>
      </c>
      <c r="J93" s="530">
        <f>SUMIF(G12:G81,"LRVB",J12:J81)</f>
        <v>0</v>
      </c>
    </row>
    <row r="94" spans="1:34" ht="13.5" thickBot="1" x14ac:dyDescent="0.25">
      <c r="A94" s="1120" t="s">
        <v>19</v>
      </c>
      <c r="B94" s="1121"/>
      <c r="C94" s="1121"/>
      <c r="D94" s="1121"/>
      <c r="E94" s="1121"/>
      <c r="F94" s="1121"/>
      <c r="G94" s="1122"/>
      <c r="H94" s="535">
        <f>SUM(H85,H89,H88)</f>
        <v>1030.0999999999999</v>
      </c>
      <c r="I94" s="536">
        <f>SUM(I85,I89,I88)</f>
        <v>591.4</v>
      </c>
      <c r="J94" s="536">
        <f>SUM(J85,J89,J88)</f>
        <v>646.70000000000005</v>
      </c>
      <c r="K94" s="401"/>
      <c r="L94" s="401"/>
      <c r="M94" s="401"/>
      <c r="N94" s="401"/>
    </row>
    <row r="95" spans="1:34" x14ac:dyDescent="0.2">
      <c r="A95" s="401"/>
      <c r="B95" s="401"/>
      <c r="C95" s="401"/>
      <c r="D95" s="401"/>
      <c r="E95" s="401"/>
      <c r="F95" s="401"/>
      <c r="G95" s="401"/>
      <c r="H95" s="88"/>
      <c r="I95" s="88"/>
      <c r="J95" s="88"/>
      <c r="K95" s="401"/>
      <c r="L95" s="401"/>
      <c r="M95" s="401"/>
      <c r="N95" s="401"/>
    </row>
  </sheetData>
  <mergeCells count="109"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5:N5"/>
    <mergeCell ref="K6:K7"/>
    <mergeCell ref="L6:N6"/>
    <mergeCell ref="A9:N9"/>
    <mergeCell ref="B10:N10"/>
    <mergeCell ref="F5:F7"/>
    <mergeCell ref="G5:G7"/>
    <mergeCell ref="H5:H7"/>
    <mergeCell ref="I5:I7"/>
    <mergeCell ref="J5:J7"/>
    <mergeCell ref="F21:F22"/>
    <mergeCell ref="A21:A22"/>
    <mergeCell ref="B21:B22"/>
    <mergeCell ref="C21:C22"/>
    <mergeCell ref="D21:D22"/>
    <mergeCell ref="E21:E22"/>
    <mergeCell ref="C11:N11"/>
    <mergeCell ref="D15:D16"/>
    <mergeCell ref="E15:E16"/>
    <mergeCell ref="D18:D19"/>
    <mergeCell ref="A8:N8"/>
    <mergeCell ref="A30:A33"/>
    <mergeCell ref="B30:B33"/>
    <mergeCell ref="C30:C33"/>
    <mergeCell ref="D30:D31"/>
    <mergeCell ref="F30:F33"/>
    <mergeCell ref="D32:D33"/>
    <mergeCell ref="E32:E33"/>
    <mergeCell ref="D28:D29"/>
    <mergeCell ref="K28:K29"/>
    <mergeCell ref="A42:A45"/>
    <mergeCell ref="B42:B45"/>
    <mergeCell ref="C42:C45"/>
    <mergeCell ref="K42:K45"/>
    <mergeCell ref="A34:A40"/>
    <mergeCell ref="B34:B40"/>
    <mergeCell ref="C34:C40"/>
    <mergeCell ref="E34:E40"/>
    <mergeCell ref="F34:F40"/>
    <mergeCell ref="K34:K35"/>
    <mergeCell ref="D44:D45"/>
    <mergeCell ref="A52:A54"/>
    <mergeCell ref="B52:B54"/>
    <mergeCell ref="C52:C54"/>
    <mergeCell ref="D52:D53"/>
    <mergeCell ref="C58:G58"/>
    <mergeCell ref="K58:N58"/>
    <mergeCell ref="C46:G46"/>
    <mergeCell ref="K46:N46"/>
    <mergeCell ref="C47:N47"/>
    <mergeCell ref="A49:A50"/>
    <mergeCell ref="B49:B50"/>
    <mergeCell ref="C49:C50"/>
    <mergeCell ref="D49:D50"/>
    <mergeCell ref="F49:F50"/>
    <mergeCell ref="D56:D57"/>
    <mergeCell ref="K56:K57"/>
    <mergeCell ref="E48:E50"/>
    <mergeCell ref="C59:N59"/>
    <mergeCell ref="A72:A73"/>
    <mergeCell ref="B72:B73"/>
    <mergeCell ref="C72:C73"/>
    <mergeCell ref="D72:D73"/>
    <mergeCell ref="E72:E73"/>
    <mergeCell ref="F72:F73"/>
    <mergeCell ref="K72:K73"/>
    <mergeCell ref="D70:D71"/>
    <mergeCell ref="C79:G79"/>
    <mergeCell ref="K79:N79"/>
    <mergeCell ref="B80:G80"/>
    <mergeCell ref="K80:N80"/>
    <mergeCell ref="B81:G81"/>
    <mergeCell ref="K81:N81"/>
    <mergeCell ref="K74:K75"/>
    <mergeCell ref="A77:A78"/>
    <mergeCell ref="B77:B78"/>
    <mergeCell ref="C77:C78"/>
    <mergeCell ref="D77:D78"/>
    <mergeCell ref="E77:E78"/>
    <mergeCell ref="F77:F78"/>
    <mergeCell ref="K77:K78"/>
    <mergeCell ref="A74:A75"/>
    <mergeCell ref="B74:B75"/>
    <mergeCell ref="C74:C75"/>
    <mergeCell ref="D74:D75"/>
    <mergeCell ref="F74:F75"/>
    <mergeCell ref="E74:E76"/>
    <mergeCell ref="A93:G93"/>
    <mergeCell ref="A94:G94"/>
    <mergeCell ref="A87:G87"/>
    <mergeCell ref="A88:G88"/>
    <mergeCell ref="A89:G89"/>
    <mergeCell ref="A90:G90"/>
    <mergeCell ref="A91:G91"/>
    <mergeCell ref="A92:G92"/>
    <mergeCell ref="A82:N82"/>
    <mergeCell ref="A83:J83"/>
    <mergeCell ref="A84:G84"/>
    <mergeCell ref="A85:G85"/>
    <mergeCell ref="A86:G86"/>
  </mergeCells>
  <pageMargins left="0.78740157480314965" right="0.19685039370078741" top="0.78740157480314965" bottom="0.39370078740157483" header="0" footer="0"/>
  <pageSetup paperSize="9" scale="73" orientation="portrait" r:id="rId1"/>
  <rowBreaks count="2" manualBreakCount="2">
    <brk id="45" max="13" man="1"/>
    <brk id="82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1"/>
  <sheetViews>
    <sheetView zoomScaleNormal="100" zoomScaleSheetLayoutView="100" workbookViewId="0"/>
  </sheetViews>
  <sheetFormatPr defaultColWidth="9.140625" defaultRowHeight="12.75" x14ac:dyDescent="0.2"/>
  <cols>
    <col min="1" max="2" width="2.85546875" style="35" customWidth="1"/>
    <col min="3" max="3" width="3" style="35" customWidth="1"/>
    <col min="4" max="4" width="42.140625" style="35" customWidth="1"/>
    <col min="5" max="5" width="2.7109375" style="403" customWidth="1"/>
    <col min="6" max="6" width="2.7109375" style="35" customWidth="1"/>
    <col min="7" max="7" width="7.7109375" style="404" customWidth="1"/>
    <col min="8" max="8" width="9.7109375" style="35" customWidth="1"/>
    <col min="9" max="9" width="9.42578125" style="35" customWidth="1"/>
    <col min="10" max="12" width="8.5703125" style="35" customWidth="1"/>
    <col min="13" max="13" width="25.85546875" style="35" customWidth="1"/>
    <col min="14" max="14" width="4.7109375" style="35" customWidth="1"/>
    <col min="15" max="15" width="4.5703125" style="35" customWidth="1"/>
    <col min="16" max="16" width="5" style="35" customWidth="1"/>
    <col min="17" max="17" width="25.85546875" style="401" customWidth="1"/>
    <col min="18" max="16384" width="9.140625" style="401"/>
  </cols>
  <sheetData>
    <row r="1" spans="1:20" ht="15.75" x14ac:dyDescent="0.2">
      <c r="M1" s="1305"/>
      <c r="N1" s="1306"/>
      <c r="O1" s="1306"/>
      <c r="P1" s="1306"/>
      <c r="Q1" s="958" t="s">
        <v>202</v>
      </c>
    </row>
    <row r="2" spans="1:20" ht="15.75" x14ac:dyDescent="0.2">
      <c r="A2" s="1260" t="s">
        <v>177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</row>
    <row r="3" spans="1:20" ht="15.75" x14ac:dyDescent="0.2">
      <c r="A3" s="1261" t="s">
        <v>49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</row>
    <row r="4" spans="1:20" ht="15.75" x14ac:dyDescent="0.2">
      <c r="A4" s="1262" t="s">
        <v>36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  <c r="L4" s="1262"/>
      <c r="M4" s="1262"/>
      <c r="N4" s="1262"/>
      <c r="O4" s="1262"/>
      <c r="P4" s="1262"/>
      <c r="Q4" s="402"/>
      <c r="R4" s="402"/>
      <c r="S4" s="402"/>
    </row>
    <row r="5" spans="1:20" ht="13.5" thickBot="1" x14ac:dyDescent="0.25">
      <c r="N5" s="1263"/>
      <c r="O5" s="1263"/>
      <c r="P5" s="1263"/>
      <c r="Q5" s="941" t="s">
        <v>178</v>
      </c>
    </row>
    <row r="6" spans="1:20" ht="30" customHeight="1" x14ac:dyDescent="0.2">
      <c r="A6" s="1264" t="s">
        <v>37</v>
      </c>
      <c r="B6" s="1267" t="s">
        <v>0</v>
      </c>
      <c r="C6" s="1267" t="s">
        <v>1</v>
      </c>
      <c r="D6" s="1270" t="s">
        <v>14</v>
      </c>
      <c r="E6" s="1273" t="s">
        <v>2</v>
      </c>
      <c r="F6" s="1236" t="s">
        <v>3</v>
      </c>
      <c r="G6" s="1239" t="s">
        <v>4</v>
      </c>
      <c r="H6" s="1289" t="s">
        <v>179</v>
      </c>
      <c r="I6" s="1292" t="s">
        <v>201</v>
      </c>
      <c r="J6" s="1295" t="s">
        <v>200</v>
      </c>
      <c r="K6" s="1298" t="s">
        <v>211</v>
      </c>
      <c r="L6" s="1298" t="s">
        <v>216</v>
      </c>
      <c r="M6" s="1276" t="s">
        <v>13</v>
      </c>
      <c r="N6" s="1277"/>
      <c r="O6" s="1277"/>
      <c r="P6" s="1278"/>
      <c r="Q6" s="942"/>
    </row>
    <row r="7" spans="1:20" ht="27.75" customHeight="1" x14ac:dyDescent="0.2">
      <c r="A7" s="1265"/>
      <c r="B7" s="1268"/>
      <c r="C7" s="1268"/>
      <c r="D7" s="1271"/>
      <c r="E7" s="1274"/>
      <c r="F7" s="1237"/>
      <c r="G7" s="1240"/>
      <c r="H7" s="1290"/>
      <c r="I7" s="1293"/>
      <c r="J7" s="1296"/>
      <c r="K7" s="1299"/>
      <c r="L7" s="1299"/>
      <c r="M7" s="1279" t="s">
        <v>14</v>
      </c>
      <c r="N7" s="1281" t="s">
        <v>130</v>
      </c>
      <c r="O7" s="1282"/>
      <c r="P7" s="1283"/>
      <c r="Q7" s="1005" t="s">
        <v>215</v>
      </c>
    </row>
    <row r="8" spans="1:20" ht="59.25" thickBot="1" x14ac:dyDescent="0.25">
      <c r="A8" s="1266"/>
      <c r="B8" s="1269"/>
      <c r="C8" s="1269"/>
      <c r="D8" s="1272"/>
      <c r="E8" s="1275"/>
      <c r="F8" s="1238"/>
      <c r="G8" s="1241"/>
      <c r="H8" s="1291"/>
      <c r="I8" s="1294"/>
      <c r="J8" s="1297"/>
      <c r="K8" s="1300"/>
      <c r="L8" s="1300"/>
      <c r="M8" s="1280"/>
      <c r="N8" s="1011" t="s">
        <v>73</v>
      </c>
      <c r="O8" s="1011" t="s">
        <v>102</v>
      </c>
      <c r="P8" s="1012" t="s">
        <v>134</v>
      </c>
      <c r="Q8" s="943"/>
    </row>
    <row r="9" spans="1:20" s="407" customFormat="1" x14ac:dyDescent="0.2">
      <c r="A9" s="1257" t="s">
        <v>70</v>
      </c>
      <c r="B9" s="1258"/>
      <c r="C9" s="1258"/>
      <c r="D9" s="1258"/>
      <c r="E9" s="1258"/>
      <c r="F9" s="1258"/>
      <c r="G9" s="1258"/>
      <c r="H9" s="1258"/>
      <c r="I9" s="1258"/>
      <c r="J9" s="1258"/>
      <c r="K9" s="1258"/>
      <c r="L9" s="1258"/>
      <c r="M9" s="1258"/>
      <c r="N9" s="1258"/>
      <c r="O9" s="1258"/>
      <c r="P9" s="1258"/>
      <c r="Q9" s="944"/>
    </row>
    <row r="10" spans="1:20" s="407" customFormat="1" x14ac:dyDescent="0.2">
      <c r="A10" s="1230" t="s">
        <v>50</v>
      </c>
      <c r="B10" s="1231"/>
      <c r="C10" s="1231"/>
      <c r="D10" s="1231"/>
      <c r="E10" s="1231"/>
      <c r="F10" s="1231"/>
      <c r="G10" s="1231"/>
      <c r="H10" s="1231"/>
      <c r="I10" s="1231"/>
      <c r="J10" s="1231"/>
      <c r="K10" s="1231"/>
      <c r="L10" s="1231"/>
      <c r="M10" s="1231"/>
      <c r="N10" s="1231"/>
      <c r="O10" s="1231"/>
      <c r="P10" s="1231"/>
      <c r="Q10" s="945"/>
    </row>
    <row r="11" spans="1:20" ht="15.75" customHeight="1" x14ac:dyDescent="0.2">
      <c r="A11" s="408" t="s">
        <v>7</v>
      </c>
      <c r="B11" s="1233" t="s">
        <v>51</v>
      </c>
      <c r="C11" s="1234"/>
      <c r="D11" s="1234"/>
      <c r="E11" s="1234"/>
      <c r="F11" s="1234"/>
      <c r="G11" s="1234"/>
      <c r="H11" s="1234"/>
      <c r="I11" s="1234"/>
      <c r="J11" s="1234"/>
      <c r="K11" s="1234"/>
      <c r="L11" s="1234"/>
      <c r="M11" s="1234"/>
      <c r="N11" s="1234"/>
      <c r="O11" s="1234"/>
      <c r="P11" s="1234"/>
      <c r="Q11" s="946"/>
    </row>
    <row r="12" spans="1:20" x14ac:dyDescent="0.2">
      <c r="A12" s="582" t="s">
        <v>7</v>
      </c>
      <c r="B12" s="583" t="s">
        <v>7</v>
      </c>
      <c r="C12" s="1249" t="s">
        <v>52</v>
      </c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947"/>
    </row>
    <row r="13" spans="1:20" ht="16.5" customHeight="1" x14ac:dyDescent="0.2">
      <c r="A13" s="900" t="s">
        <v>7</v>
      </c>
      <c r="B13" s="902" t="s">
        <v>7</v>
      </c>
      <c r="C13" s="917" t="s">
        <v>7</v>
      </c>
      <c r="D13" s="578" t="s">
        <v>147</v>
      </c>
      <c r="E13" s="551"/>
      <c r="F13" s="920" t="s">
        <v>53</v>
      </c>
      <c r="G13" s="409" t="s">
        <v>43</v>
      </c>
      <c r="H13" s="878">
        <v>187</v>
      </c>
      <c r="I13" s="1008">
        <v>187</v>
      </c>
      <c r="J13" s="959"/>
      <c r="K13" s="1002">
        <v>242.1</v>
      </c>
      <c r="L13" s="796">
        <v>237.9</v>
      </c>
      <c r="M13" s="579" t="s">
        <v>74</v>
      </c>
      <c r="N13" s="580">
        <f>SUM(N14:N20)+N24+N26+N27+N29</f>
        <v>6</v>
      </c>
      <c r="O13" s="580">
        <f>SUM(O14:O20)+O24+O26+O27+O29</f>
        <v>2</v>
      </c>
      <c r="P13" s="581">
        <f>SUM(P14:P21)+P24+P26+P27+P29</f>
        <v>1</v>
      </c>
      <c r="Q13" s="948"/>
    </row>
    <row r="14" spans="1:20" x14ac:dyDescent="0.2">
      <c r="A14" s="900"/>
      <c r="B14" s="902"/>
      <c r="C14" s="917"/>
      <c r="D14" s="554"/>
      <c r="E14" s="550"/>
      <c r="F14" s="920"/>
      <c r="G14" s="409" t="s">
        <v>116</v>
      </c>
      <c r="H14" s="878"/>
      <c r="I14" s="961"/>
      <c r="J14" s="417"/>
      <c r="K14" s="874"/>
      <c r="L14" s="410"/>
      <c r="M14" s="411"/>
      <c r="N14" s="412"/>
      <c r="O14" s="413"/>
      <c r="P14" s="414"/>
      <c r="Q14" s="948"/>
    </row>
    <row r="15" spans="1:20" ht="24.95" customHeight="1" x14ac:dyDescent="0.2">
      <c r="A15" s="900"/>
      <c r="B15" s="902"/>
      <c r="C15" s="917"/>
      <c r="D15" s="415" t="s">
        <v>78</v>
      </c>
      <c r="E15" s="551" t="s">
        <v>55</v>
      </c>
      <c r="F15" s="920"/>
      <c r="G15" s="416"/>
      <c r="H15" s="878"/>
      <c r="I15" s="962"/>
      <c r="J15" s="417"/>
      <c r="K15" s="875"/>
      <c r="L15" s="410"/>
      <c r="M15" s="418" t="s">
        <v>187</v>
      </c>
      <c r="N15" s="419"/>
      <c r="O15" s="420">
        <v>1</v>
      </c>
      <c r="P15" s="421"/>
      <c r="Q15" s="948"/>
    </row>
    <row r="16" spans="1:20" ht="24.95" customHeight="1" x14ac:dyDescent="0.2">
      <c r="A16" s="900"/>
      <c r="B16" s="902"/>
      <c r="C16" s="917"/>
      <c r="D16" s="1224" t="s">
        <v>184</v>
      </c>
      <c r="E16" s="1253" t="s">
        <v>142</v>
      </c>
      <c r="F16" s="920"/>
      <c r="G16" s="422"/>
      <c r="H16" s="935"/>
      <c r="I16" s="962"/>
      <c r="J16" s="423"/>
      <c r="K16" s="876"/>
      <c r="L16" s="801"/>
      <c r="M16" s="424" t="s">
        <v>188</v>
      </c>
      <c r="N16" s="425"/>
      <c r="O16" s="425">
        <v>1</v>
      </c>
      <c r="P16" s="426"/>
      <c r="Q16" s="949"/>
      <c r="R16" s="798"/>
      <c r="S16" s="798"/>
      <c r="T16" s="798"/>
    </row>
    <row r="17" spans="1:24" ht="27.75" customHeight="1" x14ac:dyDescent="0.2">
      <c r="A17" s="900"/>
      <c r="B17" s="902"/>
      <c r="C17" s="917"/>
      <c r="D17" s="1252"/>
      <c r="E17" s="1254"/>
      <c r="F17" s="920"/>
      <c r="G17" s="422"/>
      <c r="H17" s="935"/>
      <c r="I17" s="962"/>
      <c r="J17" s="427"/>
      <c r="K17" s="877"/>
      <c r="L17" s="436"/>
      <c r="M17" s="428" t="s">
        <v>175</v>
      </c>
      <c r="N17" s="429">
        <v>1</v>
      </c>
      <c r="O17" s="429"/>
      <c r="P17" s="430"/>
      <c r="Q17" s="950"/>
      <c r="R17" s="798"/>
      <c r="S17" s="798"/>
      <c r="T17" s="798"/>
    </row>
    <row r="18" spans="1:24" ht="28.5" customHeight="1" x14ac:dyDescent="0.2">
      <c r="A18" s="900"/>
      <c r="B18" s="902"/>
      <c r="C18" s="917"/>
      <c r="D18" s="431" t="s">
        <v>90</v>
      </c>
      <c r="E18" s="923"/>
      <c r="F18" s="920"/>
      <c r="G18" s="422"/>
      <c r="H18" s="878"/>
      <c r="I18" s="962"/>
      <c r="J18" s="417"/>
      <c r="K18" s="875"/>
      <c r="L18" s="410"/>
      <c r="M18" s="432" t="s">
        <v>56</v>
      </c>
      <c r="N18" s="433">
        <v>1</v>
      </c>
      <c r="O18" s="434"/>
      <c r="P18" s="435"/>
      <c r="Q18" s="948"/>
    </row>
    <row r="19" spans="1:24" ht="24.95" customHeight="1" x14ac:dyDescent="0.2">
      <c r="A19" s="900"/>
      <c r="B19" s="902"/>
      <c r="C19" s="917"/>
      <c r="D19" s="1255" t="s">
        <v>97</v>
      </c>
      <c r="E19" s="552"/>
      <c r="F19" s="920"/>
      <c r="G19" s="422"/>
      <c r="H19" s="878"/>
      <c r="I19" s="963"/>
      <c r="J19" s="427"/>
      <c r="K19" s="810"/>
      <c r="L19" s="436"/>
      <c r="M19" s="437" t="s">
        <v>57</v>
      </c>
      <c r="N19" s="438">
        <v>1</v>
      </c>
      <c r="O19" s="439"/>
      <c r="P19" s="440"/>
      <c r="Q19" s="948"/>
      <c r="V19" s="441"/>
    </row>
    <row r="20" spans="1:24" ht="18.75" customHeight="1" x14ac:dyDescent="0.2">
      <c r="A20" s="900"/>
      <c r="B20" s="902"/>
      <c r="C20" s="917"/>
      <c r="D20" s="1256"/>
      <c r="E20" s="552"/>
      <c r="F20" s="920"/>
      <c r="G20" s="422"/>
      <c r="H20" s="878"/>
      <c r="I20" s="962"/>
      <c r="J20" s="831"/>
      <c r="K20" s="878"/>
      <c r="L20" s="442"/>
      <c r="M20" s="443"/>
      <c r="N20" s="444"/>
      <c r="O20" s="445"/>
      <c r="P20" s="446"/>
      <c r="Q20" s="948"/>
      <c r="V20" s="441"/>
    </row>
    <row r="21" spans="1:24" ht="51.75" customHeight="1" x14ac:dyDescent="0.2">
      <c r="A21" s="900"/>
      <c r="B21" s="902"/>
      <c r="C21" s="917"/>
      <c r="D21" s="447" t="s">
        <v>104</v>
      </c>
      <c r="E21" s="923"/>
      <c r="F21" s="920"/>
      <c r="G21" s="422"/>
      <c r="H21" s="878"/>
      <c r="I21" s="962"/>
      <c r="J21" s="448"/>
      <c r="K21" s="879"/>
      <c r="L21" s="1007"/>
      <c r="M21" s="914" t="s">
        <v>89</v>
      </c>
      <c r="N21" s="449">
        <v>1</v>
      </c>
      <c r="O21" s="449">
        <v>1</v>
      </c>
      <c r="P21" s="450"/>
      <c r="Q21" s="948"/>
      <c r="V21" s="800"/>
    </row>
    <row r="22" spans="1:24" ht="18.75" customHeight="1" x14ac:dyDescent="0.2">
      <c r="A22" s="1160"/>
      <c r="B22" s="1162"/>
      <c r="C22" s="1211"/>
      <c r="D22" s="1224" t="s">
        <v>59</v>
      </c>
      <c r="E22" s="1248"/>
      <c r="F22" s="1203"/>
      <c r="G22" s="451"/>
      <c r="H22" s="878"/>
      <c r="I22" s="963"/>
      <c r="J22" s="417"/>
      <c r="K22" s="874"/>
      <c r="L22" s="410"/>
      <c r="M22" s="452" t="s">
        <v>67</v>
      </c>
      <c r="N22" s="453">
        <v>100</v>
      </c>
      <c r="O22" s="453">
        <v>100</v>
      </c>
      <c r="P22" s="454">
        <v>100</v>
      </c>
      <c r="Q22" s="948"/>
    </row>
    <row r="23" spans="1:24" ht="23.25" customHeight="1" x14ac:dyDescent="0.2">
      <c r="A23" s="1160"/>
      <c r="B23" s="1162"/>
      <c r="C23" s="1211"/>
      <c r="D23" s="1247"/>
      <c r="E23" s="1248"/>
      <c r="F23" s="1203"/>
      <c r="G23" s="451"/>
      <c r="H23" s="878"/>
      <c r="I23" s="962"/>
      <c r="J23" s="423"/>
      <c r="K23" s="880"/>
      <c r="L23" s="801"/>
      <c r="M23" s="455" t="s">
        <v>95</v>
      </c>
      <c r="N23" s="438">
        <v>1</v>
      </c>
      <c r="O23" s="438">
        <v>1</v>
      </c>
      <c r="P23" s="440">
        <v>1</v>
      </c>
      <c r="Q23" s="948"/>
    </row>
    <row r="24" spans="1:24" ht="21" customHeight="1" x14ac:dyDescent="0.2">
      <c r="A24" s="900"/>
      <c r="B24" s="902"/>
      <c r="C24" s="917"/>
      <c r="D24" s="924" t="s">
        <v>165</v>
      </c>
      <c r="E24" s="553"/>
      <c r="F24" s="456"/>
      <c r="G24" s="457"/>
      <c r="H24" s="936"/>
      <c r="I24" s="964"/>
      <c r="J24" s="867"/>
      <c r="K24" s="881"/>
      <c r="L24" s="802"/>
      <c r="M24" s="537" t="s">
        <v>88</v>
      </c>
      <c r="N24" s="458">
        <v>1</v>
      </c>
      <c r="O24" s="458"/>
      <c r="P24" s="459"/>
      <c r="Q24" s="951"/>
      <c r="R24" s="460"/>
      <c r="S24" s="460"/>
      <c r="T24" s="460"/>
      <c r="U24" s="460"/>
      <c r="V24" s="460"/>
      <c r="W24" s="460"/>
      <c r="X24" s="460"/>
    </row>
    <row r="25" spans="1:24" ht="31.5" customHeight="1" x14ac:dyDescent="0.2">
      <c r="A25" s="900"/>
      <c r="B25" s="902"/>
      <c r="C25" s="917"/>
      <c r="D25" s="865" t="s">
        <v>214</v>
      </c>
      <c r="E25" s="553"/>
      <c r="F25" s="456"/>
      <c r="G25" s="866" t="s">
        <v>116</v>
      </c>
      <c r="H25" s="936">
        <v>3.5</v>
      </c>
      <c r="I25" s="964">
        <v>3.5</v>
      </c>
      <c r="J25" s="867"/>
      <c r="K25" s="929"/>
      <c r="L25" s="802"/>
      <c r="M25" s="537" t="s">
        <v>210</v>
      </c>
      <c r="N25" s="458">
        <v>3</v>
      </c>
      <c r="O25" s="868"/>
      <c r="P25" s="869"/>
      <c r="Q25" s="951"/>
      <c r="R25" s="460"/>
      <c r="S25" s="460"/>
      <c r="T25" s="460"/>
      <c r="U25" s="460"/>
      <c r="V25" s="460"/>
      <c r="W25" s="460"/>
      <c r="X25" s="460"/>
    </row>
    <row r="26" spans="1:24" ht="27" customHeight="1" x14ac:dyDescent="0.2">
      <c r="A26" s="1052"/>
      <c r="B26" s="1053"/>
      <c r="C26" s="1013"/>
      <c r="D26" s="431" t="s">
        <v>105</v>
      </c>
      <c r="E26" s="1075"/>
      <c r="F26" s="1014"/>
      <c r="G26" s="1076"/>
      <c r="H26" s="1015"/>
      <c r="I26" s="1039"/>
      <c r="J26" s="1017"/>
      <c r="K26" s="1077"/>
      <c r="L26" s="1018"/>
      <c r="M26" s="1078" t="s">
        <v>88</v>
      </c>
      <c r="N26" s="1079"/>
      <c r="O26" s="1080"/>
      <c r="P26" s="1081">
        <v>1</v>
      </c>
      <c r="Q26" s="1019"/>
    </row>
    <row r="27" spans="1:24" ht="50.25" customHeight="1" x14ac:dyDescent="0.2">
      <c r="A27" s="1056"/>
      <c r="B27" s="1057"/>
      <c r="C27" s="1058"/>
      <c r="D27" s="1106" t="s">
        <v>185</v>
      </c>
      <c r="E27" s="1107"/>
      <c r="F27" s="1059"/>
      <c r="G27" s="1060"/>
      <c r="H27" s="1061"/>
      <c r="I27" s="1062"/>
      <c r="J27" s="1063"/>
      <c r="K27" s="1064"/>
      <c r="L27" s="1065"/>
      <c r="M27" s="1066" t="s">
        <v>57</v>
      </c>
      <c r="N27" s="1054">
        <v>1</v>
      </c>
      <c r="O27" s="1054"/>
      <c r="P27" s="1055"/>
      <c r="Q27" s="1067"/>
    </row>
    <row r="28" spans="1:24" ht="41.25" customHeight="1" x14ac:dyDescent="0.2">
      <c r="A28" s="1098"/>
      <c r="B28" s="1099"/>
      <c r="C28" s="1100"/>
      <c r="D28" s="1104" t="s">
        <v>225</v>
      </c>
      <c r="E28" s="1108"/>
      <c r="F28" s="1102"/>
      <c r="G28" s="422"/>
      <c r="H28" s="878"/>
      <c r="I28" s="963"/>
      <c r="J28" s="417"/>
      <c r="K28" s="874">
        <v>10</v>
      </c>
      <c r="L28" s="410">
        <v>10</v>
      </c>
      <c r="M28" s="1105" t="s">
        <v>226</v>
      </c>
      <c r="N28" s="1109"/>
      <c r="O28" s="1109">
        <v>1</v>
      </c>
      <c r="P28" s="435"/>
      <c r="Q28" s="949" t="s">
        <v>227</v>
      </c>
    </row>
    <row r="29" spans="1:24" ht="40.5" customHeight="1" x14ac:dyDescent="0.2">
      <c r="A29" s="900"/>
      <c r="B29" s="902"/>
      <c r="C29" s="917"/>
      <c r="D29" s="1287" t="s">
        <v>81</v>
      </c>
      <c r="E29" s="1101" t="s">
        <v>137</v>
      </c>
      <c r="F29" s="920"/>
      <c r="G29" s="584"/>
      <c r="H29" s="811"/>
      <c r="I29" s="965"/>
      <c r="J29" s="960"/>
      <c r="K29" s="1006"/>
      <c r="L29" s="586"/>
      <c r="M29" s="1288" t="s">
        <v>57</v>
      </c>
      <c r="N29" s="438">
        <v>1</v>
      </c>
      <c r="O29" s="438"/>
      <c r="P29" s="440"/>
      <c r="Q29" s="948"/>
    </row>
    <row r="30" spans="1:24" ht="17.25" customHeight="1" thickBot="1" x14ac:dyDescent="0.25">
      <c r="A30" s="901"/>
      <c r="B30" s="903"/>
      <c r="C30" s="548"/>
      <c r="D30" s="1191"/>
      <c r="E30" s="575"/>
      <c r="F30" s="803"/>
      <c r="G30" s="898" t="s">
        <v>8</v>
      </c>
      <c r="H30" s="804">
        <f>H13+H14+H25</f>
        <v>190.5</v>
      </c>
      <c r="I30" s="966">
        <f>I13+I14+I25</f>
        <v>190.5</v>
      </c>
      <c r="J30" s="886">
        <f>J13+J14+J25</f>
        <v>0</v>
      </c>
      <c r="K30" s="804">
        <f>K13+K14+K28</f>
        <v>252.1</v>
      </c>
      <c r="L30" s="804">
        <f>L13+L14+L28</f>
        <v>247.9</v>
      </c>
      <c r="M30" s="1229"/>
      <c r="N30" s="555"/>
      <c r="O30" s="556"/>
      <c r="P30" s="549"/>
      <c r="Q30" s="952"/>
    </row>
    <row r="31" spans="1:24" x14ac:dyDescent="0.2">
      <c r="A31" s="1174" t="s">
        <v>7</v>
      </c>
      <c r="B31" s="1175" t="s">
        <v>7</v>
      </c>
      <c r="C31" s="1220" t="s">
        <v>9</v>
      </c>
      <c r="D31" s="1221" t="s">
        <v>148</v>
      </c>
      <c r="E31" s="540"/>
      <c r="F31" s="1223" t="s">
        <v>53</v>
      </c>
      <c r="G31" s="557" t="s">
        <v>43</v>
      </c>
      <c r="H31" s="882">
        <v>630.6</v>
      </c>
      <c r="I31" s="1086">
        <f>630.6-2.3</f>
        <v>628.29999999999995</v>
      </c>
      <c r="J31" s="1085">
        <f>I31-H31</f>
        <v>-2.2999999999999998</v>
      </c>
      <c r="K31" s="465">
        <v>150</v>
      </c>
      <c r="L31" s="464">
        <v>128</v>
      </c>
      <c r="M31" s="541"/>
      <c r="N31" s="542"/>
      <c r="O31" s="542"/>
      <c r="P31" s="543"/>
      <c r="Q31" s="1284" t="s">
        <v>228</v>
      </c>
      <c r="R31" s="467"/>
    </row>
    <row r="32" spans="1:24" x14ac:dyDescent="0.2">
      <c r="A32" s="1160"/>
      <c r="B32" s="1162"/>
      <c r="C32" s="1211"/>
      <c r="D32" s="1222"/>
      <c r="E32" s="918"/>
      <c r="F32" s="1216"/>
      <c r="G32" s="462" t="s">
        <v>139</v>
      </c>
      <c r="H32" s="878">
        <v>4.4000000000000004</v>
      </c>
      <c r="I32" s="963">
        <v>4.4000000000000004</v>
      </c>
      <c r="J32" s="427"/>
      <c r="K32" s="810"/>
      <c r="L32" s="810"/>
      <c r="M32" s="428"/>
      <c r="N32" s="468"/>
      <c r="O32" s="468"/>
      <c r="P32" s="926"/>
      <c r="Q32" s="1285"/>
      <c r="R32" s="467"/>
    </row>
    <row r="33" spans="1:18" ht="18" customHeight="1" x14ac:dyDescent="0.2">
      <c r="A33" s="1160"/>
      <c r="B33" s="1162"/>
      <c r="C33" s="1211"/>
      <c r="D33" s="1224" t="s">
        <v>149</v>
      </c>
      <c r="E33" s="1214"/>
      <c r="F33" s="1216"/>
      <c r="G33" s="462"/>
      <c r="H33" s="878"/>
      <c r="I33" s="963"/>
      <c r="J33" s="427"/>
      <c r="K33" s="810"/>
      <c r="L33" s="810"/>
      <c r="M33" s="466" t="s">
        <v>58</v>
      </c>
      <c r="N33" s="469">
        <v>30</v>
      </c>
      <c r="O33" s="469">
        <v>30</v>
      </c>
      <c r="P33" s="470">
        <v>30</v>
      </c>
      <c r="Q33" s="1285"/>
      <c r="R33" s="467"/>
    </row>
    <row r="34" spans="1:18" x14ac:dyDescent="0.2">
      <c r="A34" s="1160"/>
      <c r="B34" s="1162"/>
      <c r="C34" s="1211"/>
      <c r="D34" s="1225"/>
      <c r="E34" s="1226"/>
      <c r="F34" s="1216"/>
      <c r="G34" s="462"/>
      <c r="H34" s="878"/>
      <c r="I34" s="963"/>
      <c r="J34" s="427"/>
      <c r="K34" s="810"/>
      <c r="L34" s="810"/>
      <c r="M34" s="428"/>
      <c r="N34" s="471"/>
      <c r="O34" s="471"/>
      <c r="P34" s="472"/>
      <c r="Q34" s="1285"/>
      <c r="R34" s="467"/>
    </row>
    <row r="35" spans="1:18" ht="25.5" customHeight="1" x14ac:dyDescent="0.2">
      <c r="A35" s="1160"/>
      <c r="B35" s="1162"/>
      <c r="C35" s="1211"/>
      <c r="D35" s="473" t="s">
        <v>174</v>
      </c>
      <c r="E35" s="1214"/>
      <c r="F35" s="1216"/>
      <c r="G35" s="462"/>
      <c r="H35" s="935"/>
      <c r="I35" s="971"/>
      <c r="J35" s="482"/>
      <c r="K35" s="810"/>
      <c r="L35" s="810"/>
      <c r="M35" s="1205" t="s">
        <v>61</v>
      </c>
      <c r="N35" s="475">
        <v>3</v>
      </c>
      <c r="O35" s="1087" t="s">
        <v>220</v>
      </c>
      <c r="P35" s="476">
        <v>1</v>
      </c>
      <c r="Q35" s="1285"/>
      <c r="R35" s="467"/>
    </row>
    <row r="36" spans="1:18" ht="104.25" customHeight="1" x14ac:dyDescent="0.2">
      <c r="A36" s="1160"/>
      <c r="B36" s="1162"/>
      <c r="C36" s="1211"/>
      <c r="D36" s="1083" t="s">
        <v>218</v>
      </c>
      <c r="E36" s="1215"/>
      <c r="F36" s="1216"/>
      <c r="G36" s="462"/>
      <c r="H36" s="935"/>
      <c r="I36" s="971"/>
      <c r="J36" s="482"/>
      <c r="K36" s="810"/>
      <c r="L36" s="810"/>
      <c r="M36" s="1217"/>
      <c r="N36" s="477"/>
      <c r="O36" s="477"/>
      <c r="P36" s="478"/>
      <c r="Q36" s="1285"/>
      <c r="R36" s="467"/>
    </row>
    <row r="37" spans="1:18" ht="27.75" customHeight="1" x14ac:dyDescent="0.2">
      <c r="A37" s="1160"/>
      <c r="B37" s="1162"/>
      <c r="C37" s="1211"/>
      <c r="D37" s="381" t="s">
        <v>219</v>
      </c>
      <c r="E37" s="1215"/>
      <c r="F37" s="1216"/>
      <c r="G37" s="462"/>
      <c r="H37" s="935"/>
      <c r="I37" s="971"/>
      <c r="J37" s="482"/>
      <c r="K37" s="810"/>
      <c r="L37" s="810"/>
      <c r="M37" s="805"/>
      <c r="N37" s="477"/>
      <c r="O37" s="477"/>
      <c r="P37" s="478"/>
      <c r="Q37" s="1285"/>
      <c r="R37" s="467"/>
    </row>
    <row r="38" spans="1:18" ht="12" customHeight="1" x14ac:dyDescent="0.2">
      <c r="A38" s="1160"/>
      <c r="B38" s="1162"/>
      <c r="C38" s="1211"/>
      <c r="D38" s="227" t="s">
        <v>191</v>
      </c>
      <c r="E38" s="1215"/>
      <c r="F38" s="1216"/>
      <c r="G38" s="462"/>
      <c r="H38" s="935"/>
      <c r="I38" s="971"/>
      <c r="J38" s="482"/>
      <c r="K38" s="810"/>
      <c r="L38" s="810"/>
      <c r="M38" s="805"/>
      <c r="N38" s="477"/>
      <c r="O38" s="477"/>
      <c r="P38" s="478"/>
      <c r="Q38" s="1285"/>
      <c r="R38" s="467"/>
    </row>
    <row r="39" spans="1:18" ht="12.75" customHeight="1" x14ac:dyDescent="0.2">
      <c r="A39" s="1160"/>
      <c r="B39" s="1162"/>
      <c r="C39" s="1211"/>
      <c r="D39" s="227" t="s">
        <v>192</v>
      </c>
      <c r="E39" s="1215"/>
      <c r="F39" s="1216"/>
      <c r="G39" s="462"/>
      <c r="H39" s="935"/>
      <c r="I39" s="971"/>
      <c r="J39" s="482"/>
      <c r="K39" s="810"/>
      <c r="L39" s="810"/>
      <c r="M39" s="921"/>
      <c r="N39" s="477"/>
      <c r="O39" s="477"/>
      <c r="P39" s="478"/>
      <c r="Q39" s="1285"/>
      <c r="R39" s="467"/>
    </row>
    <row r="40" spans="1:18" ht="12" customHeight="1" x14ac:dyDescent="0.2">
      <c r="A40" s="1160"/>
      <c r="B40" s="1162"/>
      <c r="C40" s="1211"/>
      <c r="D40" s="227" t="s">
        <v>212</v>
      </c>
      <c r="E40" s="1215"/>
      <c r="F40" s="1216"/>
      <c r="G40" s="526"/>
      <c r="H40" s="935"/>
      <c r="I40" s="971"/>
      <c r="J40" s="482"/>
      <c r="K40" s="810"/>
      <c r="L40" s="810"/>
      <c r="M40" s="930"/>
      <c r="N40" s="477"/>
      <c r="O40" s="477"/>
      <c r="P40" s="478"/>
      <c r="Q40" s="1285"/>
      <c r="R40" s="467"/>
    </row>
    <row r="41" spans="1:18" ht="12" customHeight="1" x14ac:dyDescent="0.2">
      <c r="A41" s="1160"/>
      <c r="B41" s="1162"/>
      <c r="C41" s="1211"/>
      <c r="D41" s="227" t="s">
        <v>213</v>
      </c>
      <c r="E41" s="1215"/>
      <c r="F41" s="1216"/>
      <c r="G41" s="526"/>
      <c r="H41" s="935"/>
      <c r="I41" s="971"/>
      <c r="J41" s="482"/>
      <c r="K41" s="810"/>
      <c r="L41" s="810"/>
      <c r="M41" s="1025"/>
      <c r="N41" s="477"/>
      <c r="O41" s="477"/>
      <c r="P41" s="478"/>
      <c r="Q41" s="1285"/>
      <c r="R41" s="467"/>
    </row>
    <row r="42" spans="1:18" ht="12.75" customHeight="1" x14ac:dyDescent="0.2">
      <c r="A42" s="1160"/>
      <c r="B42" s="1162"/>
      <c r="C42" s="1211"/>
      <c r="D42" s="380" t="s">
        <v>217</v>
      </c>
      <c r="E42" s="1215"/>
      <c r="F42" s="1216"/>
      <c r="G42" s="526"/>
      <c r="H42" s="935"/>
      <c r="I42" s="971"/>
      <c r="J42" s="482"/>
      <c r="K42" s="810"/>
      <c r="L42" s="810"/>
      <c r="M42" s="479"/>
      <c r="N42" s="480"/>
      <c r="O42" s="480"/>
      <c r="P42" s="481"/>
      <c r="Q42" s="1285"/>
      <c r="R42" s="467"/>
    </row>
    <row r="43" spans="1:18" ht="27" customHeight="1" x14ac:dyDescent="0.2">
      <c r="A43" s="1160"/>
      <c r="B43" s="1162"/>
      <c r="C43" s="1211"/>
      <c r="D43" s="473" t="s">
        <v>173</v>
      </c>
      <c r="E43" s="919"/>
      <c r="F43" s="913"/>
      <c r="G43" s="462"/>
      <c r="H43" s="935"/>
      <c r="I43" s="971"/>
      <c r="J43" s="482"/>
      <c r="K43" s="810"/>
      <c r="L43" s="810"/>
      <c r="M43" s="1159" t="s">
        <v>113</v>
      </c>
      <c r="N43" s="483">
        <v>12.21</v>
      </c>
      <c r="O43" s="484"/>
      <c r="P43" s="485">
        <v>0.8</v>
      </c>
      <c r="Q43" s="948"/>
      <c r="R43" s="467"/>
    </row>
    <row r="44" spans="1:18" ht="17.25" customHeight="1" x14ac:dyDescent="0.2">
      <c r="A44" s="1160"/>
      <c r="B44" s="1162"/>
      <c r="C44" s="1211"/>
      <c r="D44" s="922" t="s">
        <v>194</v>
      </c>
      <c r="E44" s="919"/>
      <c r="F44" s="913"/>
      <c r="G44" s="462"/>
      <c r="H44" s="935"/>
      <c r="I44" s="971"/>
      <c r="J44" s="482"/>
      <c r="K44" s="436"/>
      <c r="L44" s="436"/>
      <c r="M44" s="1159"/>
      <c r="N44" s="807"/>
      <c r="O44" s="486"/>
      <c r="P44" s="487"/>
      <c r="Q44" s="948"/>
      <c r="R44" s="467"/>
    </row>
    <row r="45" spans="1:18" ht="13.5" customHeight="1" x14ac:dyDescent="0.2">
      <c r="A45" s="1160"/>
      <c r="B45" s="1162"/>
      <c r="C45" s="1211"/>
      <c r="D45" s="1218" t="s">
        <v>195</v>
      </c>
      <c r="E45" s="919"/>
      <c r="F45" s="913"/>
      <c r="G45" s="463"/>
      <c r="H45" s="967"/>
      <c r="I45" s="972"/>
      <c r="J45" s="970"/>
      <c r="K45" s="812"/>
      <c r="L45" s="812"/>
      <c r="M45" s="1159"/>
      <c r="N45" s="807"/>
      <c r="O45" s="486"/>
      <c r="P45" s="487"/>
      <c r="Q45" s="948"/>
      <c r="R45" s="467"/>
    </row>
    <row r="46" spans="1:18" ht="15.75" customHeight="1" x14ac:dyDescent="0.2">
      <c r="A46" s="1160"/>
      <c r="B46" s="1162"/>
      <c r="C46" s="1211"/>
      <c r="D46" s="1218"/>
      <c r="E46" s="1030"/>
      <c r="F46" s="1029"/>
      <c r="G46" s="1031" t="s">
        <v>8</v>
      </c>
      <c r="H46" s="1032">
        <f>SUM(H31:H45)</f>
        <v>635</v>
      </c>
      <c r="I46" s="1036">
        <f t="shared" ref="I46:L46" si="0">SUM(I31:I45)</f>
        <v>632.70000000000005</v>
      </c>
      <c r="J46" s="1036">
        <f t="shared" si="0"/>
        <v>-2.2999999999999998</v>
      </c>
      <c r="K46" s="1084">
        <f>SUM(K31:K45)</f>
        <v>150</v>
      </c>
      <c r="L46" s="1033">
        <f t="shared" si="0"/>
        <v>128</v>
      </c>
      <c r="M46" s="1159"/>
      <c r="N46" s="807"/>
      <c r="O46" s="486"/>
      <c r="P46" s="487"/>
      <c r="Q46" s="948"/>
      <c r="R46" s="467"/>
    </row>
    <row r="47" spans="1:18" ht="10.5" customHeight="1" x14ac:dyDescent="0.2">
      <c r="A47" s="1209"/>
      <c r="B47" s="1210"/>
      <c r="C47" s="1212"/>
      <c r="D47" s="1219"/>
      <c r="E47" s="587"/>
      <c r="F47" s="808"/>
      <c r="G47" s="897"/>
      <c r="H47" s="968"/>
      <c r="I47" s="973"/>
      <c r="J47" s="1038"/>
      <c r="K47" s="1034"/>
      <c r="L47" s="1035"/>
      <c r="M47" s="1213"/>
      <c r="N47" s="490"/>
      <c r="O47" s="490"/>
      <c r="P47" s="809"/>
      <c r="Q47" s="1116"/>
      <c r="R47" s="467"/>
    </row>
    <row r="48" spans="1:18" ht="15.75" customHeight="1" thickBot="1" x14ac:dyDescent="0.25">
      <c r="A48" s="901" t="s">
        <v>7</v>
      </c>
      <c r="B48" s="588" t="s">
        <v>7</v>
      </c>
      <c r="C48" s="1195" t="s">
        <v>10</v>
      </c>
      <c r="D48" s="1195"/>
      <c r="E48" s="1195"/>
      <c r="F48" s="1195"/>
      <c r="G48" s="1195"/>
      <c r="H48" s="969">
        <f>H46+H30</f>
        <v>825.5</v>
      </c>
      <c r="I48" s="1037">
        <f t="shared" ref="I48:L48" si="1">I46+I30</f>
        <v>823.2</v>
      </c>
      <c r="J48" s="1037">
        <f t="shared" si="1"/>
        <v>-2.2999999999999998</v>
      </c>
      <c r="K48" s="969">
        <f t="shared" si="1"/>
        <v>402.1</v>
      </c>
      <c r="L48" s="969">
        <f t="shared" si="1"/>
        <v>375.9</v>
      </c>
      <c r="M48" s="1196"/>
      <c r="N48" s="1197"/>
      <c r="O48" s="1197"/>
      <c r="P48" s="1197"/>
      <c r="Q48" s="957"/>
    </row>
    <row r="49" spans="1:18" ht="19.5" customHeight="1" thickBot="1" x14ac:dyDescent="0.25">
      <c r="A49" s="492" t="s">
        <v>7</v>
      </c>
      <c r="B49" s="493" t="s">
        <v>9</v>
      </c>
      <c r="C49" s="1199" t="s">
        <v>60</v>
      </c>
      <c r="D49" s="1199"/>
      <c r="E49" s="1199"/>
      <c r="F49" s="1199"/>
      <c r="G49" s="1199"/>
      <c r="H49" s="1199"/>
      <c r="I49" s="1199"/>
      <c r="J49" s="1199"/>
      <c r="K49" s="1199"/>
      <c r="L49" s="1199"/>
      <c r="M49" s="1199"/>
      <c r="N49" s="1199"/>
      <c r="O49" s="1199"/>
      <c r="P49" s="1199"/>
      <c r="Q49" s="957"/>
    </row>
    <row r="50" spans="1:18" ht="26.25" customHeight="1" x14ac:dyDescent="0.2">
      <c r="A50" s="1048" t="s">
        <v>7</v>
      </c>
      <c r="B50" s="1049" t="s">
        <v>9</v>
      </c>
      <c r="C50" s="559" t="s">
        <v>7</v>
      </c>
      <c r="D50" s="560" t="s">
        <v>107</v>
      </c>
      <c r="E50" s="1207" t="s">
        <v>84</v>
      </c>
      <c r="F50" s="1051" t="s">
        <v>53</v>
      </c>
      <c r="G50" s="544" t="s">
        <v>43</v>
      </c>
      <c r="H50" s="882">
        <v>59.8</v>
      </c>
      <c r="I50" s="1086">
        <f>59.8+6.6</f>
        <v>66.400000000000006</v>
      </c>
      <c r="J50" s="1085">
        <f>I50-H50</f>
        <v>6.6</v>
      </c>
      <c r="K50" s="464">
        <v>59.5</v>
      </c>
      <c r="L50" s="464">
        <v>59.5</v>
      </c>
      <c r="M50" s="539"/>
      <c r="N50" s="494"/>
      <c r="O50" s="494"/>
      <c r="P50" s="495"/>
      <c r="Q50" s="1284" t="s">
        <v>229</v>
      </c>
    </row>
    <row r="51" spans="1:18" ht="27" customHeight="1" x14ac:dyDescent="0.2">
      <c r="A51" s="1160"/>
      <c r="B51" s="1162"/>
      <c r="C51" s="1192"/>
      <c r="D51" s="1201" t="s">
        <v>62</v>
      </c>
      <c r="E51" s="1208"/>
      <c r="F51" s="1203"/>
      <c r="G51" s="462"/>
      <c r="H51" s="878"/>
      <c r="I51" s="963"/>
      <c r="J51" s="427"/>
      <c r="K51" s="810"/>
      <c r="L51" s="810"/>
      <c r="M51" s="1047" t="s">
        <v>121</v>
      </c>
      <c r="N51" s="496">
        <v>80</v>
      </c>
      <c r="O51" s="496">
        <v>80</v>
      </c>
      <c r="P51" s="497">
        <v>80</v>
      </c>
      <c r="Q51" s="1285"/>
      <c r="R51" s="467"/>
    </row>
    <row r="52" spans="1:18" ht="19.5" customHeight="1" x14ac:dyDescent="0.2">
      <c r="A52" s="1160"/>
      <c r="B52" s="1162"/>
      <c r="C52" s="1192"/>
      <c r="D52" s="1202"/>
      <c r="E52" s="1208"/>
      <c r="F52" s="1203"/>
      <c r="G52" s="462"/>
      <c r="H52" s="878"/>
      <c r="I52" s="962"/>
      <c r="J52" s="831"/>
      <c r="K52" s="878"/>
      <c r="L52" s="878"/>
      <c r="M52" s="498" t="s">
        <v>63</v>
      </c>
      <c r="N52" s="499">
        <v>5</v>
      </c>
      <c r="O52" s="499">
        <v>5</v>
      </c>
      <c r="P52" s="500">
        <v>5</v>
      </c>
      <c r="Q52" s="1285"/>
      <c r="R52" s="467"/>
    </row>
    <row r="53" spans="1:18" ht="63.75" customHeight="1" x14ac:dyDescent="0.2">
      <c r="A53" s="900"/>
      <c r="B53" s="902"/>
      <c r="C53" s="912"/>
      <c r="D53" s="501" t="s">
        <v>196</v>
      </c>
      <c r="E53" s="919"/>
      <c r="F53" s="913"/>
      <c r="G53" s="462"/>
      <c r="H53" s="878"/>
      <c r="I53" s="963"/>
      <c r="J53" s="427"/>
      <c r="K53" s="810"/>
      <c r="L53" s="810"/>
      <c r="M53" s="498" t="s">
        <v>64</v>
      </c>
      <c r="N53" s="499">
        <v>2</v>
      </c>
      <c r="O53" s="499">
        <v>2</v>
      </c>
      <c r="P53" s="502">
        <v>2</v>
      </c>
      <c r="Q53" s="1285"/>
      <c r="R53" s="467"/>
    </row>
    <row r="54" spans="1:18" ht="27" customHeight="1" x14ac:dyDescent="0.2">
      <c r="A54" s="1160"/>
      <c r="B54" s="1162"/>
      <c r="C54" s="1192"/>
      <c r="D54" s="1193" t="s">
        <v>176</v>
      </c>
      <c r="E54" s="919"/>
      <c r="F54" s="913"/>
      <c r="G54" s="462"/>
      <c r="H54" s="878"/>
      <c r="I54" s="963"/>
      <c r="J54" s="427"/>
      <c r="K54" s="810"/>
      <c r="L54" s="810"/>
      <c r="M54" s="503" t="s">
        <v>152</v>
      </c>
      <c r="N54" s="504">
        <v>100</v>
      </c>
      <c r="O54" s="504"/>
      <c r="P54" s="505"/>
      <c r="Q54" s="948"/>
      <c r="R54" s="467"/>
    </row>
    <row r="55" spans="1:18" ht="25.5" customHeight="1" x14ac:dyDescent="0.2">
      <c r="A55" s="1160"/>
      <c r="B55" s="1162"/>
      <c r="C55" s="1192"/>
      <c r="D55" s="1194"/>
      <c r="E55" s="919"/>
      <c r="F55" s="913"/>
      <c r="G55" s="462"/>
      <c r="H55" s="878"/>
      <c r="I55" s="963"/>
      <c r="J55" s="427"/>
      <c r="K55" s="810"/>
      <c r="L55" s="810"/>
      <c r="M55" s="506" t="s">
        <v>153</v>
      </c>
      <c r="N55" s="507">
        <v>20</v>
      </c>
      <c r="O55" s="507">
        <v>10</v>
      </c>
      <c r="P55" s="508">
        <v>10</v>
      </c>
      <c r="Q55" s="948"/>
      <c r="R55" s="467"/>
    </row>
    <row r="56" spans="1:18" ht="27.75" customHeight="1" x14ac:dyDescent="0.2">
      <c r="A56" s="1160"/>
      <c r="B56" s="1162"/>
      <c r="C56" s="1192"/>
      <c r="D56" s="561" t="s">
        <v>125</v>
      </c>
      <c r="E56" s="919"/>
      <c r="F56" s="913"/>
      <c r="G56" s="462"/>
      <c r="H56" s="878"/>
      <c r="I56" s="963"/>
      <c r="J56" s="427"/>
      <c r="K56" s="810"/>
      <c r="L56" s="810"/>
      <c r="M56" s="509" t="s">
        <v>122</v>
      </c>
      <c r="N56" s="510">
        <v>1</v>
      </c>
      <c r="O56" s="510"/>
      <c r="P56" s="511"/>
      <c r="Q56" s="948"/>
      <c r="R56" s="467"/>
    </row>
    <row r="57" spans="1:18" ht="27" customHeight="1" x14ac:dyDescent="0.2">
      <c r="A57" s="900"/>
      <c r="B57" s="902"/>
      <c r="C57" s="912"/>
      <c r="D57" s="562" t="s">
        <v>151</v>
      </c>
      <c r="E57" s="919"/>
      <c r="F57" s="913"/>
      <c r="G57" s="462"/>
      <c r="H57" s="878"/>
      <c r="I57" s="963"/>
      <c r="J57" s="427"/>
      <c r="K57" s="810"/>
      <c r="L57" s="810"/>
      <c r="M57" s="498" t="s">
        <v>222</v>
      </c>
      <c r="N57" s="1103" t="s">
        <v>223</v>
      </c>
      <c r="O57" s="1103" t="s">
        <v>224</v>
      </c>
      <c r="P57" s="500"/>
      <c r="Q57" s="948"/>
      <c r="R57" s="467"/>
    </row>
    <row r="58" spans="1:18" ht="16.5" customHeight="1" x14ac:dyDescent="0.2">
      <c r="A58" s="900"/>
      <c r="B58" s="902"/>
      <c r="C58" s="912"/>
      <c r="D58" s="1193" t="s">
        <v>128</v>
      </c>
      <c r="E58" s="546"/>
      <c r="F58" s="913"/>
      <c r="G58" s="488"/>
      <c r="H58" s="811"/>
      <c r="I58" s="976"/>
      <c r="J58" s="833"/>
      <c r="K58" s="812"/>
      <c r="L58" s="812"/>
      <c r="M58" s="1301" t="s">
        <v>127</v>
      </c>
      <c r="N58" s="477"/>
      <c r="O58" s="477">
        <v>100</v>
      </c>
      <c r="P58" s="478">
        <v>100</v>
      </c>
      <c r="Q58" s="948"/>
      <c r="R58" s="467"/>
    </row>
    <row r="59" spans="1:18" ht="15" customHeight="1" thickBot="1" x14ac:dyDescent="0.25">
      <c r="A59" s="915"/>
      <c r="B59" s="916"/>
      <c r="C59" s="925"/>
      <c r="D59" s="1204"/>
      <c r="E59" s="576"/>
      <c r="F59" s="808"/>
      <c r="G59" s="897" t="s">
        <v>8</v>
      </c>
      <c r="H59" s="883">
        <f>H50</f>
        <v>59.8</v>
      </c>
      <c r="I59" s="977">
        <f>I50</f>
        <v>66.400000000000006</v>
      </c>
      <c r="J59" s="974">
        <f>J50</f>
        <v>6.6</v>
      </c>
      <c r="K59" s="883">
        <f>K50</f>
        <v>59.5</v>
      </c>
      <c r="L59" s="883">
        <f>L50</f>
        <v>59.5</v>
      </c>
      <c r="M59" s="1206"/>
      <c r="N59" s="565"/>
      <c r="O59" s="565"/>
      <c r="P59" s="566"/>
      <c r="Q59" s="948"/>
    </row>
    <row r="60" spans="1:18" ht="15.75" customHeight="1" thickBot="1" x14ac:dyDescent="0.25">
      <c r="A60" s="563" t="s">
        <v>7</v>
      </c>
      <c r="B60" s="903" t="s">
        <v>9</v>
      </c>
      <c r="C60" s="1195" t="s">
        <v>10</v>
      </c>
      <c r="D60" s="1195"/>
      <c r="E60" s="1195"/>
      <c r="F60" s="1195"/>
      <c r="G60" s="1195"/>
      <c r="H60" s="884">
        <f t="shared" ref="H60:K60" si="2">H59</f>
        <v>59.8</v>
      </c>
      <c r="I60" s="978">
        <f t="shared" si="2"/>
        <v>66.400000000000006</v>
      </c>
      <c r="J60" s="975">
        <f t="shared" si="2"/>
        <v>6.6</v>
      </c>
      <c r="K60" s="975">
        <f t="shared" si="2"/>
        <v>59.5</v>
      </c>
      <c r="L60" s="975">
        <f t="shared" ref="L60" si="3">L59</f>
        <v>59.5</v>
      </c>
      <c r="M60" s="1196"/>
      <c r="N60" s="1197"/>
      <c r="O60" s="1197"/>
      <c r="P60" s="1197"/>
      <c r="Q60" s="956"/>
    </row>
    <row r="61" spans="1:18" ht="18.75" customHeight="1" thickBot="1" x14ac:dyDescent="0.25">
      <c r="A61" s="492" t="s">
        <v>7</v>
      </c>
      <c r="B61" s="493" t="s">
        <v>45</v>
      </c>
      <c r="C61" s="1184" t="s">
        <v>123</v>
      </c>
      <c r="D61" s="1185"/>
      <c r="E61" s="1185"/>
      <c r="F61" s="1185"/>
      <c r="G61" s="1185"/>
      <c r="H61" s="1185"/>
      <c r="I61" s="1185"/>
      <c r="J61" s="1185"/>
      <c r="K61" s="1185"/>
      <c r="L61" s="1185"/>
      <c r="M61" s="1185"/>
      <c r="N61" s="1185"/>
      <c r="O61" s="1185"/>
      <c r="P61" s="1185"/>
      <c r="Q61" s="957"/>
    </row>
    <row r="62" spans="1:18" ht="30.75" customHeight="1" x14ac:dyDescent="0.2">
      <c r="A62" s="908" t="s">
        <v>7</v>
      </c>
      <c r="B62" s="909" t="s">
        <v>45</v>
      </c>
      <c r="C62" s="910" t="s">
        <v>7</v>
      </c>
      <c r="D62" s="814" t="s">
        <v>124</v>
      </c>
      <c r="E62" s="815"/>
      <c r="F62" s="911" t="s">
        <v>53</v>
      </c>
      <c r="G62" s="570" t="s">
        <v>43</v>
      </c>
      <c r="H62" s="882">
        <v>61.3</v>
      </c>
      <c r="I62" s="1096">
        <f>61.3-4.3</f>
        <v>57</v>
      </c>
      <c r="J62" s="1097">
        <f>I62-H62</f>
        <v>-4.3</v>
      </c>
      <c r="K62" s="885">
        <v>61.3</v>
      </c>
      <c r="L62" s="816">
        <v>61.3</v>
      </c>
      <c r="M62" s="817"/>
      <c r="N62" s="818"/>
      <c r="O62" s="818"/>
      <c r="P62" s="819"/>
      <c r="Q62" s="1284" t="s">
        <v>230</v>
      </c>
      <c r="R62" s="467"/>
    </row>
    <row r="63" spans="1:18" ht="35.25" customHeight="1" x14ac:dyDescent="0.2">
      <c r="A63" s="900"/>
      <c r="B63" s="902"/>
      <c r="C63" s="904"/>
      <c r="D63" s="821" t="s">
        <v>65</v>
      </c>
      <c r="E63" s="822" t="s">
        <v>110</v>
      </c>
      <c r="F63" s="920"/>
      <c r="G63" s="571"/>
      <c r="H63" s="878"/>
      <c r="I63" s="963"/>
      <c r="J63" s="427"/>
      <c r="K63" s="810"/>
      <c r="L63" s="436"/>
      <c r="M63" s="907" t="s">
        <v>68</v>
      </c>
      <c r="N63" s="28">
        <v>2</v>
      </c>
      <c r="O63" s="28">
        <v>2</v>
      </c>
      <c r="P63" s="29">
        <v>2</v>
      </c>
      <c r="Q63" s="1285"/>
      <c r="R63" s="467"/>
    </row>
    <row r="64" spans="1:18" ht="35.25" customHeight="1" x14ac:dyDescent="0.2">
      <c r="A64" s="900"/>
      <c r="B64" s="902"/>
      <c r="C64" s="904"/>
      <c r="D64" s="823" t="s">
        <v>108</v>
      </c>
      <c r="E64" s="824" t="s">
        <v>180</v>
      </c>
      <c r="F64" s="920"/>
      <c r="G64" s="571"/>
      <c r="H64" s="878"/>
      <c r="I64" s="963"/>
      <c r="J64" s="427"/>
      <c r="K64" s="810"/>
      <c r="L64" s="436"/>
      <c r="M64" s="825" t="s">
        <v>109</v>
      </c>
      <c r="N64" s="162">
        <v>1</v>
      </c>
      <c r="O64" s="276"/>
      <c r="P64" s="277"/>
      <c r="Q64" s="1285"/>
      <c r="R64" s="467"/>
    </row>
    <row r="65" spans="1:18" ht="30.75" customHeight="1" x14ac:dyDescent="0.2">
      <c r="A65" s="1044"/>
      <c r="B65" s="1045"/>
      <c r="C65" s="1046"/>
      <c r="D65" s="562" t="s">
        <v>155</v>
      </c>
      <c r="E65" s="826"/>
      <c r="F65" s="1050"/>
      <c r="G65" s="571"/>
      <c r="H65" s="878"/>
      <c r="I65" s="963"/>
      <c r="J65" s="427"/>
      <c r="K65" s="810"/>
      <c r="L65" s="436"/>
      <c r="M65" s="509" t="s">
        <v>69</v>
      </c>
      <c r="N65" s="276"/>
      <c r="O65" s="162">
        <v>1</v>
      </c>
      <c r="P65" s="635"/>
      <c r="Q65" s="1286"/>
      <c r="R65" s="467"/>
    </row>
    <row r="66" spans="1:18" ht="43.5" customHeight="1" x14ac:dyDescent="0.2">
      <c r="A66" s="1052"/>
      <c r="B66" s="1053"/>
      <c r="C66" s="1040"/>
      <c r="D66" s="1070" t="s">
        <v>156</v>
      </c>
      <c r="E66" s="1071"/>
      <c r="F66" s="1014"/>
      <c r="G66" s="1072"/>
      <c r="H66" s="1015"/>
      <c r="I66" s="1016"/>
      <c r="J66" s="846"/>
      <c r="K66" s="1073"/>
      <c r="L66" s="1003"/>
      <c r="M66" s="1041" t="s">
        <v>157</v>
      </c>
      <c r="N66" s="1074">
        <v>1</v>
      </c>
      <c r="O66" s="1042"/>
      <c r="P66" s="1043"/>
      <c r="Q66" s="1019"/>
      <c r="R66" s="467"/>
    </row>
    <row r="67" spans="1:18" ht="17.25" customHeight="1" x14ac:dyDescent="0.2">
      <c r="A67" s="900"/>
      <c r="B67" s="902"/>
      <c r="C67" s="904"/>
      <c r="D67" s="821" t="s">
        <v>158</v>
      </c>
      <c r="E67" s="828"/>
      <c r="F67" s="920"/>
      <c r="G67" s="571"/>
      <c r="H67" s="878"/>
      <c r="I67" s="963"/>
      <c r="J67" s="427"/>
      <c r="K67" s="810"/>
      <c r="L67" s="436"/>
      <c r="M67" s="907"/>
      <c r="N67" s="28"/>
      <c r="O67" s="28"/>
      <c r="P67" s="29"/>
      <c r="Q67" s="948"/>
      <c r="R67" s="467"/>
    </row>
    <row r="68" spans="1:18" ht="30" customHeight="1" x14ac:dyDescent="0.2">
      <c r="A68" s="900"/>
      <c r="B68" s="902"/>
      <c r="C68" s="829"/>
      <c r="D68" s="821" t="s">
        <v>160</v>
      </c>
      <c r="E68" s="828"/>
      <c r="F68" s="920"/>
      <c r="G68" s="571"/>
      <c r="H68" s="878"/>
      <c r="I68" s="963"/>
      <c r="J68" s="427"/>
      <c r="K68" s="810"/>
      <c r="L68" s="436"/>
      <c r="M68" s="899" t="s">
        <v>159</v>
      </c>
      <c r="N68" s="221">
        <v>1</v>
      </c>
      <c r="O68" s="643">
        <v>1</v>
      </c>
      <c r="P68" s="216">
        <v>1</v>
      </c>
      <c r="Q68" s="948"/>
      <c r="R68" s="467"/>
    </row>
    <row r="69" spans="1:18" ht="18" customHeight="1" x14ac:dyDescent="0.2">
      <c r="A69" s="900"/>
      <c r="B69" s="902"/>
      <c r="C69" s="829"/>
      <c r="D69" s="821" t="s">
        <v>66</v>
      </c>
      <c r="E69" s="828"/>
      <c r="F69" s="920"/>
      <c r="G69" s="571"/>
      <c r="H69" s="878"/>
      <c r="I69" s="963"/>
      <c r="J69" s="427"/>
      <c r="K69" s="810"/>
      <c r="L69" s="436"/>
      <c r="M69" s="907" t="s">
        <v>67</v>
      </c>
      <c r="N69" s="28"/>
      <c r="O69" s="28"/>
      <c r="P69" s="29">
        <v>200</v>
      </c>
      <c r="Q69" s="948"/>
      <c r="R69" s="467"/>
    </row>
    <row r="70" spans="1:18" ht="30" customHeight="1" x14ac:dyDescent="0.2">
      <c r="A70" s="1044"/>
      <c r="B70" s="1045"/>
      <c r="C70" s="829"/>
      <c r="D70" s="545" t="s">
        <v>172</v>
      </c>
      <c r="E70" s="828"/>
      <c r="F70" s="1050"/>
      <c r="G70" s="571"/>
      <c r="H70" s="935"/>
      <c r="I70" s="963"/>
      <c r="J70" s="427"/>
      <c r="K70" s="877"/>
      <c r="L70" s="436"/>
      <c r="M70" s="509" t="s">
        <v>161</v>
      </c>
      <c r="N70" s="650">
        <v>1</v>
      </c>
      <c r="O70" s="650">
        <v>1</v>
      </c>
      <c r="P70" s="651">
        <v>1</v>
      </c>
      <c r="Q70" s="948"/>
      <c r="R70" s="467"/>
    </row>
    <row r="71" spans="1:18" ht="30" customHeight="1" x14ac:dyDescent="0.2">
      <c r="A71" s="1044"/>
      <c r="B71" s="1045"/>
      <c r="C71" s="1046"/>
      <c r="D71" s="1069" t="s">
        <v>162</v>
      </c>
      <c r="E71" s="828"/>
      <c r="F71" s="1050"/>
      <c r="G71" s="572"/>
      <c r="H71" s="1068"/>
      <c r="I71" s="962"/>
      <c r="J71" s="831"/>
      <c r="K71" s="878"/>
      <c r="L71" s="442"/>
      <c r="M71" s="509" t="s">
        <v>69</v>
      </c>
      <c r="N71" s="162"/>
      <c r="O71" s="636">
        <v>1</v>
      </c>
      <c r="P71" s="635"/>
      <c r="Q71" s="948"/>
      <c r="R71" s="467"/>
    </row>
    <row r="72" spans="1:18" ht="23.25" customHeight="1" x14ac:dyDescent="0.2">
      <c r="A72" s="900"/>
      <c r="B72" s="902"/>
      <c r="C72" s="829"/>
      <c r="D72" s="1304" t="s">
        <v>186</v>
      </c>
      <c r="E72" s="906"/>
      <c r="F72" s="920"/>
      <c r="G72" s="573"/>
      <c r="H72" s="811"/>
      <c r="I72" s="976"/>
      <c r="J72" s="896"/>
      <c r="K72" s="834"/>
      <c r="L72" s="812"/>
      <c r="M72" s="907" t="s">
        <v>69</v>
      </c>
      <c r="N72" s="28"/>
      <c r="O72" s="835"/>
      <c r="P72" s="29">
        <v>1</v>
      </c>
      <c r="Q72" s="948"/>
      <c r="R72" s="467"/>
    </row>
    <row r="73" spans="1:18" ht="15.75" customHeight="1" thickBot="1" x14ac:dyDescent="0.25">
      <c r="A73" s="901"/>
      <c r="B73" s="903"/>
      <c r="C73" s="912"/>
      <c r="D73" s="1191"/>
      <c r="E73" s="587"/>
      <c r="F73" s="808"/>
      <c r="G73" s="577" t="s">
        <v>8</v>
      </c>
      <c r="H73" s="979">
        <f>H62</f>
        <v>61.3</v>
      </c>
      <c r="I73" s="986">
        <f t="shared" ref="I73:K73" si="4">I62</f>
        <v>57</v>
      </c>
      <c r="J73" s="892">
        <f t="shared" si="4"/>
        <v>-4.3</v>
      </c>
      <c r="K73" s="982">
        <f t="shared" si="4"/>
        <v>61.3</v>
      </c>
      <c r="L73" s="891">
        <f t="shared" ref="L73" si="5">L62</f>
        <v>61.3</v>
      </c>
      <c r="M73" s="836"/>
      <c r="N73" s="568"/>
      <c r="O73" s="568"/>
      <c r="P73" s="569"/>
      <c r="Q73" s="948"/>
    </row>
    <row r="74" spans="1:18" ht="33" customHeight="1" x14ac:dyDescent="0.2">
      <c r="A74" s="1174" t="s">
        <v>7</v>
      </c>
      <c r="B74" s="1175" t="s">
        <v>45</v>
      </c>
      <c r="C74" s="1176" t="s">
        <v>9</v>
      </c>
      <c r="D74" s="1187" t="s">
        <v>171</v>
      </c>
      <c r="E74" s="1181" t="s">
        <v>110</v>
      </c>
      <c r="F74" s="1179" t="s">
        <v>87</v>
      </c>
      <c r="G74" s="515" t="s">
        <v>43</v>
      </c>
      <c r="H74" s="980">
        <v>83.5</v>
      </c>
      <c r="I74" s="987">
        <v>83.5</v>
      </c>
      <c r="J74" s="895">
        <v>0</v>
      </c>
      <c r="K74" s="894">
        <v>54</v>
      </c>
      <c r="L74" s="1009">
        <v>50</v>
      </c>
      <c r="M74" s="1307" t="s">
        <v>197</v>
      </c>
      <c r="N74" s="221">
        <v>50</v>
      </c>
      <c r="O74" s="221">
        <v>100</v>
      </c>
      <c r="P74" s="216">
        <v>100</v>
      </c>
      <c r="Q74" s="948"/>
      <c r="R74" s="467"/>
    </row>
    <row r="75" spans="1:18" ht="19.5" customHeight="1" thickBot="1" x14ac:dyDescent="0.25">
      <c r="A75" s="1161"/>
      <c r="B75" s="1163"/>
      <c r="C75" s="1165"/>
      <c r="D75" s="1188"/>
      <c r="E75" s="1169"/>
      <c r="F75" s="1171"/>
      <c r="G75" s="516" t="s">
        <v>8</v>
      </c>
      <c r="H75" s="979">
        <f>H74</f>
        <v>83.5</v>
      </c>
      <c r="I75" s="986">
        <f>I74</f>
        <v>83.5</v>
      </c>
      <c r="J75" s="982">
        <f>J74</f>
        <v>0</v>
      </c>
      <c r="K75" s="891">
        <f>K74</f>
        <v>54</v>
      </c>
      <c r="L75" s="574">
        <f>L74</f>
        <v>50</v>
      </c>
      <c r="M75" s="1309"/>
      <c r="N75" s="675"/>
      <c r="O75" s="676"/>
      <c r="P75" s="677"/>
      <c r="Q75" s="948"/>
      <c r="R75" s="467"/>
    </row>
    <row r="76" spans="1:18" ht="17.25" customHeight="1" x14ac:dyDescent="0.2">
      <c r="A76" s="1174" t="s">
        <v>7</v>
      </c>
      <c r="B76" s="1175" t="s">
        <v>45</v>
      </c>
      <c r="C76" s="1176" t="s">
        <v>45</v>
      </c>
      <c r="D76" s="1177" t="s">
        <v>164</v>
      </c>
      <c r="E76" s="1181" t="s">
        <v>112</v>
      </c>
      <c r="F76" s="1179" t="s">
        <v>72</v>
      </c>
      <c r="G76" s="517" t="s">
        <v>43</v>
      </c>
      <c r="H76" s="981"/>
      <c r="I76" s="988"/>
      <c r="J76" s="983"/>
      <c r="K76" s="841">
        <v>14.5</v>
      </c>
      <c r="L76" s="841"/>
      <c r="M76" s="1302" t="s">
        <v>169</v>
      </c>
      <c r="N76" s="670"/>
      <c r="O76" s="680"/>
      <c r="P76" s="332">
        <v>30</v>
      </c>
      <c r="Q76" s="948"/>
      <c r="R76" s="467"/>
    </row>
    <row r="77" spans="1:18" ht="18" customHeight="1" x14ac:dyDescent="0.2">
      <c r="A77" s="1160"/>
      <c r="B77" s="1162"/>
      <c r="C77" s="1164"/>
      <c r="D77" s="1178"/>
      <c r="E77" s="1182"/>
      <c r="F77" s="1180"/>
      <c r="G77" s="488" t="s">
        <v>116</v>
      </c>
      <c r="H77" s="811"/>
      <c r="I77" s="976"/>
      <c r="J77" s="896">
        <v>0</v>
      </c>
      <c r="K77" s="812"/>
      <c r="L77" s="812">
        <v>100</v>
      </c>
      <c r="M77" s="1303"/>
      <c r="N77" s="221"/>
      <c r="O77" s="221"/>
      <c r="P77" s="216"/>
      <c r="Q77" s="948"/>
      <c r="R77" s="467"/>
    </row>
    <row r="78" spans="1:18" ht="14.25" customHeight="1" thickBot="1" x14ac:dyDescent="0.25">
      <c r="A78" s="901"/>
      <c r="B78" s="903"/>
      <c r="C78" s="905"/>
      <c r="D78" s="843"/>
      <c r="E78" s="1183"/>
      <c r="F78" s="589"/>
      <c r="G78" s="516" t="s">
        <v>8</v>
      </c>
      <c r="H78" s="979"/>
      <c r="I78" s="966"/>
      <c r="J78" s="886">
        <f>J77</f>
        <v>0</v>
      </c>
      <c r="K78" s="536">
        <f>K76</f>
        <v>14.5</v>
      </c>
      <c r="L78" s="1010">
        <f>L77</f>
        <v>100</v>
      </c>
      <c r="M78" s="931"/>
      <c r="N78" s="675"/>
      <c r="O78" s="676"/>
      <c r="P78" s="677"/>
      <c r="Q78" s="948"/>
      <c r="R78" s="467"/>
    </row>
    <row r="79" spans="1:18" ht="24" customHeight="1" x14ac:dyDescent="0.2">
      <c r="A79" s="1160" t="s">
        <v>7</v>
      </c>
      <c r="B79" s="1162" t="s">
        <v>45</v>
      </c>
      <c r="C79" s="1164" t="s">
        <v>46</v>
      </c>
      <c r="D79" s="1166" t="s">
        <v>166</v>
      </c>
      <c r="E79" s="1168" t="s">
        <v>86</v>
      </c>
      <c r="F79" s="1170" t="s">
        <v>53</v>
      </c>
      <c r="G79" s="514" t="s">
        <v>43</v>
      </c>
      <c r="H79" s="980"/>
      <c r="I79" s="976">
        <v>0</v>
      </c>
      <c r="J79" s="896"/>
      <c r="K79" s="1004"/>
      <c r="L79" s="1003"/>
      <c r="M79" s="1307" t="s">
        <v>167</v>
      </c>
      <c r="N79" s="221"/>
      <c r="O79" s="221">
        <v>2</v>
      </c>
      <c r="P79" s="216"/>
      <c r="Q79" s="948"/>
      <c r="R79" s="467"/>
    </row>
    <row r="80" spans="1:18" ht="14.25" customHeight="1" thickBot="1" x14ac:dyDescent="0.25">
      <c r="A80" s="1161"/>
      <c r="B80" s="1163"/>
      <c r="C80" s="1165"/>
      <c r="D80" s="1167"/>
      <c r="E80" s="1169"/>
      <c r="F80" s="1171"/>
      <c r="G80" s="516" t="s">
        <v>8</v>
      </c>
      <c r="H80" s="979"/>
      <c r="I80" s="966">
        <f>I79</f>
        <v>0</v>
      </c>
      <c r="J80" s="886"/>
      <c r="K80" s="536"/>
      <c r="L80" s="1010"/>
      <c r="M80" s="1308"/>
      <c r="N80" s="675"/>
      <c r="O80" s="676"/>
      <c r="P80" s="677"/>
      <c r="Q80" s="948"/>
      <c r="R80" s="467"/>
    </row>
    <row r="81" spans="1:36" ht="14.25" customHeight="1" thickBot="1" x14ac:dyDescent="0.25">
      <c r="A81" s="512" t="s">
        <v>7</v>
      </c>
      <c r="B81" s="493" t="s">
        <v>45</v>
      </c>
      <c r="C81" s="1146" t="s">
        <v>10</v>
      </c>
      <c r="D81" s="1147"/>
      <c r="E81" s="1147"/>
      <c r="F81" s="1147"/>
      <c r="G81" s="1147"/>
      <c r="H81" s="888">
        <f>H80+H75+H73</f>
        <v>144.80000000000001</v>
      </c>
      <c r="I81" s="989">
        <f>I80+I75+I73+I78</f>
        <v>140.5</v>
      </c>
      <c r="J81" s="927">
        <f>J80+J75+J73+J78</f>
        <v>-4.3</v>
      </c>
      <c r="K81" s="513">
        <f>K80+K75+K73+K78</f>
        <v>129.80000000000001</v>
      </c>
      <c r="L81" s="513">
        <f>L80+L75+L73+L78</f>
        <v>211.3</v>
      </c>
      <c r="M81" s="1148"/>
      <c r="N81" s="1148"/>
      <c r="O81" s="1148"/>
      <c r="P81" s="1148"/>
      <c r="Q81" s="953"/>
    </row>
    <row r="82" spans="1:36" ht="14.25" customHeight="1" thickBot="1" x14ac:dyDescent="0.25">
      <c r="A82" s="492" t="s">
        <v>7</v>
      </c>
      <c r="B82" s="1150" t="s">
        <v>11</v>
      </c>
      <c r="C82" s="1151"/>
      <c r="D82" s="1151"/>
      <c r="E82" s="1151"/>
      <c r="F82" s="1151"/>
      <c r="G82" s="1151"/>
      <c r="H82" s="889">
        <f>H81+H60+H48</f>
        <v>1030.0999999999999</v>
      </c>
      <c r="I82" s="990">
        <f>I81+I60+I48</f>
        <v>1030.0999999999999</v>
      </c>
      <c r="J82" s="928">
        <f>J81+J60+J48</f>
        <v>0</v>
      </c>
      <c r="K82" s="519">
        <f>K81+K60+K48</f>
        <v>591.4</v>
      </c>
      <c r="L82" s="519">
        <f>L81+L60+L48</f>
        <v>646.70000000000005</v>
      </c>
      <c r="M82" s="1152"/>
      <c r="N82" s="1152"/>
      <c r="O82" s="1152"/>
      <c r="P82" s="1152"/>
      <c r="Q82" s="954"/>
    </row>
    <row r="83" spans="1:36" ht="14.25" customHeight="1" thickBot="1" x14ac:dyDescent="0.25">
      <c r="A83" s="521" t="s">
        <v>7</v>
      </c>
      <c r="B83" s="1154" t="s">
        <v>35</v>
      </c>
      <c r="C83" s="1155"/>
      <c r="D83" s="1155"/>
      <c r="E83" s="1155"/>
      <c r="F83" s="1155"/>
      <c r="G83" s="1155"/>
      <c r="H83" s="890">
        <f t="shared" ref="H83:K83" si="6">H82</f>
        <v>1030.0999999999999</v>
      </c>
      <c r="I83" s="991">
        <f t="shared" si="6"/>
        <v>1030.0999999999999</v>
      </c>
      <c r="J83" s="984">
        <f t="shared" si="6"/>
        <v>0</v>
      </c>
      <c r="K83" s="522">
        <f t="shared" si="6"/>
        <v>591.4</v>
      </c>
      <c r="L83" s="522">
        <f t="shared" ref="L83" si="7">L82</f>
        <v>646.70000000000005</v>
      </c>
      <c r="M83" s="1156"/>
      <c r="N83" s="1156"/>
      <c r="O83" s="1156"/>
      <c r="P83" s="1156"/>
      <c r="Q83" s="955"/>
    </row>
    <row r="84" spans="1:36" s="525" customFormat="1" ht="13.5" customHeight="1" x14ac:dyDescent="0.2">
      <c r="A84" s="1135"/>
      <c r="B84" s="1135"/>
      <c r="C84" s="1135"/>
      <c r="D84" s="1135"/>
      <c r="E84" s="1135"/>
      <c r="F84" s="1135"/>
      <c r="G84" s="1135"/>
      <c r="H84" s="1135"/>
      <c r="I84" s="1135"/>
      <c r="J84" s="1135"/>
      <c r="K84" s="1135"/>
      <c r="L84" s="1135"/>
      <c r="M84" s="1135"/>
      <c r="N84" s="1135"/>
      <c r="O84" s="1135"/>
      <c r="P84" s="1135"/>
      <c r="Q84" s="524"/>
      <c r="R84" s="524"/>
      <c r="S84" s="524"/>
      <c r="T84" s="524"/>
      <c r="U84" s="524"/>
      <c r="V84" s="524"/>
      <c r="W84" s="524"/>
      <c r="X84" s="524"/>
      <c r="Y84" s="524"/>
      <c r="Z84" s="524"/>
      <c r="AA84" s="524"/>
      <c r="AB84" s="524"/>
      <c r="AC84" s="524"/>
      <c r="AD84" s="524"/>
      <c r="AE84" s="524"/>
      <c r="AF84" s="524"/>
      <c r="AG84" s="524"/>
      <c r="AH84" s="524"/>
      <c r="AI84" s="524"/>
      <c r="AJ84" s="524"/>
    </row>
    <row r="85" spans="1:36" s="525" customFormat="1" ht="14.25" customHeight="1" thickBot="1" x14ac:dyDescent="0.25">
      <c r="A85" s="1136" t="s">
        <v>16</v>
      </c>
      <c r="B85" s="1136"/>
      <c r="C85" s="1136"/>
      <c r="D85" s="1136"/>
      <c r="E85" s="1136"/>
      <c r="F85" s="1136"/>
      <c r="G85" s="1136"/>
      <c r="H85" s="1136"/>
      <c r="I85" s="1136"/>
      <c r="J85" s="1136"/>
      <c r="K85" s="887"/>
      <c r="L85" s="887"/>
      <c r="M85" s="526"/>
      <c r="N85" s="526"/>
      <c r="O85" s="526"/>
      <c r="P85" s="526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  <c r="AJ85" s="524"/>
    </row>
    <row r="86" spans="1:36" ht="67.5" customHeight="1" thickBot="1" x14ac:dyDescent="0.25">
      <c r="A86" s="1137" t="s">
        <v>12</v>
      </c>
      <c r="B86" s="1138"/>
      <c r="C86" s="1138"/>
      <c r="D86" s="1138"/>
      <c r="E86" s="1138"/>
      <c r="F86" s="1138"/>
      <c r="G86" s="1139"/>
      <c r="H86" s="861" t="s">
        <v>181</v>
      </c>
      <c r="I86" s="997" t="s">
        <v>203</v>
      </c>
      <c r="J86" s="992" t="s">
        <v>200</v>
      </c>
      <c r="K86" s="932"/>
      <c r="L86" s="932"/>
      <c r="M86" s="524"/>
      <c r="N86" s="524"/>
      <c r="O86" s="524"/>
      <c r="P86" s="524"/>
      <c r="Q86" s="460"/>
    </row>
    <row r="87" spans="1:36" x14ac:dyDescent="0.2">
      <c r="A87" s="1140" t="s">
        <v>17</v>
      </c>
      <c r="B87" s="1141"/>
      <c r="C87" s="1141"/>
      <c r="D87" s="1141"/>
      <c r="E87" s="1141"/>
      <c r="F87" s="1141"/>
      <c r="G87" s="1142"/>
      <c r="H87" s="527">
        <f>SUM(H88:H89)</f>
        <v>1022.2</v>
      </c>
      <c r="I87" s="998">
        <f>SUM(I88:I89)</f>
        <v>1022.2</v>
      </c>
      <c r="J87" s="993">
        <f>SUM(J88:J89)</f>
        <v>0</v>
      </c>
      <c r="K87" s="933"/>
      <c r="L87" s="933"/>
      <c r="M87" s="524"/>
      <c r="N87" s="524"/>
      <c r="O87" s="524"/>
      <c r="P87" s="524"/>
      <c r="Q87" s="460"/>
    </row>
    <row r="88" spans="1:36" x14ac:dyDescent="0.2">
      <c r="A88" s="1143" t="s">
        <v>40</v>
      </c>
      <c r="B88" s="1144"/>
      <c r="C88" s="1144"/>
      <c r="D88" s="1144"/>
      <c r="E88" s="1144"/>
      <c r="F88" s="1144"/>
      <c r="G88" s="1145"/>
      <c r="H88" s="529">
        <f>SUMIF(G13:G83,"SB",H13:H83)</f>
        <v>1022.2</v>
      </c>
      <c r="I88" s="999">
        <f>SUMIF(G13:G83,"SB",I13:I83)</f>
        <v>1022.2</v>
      </c>
      <c r="J88" s="994">
        <f>SUMIF(G13:G83,"SB",J13:J83)</f>
        <v>0</v>
      </c>
      <c r="K88" s="876"/>
      <c r="L88" s="876"/>
      <c r="M88" s="524"/>
      <c r="N88" s="524"/>
      <c r="O88" s="524"/>
      <c r="P88" s="524"/>
      <c r="Q88" s="460"/>
      <c r="V88" s="401" t="s">
        <v>204</v>
      </c>
    </row>
    <row r="89" spans="1:36" x14ac:dyDescent="0.2">
      <c r="A89" s="1117" t="s">
        <v>77</v>
      </c>
      <c r="B89" s="1118"/>
      <c r="C89" s="1118"/>
      <c r="D89" s="1118"/>
      <c r="E89" s="1118"/>
      <c r="F89" s="1118"/>
      <c r="G89" s="1119"/>
      <c r="H89" s="529">
        <f>SUMIF(G13:G83,"SB(L)",H13:H83)</f>
        <v>0</v>
      </c>
      <c r="I89" s="999">
        <f>SUMIF(G14:G83,"SB(L)",I14:I83)</f>
        <v>0</v>
      </c>
      <c r="J89" s="994">
        <f>SUMIF(G14:G83,"SB(L)",J14:J83)</f>
        <v>0</v>
      </c>
      <c r="K89" s="876"/>
      <c r="L89" s="876"/>
      <c r="M89" s="524"/>
      <c r="N89" s="524"/>
      <c r="O89" s="524"/>
      <c r="P89" s="524"/>
      <c r="Q89" s="460"/>
    </row>
    <row r="90" spans="1:36" x14ac:dyDescent="0.2">
      <c r="A90" s="1123" t="s">
        <v>140</v>
      </c>
      <c r="B90" s="1124"/>
      <c r="C90" s="1124"/>
      <c r="D90" s="1124"/>
      <c r="E90" s="1124"/>
      <c r="F90" s="1124"/>
      <c r="G90" s="1125"/>
      <c r="H90" s="531">
        <f>SUMIF(G13:G83,"SB(ŽPL)",H13:H83)</f>
        <v>4.4000000000000004</v>
      </c>
      <c r="I90" s="1000">
        <f>SUMIF(G15:G84,"SB(ŽPL)",I15:I84)</f>
        <v>4.4000000000000004</v>
      </c>
      <c r="J90" s="995">
        <f>SUMIF(G13:G83,"SB(ŽPL)",J13:J83)</f>
        <v>0</v>
      </c>
      <c r="K90" s="876"/>
      <c r="L90" s="876"/>
      <c r="M90" s="524"/>
      <c r="N90" s="524"/>
      <c r="O90" s="524"/>
      <c r="P90" s="524"/>
      <c r="Q90" s="460"/>
    </row>
    <row r="91" spans="1:36" x14ac:dyDescent="0.2">
      <c r="A91" s="1126" t="s">
        <v>18</v>
      </c>
      <c r="B91" s="1127"/>
      <c r="C91" s="1127"/>
      <c r="D91" s="1127"/>
      <c r="E91" s="1127"/>
      <c r="F91" s="1127"/>
      <c r="G91" s="1128"/>
      <c r="H91" s="533">
        <f>SUM(H92:H95)</f>
        <v>3.5</v>
      </c>
      <c r="I91" s="1001">
        <f>SUM(I92:I95)</f>
        <v>3.5</v>
      </c>
      <c r="J91" s="996">
        <f>SUM(J92:J95)</f>
        <v>0</v>
      </c>
      <c r="K91" s="933"/>
      <c r="L91" s="933"/>
      <c r="M91" s="524"/>
      <c r="N91" s="524"/>
      <c r="O91" s="524"/>
      <c r="P91" s="524"/>
      <c r="Q91" s="460"/>
    </row>
    <row r="92" spans="1:36" x14ac:dyDescent="0.2">
      <c r="A92" s="1129" t="s">
        <v>41</v>
      </c>
      <c r="B92" s="1130"/>
      <c r="C92" s="1130"/>
      <c r="D92" s="1130"/>
      <c r="E92" s="1130"/>
      <c r="F92" s="1130"/>
      <c r="G92" s="1131"/>
      <c r="H92" s="529">
        <f>SUMIF(G13:G83,"ES",H13:H83)</f>
        <v>0</v>
      </c>
      <c r="I92" s="999">
        <f>SUMIF(G13:G83,"ES",I13:I83)</f>
        <v>0</v>
      </c>
      <c r="J92" s="994">
        <f>SUMIF(G13:G83,"ES",J13:J83)</f>
        <v>0</v>
      </c>
      <c r="K92" s="876"/>
      <c r="L92" s="876"/>
      <c r="M92" s="524"/>
      <c r="N92" s="524"/>
      <c r="O92" s="524"/>
      <c r="P92" s="524"/>
      <c r="Q92" s="460"/>
    </row>
    <row r="93" spans="1:36" x14ac:dyDescent="0.2">
      <c r="A93" s="1132" t="s">
        <v>115</v>
      </c>
      <c r="B93" s="1133"/>
      <c r="C93" s="1133"/>
      <c r="D93" s="1133"/>
      <c r="E93" s="1133"/>
      <c r="F93" s="1133"/>
      <c r="G93" s="1134"/>
      <c r="H93" s="529">
        <f>SUMIF(G13:G83,"KVJUD",H13:H83)</f>
        <v>0</v>
      </c>
      <c r="I93" s="999">
        <f>SUMIF(G13:G83,"KVJUD",I13:I83)</f>
        <v>0</v>
      </c>
      <c r="J93" s="994">
        <f>SUMIF(G13:G83,"KVJUD",J13:J83)</f>
        <v>0</v>
      </c>
      <c r="K93" s="876"/>
      <c r="L93" s="876"/>
      <c r="M93" s="524"/>
      <c r="N93" s="524"/>
      <c r="O93" s="524"/>
      <c r="P93" s="524"/>
      <c r="Q93" s="460"/>
    </row>
    <row r="94" spans="1:36" x14ac:dyDescent="0.2">
      <c r="A94" s="1132" t="s">
        <v>118</v>
      </c>
      <c r="B94" s="1133"/>
      <c r="C94" s="1133"/>
      <c r="D94" s="1133"/>
      <c r="E94" s="1133"/>
      <c r="F94" s="1133"/>
      <c r="G94" s="1134"/>
      <c r="H94" s="529">
        <f>SUMIF(G13:G83,"Kt",H13:H83)</f>
        <v>3.5</v>
      </c>
      <c r="I94" s="999">
        <f>SUMIF(G13:G83,"Kt",I13:I83)</f>
        <v>3.5</v>
      </c>
      <c r="J94" s="994">
        <f>SUMIF(G13:G83,"Kt",J13:J83)</f>
        <v>0</v>
      </c>
      <c r="K94" s="876"/>
      <c r="L94" s="876"/>
      <c r="M94" s="524"/>
      <c r="N94" s="524"/>
      <c r="O94" s="524"/>
      <c r="P94" s="524"/>
      <c r="Q94" s="460"/>
    </row>
    <row r="95" spans="1:36" x14ac:dyDescent="0.2">
      <c r="A95" s="1117" t="s">
        <v>42</v>
      </c>
      <c r="B95" s="1118"/>
      <c r="C95" s="1118"/>
      <c r="D95" s="1118"/>
      <c r="E95" s="1118"/>
      <c r="F95" s="1118"/>
      <c r="G95" s="1119"/>
      <c r="H95" s="529">
        <f>SUMIF(G13:G83,"LRVB",H13:H83)</f>
        <v>0</v>
      </c>
      <c r="I95" s="999">
        <f>SUMIF(G13:G83,"LRVB",I13:I83)</f>
        <v>0</v>
      </c>
      <c r="J95" s="994">
        <f>SUMIF(G13:G83,"LRVB",J13:J83)</f>
        <v>0</v>
      </c>
      <c r="K95" s="876"/>
      <c r="L95" s="876"/>
      <c r="M95" s="524"/>
      <c r="N95" s="524"/>
      <c r="O95" s="524"/>
      <c r="P95" s="524"/>
      <c r="Q95" s="460"/>
    </row>
    <row r="96" spans="1:36" ht="13.5" thickBot="1" x14ac:dyDescent="0.25">
      <c r="A96" s="1120" t="s">
        <v>19</v>
      </c>
      <c r="B96" s="1121"/>
      <c r="C96" s="1121"/>
      <c r="D96" s="1121"/>
      <c r="E96" s="1121"/>
      <c r="F96" s="1121"/>
      <c r="G96" s="1122"/>
      <c r="H96" s="535">
        <f>SUM(H87,H91,H90)</f>
        <v>1030.0999999999999</v>
      </c>
      <c r="I96" s="966">
        <f>SUM(I87,I91,I90)</f>
        <v>1030.0999999999999</v>
      </c>
      <c r="J96" s="893">
        <f>SUM(J87,J91,J90)</f>
        <v>0</v>
      </c>
      <c r="K96" s="933"/>
      <c r="L96" s="933"/>
      <c r="M96" s="460"/>
      <c r="N96" s="460"/>
      <c r="O96" s="460"/>
      <c r="P96" s="460"/>
      <c r="Q96" s="460"/>
    </row>
    <row r="97" spans="1:17" x14ac:dyDescent="0.2">
      <c r="A97" s="401"/>
      <c r="B97" s="401"/>
      <c r="C97" s="401"/>
      <c r="D97" s="401"/>
      <c r="E97" s="401"/>
      <c r="F97" s="401"/>
      <c r="G97" s="401"/>
      <c r="H97" s="88"/>
      <c r="I97" s="88"/>
      <c r="J97" s="88"/>
      <c r="K97" s="934"/>
      <c r="L97" s="934"/>
      <c r="M97" s="460"/>
      <c r="N97" s="460"/>
      <c r="O97" s="460"/>
      <c r="P97" s="460"/>
      <c r="Q97" s="460"/>
    </row>
    <row r="98" spans="1:17" x14ac:dyDescent="0.2">
      <c r="K98" s="524"/>
      <c r="L98" s="524"/>
      <c r="M98" s="524"/>
      <c r="N98" s="524"/>
      <c r="O98" s="524"/>
      <c r="P98" s="524"/>
      <c r="Q98" s="460"/>
    </row>
    <row r="99" spans="1:17" x14ac:dyDescent="0.2">
      <c r="K99" s="524"/>
      <c r="L99" s="524"/>
      <c r="M99" s="524"/>
      <c r="N99" s="524"/>
      <c r="O99" s="524"/>
      <c r="P99" s="524"/>
      <c r="Q99" s="460"/>
    </row>
    <row r="100" spans="1:17" x14ac:dyDescent="0.2">
      <c r="K100" s="524"/>
      <c r="L100" s="524"/>
      <c r="M100" s="524"/>
      <c r="N100" s="524"/>
      <c r="O100" s="524"/>
      <c r="P100" s="524"/>
      <c r="Q100" s="460"/>
    </row>
    <row r="101" spans="1:17" x14ac:dyDescent="0.2">
      <c r="K101" s="524"/>
      <c r="L101" s="524"/>
      <c r="M101" s="524"/>
      <c r="N101" s="524"/>
      <c r="O101" s="524"/>
      <c r="P101" s="524"/>
      <c r="Q101" s="460"/>
    </row>
  </sheetData>
  <mergeCells count="115">
    <mergeCell ref="M1:P1"/>
    <mergeCell ref="A90:G90"/>
    <mergeCell ref="A91:G91"/>
    <mergeCell ref="A92:G92"/>
    <mergeCell ref="A93:G93"/>
    <mergeCell ref="A94:G94"/>
    <mergeCell ref="A95:G95"/>
    <mergeCell ref="A84:P84"/>
    <mergeCell ref="A85:J85"/>
    <mergeCell ref="A86:G86"/>
    <mergeCell ref="A87:G87"/>
    <mergeCell ref="A88:G88"/>
    <mergeCell ref="A89:G89"/>
    <mergeCell ref="M79:M80"/>
    <mergeCell ref="C81:G81"/>
    <mergeCell ref="M81:P81"/>
    <mergeCell ref="B82:G82"/>
    <mergeCell ref="M82:P82"/>
    <mergeCell ref="B83:G83"/>
    <mergeCell ref="M83:P83"/>
    <mergeCell ref="A79:A80"/>
    <mergeCell ref="B79:B80"/>
    <mergeCell ref="C79:C80"/>
    <mergeCell ref="M74:M75"/>
    <mergeCell ref="A76:A77"/>
    <mergeCell ref="B76:B77"/>
    <mergeCell ref="C76:C77"/>
    <mergeCell ref="D76:D77"/>
    <mergeCell ref="E76:E78"/>
    <mergeCell ref="F76:F77"/>
    <mergeCell ref="M76:M77"/>
    <mergeCell ref="A96:G96"/>
    <mergeCell ref="D72:D73"/>
    <mergeCell ref="A74:A75"/>
    <mergeCell ref="B74:B75"/>
    <mergeCell ref="C74:C75"/>
    <mergeCell ref="D74:D75"/>
    <mergeCell ref="E74:E75"/>
    <mergeCell ref="F74:F75"/>
    <mergeCell ref="D79:D80"/>
    <mergeCell ref="E79:E80"/>
    <mergeCell ref="F79:F80"/>
    <mergeCell ref="A54:A56"/>
    <mergeCell ref="B54:B56"/>
    <mergeCell ref="C54:C56"/>
    <mergeCell ref="D54:D55"/>
    <mergeCell ref="D58:D59"/>
    <mergeCell ref="M58:M59"/>
    <mergeCell ref="C49:P49"/>
    <mergeCell ref="E50:E52"/>
    <mergeCell ref="A51:A52"/>
    <mergeCell ref="B51:B52"/>
    <mergeCell ref="C51:C52"/>
    <mergeCell ref="D51:D52"/>
    <mergeCell ref="F51:F52"/>
    <mergeCell ref="A31:A34"/>
    <mergeCell ref="B31:B34"/>
    <mergeCell ref="C31:C34"/>
    <mergeCell ref="D31:D32"/>
    <mergeCell ref="F31:F34"/>
    <mergeCell ref="D33:D34"/>
    <mergeCell ref="E33:E34"/>
    <mergeCell ref="A43:A47"/>
    <mergeCell ref="B43:B47"/>
    <mergeCell ref="C43:C47"/>
    <mergeCell ref="D45:D47"/>
    <mergeCell ref="A35:A42"/>
    <mergeCell ref="B35:B42"/>
    <mergeCell ref="C35:C42"/>
    <mergeCell ref="E35:E42"/>
    <mergeCell ref="F35:F42"/>
    <mergeCell ref="A22:A23"/>
    <mergeCell ref="B22:B23"/>
    <mergeCell ref="C22:C23"/>
    <mergeCell ref="D22:D23"/>
    <mergeCell ref="E22:E23"/>
    <mergeCell ref="A9:P9"/>
    <mergeCell ref="A10:P10"/>
    <mergeCell ref="B11:P11"/>
    <mergeCell ref="C12:P12"/>
    <mergeCell ref="D16:D17"/>
    <mergeCell ref="E16:E17"/>
    <mergeCell ref="F22:F23"/>
    <mergeCell ref="G6:G8"/>
    <mergeCell ref="H6:H8"/>
    <mergeCell ref="I6:I8"/>
    <mergeCell ref="J6:J8"/>
    <mergeCell ref="M6:P6"/>
    <mergeCell ref="M7:M8"/>
    <mergeCell ref="N7:P7"/>
    <mergeCell ref="A2:P2"/>
    <mergeCell ref="A3:P3"/>
    <mergeCell ref="A4:P4"/>
    <mergeCell ref="N5:P5"/>
    <mergeCell ref="A6:A8"/>
    <mergeCell ref="B6:B8"/>
    <mergeCell ref="C6:C8"/>
    <mergeCell ref="D6:D8"/>
    <mergeCell ref="E6:E8"/>
    <mergeCell ref="F6:F8"/>
    <mergeCell ref="K6:K8"/>
    <mergeCell ref="L6:L8"/>
    <mergeCell ref="Q62:Q65"/>
    <mergeCell ref="C60:G60"/>
    <mergeCell ref="M60:P60"/>
    <mergeCell ref="C61:P61"/>
    <mergeCell ref="D19:D20"/>
    <mergeCell ref="D29:D30"/>
    <mergeCell ref="M29:M30"/>
    <mergeCell ref="M43:M47"/>
    <mergeCell ref="C48:G48"/>
    <mergeCell ref="M48:P48"/>
    <mergeCell ref="M35:M36"/>
    <mergeCell ref="Q31:Q42"/>
    <mergeCell ref="Q50:Q53"/>
  </mergeCells>
  <pageMargins left="0" right="0" top="0.78740157480314965" bottom="0.19685039370078741" header="0" footer="0"/>
  <pageSetup paperSize="9" scale="84" orientation="landscape" r:id="rId1"/>
  <rowBreaks count="2" manualBreakCount="2">
    <brk id="66" max="16" man="1"/>
    <brk id="84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8"/>
  <sheetViews>
    <sheetView zoomScaleNormal="100" zoomScaleSheetLayoutView="100" workbookViewId="0">
      <selection activeCell="AA14" sqref="AA14"/>
    </sheetView>
  </sheetViews>
  <sheetFormatPr defaultColWidth="9.140625" defaultRowHeight="12.75" x14ac:dyDescent="0.2"/>
  <cols>
    <col min="1" max="3" width="2.85546875" style="11" customWidth="1"/>
    <col min="4" max="4" width="2.7109375" style="11" customWidth="1"/>
    <col min="5" max="5" width="42.140625" style="11" customWidth="1"/>
    <col min="6" max="6" width="2.7109375" style="26" customWidth="1"/>
    <col min="7" max="7" width="2.7109375" style="12" customWidth="1"/>
    <col min="8" max="8" width="12.140625" style="12" customWidth="1"/>
    <col min="9" max="9" width="7.7109375" style="13" customWidth="1"/>
    <col min="10" max="10" width="9.28515625" style="11" customWidth="1"/>
    <col min="11" max="11" width="10.42578125" style="11" customWidth="1"/>
    <col min="12" max="12" width="8.5703125" style="11" customWidth="1"/>
    <col min="13" max="13" width="7.5703125" style="11" customWidth="1"/>
    <col min="14" max="14" width="5.42578125" style="11" customWidth="1"/>
    <col min="15" max="15" width="8" style="11" customWidth="1"/>
    <col min="16" max="16" width="8.140625" style="11" customWidth="1"/>
    <col min="17" max="17" width="8.5703125" style="11" customWidth="1"/>
    <col min="18" max="18" width="25.85546875" style="11" customWidth="1"/>
    <col min="19" max="19" width="4.7109375" style="11" customWidth="1"/>
    <col min="20" max="20" width="4.5703125" style="11" customWidth="1"/>
    <col min="21" max="21" width="4.28515625" style="11" customWidth="1"/>
    <col min="22" max="16384" width="9.140625" style="6"/>
  </cols>
  <sheetData>
    <row r="1" spans="1:25" ht="15.75" x14ac:dyDescent="0.2">
      <c r="A1" s="1385" t="s">
        <v>198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5"/>
      <c r="R1" s="1385"/>
      <c r="S1" s="1385"/>
      <c r="T1" s="1385"/>
      <c r="U1" s="1385"/>
    </row>
    <row r="2" spans="1:25" ht="15.75" customHeight="1" x14ac:dyDescent="0.2">
      <c r="A2" s="860"/>
      <c r="B2" s="860"/>
      <c r="C2" s="860"/>
      <c r="D2" s="860"/>
      <c r="E2" s="860"/>
      <c r="F2" s="860"/>
      <c r="G2" s="860"/>
      <c r="H2" s="1310" t="s">
        <v>131</v>
      </c>
      <c r="I2" s="1310"/>
      <c r="J2" s="1310"/>
      <c r="K2" s="1310"/>
      <c r="L2" s="1310"/>
      <c r="M2" s="1310"/>
      <c r="N2" s="1310"/>
      <c r="O2" s="1310"/>
      <c r="P2" s="1310"/>
      <c r="Q2" s="1310"/>
      <c r="R2" s="860"/>
      <c r="S2" s="860"/>
      <c r="T2" s="860"/>
      <c r="U2" s="860"/>
    </row>
    <row r="3" spans="1:25" ht="15.75" x14ac:dyDescent="0.2">
      <c r="A3" s="1386" t="s">
        <v>49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1386"/>
      <c r="R3" s="1386"/>
      <c r="S3" s="1386"/>
      <c r="T3" s="1386"/>
      <c r="U3" s="1386"/>
    </row>
    <row r="4" spans="1:25" ht="15.75" x14ac:dyDescent="0.2">
      <c r="A4" s="1387" t="s">
        <v>199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4"/>
      <c r="W4" s="4"/>
      <c r="X4" s="4"/>
    </row>
    <row r="5" spans="1:25" ht="13.5" thickBot="1" x14ac:dyDescent="0.25">
      <c r="S5" s="1388" t="s">
        <v>126</v>
      </c>
      <c r="T5" s="1388"/>
      <c r="U5" s="1388"/>
    </row>
    <row r="6" spans="1:25" ht="49.5" customHeight="1" x14ac:dyDescent="0.2">
      <c r="A6" s="1389" t="s">
        <v>37</v>
      </c>
      <c r="B6" s="1392" t="s">
        <v>0</v>
      </c>
      <c r="C6" s="1392" t="s">
        <v>1</v>
      </c>
      <c r="D6" s="1392" t="s">
        <v>44</v>
      </c>
      <c r="E6" s="1395" t="s">
        <v>14</v>
      </c>
      <c r="F6" s="1398" t="s">
        <v>2</v>
      </c>
      <c r="G6" s="1505" t="s">
        <v>3</v>
      </c>
      <c r="H6" s="1508" t="s">
        <v>38</v>
      </c>
      <c r="I6" s="1511" t="s">
        <v>4</v>
      </c>
      <c r="J6" s="133" t="s">
        <v>120</v>
      </c>
      <c r="K6" s="133" t="s">
        <v>138</v>
      </c>
      <c r="L6" s="1351" t="s">
        <v>132</v>
      </c>
      <c r="M6" s="1352"/>
      <c r="N6" s="1352"/>
      <c r="O6" s="1353"/>
      <c r="P6" s="1406" t="s">
        <v>98</v>
      </c>
      <c r="Q6" s="1406" t="s">
        <v>133</v>
      </c>
      <c r="R6" s="1409" t="s">
        <v>13</v>
      </c>
      <c r="S6" s="1410"/>
      <c r="T6" s="1410"/>
      <c r="U6" s="1411"/>
    </row>
    <row r="7" spans="1:25" ht="12.75" customHeight="1" x14ac:dyDescent="0.2">
      <c r="A7" s="1390"/>
      <c r="B7" s="1393"/>
      <c r="C7" s="1393"/>
      <c r="D7" s="1393"/>
      <c r="E7" s="1396"/>
      <c r="F7" s="1399"/>
      <c r="G7" s="1506"/>
      <c r="H7" s="1509"/>
      <c r="I7" s="1512"/>
      <c r="J7" s="1414" t="s">
        <v>5</v>
      </c>
      <c r="K7" s="1414" t="s">
        <v>5</v>
      </c>
      <c r="L7" s="1412" t="s">
        <v>5</v>
      </c>
      <c r="M7" s="1403" t="s">
        <v>6</v>
      </c>
      <c r="N7" s="1490"/>
      <c r="O7" s="1503" t="s">
        <v>21</v>
      </c>
      <c r="P7" s="1407"/>
      <c r="Q7" s="1407"/>
      <c r="R7" s="1401" t="s">
        <v>14</v>
      </c>
      <c r="S7" s="1403" t="s">
        <v>130</v>
      </c>
      <c r="T7" s="1404"/>
      <c r="U7" s="1405"/>
    </row>
    <row r="8" spans="1:25" ht="75.75" customHeight="1" thickBot="1" x14ac:dyDescent="0.25">
      <c r="A8" s="1391"/>
      <c r="B8" s="1394"/>
      <c r="C8" s="1394"/>
      <c r="D8" s="1394"/>
      <c r="E8" s="1397"/>
      <c r="F8" s="1400"/>
      <c r="G8" s="1507"/>
      <c r="H8" s="1510"/>
      <c r="I8" s="1513"/>
      <c r="J8" s="1413"/>
      <c r="K8" s="1413"/>
      <c r="L8" s="1413"/>
      <c r="M8" s="8" t="s">
        <v>5</v>
      </c>
      <c r="N8" s="7" t="s">
        <v>15</v>
      </c>
      <c r="O8" s="1504"/>
      <c r="P8" s="1408"/>
      <c r="Q8" s="1408"/>
      <c r="R8" s="1402"/>
      <c r="S8" s="9" t="s">
        <v>73</v>
      </c>
      <c r="T8" s="9" t="s">
        <v>102</v>
      </c>
      <c r="U8" s="10" t="s">
        <v>134</v>
      </c>
    </row>
    <row r="9" spans="1:25" s="20" customFormat="1" ht="15" customHeight="1" x14ac:dyDescent="0.2">
      <c r="A9" s="1487" t="s">
        <v>70</v>
      </c>
      <c r="B9" s="1488"/>
      <c r="C9" s="1488"/>
      <c r="D9" s="1488"/>
      <c r="E9" s="1488"/>
      <c r="F9" s="1488"/>
      <c r="G9" s="1488"/>
      <c r="H9" s="1488"/>
      <c r="I9" s="1488"/>
      <c r="J9" s="1488"/>
      <c r="K9" s="1488"/>
      <c r="L9" s="1488"/>
      <c r="M9" s="1488"/>
      <c r="N9" s="1488"/>
      <c r="O9" s="1488"/>
      <c r="P9" s="1488"/>
      <c r="Q9" s="1488"/>
      <c r="R9" s="1488"/>
      <c r="S9" s="1488"/>
      <c r="T9" s="1488"/>
      <c r="U9" s="1489"/>
    </row>
    <row r="10" spans="1:25" s="20" customFormat="1" ht="12.75" customHeight="1" x14ac:dyDescent="0.2">
      <c r="A10" s="1514" t="s">
        <v>50</v>
      </c>
      <c r="B10" s="1515"/>
      <c r="C10" s="1515"/>
      <c r="D10" s="1515"/>
      <c r="E10" s="1515"/>
      <c r="F10" s="1515"/>
      <c r="G10" s="1515"/>
      <c r="H10" s="1515"/>
      <c r="I10" s="1515"/>
      <c r="J10" s="1515"/>
      <c r="K10" s="1515"/>
      <c r="L10" s="1515"/>
      <c r="M10" s="1515"/>
      <c r="N10" s="1515"/>
      <c r="O10" s="1515"/>
      <c r="P10" s="1515"/>
      <c r="Q10" s="1515"/>
      <c r="R10" s="1515"/>
      <c r="S10" s="1515"/>
      <c r="T10" s="1515"/>
      <c r="U10" s="1516"/>
    </row>
    <row r="11" spans="1:25" ht="13.5" customHeight="1" x14ac:dyDescent="0.2">
      <c r="A11" s="41" t="s">
        <v>7</v>
      </c>
      <c r="B11" s="1517" t="s">
        <v>51</v>
      </c>
      <c r="C11" s="1518"/>
      <c r="D11" s="1518"/>
      <c r="E11" s="1518"/>
      <c r="F11" s="1518"/>
      <c r="G11" s="1518"/>
      <c r="H11" s="1518"/>
      <c r="I11" s="1518"/>
      <c r="J11" s="1518"/>
      <c r="K11" s="1518"/>
      <c r="L11" s="1518"/>
      <c r="M11" s="1518"/>
      <c r="N11" s="1518"/>
      <c r="O11" s="1518"/>
      <c r="P11" s="1518"/>
      <c r="Q11" s="1518"/>
      <c r="R11" s="1518"/>
      <c r="S11" s="1518"/>
      <c r="T11" s="1518"/>
      <c r="U11" s="1519"/>
    </row>
    <row r="12" spans="1:25" ht="16.5" customHeight="1" x14ac:dyDescent="0.2">
      <c r="A12" s="858" t="s">
        <v>7</v>
      </c>
      <c r="B12" s="859" t="s">
        <v>7</v>
      </c>
      <c r="C12" s="1520" t="s">
        <v>52</v>
      </c>
      <c r="D12" s="1521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1521"/>
      <c r="T12" s="1521"/>
      <c r="U12" s="1522"/>
    </row>
    <row r="13" spans="1:25" ht="18" customHeight="1" x14ac:dyDescent="0.2">
      <c r="A13" s="751" t="s">
        <v>7</v>
      </c>
      <c r="B13" s="753" t="s">
        <v>7</v>
      </c>
      <c r="C13" s="760" t="s">
        <v>7</v>
      </c>
      <c r="D13" s="779"/>
      <c r="E13" s="850" t="s">
        <v>147</v>
      </c>
      <c r="F13" s="851"/>
      <c r="G13" s="723" t="s">
        <v>53</v>
      </c>
      <c r="H13" s="852"/>
      <c r="I13" s="853" t="s">
        <v>43</v>
      </c>
      <c r="J13" s="112"/>
      <c r="K13" s="110"/>
      <c r="L13" s="104"/>
      <c r="M13" s="105"/>
      <c r="N13" s="105"/>
      <c r="O13" s="109"/>
      <c r="P13" s="854"/>
      <c r="Q13" s="98"/>
      <c r="R13" s="855" t="s">
        <v>74</v>
      </c>
      <c r="S13" s="856">
        <f>S16+S17+S18+S23+S25+S26</f>
        <v>6</v>
      </c>
      <c r="T13" s="856">
        <f>T14+T15</f>
        <v>2</v>
      </c>
      <c r="U13" s="857">
        <v>1</v>
      </c>
    </row>
    <row r="14" spans="1:25" ht="27" customHeight="1" x14ac:dyDescent="0.2">
      <c r="A14" s="751"/>
      <c r="B14" s="753"/>
      <c r="C14" s="771"/>
      <c r="D14" s="773" t="s">
        <v>7</v>
      </c>
      <c r="E14" s="691" t="s">
        <v>78</v>
      </c>
      <c r="F14" s="193" t="s">
        <v>55</v>
      </c>
      <c r="G14" s="173"/>
      <c r="H14" s="1422" t="s">
        <v>99</v>
      </c>
      <c r="I14" s="358" t="s">
        <v>43</v>
      </c>
      <c r="J14" s="112">
        <v>26066</v>
      </c>
      <c r="K14" s="286">
        <v>26066</v>
      </c>
      <c r="L14" s="191">
        <v>100000</v>
      </c>
      <c r="M14" s="97"/>
      <c r="N14" s="97"/>
      <c r="O14" s="192">
        <v>100000</v>
      </c>
      <c r="P14" s="361">
        <v>164200</v>
      </c>
      <c r="Q14" s="90"/>
      <c r="R14" s="418" t="s">
        <v>187</v>
      </c>
      <c r="S14" s="692"/>
      <c r="T14" s="32">
        <v>1</v>
      </c>
      <c r="U14" s="25"/>
    </row>
    <row r="15" spans="1:25" ht="25.5" customHeight="1" x14ac:dyDescent="0.2">
      <c r="A15" s="751"/>
      <c r="B15" s="753"/>
      <c r="C15" s="771"/>
      <c r="D15" s="1451" t="s">
        <v>9</v>
      </c>
      <c r="E15" s="1486" t="s">
        <v>184</v>
      </c>
      <c r="F15" s="1424" t="s">
        <v>142</v>
      </c>
      <c r="G15" s="764"/>
      <c r="H15" s="1423"/>
      <c r="I15" s="363" t="s">
        <v>43</v>
      </c>
      <c r="J15" s="594"/>
      <c r="K15" s="595"/>
      <c r="L15" s="364">
        <v>30000</v>
      </c>
      <c r="M15" s="365">
        <v>30000</v>
      </c>
      <c r="N15" s="366"/>
      <c r="O15" s="367"/>
      <c r="P15" s="368">
        <v>70000</v>
      </c>
      <c r="Q15" s="369"/>
      <c r="R15" s="424" t="s">
        <v>188</v>
      </c>
      <c r="S15" s="370"/>
      <c r="T15" s="370">
        <v>1</v>
      </c>
      <c r="U15" s="371"/>
      <c r="V15" s="596"/>
      <c r="W15" s="785"/>
      <c r="X15" s="785"/>
      <c r="Y15" s="785"/>
    </row>
    <row r="16" spans="1:25" ht="27.75" customHeight="1" x14ac:dyDescent="0.2">
      <c r="A16" s="751"/>
      <c r="B16" s="753"/>
      <c r="C16" s="771"/>
      <c r="D16" s="1452"/>
      <c r="E16" s="1252"/>
      <c r="F16" s="1425"/>
      <c r="G16" s="764"/>
      <c r="H16" s="786"/>
      <c r="I16" s="358" t="s">
        <v>43</v>
      </c>
      <c r="J16" s="112">
        <v>49235</v>
      </c>
      <c r="K16" s="286">
        <v>49235</v>
      </c>
      <c r="L16" s="359">
        <v>23800</v>
      </c>
      <c r="M16" s="360">
        <v>23800</v>
      </c>
      <c r="N16" s="105"/>
      <c r="O16" s="192"/>
      <c r="P16" s="361"/>
      <c r="Q16" s="287"/>
      <c r="R16" s="362" t="s">
        <v>175</v>
      </c>
      <c r="S16" s="314">
        <v>1</v>
      </c>
      <c r="T16" s="314"/>
      <c r="U16" s="315"/>
      <c r="V16" s="787"/>
      <c r="W16" s="785"/>
      <c r="X16" s="785"/>
      <c r="Y16" s="785"/>
    </row>
    <row r="17" spans="1:30" ht="31.5" customHeight="1" x14ac:dyDescent="0.2">
      <c r="A17" s="751"/>
      <c r="B17" s="753"/>
      <c r="C17" s="771"/>
      <c r="D17" s="76" t="s">
        <v>46</v>
      </c>
      <c r="E17" s="177" t="s">
        <v>90</v>
      </c>
      <c r="F17" s="172"/>
      <c r="G17" s="764"/>
      <c r="H17" s="786"/>
      <c r="I17" s="190" t="s">
        <v>43</v>
      </c>
      <c r="J17" s="597">
        <v>14481</v>
      </c>
      <c r="K17" s="598">
        <v>14398</v>
      </c>
      <c r="L17" s="349">
        <v>1400</v>
      </c>
      <c r="M17" s="156"/>
      <c r="N17" s="156"/>
      <c r="O17" s="197">
        <v>1400</v>
      </c>
      <c r="P17" s="343"/>
      <c r="Q17" s="146"/>
      <c r="R17" s="185" t="s">
        <v>106</v>
      </c>
      <c r="S17" s="207">
        <v>1</v>
      </c>
      <c r="T17" s="145"/>
      <c r="U17" s="150"/>
    </row>
    <row r="18" spans="1:30" ht="18.75" customHeight="1" x14ac:dyDescent="0.2">
      <c r="A18" s="751"/>
      <c r="B18" s="753"/>
      <c r="C18" s="760"/>
      <c r="D18" s="1491" t="s">
        <v>47</v>
      </c>
      <c r="E18" s="1493" t="s">
        <v>97</v>
      </c>
      <c r="F18" s="142"/>
      <c r="G18" s="206"/>
      <c r="H18" s="1365"/>
      <c r="I18" s="194" t="s">
        <v>43</v>
      </c>
      <c r="J18" s="208"/>
      <c r="K18" s="335">
        <v>12743</v>
      </c>
      <c r="L18" s="209">
        <v>6400</v>
      </c>
      <c r="M18" s="170"/>
      <c r="N18" s="170"/>
      <c r="O18" s="210">
        <v>6400</v>
      </c>
      <c r="P18" s="211"/>
      <c r="Q18" s="212"/>
      <c r="R18" s="1228" t="s">
        <v>56</v>
      </c>
      <c r="S18" s="37">
        <v>1</v>
      </c>
      <c r="T18" s="52"/>
      <c r="U18" s="38"/>
      <c r="AB18" s="214"/>
    </row>
    <row r="19" spans="1:30" ht="20.25" customHeight="1" x14ac:dyDescent="0.2">
      <c r="A19" s="751"/>
      <c r="B19" s="753"/>
      <c r="C19" s="760"/>
      <c r="D19" s="1492"/>
      <c r="E19" s="1494"/>
      <c r="F19" s="39"/>
      <c r="G19" s="206"/>
      <c r="H19" s="1495"/>
      <c r="I19" s="144" t="s">
        <v>139</v>
      </c>
      <c r="J19" s="213"/>
      <c r="K19" s="286">
        <f>33923-12743</f>
        <v>21180</v>
      </c>
      <c r="L19" s="191"/>
      <c r="M19" s="97"/>
      <c r="N19" s="97"/>
      <c r="O19" s="192"/>
      <c r="P19" s="110"/>
      <c r="Q19" s="112"/>
      <c r="R19" s="1206"/>
      <c r="S19" s="32"/>
      <c r="T19" s="151"/>
      <c r="U19" s="25"/>
      <c r="AB19" s="214"/>
    </row>
    <row r="20" spans="1:30" ht="56.25" customHeight="1" x14ac:dyDescent="0.2">
      <c r="A20" s="751"/>
      <c r="B20" s="753"/>
      <c r="C20" s="760"/>
      <c r="D20" s="153" t="s">
        <v>48</v>
      </c>
      <c r="E20" s="204" t="s">
        <v>104</v>
      </c>
      <c r="F20" s="205"/>
      <c r="G20" s="764"/>
      <c r="H20" s="786"/>
      <c r="I20" s="198" t="s">
        <v>43</v>
      </c>
      <c r="J20" s="196">
        <v>2433</v>
      </c>
      <c r="K20" s="282">
        <v>2433</v>
      </c>
      <c r="L20" s="349">
        <v>2500</v>
      </c>
      <c r="M20" s="350">
        <v>2500</v>
      </c>
      <c r="N20" s="350"/>
      <c r="O20" s="599"/>
      <c r="P20" s="199"/>
      <c r="Q20" s="199"/>
      <c r="R20" s="761" t="s">
        <v>89</v>
      </c>
      <c r="S20" s="849">
        <v>1</v>
      </c>
      <c r="T20" s="849">
        <v>1</v>
      </c>
      <c r="U20" s="200"/>
      <c r="AB20" s="600"/>
    </row>
    <row r="21" spans="1:30" ht="20.25" customHeight="1" x14ac:dyDescent="0.2">
      <c r="A21" s="1366"/>
      <c r="B21" s="1368"/>
      <c r="C21" s="1421"/>
      <c r="D21" s="1496" t="s">
        <v>76</v>
      </c>
      <c r="E21" s="1500" t="s">
        <v>59</v>
      </c>
      <c r="F21" s="1498"/>
      <c r="G21" s="1444"/>
      <c r="H21" s="1468"/>
      <c r="I21" s="201" t="s">
        <v>43</v>
      </c>
      <c r="J21" s="196">
        <v>7820</v>
      </c>
      <c r="K21" s="282">
        <v>7820</v>
      </c>
      <c r="L21" s="195">
        <v>7900</v>
      </c>
      <c r="M21" s="125">
        <v>7900</v>
      </c>
      <c r="N21" s="125"/>
      <c r="O21" s="126"/>
      <c r="P21" s="344">
        <v>7900</v>
      </c>
      <c r="Q21" s="103">
        <v>7900</v>
      </c>
      <c r="R21" s="85" t="s">
        <v>67</v>
      </c>
      <c r="S21" s="202">
        <v>100</v>
      </c>
      <c r="T21" s="202">
        <v>100</v>
      </c>
      <c r="U21" s="203">
        <v>100</v>
      </c>
    </row>
    <row r="22" spans="1:30" ht="19.5" customHeight="1" x14ac:dyDescent="0.2">
      <c r="A22" s="1366"/>
      <c r="B22" s="1368"/>
      <c r="C22" s="1421"/>
      <c r="D22" s="1497"/>
      <c r="E22" s="1501"/>
      <c r="F22" s="1499"/>
      <c r="G22" s="1444"/>
      <c r="H22" s="1468"/>
      <c r="I22" s="36"/>
      <c r="J22" s="112"/>
      <c r="K22" s="286"/>
      <c r="L22" s="104"/>
      <c r="M22" s="152"/>
      <c r="N22" s="152"/>
      <c r="O22" s="106"/>
      <c r="P22" s="345"/>
      <c r="Q22" s="93"/>
      <c r="R22" s="16" t="s">
        <v>95</v>
      </c>
      <c r="S22" s="37">
        <v>1</v>
      </c>
      <c r="T22" s="37">
        <v>1</v>
      </c>
      <c r="U22" s="38">
        <v>1</v>
      </c>
    </row>
    <row r="23" spans="1:30" ht="26.25" customHeight="1" x14ac:dyDescent="0.2">
      <c r="A23" s="751"/>
      <c r="B23" s="753"/>
      <c r="C23" s="760"/>
      <c r="D23" s="326" t="s">
        <v>143</v>
      </c>
      <c r="E23" s="139" t="s">
        <v>165</v>
      </c>
      <c r="F23" s="327"/>
      <c r="G23" s="319"/>
      <c r="H23" s="776"/>
      <c r="I23" s="320" t="s">
        <v>43</v>
      </c>
      <c r="J23" s="321"/>
      <c r="K23" s="342"/>
      <c r="L23" s="342">
        <v>15000</v>
      </c>
      <c r="M23" s="322">
        <v>15000</v>
      </c>
      <c r="N23" s="322"/>
      <c r="O23" s="348"/>
      <c r="P23" s="346"/>
      <c r="Q23" s="323"/>
      <c r="R23" s="324" t="s">
        <v>88</v>
      </c>
      <c r="S23" s="847">
        <v>1</v>
      </c>
      <c r="T23" s="847"/>
      <c r="U23" s="848"/>
      <c r="V23" s="26"/>
      <c r="W23" s="72"/>
      <c r="X23" s="72"/>
      <c r="Y23" s="72"/>
      <c r="Z23" s="72"/>
      <c r="AA23" s="72"/>
      <c r="AB23" s="72"/>
      <c r="AC23" s="72"/>
      <c r="AD23" s="72"/>
    </row>
    <row r="24" spans="1:30" ht="27" customHeight="1" x14ac:dyDescent="0.2">
      <c r="A24" s="751"/>
      <c r="B24" s="753"/>
      <c r="C24" s="771"/>
      <c r="D24" s="773" t="s">
        <v>144</v>
      </c>
      <c r="E24" s="178" t="s">
        <v>105</v>
      </c>
      <c r="F24" s="174"/>
      <c r="G24" s="173"/>
      <c r="H24" s="175"/>
      <c r="I24" s="179" t="s">
        <v>43</v>
      </c>
      <c r="J24" s="112"/>
      <c r="K24" s="286"/>
      <c r="L24" s="104"/>
      <c r="M24" s="105"/>
      <c r="N24" s="105"/>
      <c r="O24" s="109"/>
      <c r="P24" s="347"/>
      <c r="Q24" s="90">
        <v>230000</v>
      </c>
      <c r="R24" s="176" t="s">
        <v>88</v>
      </c>
      <c r="S24" s="73"/>
      <c r="T24" s="74"/>
      <c r="U24" s="75">
        <v>1</v>
      </c>
    </row>
    <row r="25" spans="1:30" ht="51" x14ac:dyDescent="0.2">
      <c r="A25" s="751"/>
      <c r="B25" s="753"/>
      <c r="C25" s="760"/>
      <c r="D25" s="217" t="s">
        <v>168</v>
      </c>
      <c r="E25" s="746" t="s">
        <v>185</v>
      </c>
      <c r="F25" s="140"/>
      <c r="G25" s="206"/>
      <c r="H25" s="278" t="s">
        <v>91</v>
      </c>
      <c r="I25" s="144" t="s">
        <v>116</v>
      </c>
      <c r="J25" s="112"/>
      <c r="K25" s="111"/>
      <c r="L25" s="99"/>
      <c r="M25" s="100"/>
      <c r="N25" s="100"/>
      <c r="O25" s="147"/>
      <c r="P25" s="149"/>
      <c r="Q25" s="102"/>
      <c r="R25" s="33" t="s">
        <v>57</v>
      </c>
      <c r="S25" s="145">
        <v>1</v>
      </c>
      <c r="T25" s="145"/>
      <c r="U25" s="150"/>
      <c r="W25" s="40"/>
    </row>
    <row r="26" spans="1:30" ht="52.5" customHeight="1" x14ac:dyDescent="0.2">
      <c r="A26" s="751"/>
      <c r="B26" s="753"/>
      <c r="C26" s="760"/>
      <c r="D26" s="217" t="s">
        <v>146</v>
      </c>
      <c r="E26" s="139" t="s">
        <v>81</v>
      </c>
      <c r="F26" s="140" t="s">
        <v>137</v>
      </c>
      <c r="G26" s="246"/>
      <c r="H26" s="788"/>
      <c r="I26" s="138" t="s">
        <v>116</v>
      </c>
      <c r="J26" s="129">
        <f>K26</f>
        <v>0</v>
      </c>
      <c r="K26" s="111"/>
      <c r="L26" s="99"/>
      <c r="M26" s="100"/>
      <c r="N26" s="100"/>
      <c r="O26" s="101"/>
      <c r="P26" s="148"/>
      <c r="Q26" s="102"/>
      <c r="R26" s="33" t="s">
        <v>57</v>
      </c>
      <c r="S26" s="145">
        <v>1</v>
      </c>
      <c r="T26" s="145"/>
      <c r="U26" s="150"/>
      <c r="W26" s="40"/>
    </row>
    <row r="27" spans="1:30" ht="16.5" customHeight="1" x14ac:dyDescent="0.2">
      <c r="A27" s="48"/>
      <c r="B27" s="27"/>
      <c r="C27" s="181"/>
      <c r="D27" s="311">
        <v>12</v>
      </c>
      <c r="E27" s="1427" t="s">
        <v>163</v>
      </c>
      <c r="F27" s="312" t="s">
        <v>83</v>
      </c>
      <c r="G27" s="300"/>
      <c r="H27" s="1433"/>
      <c r="I27" s="218" t="s">
        <v>43</v>
      </c>
      <c r="J27" s="282">
        <f>28093+8225</f>
        <v>36318</v>
      </c>
      <c r="K27" s="282">
        <f>23729+11169</f>
        <v>34898</v>
      </c>
      <c r="L27" s="282"/>
      <c r="M27" s="170"/>
      <c r="N27" s="170"/>
      <c r="O27" s="601"/>
      <c r="P27" s="283"/>
      <c r="Q27" s="283"/>
      <c r="R27" s="1430"/>
      <c r="S27" s="309"/>
      <c r="T27" s="309"/>
      <c r="U27" s="284"/>
    </row>
    <row r="28" spans="1:30" ht="12" customHeight="1" x14ac:dyDescent="0.2">
      <c r="A28" s="48"/>
      <c r="B28" s="27"/>
      <c r="C28" s="182"/>
      <c r="D28" s="296"/>
      <c r="E28" s="1428"/>
      <c r="F28" s="297"/>
      <c r="G28" s="298"/>
      <c r="H28" s="1365"/>
      <c r="I28" s="313" t="s">
        <v>54</v>
      </c>
      <c r="J28" s="288">
        <f>159697+53840</f>
        <v>213537</v>
      </c>
      <c r="K28" s="288">
        <f>159697+53840</f>
        <v>213537</v>
      </c>
      <c r="L28" s="288"/>
      <c r="M28" s="143"/>
      <c r="N28" s="143"/>
      <c r="O28" s="602"/>
      <c r="P28" s="281"/>
      <c r="Q28" s="281"/>
      <c r="R28" s="1431"/>
      <c r="S28" s="215"/>
      <c r="T28" s="215"/>
      <c r="U28" s="764"/>
    </row>
    <row r="29" spans="1:30" ht="16.5" customHeight="1" x14ac:dyDescent="0.2">
      <c r="A29" s="704"/>
      <c r="B29" s="705"/>
      <c r="C29" s="706"/>
      <c r="D29" s="316"/>
      <c r="E29" s="1429"/>
      <c r="F29" s="317"/>
      <c r="G29" s="299"/>
      <c r="H29" s="1434"/>
      <c r="I29" s="285" t="s">
        <v>139</v>
      </c>
      <c r="J29" s="286"/>
      <c r="K29" s="286">
        <v>89935</v>
      </c>
      <c r="L29" s="286"/>
      <c r="M29" s="97"/>
      <c r="N29" s="97"/>
      <c r="O29" s="361"/>
      <c r="P29" s="287"/>
      <c r="Q29" s="287"/>
      <c r="R29" s="1432"/>
      <c r="S29" s="310"/>
      <c r="T29" s="310"/>
      <c r="U29" s="318"/>
    </row>
    <row r="30" spans="1:30" ht="27" customHeight="1" x14ac:dyDescent="0.2">
      <c r="A30" s="751"/>
      <c r="B30" s="753"/>
      <c r="C30" s="771"/>
      <c r="D30" s="295"/>
      <c r="E30" s="177" t="s">
        <v>117</v>
      </c>
      <c r="F30" s="301"/>
      <c r="G30" s="299"/>
      <c r="H30" s="777"/>
      <c r="I30" s="279" t="s">
        <v>116</v>
      </c>
      <c r="J30" s="137">
        <v>11585</v>
      </c>
      <c r="K30" s="288">
        <v>11585</v>
      </c>
      <c r="L30" s="280"/>
      <c r="M30" s="143"/>
      <c r="N30" s="143"/>
      <c r="O30" s="197"/>
      <c r="P30" s="281"/>
      <c r="Q30" s="281"/>
      <c r="R30" s="220" t="s">
        <v>56</v>
      </c>
      <c r="S30" s="291"/>
      <c r="T30" s="291"/>
      <c r="U30" s="293"/>
    </row>
    <row r="31" spans="1:30" ht="25.5" x14ac:dyDescent="0.2">
      <c r="A31" s="751"/>
      <c r="B31" s="753"/>
      <c r="C31" s="771"/>
      <c r="D31" s="296"/>
      <c r="E31" s="590" t="s">
        <v>75</v>
      </c>
      <c r="F31" s="302"/>
      <c r="G31" s="764"/>
      <c r="H31" s="183"/>
      <c r="I31" s="777" t="s">
        <v>43</v>
      </c>
      <c r="J31" s="130">
        <v>40518</v>
      </c>
      <c r="K31" s="114">
        <v>40518</v>
      </c>
      <c r="L31" s="280"/>
      <c r="M31" s="143"/>
      <c r="N31" s="143"/>
      <c r="O31" s="197"/>
      <c r="P31" s="290"/>
      <c r="Q31" s="137"/>
      <c r="R31" s="220"/>
      <c r="S31" s="291"/>
      <c r="T31" s="292"/>
      <c r="U31" s="293"/>
      <c r="V31" s="72"/>
      <c r="W31" s="72"/>
    </row>
    <row r="32" spans="1:30" ht="30" customHeight="1" x14ac:dyDescent="0.2">
      <c r="A32" s="751"/>
      <c r="B32" s="753"/>
      <c r="C32" s="760"/>
      <c r="D32" s="303"/>
      <c r="E32" s="340" t="s">
        <v>103</v>
      </c>
      <c r="F32" s="308" t="s">
        <v>82</v>
      </c>
      <c r="G32" s="141"/>
      <c r="H32" s="183"/>
      <c r="I32" s="138" t="s">
        <v>43</v>
      </c>
      <c r="J32" s="270">
        <v>11063</v>
      </c>
      <c r="K32" s="111">
        <v>0</v>
      </c>
      <c r="L32" s="209"/>
      <c r="M32" s="170"/>
      <c r="N32" s="170"/>
      <c r="O32" s="210"/>
      <c r="P32" s="335"/>
      <c r="Q32" s="196"/>
      <c r="R32" s="336"/>
      <c r="S32" s="333"/>
      <c r="T32" s="333"/>
      <c r="U32" s="334"/>
      <c r="V32" s="72"/>
      <c r="W32" s="72"/>
    </row>
    <row r="33" spans="1:24" ht="19.5" customHeight="1" x14ac:dyDescent="0.2">
      <c r="A33" s="751"/>
      <c r="B33" s="753"/>
      <c r="C33" s="760"/>
      <c r="D33" s="303"/>
      <c r="E33" s="591" t="s">
        <v>145</v>
      </c>
      <c r="F33" s="304"/>
      <c r="G33" s="71"/>
      <c r="H33" s="183"/>
      <c r="I33" s="138" t="s">
        <v>43</v>
      </c>
      <c r="J33" s="270">
        <v>2896</v>
      </c>
      <c r="K33" s="111">
        <v>2979</v>
      </c>
      <c r="L33" s="280"/>
      <c r="M33" s="143"/>
      <c r="N33" s="143"/>
      <c r="O33" s="197"/>
      <c r="P33" s="290"/>
      <c r="Q33" s="137"/>
      <c r="R33" s="337"/>
      <c r="S33" s="291"/>
      <c r="T33" s="291"/>
      <c r="U33" s="293"/>
      <c r="V33" s="72"/>
      <c r="W33" s="72"/>
    </row>
    <row r="34" spans="1:24" ht="40.5" customHeight="1" x14ac:dyDescent="0.2">
      <c r="A34" s="751"/>
      <c r="B34" s="753"/>
      <c r="C34" s="771"/>
      <c r="D34" s="305"/>
      <c r="E34" s="592" t="s">
        <v>129</v>
      </c>
      <c r="F34" s="306"/>
      <c r="G34" s="307"/>
      <c r="H34" s="184"/>
      <c r="I34" s="294" t="s">
        <v>43</v>
      </c>
      <c r="J34" s="270">
        <v>3765</v>
      </c>
      <c r="K34" s="111">
        <v>3505</v>
      </c>
      <c r="L34" s="280"/>
      <c r="M34" s="143"/>
      <c r="N34" s="143"/>
      <c r="O34" s="197"/>
      <c r="P34" s="290"/>
      <c r="Q34" s="289"/>
      <c r="R34" s="220"/>
      <c r="S34" s="291"/>
      <c r="T34" s="291"/>
      <c r="U34" s="293"/>
      <c r="V34" s="72"/>
      <c r="W34" s="72"/>
    </row>
    <row r="35" spans="1:24" ht="39" customHeight="1" x14ac:dyDescent="0.2">
      <c r="A35" s="751"/>
      <c r="B35" s="753"/>
      <c r="C35" s="771"/>
      <c r="D35" s="305"/>
      <c r="E35" s="593" t="s">
        <v>135</v>
      </c>
      <c r="F35" s="690" t="s">
        <v>136</v>
      </c>
      <c r="G35" s="307"/>
      <c r="H35" s="186"/>
      <c r="I35" s="294" t="s">
        <v>43</v>
      </c>
      <c r="J35" s="270">
        <v>5561</v>
      </c>
      <c r="K35" s="111">
        <v>5561</v>
      </c>
      <c r="L35" s="191"/>
      <c r="M35" s="97"/>
      <c r="N35" s="97"/>
      <c r="O35" s="192"/>
      <c r="P35" s="110"/>
      <c r="Q35" s="222"/>
      <c r="R35" s="223"/>
      <c r="S35" s="314"/>
      <c r="T35" s="314"/>
      <c r="U35" s="315"/>
      <c r="V35" s="72"/>
      <c r="W35" s="72"/>
    </row>
    <row r="36" spans="1:24" ht="17.25" customHeight="1" thickBot="1" x14ac:dyDescent="0.25">
      <c r="A36" s="752"/>
      <c r="B36" s="754"/>
      <c r="C36" s="180"/>
      <c r="D36" s="187"/>
      <c r="E36" s="187"/>
      <c r="F36" s="187"/>
      <c r="G36" s="187"/>
      <c r="H36" s="1426" t="s">
        <v>80</v>
      </c>
      <c r="I36" s="1426"/>
      <c r="J36" s="603">
        <f>SUM(J14:J35)</f>
        <v>425278</v>
      </c>
      <c r="K36" s="603">
        <f>SUM(K14:K35)</f>
        <v>536393</v>
      </c>
      <c r="L36" s="604">
        <f>SUM(L14:L26)</f>
        <v>187000</v>
      </c>
      <c r="M36" s="605">
        <f>SUM(M14:M35)</f>
        <v>79200</v>
      </c>
      <c r="N36" s="605">
        <f>SUM(N14:N35)</f>
        <v>0</v>
      </c>
      <c r="O36" s="606">
        <f>SUM(O14:O24)</f>
        <v>107800</v>
      </c>
      <c r="P36" s="607">
        <f>SUM(P14:P35)</f>
        <v>242100</v>
      </c>
      <c r="Q36" s="603">
        <f>SUM(Q14:Q35)</f>
        <v>237900</v>
      </c>
      <c r="R36" s="188"/>
      <c r="S36" s="55"/>
      <c r="T36" s="55"/>
      <c r="U36" s="54"/>
      <c r="V36" s="30"/>
    </row>
    <row r="37" spans="1:24" ht="18" customHeight="1" x14ac:dyDescent="0.2">
      <c r="A37" s="1453" t="s">
        <v>7</v>
      </c>
      <c r="B37" s="1454" t="s">
        <v>7</v>
      </c>
      <c r="C37" s="1420" t="s">
        <v>9</v>
      </c>
      <c r="D37" s="693"/>
      <c r="E37" s="697" t="s">
        <v>148</v>
      </c>
      <c r="F37" s="698"/>
      <c r="G37" s="1449" t="s">
        <v>53</v>
      </c>
      <c r="H37" s="699"/>
      <c r="I37" s="700"/>
      <c r="J37" s="701"/>
      <c r="K37" s="703"/>
      <c r="L37" s="608"/>
      <c r="M37" s="122"/>
      <c r="N37" s="122"/>
      <c r="O37" s="123"/>
      <c r="P37" s="91"/>
      <c r="Q37" s="91"/>
      <c r="R37" s="189"/>
      <c r="S37" s="21"/>
      <c r="T37" s="21"/>
      <c r="U37" s="22"/>
      <c r="W37" s="15"/>
      <c r="X37" s="40"/>
    </row>
    <row r="38" spans="1:24" ht="21" customHeight="1" x14ac:dyDescent="0.2">
      <c r="A38" s="1366"/>
      <c r="B38" s="1368"/>
      <c r="C38" s="1421"/>
      <c r="D38" s="226" t="s">
        <v>7</v>
      </c>
      <c r="E38" s="1427" t="s">
        <v>149</v>
      </c>
      <c r="F38" s="1479" t="s">
        <v>79</v>
      </c>
      <c r="G38" s="1450"/>
      <c r="H38" s="1477" t="s">
        <v>92</v>
      </c>
      <c r="I38" s="218" t="s">
        <v>43</v>
      </c>
      <c r="J38" s="196">
        <f>60/3.4528*1000</f>
        <v>17377</v>
      </c>
      <c r="K38" s="196">
        <f>60/3.4528*1000</f>
        <v>17377</v>
      </c>
      <c r="L38" s="219">
        <v>35600</v>
      </c>
      <c r="M38" s="170">
        <v>35600</v>
      </c>
      <c r="N38" s="170"/>
      <c r="O38" s="210"/>
      <c r="P38" s="212">
        <v>40000</v>
      </c>
      <c r="Q38" s="212">
        <v>40000</v>
      </c>
      <c r="R38" s="220" t="s">
        <v>58</v>
      </c>
      <c r="S38" s="221">
        <v>30</v>
      </c>
      <c r="T38" s="221">
        <v>30</v>
      </c>
      <c r="U38" s="216">
        <v>30</v>
      </c>
      <c r="W38" s="15"/>
      <c r="X38" s="40"/>
    </row>
    <row r="39" spans="1:24" ht="19.5" customHeight="1" x14ac:dyDescent="0.2">
      <c r="A39" s="1366"/>
      <c r="B39" s="1368"/>
      <c r="C39" s="1421"/>
      <c r="D39" s="782"/>
      <c r="E39" s="1252"/>
      <c r="F39" s="1480"/>
      <c r="G39" s="1450"/>
      <c r="H39" s="1478"/>
      <c r="I39" s="213" t="s">
        <v>139</v>
      </c>
      <c r="J39" s="112"/>
      <c r="K39" s="112">
        <v>14000</v>
      </c>
      <c r="L39" s="110">
        <v>4400</v>
      </c>
      <c r="M39" s="97">
        <v>4400</v>
      </c>
      <c r="N39" s="97"/>
      <c r="O39" s="192"/>
      <c r="P39" s="222"/>
      <c r="Q39" s="222"/>
      <c r="R39" s="223"/>
      <c r="S39" s="224"/>
      <c r="T39" s="224"/>
      <c r="U39" s="225"/>
      <c r="W39" s="15"/>
    </row>
    <row r="40" spans="1:24" ht="15" customHeight="1" x14ac:dyDescent="0.2">
      <c r="A40" s="1366"/>
      <c r="B40" s="1368"/>
      <c r="C40" s="1459"/>
      <c r="D40" s="781" t="s">
        <v>9</v>
      </c>
      <c r="E40" s="1484" t="s">
        <v>174</v>
      </c>
      <c r="F40" s="1479"/>
      <c r="G40" s="1450"/>
      <c r="H40" s="1478"/>
      <c r="I40" s="218"/>
      <c r="J40" s="228"/>
      <c r="K40" s="228"/>
      <c r="L40" s="372"/>
      <c r="M40" s="233"/>
      <c r="N40" s="233"/>
      <c r="O40" s="236"/>
      <c r="P40" s="356"/>
      <c r="Q40" s="357"/>
      <c r="R40" s="1438" t="s">
        <v>61</v>
      </c>
      <c r="S40" s="230">
        <v>3</v>
      </c>
      <c r="T40" s="230">
        <v>1</v>
      </c>
      <c r="U40" s="231">
        <v>1</v>
      </c>
      <c r="W40" s="15"/>
    </row>
    <row r="41" spans="1:24" ht="16.5" customHeight="1" x14ac:dyDescent="0.2">
      <c r="A41" s="1366"/>
      <c r="B41" s="1368"/>
      <c r="C41" s="1459"/>
      <c r="D41" s="226"/>
      <c r="E41" s="1485"/>
      <c r="F41" s="1479"/>
      <c r="G41" s="1450"/>
      <c r="H41" s="789"/>
      <c r="I41" s="373"/>
      <c r="J41" s="374"/>
      <c r="K41" s="374"/>
      <c r="L41" s="375"/>
      <c r="M41" s="376"/>
      <c r="N41" s="376"/>
      <c r="O41" s="377"/>
      <c r="P41" s="378"/>
      <c r="Q41" s="379"/>
      <c r="R41" s="1439"/>
      <c r="S41" s="28"/>
      <c r="T41" s="28"/>
      <c r="U41" s="29"/>
      <c r="W41" s="15"/>
    </row>
    <row r="42" spans="1:24" ht="76.5" customHeight="1" x14ac:dyDescent="0.2">
      <c r="A42" s="1366"/>
      <c r="B42" s="1368"/>
      <c r="C42" s="1459"/>
      <c r="D42" s="226"/>
      <c r="E42" s="744" t="s">
        <v>189</v>
      </c>
      <c r="F42" s="1502"/>
      <c r="G42" s="1450"/>
      <c r="H42" s="789"/>
      <c r="I42" s="385" t="s">
        <v>43</v>
      </c>
      <c r="J42" s="386">
        <v>8689</v>
      </c>
      <c r="K42" s="386">
        <v>8689</v>
      </c>
      <c r="L42" s="387">
        <v>8000</v>
      </c>
      <c r="M42" s="388">
        <v>8000</v>
      </c>
      <c r="N42" s="388"/>
      <c r="O42" s="389"/>
      <c r="P42" s="390">
        <v>8000</v>
      </c>
      <c r="Q42" s="391">
        <v>8000</v>
      </c>
      <c r="R42" s="1440"/>
      <c r="S42" s="28"/>
      <c r="T42" s="28"/>
      <c r="U42" s="29"/>
      <c r="V42" s="399"/>
      <c r="W42" s="15"/>
    </row>
    <row r="43" spans="1:24" ht="39" customHeight="1" x14ac:dyDescent="0.2">
      <c r="A43" s="1366"/>
      <c r="B43" s="1368"/>
      <c r="C43" s="1459"/>
      <c r="D43" s="226"/>
      <c r="E43" s="381" t="s">
        <v>190</v>
      </c>
      <c r="F43" s="1502"/>
      <c r="G43" s="1450"/>
      <c r="H43" s="789"/>
      <c r="I43" s="392"/>
      <c r="J43" s="386"/>
      <c r="K43" s="393"/>
      <c r="L43" s="394"/>
      <c r="M43" s="395"/>
      <c r="N43" s="395"/>
      <c r="O43" s="396"/>
      <c r="P43" s="397"/>
      <c r="Q43" s="398"/>
      <c r="R43" s="762"/>
      <c r="S43" s="28"/>
      <c r="T43" s="28"/>
      <c r="U43" s="29"/>
      <c r="W43" s="400"/>
    </row>
    <row r="44" spans="1:24" ht="15" customHeight="1" x14ac:dyDescent="0.2">
      <c r="A44" s="751"/>
      <c r="B44" s="753"/>
      <c r="C44" s="771"/>
      <c r="D44" s="226"/>
      <c r="E44" s="227" t="s">
        <v>191</v>
      </c>
      <c r="F44" s="784"/>
      <c r="G44" s="764"/>
      <c r="H44" s="789"/>
      <c r="I44" s="313" t="s">
        <v>43</v>
      </c>
      <c r="J44" s="130"/>
      <c r="K44" s="237"/>
      <c r="L44" s="238">
        <v>140000</v>
      </c>
      <c r="M44" s="235"/>
      <c r="N44" s="235"/>
      <c r="O44" s="236">
        <v>140000</v>
      </c>
      <c r="P44" s="384"/>
      <c r="Q44" s="357"/>
      <c r="R44" s="790"/>
      <c r="S44" s="28"/>
      <c r="T44" s="28"/>
      <c r="U44" s="29"/>
      <c r="W44" s="15"/>
    </row>
    <row r="45" spans="1:24" ht="14.25" customHeight="1" x14ac:dyDescent="0.2">
      <c r="A45" s="751"/>
      <c r="B45" s="753"/>
      <c r="C45" s="771"/>
      <c r="D45" s="226"/>
      <c r="E45" s="227" t="s">
        <v>192</v>
      </c>
      <c r="F45" s="784"/>
      <c r="G45" s="764"/>
      <c r="H45" s="789"/>
      <c r="I45" s="313" t="s">
        <v>43</v>
      </c>
      <c r="J45" s="130"/>
      <c r="K45" s="237"/>
      <c r="L45" s="238">
        <v>283000</v>
      </c>
      <c r="M45" s="235"/>
      <c r="N45" s="235"/>
      <c r="O45" s="236">
        <v>283000</v>
      </c>
      <c r="P45" s="384"/>
      <c r="Q45" s="357"/>
      <c r="R45" s="790"/>
      <c r="S45" s="28"/>
      <c r="T45" s="28"/>
      <c r="U45" s="29"/>
      <c r="W45" s="15"/>
    </row>
    <row r="46" spans="1:24" ht="16.5" customHeight="1" x14ac:dyDescent="0.2">
      <c r="A46" s="751"/>
      <c r="B46" s="753"/>
      <c r="C46" s="771"/>
      <c r="D46" s="226"/>
      <c r="E46" s="380" t="s">
        <v>193</v>
      </c>
      <c r="F46" s="784"/>
      <c r="G46" s="764"/>
      <c r="H46" s="789"/>
      <c r="I46" s="373" t="s">
        <v>43</v>
      </c>
      <c r="J46" s="374"/>
      <c r="K46" s="382"/>
      <c r="L46" s="238">
        <v>32000</v>
      </c>
      <c r="M46" s="235"/>
      <c r="N46" s="235"/>
      <c r="O46" s="236">
        <v>32000</v>
      </c>
      <c r="P46" s="383"/>
      <c r="Q46" s="379"/>
      <c r="R46" s="791"/>
      <c r="S46" s="23"/>
      <c r="T46" s="23"/>
      <c r="U46" s="24"/>
      <c r="W46" s="15"/>
    </row>
    <row r="47" spans="1:24" ht="27.75" customHeight="1" x14ac:dyDescent="0.2">
      <c r="A47" s="1366"/>
      <c r="B47" s="1368"/>
      <c r="C47" s="1421"/>
      <c r="D47" s="772" t="s">
        <v>45</v>
      </c>
      <c r="E47" s="247" t="s">
        <v>173</v>
      </c>
      <c r="F47" s="1456"/>
      <c r="G47" s="1441"/>
      <c r="H47" s="1442"/>
      <c r="I47" s="84"/>
      <c r="J47" s="228"/>
      <c r="K47" s="232"/>
      <c r="L47" s="242"/>
      <c r="M47" s="233"/>
      <c r="N47" s="233"/>
      <c r="O47" s="234"/>
      <c r="P47" s="243"/>
      <c r="Q47" s="229"/>
      <c r="R47" s="1419" t="s">
        <v>113</v>
      </c>
      <c r="S47" s="354">
        <v>12.2</v>
      </c>
      <c r="T47" s="355"/>
      <c r="U47" s="331">
        <f>0.8+U50</f>
        <v>0.8</v>
      </c>
      <c r="W47" s="15"/>
    </row>
    <row r="48" spans="1:24" ht="13.5" customHeight="1" x14ac:dyDescent="0.2">
      <c r="A48" s="1366"/>
      <c r="B48" s="1368"/>
      <c r="C48" s="1421"/>
      <c r="D48" s="67"/>
      <c r="E48" s="744" t="s">
        <v>194</v>
      </c>
      <c r="F48" s="1456"/>
      <c r="G48" s="1441"/>
      <c r="H48" s="1442"/>
      <c r="I48" s="241" t="s">
        <v>43</v>
      </c>
      <c r="J48" s="130"/>
      <c r="K48" s="237"/>
      <c r="L48" s="238">
        <v>132000</v>
      </c>
      <c r="M48" s="235"/>
      <c r="N48" s="235"/>
      <c r="O48" s="236">
        <v>132000</v>
      </c>
      <c r="P48" s="239"/>
      <c r="Q48" s="240"/>
      <c r="R48" s="1419"/>
      <c r="S48" s="609"/>
      <c r="T48" s="244"/>
      <c r="U48" s="245"/>
      <c r="W48" s="15"/>
    </row>
    <row r="49" spans="1:23" ht="13.5" customHeight="1" x14ac:dyDescent="0.2">
      <c r="A49" s="1366"/>
      <c r="B49" s="1368"/>
      <c r="C49" s="1421"/>
      <c r="D49" s="67"/>
      <c r="E49" s="1218" t="s">
        <v>195</v>
      </c>
      <c r="F49" s="1456"/>
      <c r="G49" s="1441"/>
      <c r="H49" s="1442"/>
      <c r="I49" s="241" t="s">
        <v>139</v>
      </c>
      <c r="J49" s="130"/>
      <c r="K49" s="237">
        <v>307200</v>
      </c>
      <c r="L49" s="238"/>
      <c r="M49" s="235"/>
      <c r="N49" s="235"/>
      <c r="O49" s="236"/>
      <c r="P49" s="239"/>
      <c r="Q49" s="240"/>
      <c r="R49" s="1419"/>
      <c r="S49" s="609"/>
      <c r="T49" s="244"/>
      <c r="U49" s="245"/>
      <c r="W49" s="15"/>
    </row>
    <row r="50" spans="1:23" ht="18" customHeight="1" x14ac:dyDescent="0.2">
      <c r="A50" s="1366"/>
      <c r="B50" s="1368"/>
      <c r="C50" s="1421"/>
      <c r="D50" s="263"/>
      <c r="E50" s="1219"/>
      <c r="F50" s="1456"/>
      <c r="G50" s="1441"/>
      <c r="H50" s="1442"/>
      <c r="I50" s="241" t="s">
        <v>43</v>
      </c>
      <c r="J50" s="130"/>
      <c r="K50" s="237"/>
      <c r="L50" s="238"/>
      <c r="M50" s="235"/>
      <c r="N50" s="235"/>
      <c r="O50" s="236"/>
      <c r="P50" s="239"/>
      <c r="Q50" s="240">
        <v>80000</v>
      </c>
      <c r="R50" s="1419"/>
      <c r="S50" s="244"/>
      <c r="T50" s="244"/>
      <c r="U50" s="610"/>
      <c r="W50" s="15"/>
    </row>
    <row r="51" spans="1:23" ht="41.25" customHeight="1" x14ac:dyDescent="0.2">
      <c r="A51" s="751"/>
      <c r="B51" s="753"/>
      <c r="C51" s="66"/>
      <c r="D51" s="265"/>
      <c r="E51" s="266" t="s">
        <v>150</v>
      </c>
      <c r="F51" s="267"/>
      <c r="G51" s="268"/>
      <c r="H51" s="792"/>
      <c r="I51" s="269" t="s">
        <v>114</v>
      </c>
      <c r="J51" s="270">
        <v>376506</v>
      </c>
      <c r="K51" s="270">
        <v>376506</v>
      </c>
      <c r="L51" s="271"/>
      <c r="M51" s="272"/>
      <c r="N51" s="272"/>
      <c r="O51" s="273"/>
      <c r="P51" s="611"/>
      <c r="Q51" s="274"/>
      <c r="R51" s="275"/>
      <c r="S51" s="276"/>
      <c r="T51" s="276"/>
      <c r="U51" s="277"/>
      <c r="W51" s="15"/>
    </row>
    <row r="52" spans="1:23" ht="14.25" customHeight="1" thickBot="1" x14ac:dyDescent="0.25">
      <c r="A52" s="752"/>
      <c r="B52" s="754"/>
      <c r="C52" s="42"/>
      <c r="D52" s="187"/>
      <c r="E52" s="187"/>
      <c r="F52" s="187"/>
      <c r="G52" s="187"/>
      <c r="H52" s="1426" t="s">
        <v>80</v>
      </c>
      <c r="I52" s="1426"/>
      <c r="J52" s="264">
        <f>SUM(J38:J51)</f>
        <v>402572</v>
      </c>
      <c r="K52" s="264">
        <f>SUM(K38:K51)</f>
        <v>723772</v>
      </c>
      <c r="L52" s="264">
        <f t="shared" ref="L52:Q52" si="0">SUM(L38:L50)</f>
        <v>635000</v>
      </c>
      <c r="M52" s="264">
        <f t="shared" si="0"/>
        <v>48000</v>
      </c>
      <c r="N52" s="264">
        <f t="shared" si="0"/>
        <v>0</v>
      </c>
      <c r="O52" s="264">
        <f t="shared" si="0"/>
        <v>587000</v>
      </c>
      <c r="P52" s="264">
        <f t="shared" si="0"/>
        <v>48000</v>
      </c>
      <c r="Q52" s="264">
        <f t="shared" si="0"/>
        <v>128000</v>
      </c>
      <c r="R52" s="694"/>
      <c r="S52" s="695"/>
      <c r="T52" s="695"/>
      <c r="U52" s="696"/>
      <c r="W52" s="15"/>
    </row>
    <row r="53" spans="1:23" ht="13.5" thickBot="1" x14ac:dyDescent="0.25">
      <c r="A53" s="752" t="s">
        <v>7</v>
      </c>
      <c r="B53" s="702" t="s">
        <v>7</v>
      </c>
      <c r="C53" s="1435" t="s">
        <v>10</v>
      </c>
      <c r="D53" s="1435"/>
      <c r="E53" s="1435"/>
      <c r="F53" s="1435"/>
      <c r="G53" s="1435"/>
      <c r="H53" s="1435"/>
      <c r="I53" s="1436"/>
      <c r="J53" s="131">
        <f t="shared" ref="J53:Q53" si="1">J52+J36</f>
        <v>827850</v>
      </c>
      <c r="K53" s="131">
        <f t="shared" si="1"/>
        <v>1260165</v>
      </c>
      <c r="L53" s="131">
        <f t="shared" si="1"/>
        <v>822000</v>
      </c>
      <c r="M53" s="131">
        <f t="shared" si="1"/>
        <v>127200</v>
      </c>
      <c r="N53" s="131">
        <f t="shared" si="1"/>
        <v>0</v>
      </c>
      <c r="O53" s="131">
        <f t="shared" si="1"/>
        <v>694800</v>
      </c>
      <c r="P53" s="131">
        <f t="shared" si="1"/>
        <v>290100</v>
      </c>
      <c r="Q53" s="131">
        <f t="shared" si="1"/>
        <v>365900</v>
      </c>
      <c r="R53" s="1437"/>
      <c r="S53" s="1356"/>
      <c r="T53" s="1356"/>
      <c r="U53" s="1357"/>
    </row>
    <row r="54" spans="1:23" ht="17.25" customHeight="1" thickBot="1" x14ac:dyDescent="0.25">
      <c r="A54" s="49" t="s">
        <v>7</v>
      </c>
      <c r="B54" s="14" t="s">
        <v>9</v>
      </c>
      <c r="C54" s="1446" t="s">
        <v>60</v>
      </c>
      <c r="D54" s="1447"/>
      <c r="E54" s="1447"/>
      <c r="F54" s="1447"/>
      <c r="G54" s="1447"/>
      <c r="H54" s="1447"/>
      <c r="I54" s="1447"/>
      <c r="J54" s="1447"/>
      <c r="K54" s="1447"/>
      <c r="L54" s="1447"/>
      <c r="M54" s="1447"/>
      <c r="N54" s="1447"/>
      <c r="O54" s="1447"/>
      <c r="P54" s="1447"/>
      <c r="Q54" s="1447"/>
      <c r="R54" s="1447"/>
      <c r="S54" s="1447"/>
      <c r="T54" s="1447"/>
      <c r="U54" s="1448"/>
    </row>
    <row r="55" spans="1:23" ht="25.5" customHeight="1" x14ac:dyDescent="0.2">
      <c r="A55" s="751" t="s">
        <v>7</v>
      </c>
      <c r="B55" s="753" t="s">
        <v>9</v>
      </c>
      <c r="C55" s="63" t="s">
        <v>7</v>
      </c>
      <c r="D55" s="65"/>
      <c r="E55" s="58" t="s">
        <v>107</v>
      </c>
      <c r="F55" s="719"/>
      <c r="G55" s="720" t="s">
        <v>53</v>
      </c>
      <c r="H55" s="256"/>
      <c r="I55" s="163" t="s">
        <v>43</v>
      </c>
      <c r="J55" s="136"/>
      <c r="K55" s="136"/>
      <c r="L55" s="121"/>
      <c r="M55" s="122"/>
      <c r="N55" s="122"/>
      <c r="O55" s="123"/>
      <c r="P55" s="94"/>
      <c r="Q55" s="95"/>
      <c r="R55" s="59"/>
      <c r="S55" s="60"/>
      <c r="T55" s="60"/>
      <c r="U55" s="61"/>
    </row>
    <row r="56" spans="1:23" ht="27" customHeight="1" x14ac:dyDescent="0.2">
      <c r="A56" s="1366"/>
      <c r="B56" s="1368"/>
      <c r="C56" s="1421"/>
      <c r="D56" s="1460" t="s">
        <v>7</v>
      </c>
      <c r="E56" s="1462" t="s">
        <v>62</v>
      </c>
      <c r="F56" s="1464" t="s">
        <v>84</v>
      </c>
      <c r="G56" s="1443"/>
      <c r="H56" s="1365" t="s">
        <v>93</v>
      </c>
      <c r="I56" s="164" t="s">
        <v>43</v>
      </c>
      <c r="J56" s="119">
        <v>30410</v>
      </c>
      <c r="K56" s="613">
        <v>28298</v>
      </c>
      <c r="L56" s="124">
        <v>28300</v>
      </c>
      <c r="M56" s="125">
        <v>28300</v>
      </c>
      <c r="N56" s="125"/>
      <c r="O56" s="126"/>
      <c r="P56" s="127">
        <v>28300</v>
      </c>
      <c r="Q56" s="103">
        <v>28300</v>
      </c>
      <c r="R56" s="85" t="s">
        <v>121</v>
      </c>
      <c r="S56" s="86">
        <v>80</v>
      </c>
      <c r="T56" s="86">
        <v>80</v>
      </c>
      <c r="U56" s="87">
        <v>80</v>
      </c>
      <c r="W56" s="15"/>
    </row>
    <row r="57" spans="1:23" ht="21" customHeight="1" x14ac:dyDescent="0.2">
      <c r="A57" s="1366"/>
      <c r="B57" s="1368"/>
      <c r="C57" s="1421"/>
      <c r="D57" s="1461"/>
      <c r="E57" s="1463"/>
      <c r="F57" s="1465"/>
      <c r="G57" s="1444"/>
      <c r="H57" s="1365"/>
      <c r="I57" s="56"/>
      <c r="J57" s="115"/>
      <c r="K57" s="93"/>
      <c r="L57" s="108"/>
      <c r="M57" s="152"/>
      <c r="N57" s="152"/>
      <c r="O57" s="106"/>
      <c r="P57" s="134"/>
      <c r="Q57" s="93"/>
      <c r="R57" s="53" t="s">
        <v>63</v>
      </c>
      <c r="S57" s="118">
        <v>5</v>
      </c>
      <c r="T57" s="118">
        <v>5</v>
      </c>
      <c r="U57" s="166">
        <v>5</v>
      </c>
      <c r="W57" s="15"/>
    </row>
    <row r="58" spans="1:23" ht="65.25" customHeight="1" x14ac:dyDescent="0.2">
      <c r="A58" s="751"/>
      <c r="B58" s="753"/>
      <c r="C58" s="760"/>
      <c r="D58" s="773" t="s">
        <v>9</v>
      </c>
      <c r="E58" s="501" t="s">
        <v>196</v>
      </c>
      <c r="F58" s="774"/>
      <c r="G58" s="763"/>
      <c r="H58" s="750"/>
      <c r="I58" s="56" t="s">
        <v>43</v>
      </c>
      <c r="J58" s="120">
        <v>4634</v>
      </c>
      <c r="K58" s="81">
        <v>7502</v>
      </c>
      <c r="L58" s="108">
        <v>5000</v>
      </c>
      <c r="M58" s="105">
        <v>5000</v>
      </c>
      <c r="N58" s="105"/>
      <c r="O58" s="109"/>
      <c r="P58" s="128">
        <v>5000</v>
      </c>
      <c r="Q58" s="98">
        <v>5000</v>
      </c>
      <c r="R58" s="53" t="s">
        <v>64</v>
      </c>
      <c r="S58" s="118">
        <v>2</v>
      </c>
      <c r="T58" s="118">
        <v>2</v>
      </c>
      <c r="U58" s="117">
        <v>2</v>
      </c>
      <c r="V58" s="72"/>
      <c r="W58" s="15"/>
    </row>
    <row r="59" spans="1:23" ht="25.5" customHeight="1" x14ac:dyDescent="0.2">
      <c r="A59" s="1366"/>
      <c r="B59" s="1368"/>
      <c r="C59" s="1421"/>
      <c r="D59" s="772" t="s">
        <v>45</v>
      </c>
      <c r="E59" s="1445" t="s">
        <v>176</v>
      </c>
      <c r="F59" s="774"/>
      <c r="G59" s="763"/>
      <c r="H59" s="1365"/>
      <c r="I59" s="250" t="s">
        <v>43</v>
      </c>
      <c r="J59" s="251">
        <v>11585</v>
      </c>
      <c r="K59" s="137">
        <v>10829</v>
      </c>
      <c r="L59" s="219">
        <v>7000</v>
      </c>
      <c r="M59" s="170">
        <v>7000</v>
      </c>
      <c r="N59" s="170"/>
      <c r="O59" s="210"/>
      <c r="P59" s="252">
        <v>3500</v>
      </c>
      <c r="Q59" s="212">
        <v>3500</v>
      </c>
      <c r="R59" s="253" t="s">
        <v>152</v>
      </c>
      <c r="S59" s="254">
        <v>101</v>
      </c>
      <c r="T59" s="254"/>
      <c r="U59" s="255"/>
      <c r="W59" s="15"/>
    </row>
    <row r="60" spans="1:23" ht="15.75" customHeight="1" x14ac:dyDescent="0.2">
      <c r="A60" s="1366"/>
      <c r="B60" s="1368"/>
      <c r="C60" s="1421"/>
      <c r="D60" s="773"/>
      <c r="E60" s="1219"/>
      <c r="F60" s="774"/>
      <c r="G60" s="763"/>
      <c r="H60" s="1365"/>
      <c r="I60" s="5"/>
      <c r="J60" s="116"/>
      <c r="K60" s="169"/>
      <c r="L60" s="155"/>
      <c r="M60" s="156"/>
      <c r="N60" s="156"/>
      <c r="O60" s="157"/>
      <c r="P60" s="158"/>
      <c r="Q60" s="91"/>
      <c r="R60" s="159" t="s">
        <v>153</v>
      </c>
      <c r="S60" s="21">
        <v>20</v>
      </c>
      <c r="T60" s="21">
        <v>10</v>
      </c>
      <c r="U60" s="46">
        <v>10</v>
      </c>
      <c r="W60" s="15"/>
    </row>
    <row r="61" spans="1:23" ht="25.5" customHeight="1" x14ac:dyDescent="0.2">
      <c r="A61" s="1366"/>
      <c r="B61" s="1368"/>
      <c r="C61" s="1421"/>
      <c r="D61" s="153" t="s">
        <v>46</v>
      </c>
      <c r="E61" s="154" t="s">
        <v>125</v>
      </c>
      <c r="F61" s="774"/>
      <c r="G61" s="763"/>
      <c r="H61" s="1365"/>
      <c r="I61" s="165" t="s">
        <v>43</v>
      </c>
      <c r="J61" s="135">
        <v>13033</v>
      </c>
      <c r="K61" s="129">
        <v>13033</v>
      </c>
      <c r="L61" s="113">
        <v>8000</v>
      </c>
      <c r="M61" s="100">
        <v>8000</v>
      </c>
      <c r="N61" s="100"/>
      <c r="O61" s="101"/>
      <c r="P61" s="160"/>
      <c r="Q61" s="102"/>
      <c r="R61" s="161" t="s">
        <v>122</v>
      </c>
      <c r="S61" s="162">
        <v>1</v>
      </c>
      <c r="T61" s="162"/>
      <c r="U61" s="167"/>
      <c r="W61" s="15"/>
    </row>
    <row r="62" spans="1:23" ht="28.5" customHeight="1" x14ac:dyDescent="0.2">
      <c r="A62" s="751"/>
      <c r="B62" s="753"/>
      <c r="C62" s="66"/>
      <c r="D62" s="153" t="s">
        <v>47</v>
      </c>
      <c r="E62" s="249" t="s">
        <v>151</v>
      </c>
      <c r="F62" s="774"/>
      <c r="G62" s="763"/>
      <c r="H62" s="750"/>
      <c r="I62" s="56" t="s">
        <v>43</v>
      </c>
      <c r="J62" s="213"/>
      <c r="K62" s="112"/>
      <c r="L62" s="248">
        <v>11500</v>
      </c>
      <c r="M62" s="97">
        <v>11500</v>
      </c>
      <c r="N62" s="97"/>
      <c r="O62" s="192"/>
      <c r="P62" s="128">
        <v>12700</v>
      </c>
      <c r="Q62" s="98"/>
      <c r="R62" s="53" t="s">
        <v>154</v>
      </c>
      <c r="S62" s="118">
        <v>50</v>
      </c>
      <c r="T62" s="118">
        <v>50</v>
      </c>
      <c r="U62" s="166"/>
      <c r="W62" s="15"/>
    </row>
    <row r="63" spans="1:23" ht="29.25" customHeight="1" x14ac:dyDescent="0.2">
      <c r="A63" s="751"/>
      <c r="B63" s="753"/>
      <c r="C63" s="66"/>
      <c r="D63" s="773" t="s">
        <v>48</v>
      </c>
      <c r="E63" s="68" t="s">
        <v>128</v>
      </c>
      <c r="F63" s="774"/>
      <c r="G63" s="721"/>
      <c r="H63" s="96"/>
      <c r="I63" s="56" t="s">
        <v>43</v>
      </c>
      <c r="J63" s="81"/>
      <c r="K63" s="81"/>
      <c r="L63" s="108"/>
      <c r="M63" s="105"/>
      <c r="N63" s="105"/>
      <c r="O63" s="109"/>
      <c r="P63" s="128">
        <v>10000</v>
      </c>
      <c r="Q63" s="98">
        <v>10000</v>
      </c>
      <c r="R63" s="51" t="s">
        <v>127</v>
      </c>
      <c r="S63" s="23"/>
      <c r="T63" s="23">
        <v>100</v>
      </c>
      <c r="U63" s="24">
        <v>100</v>
      </c>
      <c r="W63" s="15"/>
    </row>
    <row r="64" spans="1:23" ht="13.5" thickBot="1" x14ac:dyDescent="0.25">
      <c r="A64" s="752"/>
      <c r="B64" s="754"/>
      <c r="C64" s="66"/>
      <c r="D64" s="50"/>
      <c r="E64" s="43"/>
      <c r="F64" s="43"/>
      <c r="G64" s="43"/>
      <c r="H64" s="1417" t="s">
        <v>80</v>
      </c>
      <c r="I64" s="1418"/>
      <c r="J64" s="132">
        <f t="shared" ref="J64:Q64" si="2">SUM(J55:J63)</f>
        <v>59662</v>
      </c>
      <c r="K64" s="132">
        <f t="shared" si="2"/>
        <v>59662</v>
      </c>
      <c r="L64" s="132">
        <f t="shared" si="2"/>
        <v>59800</v>
      </c>
      <c r="M64" s="132">
        <f t="shared" si="2"/>
        <v>59800</v>
      </c>
      <c r="N64" s="132">
        <f t="shared" si="2"/>
        <v>0</v>
      </c>
      <c r="O64" s="132">
        <f t="shared" si="2"/>
        <v>0</v>
      </c>
      <c r="P64" s="132">
        <f t="shared" si="2"/>
        <v>59500</v>
      </c>
      <c r="Q64" s="132">
        <f t="shared" si="2"/>
        <v>46800</v>
      </c>
      <c r="R64" s="793"/>
      <c r="S64" s="64"/>
      <c r="T64" s="64"/>
      <c r="U64" s="54"/>
    </row>
    <row r="65" spans="1:23" ht="13.5" thickBot="1" x14ac:dyDescent="0.25">
      <c r="A65" s="47" t="s">
        <v>7</v>
      </c>
      <c r="B65" s="14" t="s">
        <v>9</v>
      </c>
      <c r="C65" s="1416" t="s">
        <v>10</v>
      </c>
      <c r="D65" s="1416"/>
      <c r="E65" s="1416"/>
      <c r="F65" s="1416"/>
      <c r="G65" s="1416"/>
      <c r="H65" s="1416"/>
      <c r="I65" s="1416"/>
      <c r="J65" s="77">
        <f>J64</f>
        <v>59662</v>
      </c>
      <c r="K65" s="77">
        <f t="shared" ref="K65:Q65" si="3">K64</f>
        <v>59662</v>
      </c>
      <c r="L65" s="77">
        <f t="shared" si="3"/>
        <v>59800</v>
      </c>
      <c r="M65" s="77">
        <f t="shared" si="3"/>
        <v>59800</v>
      </c>
      <c r="N65" s="77">
        <f t="shared" si="3"/>
        <v>0</v>
      </c>
      <c r="O65" s="77">
        <f t="shared" si="3"/>
        <v>0</v>
      </c>
      <c r="P65" s="77">
        <f t="shared" si="3"/>
        <v>59500</v>
      </c>
      <c r="Q65" s="77">
        <f t="shared" si="3"/>
        <v>46800</v>
      </c>
      <c r="R65" s="1437"/>
      <c r="S65" s="1356"/>
      <c r="T65" s="1356"/>
      <c r="U65" s="1357"/>
    </row>
    <row r="66" spans="1:23" ht="17.25" customHeight="1" thickBot="1" x14ac:dyDescent="0.25">
      <c r="A66" s="49" t="s">
        <v>7</v>
      </c>
      <c r="B66" s="14" t="s">
        <v>45</v>
      </c>
      <c r="C66" s="1473" t="s">
        <v>123</v>
      </c>
      <c r="D66" s="1474"/>
      <c r="E66" s="1474"/>
      <c r="F66" s="1474"/>
      <c r="G66" s="1474"/>
      <c r="H66" s="1474"/>
      <c r="I66" s="1474"/>
      <c r="J66" s="1474"/>
      <c r="K66" s="1474"/>
      <c r="L66" s="1474"/>
      <c r="M66" s="1474"/>
      <c r="N66" s="1474"/>
      <c r="O66" s="1474"/>
      <c r="P66" s="1474"/>
      <c r="Q66" s="1474"/>
      <c r="R66" s="1474"/>
      <c r="S66" s="1474"/>
      <c r="T66" s="1474"/>
      <c r="U66" s="1475"/>
    </row>
    <row r="67" spans="1:23" ht="28.5" customHeight="1" x14ac:dyDescent="0.2">
      <c r="A67" s="767" t="s">
        <v>7</v>
      </c>
      <c r="B67" s="768" t="s">
        <v>45</v>
      </c>
      <c r="C67" s="614" t="s">
        <v>7</v>
      </c>
      <c r="D67" s="615"/>
      <c r="E67" s="616" t="s">
        <v>124</v>
      </c>
      <c r="F67" s="769"/>
      <c r="G67" s="770" t="s">
        <v>53</v>
      </c>
      <c r="H67" s="775"/>
      <c r="I67" s="44" t="s">
        <v>43</v>
      </c>
      <c r="J67" s="617"/>
      <c r="K67" s="617"/>
      <c r="L67" s="618"/>
      <c r="M67" s="619"/>
      <c r="N67" s="619"/>
      <c r="O67" s="620"/>
      <c r="P67" s="621"/>
      <c r="Q67" s="622"/>
      <c r="R67" s="623"/>
      <c r="S67" s="624"/>
      <c r="T67" s="624"/>
      <c r="U67" s="625"/>
      <c r="W67" s="15"/>
    </row>
    <row r="68" spans="1:23" ht="25.5" customHeight="1" x14ac:dyDescent="0.2">
      <c r="A68" s="751"/>
      <c r="B68" s="753"/>
      <c r="C68" s="626"/>
      <c r="D68" s="765" t="s">
        <v>7</v>
      </c>
      <c r="E68" s="627" t="s">
        <v>65</v>
      </c>
      <c r="F68" s="748"/>
      <c r="G68" s="206"/>
      <c r="H68" s="750" t="s">
        <v>91</v>
      </c>
      <c r="I68" s="70" t="s">
        <v>43</v>
      </c>
      <c r="J68" s="169">
        <v>5792</v>
      </c>
      <c r="K68" s="169">
        <v>5792</v>
      </c>
      <c r="L68" s="155">
        <v>5800</v>
      </c>
      <c r="M68" s="156">
        <v>5800</v>
      </c>
      <c r="N68" s="156"/>
      <c r="O68" s="157"/>
      <c r="P68" s="91">
        <v>5800</v>
      </c>
      <c r="Q68" s="158">
        <v>5800</v>
      </c>
      <c r="R68" s="749" t="s">
        <v>68</v>
      </c>
      <c r="S68" s="28">
        <v>2</v>
      </c>
      <c r="T68" s="28">
        <v>2</v>
      </c>
      <c r="U68" s="29">
        <v>2</v>
      </c>
      <c r="W68" s="15"/>
    </row>
    <row r="69" spans="1:23" ht="24.75" customHeight="1" x14ac:dyDescent="0.2">
      <c r="A69" s="751"/>
      <c r="B69" s="753"/>
      <c r="C69" s="626"/>
      <c r="D69" s="628" t="s">
        <v>9</v>
      </c>
      <c r="E69" s="629" t="s">
        <v>108</v>
      </c>
      <c r="F69" s="722" t="s">
        <v>119</v>
      </c>
      <c r="G69" s="206"/>
      <c r="H69" s="750"/>
      <c r="I69" s="338" t="s">
        <v>43</v>
      </c>
      <c r="J69" s="339">
        <v>14481</v>
      </c>
      <c r="K69" s="339">
        <v>14481</v>
      </c>
      <c r="L69" s="630">
        <v>8500</v>
      </c>
      <c r="M69" s="631">
        <v>8500</v>
      </c>
      <c r="N69" s="631"/>
      <c r="O69" s="632"/>
      <c r="P69" s="102"/>
      <c r="Q69" s="160"/>
      <c r="R69" s="633" t="s">
        <v>109</v>
      </c>
      <c r="S69" s="162">
        <v>1</v>
      </c>
      <c r="T69" s="276"/>
      <c r="U69" s="277"/>
      <c r="W69" s="15"/>
    </row>
    <row r="70" spans="1:23" ht="26.25" customHeight="1" x14ac:dyDescent="0.2">
      <c r="A70" s="751"/>
      <c r="B70" s="753"/>
      <c r="C70" s="626"/>
      <c r="D70" s="628" t="s">
        <v>45</v>
      </c>
      <c r="E70" s="780" t="s">
        <v>155</v>
      </c>
      <c r="F70" s="634" t="s">
        <v>111</v>
      </c>
      <c r="G70" s="206"/>
      <c r="H70" s="1365"/>
      <c r="I70" s="338" t="s">
        <v>43</v>
      </c>
      <c r="J70" s="339"/>
      <c r="K70" s="339"/>
      <c r="L70" s="630">
        <v>35000</v>
      </c>
      <c r="M70" s="631"/>
      <c r="N70" s="631"/>
      <c r="O70" s="632">
        <v>35000</v>
      </c>
      <c r="P70" s="102">
        <v>35000</v>
      </c>
      <c r="Q70" s="160"/>
      <c r="R70" s="161" t="s">
        <v>69</v>
      </c>
      <c r="S70" s="276"/>
      <c r="T70" s="162">
        <v>1</v>
      </c>
      <c r="U70" s="635"/>
      <c r="W70" s="15"/>
    </row>
    <row r="71" spans="1:23" ht="41.25" customHeight="1" x14ac:dyDescent="0.2">
      <c r="A71" s="751"/>
      <c r="B71" s="753"/>
      <c r="C71" s="626"/>
      <c r="D71" s="628" t="s">
        <v>46</v>
      </c>
      <c r="E71" s="780" t="s">
        <v>156</v>
      </c>
      <c r="F71" s="634"/>
      <c r="G71" s="206"/>
      <c r="H71" s="1365"/>
      <c r="I71" s="338" t="s">
        <v>43</v>
      </c>
      <c r="J71" s="339"/>
      <c r="K71" s="339"/>
      <c r="L71" s="630">
        <v>6000</v>
      </c>
      <c r="M71" s="631"/>
      <c r="N71" s="631"/>
      <c r="O71" s="632">
        <v>6000</v>
      </c>
      <c r="P71" s="102"/>
      <c r="Q71" s="160"/>
      <c r="R71" s="161" t="s">
        <v>157</v>
      </c>
      <c r="S71" s="276">
        <v>1</v>
      </c>
      <c r="T71" s="636"/>
      <c r="U71" s="635"/>
      <c r="W71" s="15"/>
    </row>
    <row r="72" spans="1:23" ht="13.5" customHeight="1" x14ac:dyDescent="0.2">
      <c r="A72" s="751"/>
      <c r="B72" s="753"/>
      <c r="C72" s="626"/>
      <c r="D72" s="637" t="s">
        <v>47</v>
      </c>
      <c r="E72" s="638" t="s">
        <v>158</v>
      </c>
      <c r="F72" s="639"/>
      <c r="G72" s="206"/>
      <c r="H72" s="1365"/>
      <c r="I72" s="70"/>
      <c r="J72" s="169"/>
      <c r="K72" s="169"/>
      <c r="L72" s="155"/>
      <c r="M72" s="156"/>
      <c r="N72" s="156"/>
      <c r="O72" s="157"/>
      <c r="P72" s="91"/>
      <c r="Q72" s="158"/>
      <c r="R72" s="749"/>
      <c r="S72" s="28"/>
      <c r="T72" s="28"/>
      <c r="U72" s="29"/>
      <c r="W72" s="15"/>
    </row>
    <row r="73" spans="1:23" ht="27.75" customHeight="1" x14ac:dyDescent="0.2">
      <c r="A73" s="751"/>
      <c r="B73" s="753"/>
      <c r="C73" s="640"/>
      <c r="D73" s="755"/>
      <c r="E73" s="638" t="s">
        <v>160</v>
      </c>
      <c r="F73" s="639"/>
      <c r="G73" s="206"/>
      <c r="H73" s="1365"/>
      <c r="I73" s="258" t="s">
        <v>43</v>
      </c>
      <c r="J73" s="137"/>
      <c r="K73" s="137"/>
      <c r="L73" s="641">
        <v>1000</v>
      </c>
      <c r="M73" s="143">
        <v>1000</v>
      </c>
      <c r="N73" s="143"/>
      <c r="O73" s="197"/>
      <c r="P73" s="289">
        <v>1000</v>
      </c>
      <c r="Q73" s="642">
        <v>1000</v>
      </c>
      <c r="R73" s="759" t="s">
        <v>159</v>
      </c>
      <c r="S73" s="221">
        <v>1</v>
      </c>
      <c r="T73" s="643">
        <v>1</v>
      </c>
      <c r="U73" s="216">
        <v>1</v>
      </c>
      <c r="W73" s="15"/>
    </row>
    <row r="74" spans="1:23" ht="16.5" customHeight="1" x14ac:dyDescent="0.2">
      <c r="A74" s="751"/>
      <c r="B74" s="753"/>
      <c r="C74" s="640"/>
      <c r="D74" s="637"/>
      <c r="E74" s="638" t="s">
        <v>66</v>
      </c>
      <c r="F74" s="639"/>
      <c r="G74" s="206"/>
      <c r="H74" s="1365"/>
      <c r="I74" s="70" t="s">
        <v>43</v>
      </c>
      <c r="J74" s="169">
        <v>8689</v>
      </c>
      <c r="K74" s="169">
        <v>8689</v>
      </c>
      <c r="L74" s="155"/>
      <c r="M74" s="156"/>
      <c r="N74" s="156"/>
      <c r="O74" s="157"/>
      <c r="P74" s="91"/>
      <c r="Q74" s="158">
        <v>8700</v>
      </c>
      <c r="R74" s="749" t="s">
        <v>67</v>
      </c>
      <c r="S74" s="28"/>
      <c r="T74" s="28"/>
      <c r="U74" s="29">
        <v>200</v>
      </c>
      <c r="W74" s="15"/>
    </row>
    <row r="75" spans="1:23" ht="33" customHeight="1" x14ac:dyDescent="0.2">
      <c r="A75" s="751"/>
      <c r="B75" s="753"/>
      <c r="C75" s="640"/>
      <c r="D75" s="628" t="s">
        <v>48</v>
      </c>
      <c r="E75" s="340" t="s">
        <v>172</v>
      </c>
      <c r="F75" s="639"/>
      <c r="G75" s="206"/>
      <c r="H75" s="1365"/>
      <c r="I75" s="341" t="s">
        <v>43</v>
      </c>
      <c r="J75" s="644"/>
      <c r="K75" s="645"/>
      <c r="L75" s="646">
        <v>5000</v>
      </c>
      <c r="M75" s="272">
        <v>5000</v>
      </c>
      <c r="N75" s="272"/>
      <c r="O75" s="647"/>
      <c r="P75" s="648">
        <v>5000</v>
      </c>
      <c r="Q75" s="649">
        <v>5000</v>
      </c>
      <c r="R75" s="161" t="s">
        <v>161</v>
      </c>
      <c r="S75" s="650">
        <v>1</v>
      </c>
      <c r="T75" s="650">
        <v>1</v>
      </c>
      <c r="U75" s="651">
        <v>1</v>
      </c>
      <c r="W75" s="15"/>
    </row>
    <row r="76" spans="1:23" ht="30.75" customHeight="1" x14ac:dyDescent="0.2">
      <c r="A76" s="751"/>
      <c r="B76" s="753"/>
      <c r="C76" s="626"/>
      <c r="D76" s="765" t="s">
        <v>76</v>
      </c>
      <c r="E76" s="707" t="s">
        <v>162</v>
      </c>
      <c r="F76" s="639"/>
      <c r="G76" s="206"/>
      <c r="H76" s="1365"/>
      <c r="I76" s="708" t="s">
        <v>43</v>
      </c>
      <c r="J76" s="613"/>
      <c r="K76" s="613"/>
      <c r="L76" s="709"/>
      <c r="M76" s="710"/>
      <c r="N76" s="710"/>
      <c r="O76" s="300"/>
      <c r="P76" s="196">
        <v>14500</v>
      </c>
      <c r="Q76" s="282"/>
      <c r="R76" s="85" t="s">
        <v>69</v>
      </c>
      <c r="S76" s="86"/>
      <c r="T76" s="711">
        <v>1</v>
      </c>
      <c r="U76" s="87"/>
      <c r="W76" s="15"/>
    </row>
    <row r="77" spans="1:23" ht="39.75" customHeight="1" x14ac:dyDescent="0.2">
      <c r="A77" s="712"/>
      <c r="B77" s="717"/>
      <c r="C77" s="718"/>
      <c r="D77" s="628" t="s">
        <v>143</v>
      </c>
      <c r="E77" s="713" t="s">
        <v>186</v>
      </c>
      <c r="F77" s="714"/>
      <c r="G77" s="141"/>
      <c r="H77" s="715"/>
      <c r="I77" s="338" t="s">
        <v>43</v>
      </c>
      <c r="J77" s="339"/>
      <c r="K77" s="339"/>
      <c r="L77" s="630"/>
      <c r="M77" s="631"/>
      <c r="N77" s="631"/>
      <c r="O77" s="632"/>
      <c r="P77" s="102"/>
      <c r="Q77" s="160">
        <v>25000</v>
      </c>
      <c r="R77" s="161" t="s">
        <v>69</v>
      </c>
      <c r="S77" s="276"/>
      <c r="T77" s="716"/>
      <c r="U77" s="277">
        <v>1</v>
      </c>
      <c r="W77" s="15"/>
    </row>
    <row r="78" spans="1:23" ht="40.5" customHeight="1" x14ac:dyDescent="0.2">
      <c r="A78" s="751"/>
      <c r="B78" s="753"/>
      <c r="C78" s="640"/>
      <c r="D78" s="637"/>
      <c r="E78" s="783" t="s">
        <v>96</v>
      </c>
      <c r="F78" s="652" t="s">
        <v>85</v>
      </c>
      <c r="G78" s="723" t="s">
        <v>87</v>
      </c>
      <c r="H78" s="62" t="s">
        <v>101</v>
      </c>
      <c r="I78" s="45" t="s">
        <v>43</v>
      </c>
      <c r="J78" s="81">
        <v>13033</v>
      </c>
      <c r="K78" s="81">
        <v>13033</v>
      </c>
      <c r="L78" s="248"/>
      <c r="M78" s="97"/>
      <c r="N78" s="105"/>
      <c r="O78" s="109"/>
      <c r="P78" s="98"/>
      <c r="Q78" s="128"/>
      <c r="R78" s="53"/>
      <c r="S78" s="23"/>
      <c r="T78" s="653"/>
      <c r="U78" s="24"/>
      <c r="W78" s="15"/>
    </row>
    <row r="79" spans="1:23" ht="42.75" customHeight="1" x14ac:dyDescent="0.2">
      <c r="A79" s="751"/>
      <c r="B79" s="753"/>
      <c r="C79" s="626"/>
      <c r="D79" s="766"/>
      <c r="E79" s="654" t="s">
        <v>71</v>
      </c>
      <c r="F79" s="652" t="s">
        <v>111</v>
      </c>
      <c r="G79" s="723" t="s">
        <v>53</v>
      </c>
      <c r="H79" s="257"/>
      <c r="I79" s="69" t="s">
        <v>43</v>
      </c>
      <c r="J79" s="168">
        <v>14481</v>
      </c>
      <c r="K79" s="168">
        <v>14481</v>
      </c>
      <c r="L79" s="655"/>
      <c r="M79" s="656"/>
      <c r="N79" s="656"/>
      <c r="O79" s="657"/>
      <c r="P79" s="658"/>
      <c r="Q79" s="659"/>
      <c r="R79" s="660"/>
      <c r="S79" s="661"/>
      <c r="T79" s="662"/>
      <c r="U79" s="663"/>
      <c r="W79" s="15"/>
    </row>
    <row r="80" spans="1:23" ht="15.75" customHeight="1" thickBot="1" x14ac:dyDescent="0.25">
      <c r="A80" s="752"/>
      <c r="B80" s="754"/>
      <c r="C80" s="66"/>
      <c r="D80" s="50"/>
      <c r="E80" s="50"/>
      <c r="F80" s="50"/>
      <c r="G80" s="50"/>
      <c r="H80" s="1417" t="s">
        <v>80</v>
      </c>
      <c r="I80" s="1418"/>
      <c r="J80" s="107">
        <f t="shared" ref="J80:Q80" si="4">SUM(J67:J79)</f>
        <v>56476</v>
      </c>
      <c r="K80" s="107">
        <f t="shared" si="4"/>
        <v>56476</v>
      </c>
      <c r="L80" s="351">
        <f t="shared" si="4"/>
        <v>61300</v>
      </c>
      <c r="M80" s="351">
        <f t="shared" si="4"/>
        <v>20300</v>
      </c>
      <c r="N80" s="107">
        <f t="shared" si="4"/>
        <v>0</v>
      </c>
      <c r="O80" s="107">
        <f t="shared" si="4"/>
        <v>41000</v>
      </c>
      <c r="P80" s="107">
        <f t="shared" si="4"/>
        <v>61300</v>
      </c>
      <c r="Q80" s="107">
        <f t="shared" si="4"/>
        <v>45500</v>
      </c>
      <c r="R80" s="793"/>
      <c r="S80" s="64"/>
      <c r="T80" s="64"/>
      <c r="U80" s="54"/>
    </row>
    <row r="81" spans="1:42" ht="32.25" customHeight="1" x14ac:dyDescent="0.2">
      <c r="A81" s="1453" t="s">
        <v>7</v>
      </c>
      <c r="B81" s="1454" t="s">
        <v>45</v>
      </c>
      <c r="C81" s="1455" t="s">
        <v>9</v>
      </c>
      <c r="D81" s="1372"/>
      <c r="E81" s="1482" t="s">
        <v>171</v>
      </c>
      <c r="F81" s="1457" t="s">
        <v>110</v>
      </c>
      <c r="G81" s="1458" t="s">
        <v>87</v>
      </c>
      <c r="H81" s="1467" t="s">
        <v>170</v>
      </c>
      <c r="I81" s="44" t="s">
        <v>43</v>
      </c>
      <c r="J81" s="664">
        <v>14481</v>
      </c>
      <c r="K81" s="664">
        <v>14481</v>
      </c>
      <c r="L81" s="665">
        <v>83500</v>
      </c>
      <c r="M81" s="666">
        <v>83500</v>
      </c>
      <c r="N81" s="666"/>
      <c r="O81" s="667"/>
      <c r="P81" s="668">
        <v>54000</v>
      </c>
      <c r="Q81" s="669">
        <v>50000</v>
      </c>
      <c r="R81" s="1172" t="s">
        <v>197</v>
      </c>
      <c r="S81" s="670">
        <v>50</v>
      </c>
      <c r="T81" s="670">
        <v>100</v>
      </c>
      <c r="U81" s="332">
        <v>100</v>
      </c>
      <c r="W81" s="15"/>
    </row>
    <row r="82" spans="1:42" ht="24" customHeight="1" thickBot="1" x14ac:dyDescent="0.25">
      <c r="A82" s="1367"/>
      <c r="B82" s="1369"/>
      <c r="C82" s="1371"/>
      <c r="D82" s="1373"/>
      <c r="E82" s="1483"/>
      <c r="F82" s="1361"/>
      <c r="G82" s="1318"/>
      <c r="H82" s="1481"/>
      <c r="I82" s="57" t="s">
        <v>8</v>
      </c>
      <c r="J82" s="671">
        <f>J81</f>
        <v>14481</v>
      </c>
      <c r="K82" s="671">
        <f>K81</f>
        <v>14481</v>
      </c>
      <c r="L82" s="672">
        <f>L81</f>
        <v>83500</v>
      </c>
      <c r="M82" s="673">
        <f>M81</f>
        <v>83500</v>
      </c>
      <c r="N82" s="673"/>
      <c r="O82" s="674">
        <f>O81</f>
        <v>0</v>
      </c>
      <c r="P82" s="671">
        <f>P81</f>
        <v>54000</v>
      </c>
      <c r="Q82" s="671">
        <f>Q81</f>
        <v>50000</v>
      </c>
      <c r="R82" s="1189"/>
      <c r="S82" s="675"/>
      <c r="T82" s="676"/>
      <c r="U82" s="677"/>
      <c r="W82" s="15"/>
    </row>
    <row r="83" spans="1:42" ht="17.25" customHeight="1" x14ac:dyDescent="0.2">
      <c r="A83" s="1453" t="s">
        <v>7</v>
      </c>
      <c r="B83" s="1454" t="s">
        <v>45</v>
      </c>
      <c r="C83" s="1455" t="s">
        <v>45</v>
      </c>
      <c r="D83" s="757"/>
      <c r="E83" s="1469" t="s">
        <v>164</v>
      </c>
      <c r="F83" s="1471" t="s">
        <v>112</v>
      </c>
      <c r="G83" s="1458" t="s">
        <v>72</v>
      </c>
      <c r="H83" s="1467" t="s">
        <v>94</v>
      </c>
      <c r="I83" s="329" t="s">
        <v>43</v>
      </c>
      <c r="J83" s="136">
        <v>5590</v>
      </c>
      <c r="K83" s="136">
        <v>5590</v>
      </c>
      <c r="L83" s="352"/>
      <c r="M83" s="353"/>
      <c r="N83" s="330"/>
      <c r="O83" s="678"/>
      <c r="P83" s="679"/>
      <c r="Q83" s="679"/>
      <c r="R83" s="1476" t="s">
        <v>169</v>
      </c>
      <c r="S83" s="670"/>
      <c r="T83" s="680"/>
      <c r="U83" s="332">
        <v>30</v>
      </c>
      <c r="W83" s="15"/>
    </row>
    <row r="84" spans="1:42" ht="18" customHeight="1" x14ac:dyDescent="0.2">
      <c r="A84" s="1366"/>
      <c r="B84" s="1368"/>
      <c r="C84" s="1370"/>
      <c r="D84" s="637"/>
      <c r="E84" s="1470"/>
      <c r="F84" s="1472"/>
      <c r="G84" s="1466"/>
      <c r="H84" s="1468"/>
      <c r="I84" s="325" t="s">
        <v>116</v>
      </c>
      <c r="J84" s="112"/>
      <c r="K84" s="112"/>
      <c r="L84" s="248"/>
      <c r="M84" s="97"/>
      <c r="N84" s="97"/>
      <c r="O84" s="192"/>
      <c r="P84" s="222"/>
      <c r="Q84" s="681">
        <v>100000</v>
      </c>
      <c r="R84" s="1419"/>
      <c r="S84" s="221"/>
      <c r="T84" s="221"/>
      <c r="U84" s="216"/>
      <c r="W84" s="15"/>
    </row>
    <row r="85" spans="1:42" ht="14.25" customHeight="1" thickBot="1" x14ac:dyDescent="0.25">
      <c r="A85" s="752"/>
      <c r="B85" s="754"/>
      <c r="C85" s="756"/>
      <c r="D85" s="758"/>
      <c r="E85" s="794"/>
      <c r="F85" s="795"/>
      <c r="G85" s="724"/>
      <c r="H85" s="778"/>
      <c r="I85" s="57" t="s">
        <v>8</v>
      </c>
      <c r="J85" s="671">
        <f>J83</f>
        <v>5590</v>
      </c>
      <c r="K85" s="682">
        <f>K83</f>
        <v>5590</v>
      </c>
      <c r="L85" s="672"/>
      <c r="M85" s="673"/>
      <c r="N85" s="673"/>
      <c r="O85" s="674"/>
      <c r="P85" s="683"/>
      <c r="Q85" s="684">
        <f>Q84</f>
        <v>100000</v>
      </c>
      <c r="R85" s="612"/>
      <c r="S85" s="675"/>
      <c r="T85" s="676"/>
      <c r="U85" s="677"/>
      <c r="W85" s="15"/>
    </row>
    <row r="86" spans="1:42" ht="33" customHeight="1" x14ac:dyDescent="0.2">
      <c r="A86" s="1366" t="s">
        <v>7</v>
      </c>
      <c r="B86" s="1368" t="s">
        <v>45</v>
      </c>
      <c r="C86" s="1370" t="s">
        <v>46</v>
      </c>
      <c r="D86" s="1372"/>
      <c r="E86" s="1358" t="s">
        <v>166</v>
      </c>
      <c r="F86" s="1360" t="s">
        <v>86</v>
      </c>
      <c r="G86" s="1317" t="s">
        <v>53</v>
      </c>
      <c r="H86" s="1365" t="s">
        <v>91</v>
      </c>
      <c r="I86" s="328" t="s">
        <v>43</v>
      </c>
      <c r="J86" s="685"/>
      <c r="K86" s="686"/>
      <c r="L86" s="687"/>
      <c r="M86" s="666"/>
      <c r="N86" s="666"/>
      <c r="O86" s="667"/>
      <c r="P86" s="688">
        <v>14500</v>
      </c>
      <c r="Q86" s="689"/>
      <c r="R86" s="1363" t="s">
        <v>167</v>
      </c>
      <c r="S86" s="221"/>
      <c r="T86" s="221">
        <v>2</v>
      </c>
      <c r="U86" s="216"/>
      <c r="W86" s="15"/>
    </row>
    <row r="87" spans="1:42" ht="14.25" customHeight="1" thickBot="1" x14ac:dyDescent="0.25">
      <c r="A87" s="1367"/>
      <c r="B87" s="1369"/>
      <c r="C87" s="1371"/>
      <c r="D87" s="1373"/>
      <c r="E87" s="1359"/>
      <c r="F87" s="1361"/>
      <c r="G87" s="1318"/>
      <c r="H87" s="1365"/>
      <c r="I87" s="57" t="s">
        <v>8</v>
      </c>
      <c r="J87" s="671"/>
      <c r="K87" s="682"/>
      <c r="L87" s="672"/>
      <c r="M87" s="673"/>
      <c r="N87" s="673"/>
      <c r="O87" s="674"/>
      <c r="P87" s="683">
        <f>P86</f>
        <v>14500</v>
      </c>
      <c r="Q87" s="684"/>
      <c r="R87" s="1364"/>
      <c r="S87" s="675"/>
      <c r="T87" s="676"/>
      <c r="U87" s="677"/>
      <c r="W87" s="15"/>
    </row>
    <row r="88" spans="1:42" ht="14.25" customHeight="1" thickBot="1" x14ac:dyDescent="0.25">
      <c r="A88" s="47" t="s">
        <v>7</v>
      </c>
      <c r="B88" s="14" t="s">
        <v>45</v>
      </c>
      <c r="C88" s="1415" t="s">
        <v>10</v>
      </c>
      <c r="D88" s="1416"/>
      <c r="E88" s="1416"/>
      <c r="F88" s="1416"/>
      <c r="G88" s="1416"/>
      <c r="H88" s="1416"/>
      <c r="I88" s="1416"/>
      <c r="J88" s="77">
        <f>J87+J82+J80+J85</f>
        <v>76547</v>
      </c>
      <c r="K88" s="77">
        <f>K87+K82+K80+K85</f>
        <v>76547</v>
      </c>
      <c r="L88" s="259">
        <f>L87+L82+L80</f>
        <v>144800</v>
      </c>
      <c r="M88" s="261">
        <f>M87+M82+M80</f>
        <v>103800</v>
      </c>
      <c r="N88" s="262">
        <f>N87+N82+N80</f>
        <v>0</v>
      </c>
      <c r="O88" s="260">
        <f>O87+O82+O80</f>
        <v>41000</v>
      </c>
      <c r="P88" s="77">
        <f>P87+P82+P80+P85</f>
        <v>129800</v>
      </c>
      <c r="Q88" s="77">
        <f>Q87+Q82+Q80+Q85</f>
        <v>195500</v>
      </c>
      <c r="R88" s="1356"/>
      <c r="S88" s="1356"/>
      <c r="T88" s="1356"/>
      <c r="U88" s="1357"/>
      <c r="Z88" s="40"/>
    </row>
    <row r="89" spans="1:42" ht="14.25" customHeight="1" thickBot="1" x14ac:dyDescent="0.25">
      <c r="A89" s="49" t="s">
        <v>7</v>
      </c>
      <c r="B89" s="1354" t="s">
        <v>11</v>
      </c>
      <c r="C89" s="1355"/>
      <c r="D89" s="1355"/>
      <c r="E89" s="1355"/>
      <c r="F89" s="1355"/>
      <c r="G89" s="1355"/>
      <c r="H89" s="1355"/>
      <c r="I89" s="1355"/>
      <c r="J89" s="78">
        <f t="shared" ref="J89:Q89" si="5">J88+J65+J53</f>
        <v>964059</v>
      </c>
      <c r="K89" s="78">
        <f t="shared" si="5"/>
        <v>1396374</v>
      </c>
      <c r="L89" s="78">
        <f t="shared" si="5"/>
        <v>1026600</v>
      </c>
      <c r="M89" s="78">
        <f t="shared" si="5"/>
        <v>290800</v>
      </c>
      <c r="N89" s="78">
        <f t="shared" si="5"/>
        <v>0</v>
      </c>
      <c r="O89" s="78">
        <f t="shared" si="5"/>
        <v>735800</v>
      </c>
      <c r="P89" s="78">
        <f t="shared" si="5"/>
        <v>479400</v>
      </c>
      <c r="Q89" s="78">
        <f t="shared" si="5"/>
        <v>608200</v>
      </c>
      <c r="R89" s="1319"/>
      <c r="S89" s="1319"/>
      <c r="T89" s="1319"/>
      <c r="U89" s="1320"/>
    </row>
    <row r="90" spans="1:42" ht="14.25" customHeight="1" thickBot="1" x14ac:dyDescent="0.25">
      <c r="A90" s="31" t="s">
        <v>7</v>
      </c>
      <c r="B90" s="1321" t="s">
        <v>35</v>
      </c>
      <c r="C90" s="1322"/>
      <c r="D90" s="1322"/>
      <c r="E90" s="1322"/>
      <c r="F90" s="1322"/>
      <c r="G90" s="1322"/>
      <c r="H90" s="1322"/>
      <c r="I90" s="1322"/>
      <c r="J90" s="79">
        <f>J89</f>
        <v>964059</v>
      </c>
      <c r="K90" s="79">
        <f t="shared" ref="K90:Q90" si="6">K89</f>
        <v>1396374</v>
      </c>
      <c r="L90" s="79">
        <f t="shared" si="6"/>
        <v>1026600</v>
      </c>
      <c r="M90" s="79">
        <f t="shared" si="6"/>
        <v>290800</v>
      </c>
      <c r="N90" s="79">
        <f t="shared" si="6"/>
        <v>0</v>
      </c>
      <c r="O90" s="79">
        <f t="shared" si="6"/>
        <v>735800</v>
      </c>
      <c r="P90" s="79">
        <f t="shared" si="6"/>
        <v>479400</v>
      </c>
      <c r="Q90" s="79">
        <f t="shared" si="6"/>
        <v>608200</v>
      </c>
      <c r="R90" s="1374"/>
      <c r="S90" s="1374"/>
      <c r="T90" s="1374"/>
      <c r="U90" s="1375"/>
    </row>
    <row r="91" spans="1:42" s="18" customFormat="1" ht="10.5" customHeight="1" x14ac:dyDescent="0.2">
      <c r="A91" s="1362"/>
      <c r="B91" s="1362"/>
      <c r="C91" s="1362"/>
      <c r="D91" s="1362"/>
      <c r="E91" s="1362"/>
      <c r="F91" s="1362"/>
      <c r="G91" s="1362"/>
      <c r="H91" s="1362"/>
      <c r="I91" s="1362"/>
      <c r="J91" s="1362"/>
      <c r="K91" s="1362"/>
      <c r="L91" s="1362"/>
      <c r="M91" s="1362"/>
      <c r="N91" s="1362"/>
      <c r="O91" s="1362"/>
      <c r="P91" s="1362"/>
      <c r="Q91" s="1362"/>
      <c r="R91" s="1362"/>
      <c r="S91" s="1362"/>
      <c r="T91" s="1362"/>
      <c r="U91" s="1362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s="18" customFormat="1" ht="14.25" customHeight="1" thickBot="1" x14ac:dyDescent="0.25">
      <c r="A92" s="1347" t="s">
        <v>16</v>
      </c>
      <c r="B92" s="1347"/>
      <c r="C92" s="1347"/>
      <c r="D92" s="1347"/>
      <c r="E92" s="1347"/>
      <c r="F92" s="1347"/>
      <c r="G92" s="1347"/>
      <c r="H92" s="1347"/>
      <c r="I92" s="1347"/>
      <c r="J92" s="1347"/>
      <c r="K92" s="1347"/>
      <c r="L92" s="1347"/>
      <c r="M92" s="1347"/>
      <c r="N92" s="1347"/>
      <c r="O92" s="1347"/>
      <c r="P92" s="1347"/>
      <c r="Q92" s="1347"/>
      <c r="R92" s="5"/>
      <c r="S92" s="5"/>
      <c r="T92" s="5"/>
      <c r="U92" s="5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ht="45" customHeight="1" thickBot="1" x14ac:dyDescent="0.25">
      <c r="A93" s="1348" t="s">
        <v>12</v>
      </c>
      <c r="B93" s="1349"/>
      <c r="C93" s="1349"/>
      <c r="D93" s="1349"/>
      <c r="E93" s="1349"/>
      <c r="F93" s="1349"/>
      <c r="G93" s="1349"/>
      <c r="H93" s="1349"/>
      <c r="I93" s="1350"/>
      <c r="J93" s="133" t="s">
        <v>120</v>
      </c>
      <c r="K93" s="133" t="s">
        <v>138</v>
      </c>
      <c r="L93" s="1351" t="s">
        <v>132</v>
      </c>
      <c r="M93" s="1352"/>
      <c r="N93" s="1352"/>
      <c r="O93" s="1353"/>
      <c r="P93" s="19" t="s">
        <v>100</v>
      </c>
      <c r="Q93" s="19" t="s">
        <v>141</v>
      </c>
    </row>
    <row r="94" spans="1:42" ht="14.25" customHeight="1" x14ac:dyDescent="0.2">
      <c r="A94" s="1376" t="s">
        <v>17</v>
      </c>
      <c r="B94" s="1377"/>
      <c r="C94" s="1377"/>
      <c r="D94" s="1377"/>
      <c r="E94" s="1377"/>
      <c r="F94" s="1377"/>
      <c r="G94" s="1377"/>
      <c r="H94" s="1377"/>
      <c r="I94" s="1378"/>
      <c r="J94" s="80">
        <f>SUM(J95:J97)</f>
        <v>362431</v>
      </c>
      <c r="K94" s="80">
        <f>SUM(K95:K97)</f>
        <v>794746</v>
      </c>
      <c r="L94" s="1379">
        <f>SUM(L95:O96)</f>
        <v>1022200</v>
      </c>
      <c r="M94" s="1380"/>
      <c r="N94" s="1380"/>
      <c r="O94" s="1381"/>
      <c r="P94" s="80">
        <f>SUM(P95:P96)</f>
        <v>479400</v>
      </c>
      <c r="Q94" s="80">
        <f>SUM(Q95:Q96)</f>
        <v>508200</v>
      </c>
    </row>
    <row r="95" spans="1:42" ht="14.25" customHeight="1" x14ac:dyDescent="0.2">
      <c r="A95" s="1382" t="s">
        <v>40</v>
      </c>
      <c r="B95" s="1383"/>
      <c r="C95" s="1383"/>
      <c r="D95" s="1383"/>
      <c r="E95" s="1383"/>
      <c r="F95" s="1383"/>
      <c r="G95" s="1383"/>
      <c r="H95" s="1383"/>
      <c r="I95" s="1384"/>
      <c r="J95" s="81">
        <f>SUMIF(I13:I90,"SB",J13:J90)</f>
        <v>362431</v>
      </c>
      <c r="K95" s="81">
        <f>SUMIF(I13:I90,"SB",K13:K90)</f>
        <v>362431</v>
      </c>
      <c r="L95" s="1338">
        <f>SUMIF(I13:I90,"SB",L13:L90)</f>
        <v>1022200</v>
      </c>
      <c r="M95" s="1339"/>
      <c r="N95" s="1339"/>
      <c r="O95" s="1340"/>
      <c r="P95" s="81">
        <f>SUMIF(I13:I90,"SB",P13:P90)</f>
        <v>479400</v>
      </c>
      <c r="Q95" s="81">
        <f>SUMIF(I13:I90,"SB",Q13:Q90)</f>
        <v>508200</v>
      </c>
      <c r="R95" s="34"/>
    </row>
    <row r="96" spans="1:42" ht="14.25" customHeight="1" x14ac:dyDescent="0.2">
      <c r="A96" s="1341" t="s">
        <v>77</v>
      </c>
      <c r="B96" s="1342"/>
      <c r="C96" s="1342"/>
      <c r="D96" s="1342"/>
      <c r="E96" s="1342"/>
      <c r="F96" s="1342"/>
      <c r="G96" s="1342"/>
      <c r="H96" s="1342"/>
      <c r="I96" s="1343"/>
      <c r="J96" s="81">
        <f>SUMIF(I13:I90,"SB(L)",J13:J90)</f>
        <v>0</v>
      </c>
      <c r="K96" s="81">
        <f>SUMIF(I13:I90,"SB(L)",K13:K90)</f>
        <v>0</v>
      </c>
      <c r="L96" s="1338">
        <f>SUMIF(I13:I90,"SB(L)",L13:L90)</f>
        <v>0</v>
      </c>
      <c r="M96" s="1339"/>
      <c r="N96" s="1339"/>
      <c r="O96" s="1340"/>
      <c r="P96" s="81">
        <f>SUMIF(I14:I90,"SB(L)",P14:P90)</f>
        <v>0</v>
      </c>
      <c r="Q96" s="81">
        <f>SUMIF(I14:I90,"SB(L)",Q14:Q90)</f>
        <v>0</v>
      </c>
      <c r="R96" s="35"/>
    </row>
    <row r="97" spans="1:21" ht="14.25" customHeight="1" x14ac:dyDescent="0.2">
      <c r="A97" s="1311" t="s">
        <v>140</v>
      </c>
      <c r="B97" s="1312"/>
      <c r="C97" s="1312"/>
      <c r="D97" s="1312"/>
      <c r="E97" s="1312"/>
      <c r="F97" s="1312"/>
      <c r="G97" s="1312"/>
      <c r="H97" s="1312"/>
      <c r="I97" s="1313"/>
      <c r="J97" s="92">
        <f>SUMIF(I13:I90,"SB(ŽPL)",J13:J90)</f>
        <v>0</v>
      </c>
      <c r="K97" s="92">
        <f>SUMIF(I13:I90,"SB(ŽPL)",K13:K90)</f>
        <v>432315</v>
      </c>
      <c r="L97" s="1314">
        <f>SUMIF(I13:I90,"SB(ŽPL)",L13:L90)</f>
        <v>4400</v>
      </c>
      <c r="M97" s="1315"/>
      <c r="N97" s="1315"/>
      <c r="O97" s="1316"/>
      <c r="P97" s="92">
        <f>SUMIF(I14:I91,"SB(ŽPL)",P14:P91)</f>
        <v>0</v>
      </c>
      <c r="Q97" s="92">
        <f>SUMIF(I13:I90,"SB(ŽPL)",Q13:Q90)</f>
        <v>0</v>
      </c>
      <c r="R97" s="35"/>
    </row>
    <row r="98" spans="1:21" ht="14.25" customHeight="1" x14ac:dyDescent="0.2">
      <c r="A98" s="1329" t="s">
        <v>18</v>
      </c>
      <c r="B98" s="1330"/>
      <c r="C98" s="1330"/>
      <c r="D98" s="1330"/>
      <c r="E98" s="1330"/>
      <c r="F98" s="1330"/>
      <c r="G98" s="1330"/>
      <c r="H98" s="1330"/>
      <c r="I98" s="1331"/>
      <c r="J98" s="82">
        <f>SUM(J99:J102)</f>
        <v>601628</v>
      </c>
      <c r="K98" s="82">
        <f>SUM(K99:K102)</f>
        <v>601628</v>
      </c>
      <c r="L98" s="1332">
        <f>SUM(L99:O102)</f>
        <v>0</v>
      </c>
      <c r="M98" s="1333"/>
      <c r="N98" s="1333"/>
      <c r="O98" s="1334"/>
      <c r="P98" s="82">
        <f>SUM(P99:P102)</f>
        <v>0</v>
      </c>
      <c r="Q98" s="82">
        <f>SUM(Q99:Q102)</f>
        <v>100000</v>
      </c>
    </row>
    <row r="99" spans="1:21" ht="14.25" customHeight="1" x14ac:dyDescent="0.2">
      <c r="A99" s="1335" t="s">
        <v>41</v>
      </c>
      <c r="B99" s="1336"/>
      <c r="C99" s="1336"/>
      <c r="D99" s="1336"/>
      <c r="E99" s="1336"/>
      <c r="F99" s="1336"/>
      <c r="G99" s="1336"/>
      <c r="H99" s="1336"/>
      <c r="I99" s="1337"/>
      <c r="J99" s="81">
        <f>SUMIF(I13:I90,"ES",J13:J90)</f>
        <v>213537</v>
      </c>
      <c r="K99" s="81">
        <f>SUMIF(I13:I90,"ES",K13:K90)</f>
        <v>213537</v>
      </c>
      <c r="L99" s="1338">
        <f>SUMIF(I13:I90,"ES",L13:L90)</f>
        <v>0</v>
      </c>
      <c r="M99" s="1339"/>
      <c r="N99" s="1339"/>
      <c r="O99" s="1340"/>
      <c r="P99" s="81">
        <f>SUMIF(I13:I90,"ES",P13:P90)</f>
        <v>0</v>
      </c>
      <c r="Q99" s="81">
        <f>SUMIF(I13:I90,"ES",Q13:Q90)</f>
        <v>0</v>
      </c>
    </row>
    <row r="100" spans="1:21" ht="14.25" customHeight="1" x14ac:dyDescent="0.2">
      <c r="A100" s="1344" t="s">
        <v>115</v>
      </c>
      <c r="B100" s="1345"/>
      <c r="C100" s="1345"/>
      <c r="D100" s="1345"/>
      <c r="E100" s="1345"/>
      <c r="F100" s="1345"/>
      <c r="G100" s="1345"/>
      <c r="H100" s="1345"/>
      <c r="I100" s="1346"/>
      <c r="J100" s="81">
        <f>SUMIF(I13:I90,"KVJUD",J13:J90)</f>
        <v>376506</v>
      </c>
      <c r="K100" s="81">
        <f>SUMIF(I13:I90,"KVJUD",K13:K90)</f>
        <v>376506</v>
      </c>
      <c r="L100" s="1338">
        <f>SUMIF(I13:I90,"KVJUD",L13:L90)</f>
        <v>0</v>
      </c>
      <c r="M100" s="1339"/>
      <c r="N100" s="1339"/>
      <c r="O100" s="1340"/>
      <c r="P100" s="81">
        <f>SUMIF(I13:I90,"KVJUD",P13:P90)</f>
        <v>0</v>
      </c>
      <c r="Q100" s="81">
        <f>SUMIF(I13:I90,"KVJUD",Q13:Q90)</f>
        <v>0</v>
      </c>
    </row>
    <row r="101" spans="1:21" ht="14.25" customHeight="1" x14ac:dyDescent="0.2">
      <c r="A101" s="1344" t="s">
        <v>118</v>
      </c>
      <c r="B101" s="1345"/>
      <c r="C101" s="1345"/>
      <c r="D101" s="1345"/>
      <c r="E101" s="1345"/>
      <c r="F101" s="1345"/>
      <c r="G101" s="1345"/>
      <c r="H101" s="1345"/>
      <c r="I101" s="1346"/>
      <c r="J101" s="81">
        <f>SUMIF(I13:I90,"Kt",J13:J90)</f>
        <v>11585</v>
      </c>
      <c r="K101" s="81">
        <f>SUMIF(I13:I90,"Kt",K13:K90)</f>
        <v>11585</v>
      </c>
      <c r="L101" s="1338">
        <f>SUMIF(I13:I90,"Kt",L13:L90)</f>
        <v>0</v>
      </c>
      <c r="M101" s="1339"/>
      <c r="N101" s="1339"/>
      <c r="O101" s="1340"/>
      <c r="P101" s="81">
        <f>SUMIF(I13:I90,"Kt",P13:P90)</f>
        <v>0</v>
      </c>
      <c r="Q101" s="81">
        <f>SUMIF(I13:I90,"Kt",Q13:Q90)</f>
        <v>100000</v>
      </c>
    </row>
    <row r="102" spans="1:21" ht="14.25" customHeight="1" x14ac:dyDescent="0.2">
      <c r="A102" s="1341" t="s">
        <v>42</v>
      </c>
      <c r="B102" s="1342"/>
      <c r="C102" s="1342"/>
      <c r="D102" s="1342"/>
      <c r="E102" s="1342"/>
      <c r="F102" s="1342"/>
      <c r="G102" s="1342"/>
      <c r="H102" s="1342"/>
      <c r="I102" s="1343"/>
      <c r="J102" s="81">
        <f>SUMIF(I13:I90,"LRVB",J13:J90)</f>
        <v>0</v>
      </c>
      <c r="K102" s="81">
        <f>SUMIF(I13:I90,"LRVB",K13:K90)</f>
        <v>0</v>
      </c>
      <c r="L102" s="1338">
        <f>SUMIF(I13:I90,"LRVB",L13:L90)</f>
        <v>0</v>
      </c>
      <c r="M102" s="1339"/>
      <c r="N102" s="1339"/>
      <c r="O102" s="1340"/>
      <c r="P102" s="81">
        <f>SUMIF(I13:I90,"LRVB",P13:P90)</f>
        <v>0</v>
      </c>
      <c r="Q102" s="81">
        <f>SUMIF(I13:I90,"LRVB",Q13:Q90)</f>
        <v>0</v>
      </c>
    </row>
    <row r="103" spans="1:21" ht="14.25" customHeight="1" thickBot="1" x14ac:dyDescent="0.25">
      <c r="A103" s="1323" t="s">
        <v>19</v>
      </c>
      <c r="B103" s="1324"/>
      <c r="C103" s="1324"/>
      <c r="D103" s="1324"/>
      <c r="E103" s="1324"/>
      <c r="F103" s="1324"/>
      <c r="G103" s="1324"/>
      <c r="H103" s="1324"/>
      <c r="I103" s="1325"/>
      <c r="J103" s="83">
        <f>SUM(J94,J98)</f>
        <v>964059</v>
      </c>
      <c r="K103" s="83">
        <f>SUM(K94,K98)</f>
        <v>1396374</v>
      </c>
      <c r="L103" s="1326">
        <f>SUM(L94,L98,L97)</f>
        <v>1026600</v>
      </c>
      <c r="M103" s="1327"/>
      <c r="N103" s="1327"/>
      <c r="O103" s="1328"/>
      <c r="P103" s="83">
        <f>SUM(P94,P98,P97)</f>
        <v>479400</v>
      </c>
      <c r="Q103" s="83">
        <f>SUM(Q94,Q98,Q97)</f>
        <v>608200</v>
      </c>
      <c r="R103" s="6"/>
      <c r="S103" s="6"/>
      <c r="T103" s="6"/>
      <c r="U103" s="6"/>
    </row>
    <row r="104" spans="1:2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4"/>
      <c r="L104" s="88"/>
      <c r="M104" s="89"/>
      <c r="N104" s="89"/>
      <c r="O104" s="89"/>
      <c r="P104" s="89"/>
      <c r="Q104" s="89"/>
      <c r="R104" s="6"/>
      <c r="S104" s="6"/>
      <c r="T104" s="6"/>
      <c r="U104" s="6"/>
    </row>
    <row r="105" spans="1:21" x14ac:dyDescent="0.2">
      <c r="Q105" s="171"/>
      <c r="R105" s="34"/>
    </row>
    <row r="106" spans="1:21" x14ac:dyDescent="0.2">
      <c r="K106" s="171"/>
      <c r="P106" s="34"/>
    </row>
    <row r="107" spans="1:21" x14ac:dyDescent="0.2">
      <c r="J107" s="171"/>
      <c r="P107" s="34"/>
    </row>
    <row r="108" spans="1:21" x14ac:dyDescent="0.2">
      <c r="L108" s="171"/>
    </row>
  </sheetData>
  <mergeCells count="150">
    <mergeCell ref="E15:E16"/>
    <mergeCell ref="A9:U9"/>
    <mergeCell ref="M7:N7"/>
    <mergeCell ref="A40:A43"/>
    <mergeCell ref="D18:D19"/>
    <mergeCell ref="E18:E19"/>
    <mergeCell ref="H18:H19"/>
    <mergeCell ref="B21:B22"/>
    <mergeCell ref="C21:C22"/>
    <mergeCell ref="D21:D22"/>
    <mergeCell ref="F21:F22"/>
    <mergeCell ref="G21:G22"/>
    <mergeCell ref="E21:E22"/>
    <mergeCell ref="H21:H22"/>
    <mergeCell ref="A37:A39"/>
    <mergeCell ref="F40:F43"/>
    <mergeCell ref="O7:O8"/>
    <mergeCell ref="G6:G8"/>
    <mergeCell ref="H6:H8"/>
    <mergeCell ref="I6:I8"/>
    <mergeCell ref="A10:U10"/>
    <mergeCell ref="B11:U11"/>
    <mergeCell ref="C12:U12"/>
    <mergeCell ref="A21:A22"/>
    <mergeCell ref="F38:F39"/>
    <mergeCell ref="B56:B57"/>
    <mergeCell ref="A47:A50"/>
    <mergeCell ref="B47:B50"/>
    <mergeCell ref="H81:H82"/>
    <mergeCell ref="R65:U65"/>
    <mergeCell ref="A59:A61"/>
    <mergeCell ref="B37:B39"/>
    <mergeCell ref="B59:B61"/>
    <mergeCell ref="E81:E82"/>
    <mergeCell ref="H70:H76"/>
    <mergeCell ref="H80:I80"/>
    <mergeCell ref="B81:B82"/>
    <mergeCell ref="C81:C82"/>
    <mergeCell ref="D81:D82"/>
    <mergeCell ref="C47:C50"/>
    <mergeCell ref="R81:R82"/>
    <mergeCell ref="E40:E41"/>
    <mergeCell ref="A83:A84"/>
    <mergeCell ref="B83:B84"/>
    <mergeCell ref="C83:C84"/>
    <mergeCell ref="F47:F50"/>
    <mergeCell ref="F81:F82"/>
    <mergeCell ref="G81:G82"/>
    <mergeCell ref="H56:H57"/>
    <mergeCell ref="B40:B43"/>
    <mergeCell ref="C40:C43"/>
    <mergeCell ref="C56:C57"/>
    <mergeCell ref="D56:D57"/>
    <mergeCell ref="E56:E57"/>
    <mergeCell ref="F56:F57"/>
    <mergeCell ref="H52:I52"/>
    <mergeCell ref="G83:G84"/>
    <mergeCell ref="H83:H84"/>
    <mergeCell ref="E83:E84"/>
    <mergeCell ref="F83:F84"/>
    <mergeCell ref="A81:A82"/>
    <mergeCell ref="C65:I65"/>
    <mergeCell ref="C66:U66"/>
    <mergeCell ref="R83:R84"/>
    <mergeCell ref="H38:H40"/>
    <mergeCell ref="A56:A57"/>
    <mergeCell ref="K7:K8"/>
    <mergeCell ref="H64:I64"/>
    <mergeCell ref="R47:R50"/>
    <mergeCell ref="C37:C39"/>
    <mergeCell ref="H14:H15"/>
    <mergeCell ref="F15:F16"/>
    <mergeCell ref="H36:I36"/>
    <mergeCell ref="E27:E29"/>
    <mergeCell ref="R27:R29"/>
    <mergeCell ref="H27:H29"/>
    <mergeCell ref="C53:I53"/>
    <mergeCell ref="R53:U53"/>
    <mergeCell ref="R40:R42"/>
    <mergeCell ref="G47:G50"/>
    <mergeCell ref="H47:H50"/>
    <mergeCell ref="G56:G57"/>
    <mergeCell ref="C59:C61"/>
    <mergeCell ref="H59:H61"/>
    <mergeCell ref="E59:E60"/>
    <mergeCell ref="C54:U54"/>
    <mergeCell ref="G37:G39"/>
    <mergeCell ref="G40:G43"/>
    <mergeCell ref="E38:E39"/>
    <mergeCell ref="D15:D16"/>
    <mergeCell ref="L95:O95"/>
    <mergeCell ref="R90:U90"/>
    <mergeCell ref="A94:I94"/>
    <mergeCell ref="L94:O94"/>
    <mergeCell ref="A95:I95"/>
    <mergeCell ref="A1:U1"/>
    <mergeCell ref="A3:U3"/>
    <mergeCell ref="A4:U4"/>
    <mergeCell ref="S5:U5"/>
    <mergeCell ref="A6:A8"/>
    <mergeCell ref="B6:B8"/>
    <mergeCell ref="C6:C8"/>
    <mergeCell ref="D6:D8"/>
    <mergeCell ref="E6:E8"/>
    <mergeCell ref="F6:F8"/>
    <mergeCell ref="R7:R8"/>
    <mergeCell ref="S7:U7"/>
    <mergeCell ref="L6:O6"/>
    <mergeCell ref="P6:P8"/>
    <mergeCell ref="Q6:Q8"/>
    <mergeCell ref="R6:U6"/>
    <mergeCell ref="L7:L8"/>
    <mergeCell ref="J7:J8"/>
    <mergeCell ref="C88:I88"/>
    <mergeCell ref="L93:O93"/>
    <mergeCell ref="B89:I89"/>
    <mergeCell ref="R88:U88"/>
    <mergeCell ref="E86:E87"/>
    <mergeCell ref="F86:F87"/>
    <mergeCell ref="A91:U91"/>
    <mergeCell ref="R86:R87"/>
    <mergeCell ref="H86:H87"/>
    <mergeCell ref="A86:A87"/>
    <mergeCell ref="B86:B87"/>
    <mergeCell ref="C86:C87"/>
    <mergeCell ref="D86:D87"/>
    <mergeCell ref="H2:Q2"/>
    <mergeCell ref="R18:R19"/>
    <mergeCell ref="E49:E50"/>
    <mergeCell ref="A97:I97"/>
    <mergeCell ref="L97:O97"/>
    <mergeCell ref="G86:G87"/>
    <mergeCell ref="R89:U89"/>
    <mergeCell ref="B90:I90"/>
    <mergeCell ref="A103:I103"/>
    <mergeCell ref="L103:O103"/>
    <mergeCell ref="A98:I98"/>
    <mergeCell ref="L98:O98"/>
    <mergeCell ref="A99:I99"/>
    <mergeCell ref="L99:O99"/>
    <mergeCell ref="A102:I102"/>
    <mergeCell ref="A100:I100"/>
    <mergeCell ref="L100:O100"/>
    <mergeCell ref="A101:I101"/>
    <mergeCell ref="L101:O101"/>
    <mergeCell ref="L102:O102"/>
    <mergeCell ref="A96:I96"/>
    <mergeCell ref="L96:O96"/>
    <mergeCell ref="A92:Q92"/>
    <mergeCell ref="A93:I93"/>
  </mergeCells>
  <printOptions horizontalCentered="1"/>
  <pageMargins left="0" right="0" top="0.39370078740157483" bottom="0" header="0" footer="0"/>
  <pageSetup paperSize="9" scale="75" orientation="landscape" r:id="rId1"/>
  <rowBreaks count="2" manualBreakCount="2">
    <brk id="29" max="21" man="1"/>
    <brk id="53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9" sqref="B29"/>
    </sheetView>
  </sheetViews>
  <sheetFormatPr defaultColWidth="9.140625"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1523" t="s">
        <v>22</v>
      </c>
      <c r="B1" s="1523"/>
    </row>
    <row r="2" spans="1:2" ht="31.5" x14ac:dyDescent="0.25">
      <c r="A2" s="2" t="s">
        <v>3</v>
      </c>
      <c r="B2" s="1" t="s">
        <v>20</v>
      </c>
    </row>
    <row r="3" spans="1:2" ht="15.75" customHeight="1" x14ac:dyDescent="0.25">
      <c r="A3" s="2" t="s">
        <v>23</v>
      </c>
      <c r="B3" s="1" t="s">
        <v>24</v>
      </c>
    </row>
    <row r="4" spans="1:2" ht="15.75" customHeight="1" x14ac:dyDescent="0.25">
      <c r="A4" s="2" t="s">
        <v>25</v>
      </c>
      <c r="B4" s="1" t="s">
        <v>26</v>
      </c>
    </row>
    <row r="5" spans="1:2" ht="15.75" customHeight="1" x14ac:dyDescent="0.25">
      <c r="A5" s="2" t="s">
        <v>27</v>
      </c>
      <c r="B5" s="1" t="s">
        <v>28</v>
      </c>
    </row>
    <row r="6" spans="1:2" ht="15.75" customHeight="1" x14ac:dyDescent="0.25">
      <c r="A6" s="2" t="s">
        <v>29</v>
      </c>
      <c r="B6" s="1" t="s">
        <v>30</v>
      </c>
    </row>
    <row r="7" spans="1:2" ht="15.75" customHeight="1" x14ac:dyDescent="0.25">
      <c r="A7" s="2" t="s">
        <v>31</v>
      </c>
      <c r="B7" s="1" t="s">
        <v>32</v>
      </c>
    </row>
    <row r="8" spans="1:2" ht="15.75" customHeight="1" x14ac:dyDescent="0.25">
      <c r="A8" s="2" t="s">
        <v>33</v>
      </c>
      <c r="B8" s="1" t="s">
        <v>34</v>
      </c>
    </row>
    <row r="9" spans="1:2" ht="15.75" customHeight="1" x14ac:dyDescent="0.25"/>
    <row r="10" spans="1:2" ht="15.75" customHeight="1" x14ac:dyDescent="0.25">
      <c r="A10" s="1524" t="s">
        <v>39</v>
      </c>
      <c r="B10" s="1524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1 programa </vt:lpstr>
      <vt:lpstr>Lyginamasis variantas</vt:lpstr>
      <vt:lpstr>aiškinamoji lentelė</vt:lpstr>
      <vt:lpstr>Asignavimų valdytojų kodai</vt:lpstr>
      <vt:lpstr>'1 programa '!Print_Area</vt:lpstr>
      <vt:lpstr>'aiškinamoji lentelė'!Print_Area</vt:lpstr>
      <vt:lpstr>'Lyginamasis variantas'!Print_Area</vt:lpstr>
      <vt:lpstr>'1 programa '!Print_Titles</vt:lpstr>
      <vt:lpstr>'aiškinamoji lentelė'!Print_Titles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2016-11-02T07:09:11Z</cp:lastPrinted>
  <dcterms:created xsi:type="dcterms:W3CDTF">2007-07-27T10:32:34Z</dcterms:created>
  <dcterms:modified xsi:type="dcterms:W3CDTF">2016-11-24T10:03:46Z</dcterms:modified>
</cp:coreProperties>
</file>