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Šios_darbaknygės" defaultThemeVersion="124226"/>
  <mc:AlternateContent xmlns:mc="http://schemas.openxmlformats.org/markup-compatibility/2006">
    <mc:Choice Requires="x15">
      <x15ac:absPath xmlns:x15ac="http://schemas.microsoft.com/office/spreadsheetml/2010/11/ac" url="\\gluosnis\Kmsa\Strateginio planavimo skyrius\SVP keitimai\2016-2018 SVP keitimas\2016-XX-XX keitimas T-XX\SPRENDIMAS\"/>
    </mc:Choice>
  </mc:AlternateContent>
  <bookViews>
    <workbookView xWindow="0" yWindow="735" windowWidth="15480" windowHeight="11160" tabRatio="752" firstSheet="1" activeTab="1"/>
  </bookViews>
  <sheets>
    <sheet name="Asignavimų valdytojų kodai" sheetId="13" state="hidden" r:id="rId1"/>
    <sheet name="08 programa" sheetId="17" r:id="rId2"/>
    <sheet name="Lyginamasis" sheetId="18" state="hidden" r:id="rId3"/>
  </sheets>
  <definedNames>
    <definedName name="_xlnm.Print_Area" localSheetId="1">'08 programa'!$A$1:$N$119</definedName>
    <definedName name="_xlnm.Print_Area" localSheetId="2">Lyginamasis!$A$1:$O$115</definedName>
    <definedName name="_xlnm.Print_Titles" localSheetId="1">'08 programa'!$5:$7</definedName>
    <definedName name="_xlnm.Print_Titles" localSheetId="2">Lyginamasis!$6:$8</definedName>
  </definedNames>
  <calcPr calcId="162913"/>
</workbook>
</file>

<file path=xl/calcChain.xml><?xml version="1.0" encoding="utf-8"?>
<calcChain xmlns="http://schemas.openxmlformats.org/spreadsheetml/2006/main">
  <c r="H27" i="17" l="1"/>
  <c r="H33" i="17" l="1"/>
  <c r="H32" i="17"/>
  <c r="I33" i="18"/>
  <c r="J29" i="18" l="1"/>
  <c r="H13" i="17"/>
  <c r="I14" i="18"/>
  <c r="J14" i="18"/>
  <c r="I13" i="18"/>
  <c r="I37" i="18" l="1"/>
  <c r="J39" i="18"/>
  <c r="J37" i="18" l="1"/>
  <c r="J62" i="18"/>
  <c r="J72" i="18" l="1"/>
  <c r="H35" i="17" l="1"/>
  <c r="I36" i="18"/>
  <c r="I53" i="18" s="1"/>
  <c r="J80" i="17" l="1"/>
  <c r="I82" i="17"/>
  <c r="H12" i="17"/>
  <c r="J13" i="18"/>
  <c r="H76" i="18" l="1"/>
  <c r="H67" i="18"/>
  <c r="H36" i="18"/>
  <c r="J36" i="18" l="1"/>
  <c r="H53" i="18"/>
  <c r="J95" i="18"/>
  <c r="J91" i="18"/>
  <c r="J110" i="17" l="1"/>
  <c r="I110" i="17"/>
  <c r="H110" i="17"/>
  <c r="J108" i="18"/>
  <c r="I108" i="18"/>
  <c r="J80" i="18" l="1"/>
  <c r="H54" i="17" l="1"/>
  <c r="H77" i="17" l="1"/>
  <c r="I76" i="18"/>
  <c r="I67" i="17" l="1"/>
  <c r="I35" i="17" l="1"/>
  <c r="I109" i="17" l="1"/>
  <c r="I54" i="17"/>
  <c r="H68" i="17"/>
  <c r="H109" i="17" s="1"/>
  <c r="I67" i="18" l="1"/>
  <c r="I107" i="18" s="1"/>
  <c r="H75" i="18" l="1"/>
  <c r="H71" i="18"/>
  <c r="H66" i="18"/>
  <c r="H61" i="18"/>
  <c r="I61" i="18" l="1"/>
  <c r="J59" i="18"/>
  <c r="I62" i="17"/>
  <c r="J62" i="17"/>
  <c r="H62" i="17"/>
  <c r="J61" i="18" l="1"/>
  <c r="J76" i="18"/>
  <c r="J78" i="18" s="1"/>
  <c r="I66" i="18" l="1"/>
  <c r="H67" i="17"/>
  <c r="J66" i="18" l="1"/>
  <c r="J107" i="18"/>
  <c r="J67" i="18"/>
  <c r="J113" i="17" l="1"/>
  <c r="I113" i="17"/>
  <c r="H113" i="17"/>
  <c r="H107" i="18" l="1"/>
  <c r="J53" i="18"/>
  <c r="J90" i="18"/>
  <c r="I100" i="18"/>
  <c r="I94" i="18"/>
  <c r="I90" i="18"/>
  <c r="I78" i="18"/>
  <c r="I75" i="18"/>
  <c r="I71" i="18"/>
  <c r="I27" i="18"/>
  <c r="I24" i="18"/>
  <c r="I22" i="18"/>
  <c r="J114" i="18"/>
  <c r="I114" i="18"/>
  <c r="H114" i="18"/>
  <c r="J113" i="18"/>
  <c r="I113" i="18"/>
  <c r="H113" i="18"/>
  <c r="J110" i="18"/>
  <c r="I110" i="18"/>
  <c r="H110" i="18"/>
  <c r="J109" i="18"/>
  <c r="I109" i="18"/>
  <c r="H109" i="18"/>
  <c r="J100" i="18"/>
  <c r="H100" i="18"/>
  <c r="J94" i="18"/>
  <c r="H94" i="18"/>
  <c r="H90" i="18"/>
  <c r="H78" i="18"/>
  <c r="H81" i="18" s="1"/>
  <c r="J75" i="18"/>
  <c r="J71" i="18"/>
  <c r="H33" i="18"/>
  <c r="J27" i="18"/>
  <c r="H27" i="18"/>
  <c r="J24" i="18"/>
  <c r="H24" i="18"/>
  <c r="J22" i="18"/>
  <c r="H22" i="18"/>
  <c r="J81" i="18" l="1"/>
  <c r="J82" i="18" s="1"/>
  <c r="I81" i="18"/>
  <c r="I82" i="18" s="1"/>
  <c r="H82" i="18"/>
  <c r="I112" i="18"/>
  <c r="J33" i="18"/>
  <c r="J34" i="18" s="1"/>
  <c r="I34" i="18"/>
  <c r="I101" i="18"/>
  <c r="H34" i="18"/>
  <c r="H108" i="18" s="1"/>
  <c r="J101" i="18"/>
  <c r="H101" i="18"/>
  <c r="J112" i="18"/>
  <c r="H112" i="18"/>
  <c r="J111" i="18" l="1"/>
  <c r="I102" i="18"/>
  <c r="I103" i="18" s="1"/>
  <c r="I111" i="18"/>
  <c r="I106" i="18" s="1"/>
  <c r="H111" i="18"/>
  <c r="H106" i="18" s="1"/>
  <c r="H115" i="18" s="1"/>
  <c r="H102" i="18"/>
  <c r="H103" i="18" s="1"/>
  <c r="J102" i="18"/>
  <c r="J103" i="18" s="1"/>
  <c r="J106" i="18" l="1"/>
  <c r="J115" i="18" s="1"/>
  <c r="I115" i="18"/>
  <c r="J35" i="17" l="1"/>
  <c r="J109" i="17" l="1"/>
  <c r="J54" i="17"/>
  <c r="J112" i="17"/>
  <c r="J111" i="17"/>
  <c r="J76" i="17"/>
  <c r="J72" i="17"/>
  <c r="J67" i="17"/>
  <c r="J21" i="17"/>
  <c r="I76" i="17"/>
  <c r="I72" i="17"/>
  <c r="I21" i="17"/>
  <c r="I115" i="17"/>
  <c r="I112" i="17"/>
  <c r="I111" i="17"/>
  <c r="H116" i="17"/>
  <c r="H112" i="17"/>
  <c r="H111" i="17"/>
  <c r="H72" i="17"/>
  <c r="H76" i="17"/>
  <c r="H83" i="17" s="1"/>
  <c r="H84" i="17" s="1"/>
  <c r="H80" i="17"/>
  <c r="H21" i="17"/>
  <c r="I102" i="17"/>
  <c r="J102" i="17"/>
  <c r="H102" i="17"/>
  <c r="J92" i="17"/>
  <c r="I96" i="17"/>
  <c r="J96" i="17"/>
  <c r="H96" i="17"/>
  <c r="I92" i="17"/>
  <c r="H92" i="17"/>
  <c r="I32" i="17"/>
  <c r="J32" i="17"/>
  <c r="J108" i="17" l="1"/>
  <c r="I108" i="17"/>
  <c r="H108" i="17"/>
  <c r="J103" i="17"/>
  <c r="H23" i="17" l="1"/>
  <c r="H26" i="17"/>
  <c r="J116" i="17"/>
  <c r="I116" i="17"/>
  <c r="J115" i="17"/>
  <c r="H115" i="17"/>
  <c r="J82" i="17"/>
  <c r="I80" i="17"/>
  <c r="I83" i="17" s="1"/>
  <c r="J26" i="17"/>
  <c r="I26" i="17"/>
  <c r="J23" i="17"/>
  <c r="I23" i="17"/>
  <c r="J83" i="17" l="1"/>
  <c r="J84" i="17" s="1"/>
  <c r="H114" i="17"/>
  <c r="H117" i="17" s="1"/>
  <c r="I33" i="17"/>
  <c r="J33" i="17"/>
  <c r="I114" i="17"/>
  <c r="J114" i="17"/>
  <c r="I84" i="17"/>
  <c r="I103" i="17"/>
  <c r="H103" i="17"/>
  <c r="J104" i="17" l="1"/>
  <c r="J117" i="17"/>
  <c r="J105" i="17"/>
  <c r="I117" i="17"/>
  <c r="I104" i="17"/>
  <c r="I105" i="17" s="1"/>
  <c r="H104" i="17"/>
  <c r="H105" i="17" s="1"/>
</calcChain>
</file>

<file path=xl/comments1.xml><?xml version="1.0" encoding="utf-8"?>
<comments xmlns="http://schemas.openxmlformats.org/spreadsheetml/2006/main">
  <authors>
    <author>Sniega</author>
    <author>Snieguole Kacerauskaite</author>
  </authors>
  <commentList>
    <comment ref="E50" authorId="0" shapeId="0">
      <text>
        <r>
          <rPr>
            <sz val="9"/>
            <color indexed="81"/>
            <rFont val="Tahoma"/>
            <family val="2"/>
            <charset val="186"/>
          </rPr>
          <t xml:space="preserve">"Modernizuoti Mažosios Lietuvos istorijos muziejaus ekspozicijas"
</t>
        </r>
      </text>
    </comment>
    <comment ref="E87" authorId="0" shapeId="0">
      <text>
        <r>
          <rPr>
            <sz val="9"/>
            <color indexed="81"/>
            <rFont val="Tahoma"/>
            <family val="2"/>
            <charset val="186"/>
          </rPr>
          <t xml:space="preserve">"Sukurti ir viešinti pažintinius maršrutus, integruoti juos į tarptautinius kultūros ir turizmo kelius"
</t>
        </r>
      </text>
    </comment>
    <comment ref="E89" authorId="0" shapeId="0">
      <text>
        <r>
          <rPr>
            <sz val="9"/>
            <color indexed="81"/>
            <rFont val="Tahoma"/>
            <family val="2"/>
            <charset val="186"/>
          </rPr>
          <t xml:space="preserve">"Išsaugoti ir puoselėti miesto jūrinį tapatumą atspindinčius jūrinius simbolius ir objektus bei panaudoti juos turizmo tikslams"
</t>
        </r>
      </text>
    </comment>
    <comment ref="E94" authorId="1" shapeId="0">
      <text>
        <r>
          <rPr>
            <sz val="9"/>
            <color indexed="81"/>
            <rFont val="Tahoma"/>
            <family val="2"/>
            <charset val="186"/>
          </rPr>
          <t xml:space="preserve">"Dalyvauti Baltijos jūros regiono šalių kultūrinėse programose ir jas inicijuoti" </t>
        </r>
      </text>
    </comment>
    <comment ref="E95" authorId="0" shapeId="0">
      <text>
        <r>
          <rPr>
            <sz val="9"/>
            <color indexed="81"/>
            <rFont val="Tahoma"/>
            <family val="2"/>
            <charset val="186"/>
          </rPr>
          <t xml:space="preserve">"Organizuoti Baltijos jūros regiono šalių  kultūros forumus"
</t>
        </r>
      </text>
    </comment>
  </commentList>
</comments>
</file>

<file path=xl/comments2.xml><?xml version="1.0" encoding="utf-8"?>
<comments xmlns="http://schemas.openxmlformats.org/spreadsheetml/2006/main">
  <authors>
    <author>Snieguole Kacerauskaite</author>
    <author>Sniega</author>
  </authors>
  <commentList>
    <comment ref="G39" authorId="0" shapeId="0">
      <text>
        <r>
          <rPr>
            <b/>
            <sz val="9"/>
            <color indexed="81"/>
            <rFont val="Tahoma"/>
            <family val="2"/>
            <charset val="186"/>
          </rPr>
          <t xml:space="preserve">MMA
</t>
        </r>
        <r>
          <rPr>
            <sz val="9"/>
            <color indexed="81"/>
            <rFont val="Tahoma"/>
            <family val="2"/>
            <charset val="186"/>
          </rPr>
          <t xml:space="preserve">
</t>
        </r>
      </text>
    </comment>
    <comment ref="E49" authorId="1" shapeId="0">
      <text>
        <r>
          <rPr>
            <sz val="9"/>
            <color indexed="81"/>
            <rFont val="Tahoma"/>
            <family val="2"/>
            <charset val="186"/>
          </rPr>
          <t xml:space="preserve">"Modernizuoti Mažosios Lietuvos istorijos muziejaus ekspozicijas"
</t>
        </r>
      </text>
    </comment>
    <comment ref="E85" authorId="1" shapeId="0">
      <text>
        <r>
          <rPr>
            <sz val="9"/>
            <color indexed="81"/>
            <rFont val="Tahoma"/>
            <family val="2"/>
            <charset val="186"/>
          </rPr>
          <t xml:space="preserve">"Sukurti ir viešinti pažintinius maršrutus, integruoti juos į tarptautinius kultūros ir turizmo kelius"
</t>
        </r>
      </text>
    </comment>
    <comment ref="E92" authorId="0" shapeId="0">
      <text>
        <r>
          <rPr>
            <sz val="9"/>
            <color indexed="81"/>
            <rFont val="Tahoma"/>
            <family val="2"/>
            <charset val="186"/>
          </rPr>
          <t xml:space="preserve">"Dalyvauti Baltijos jūros regiono šalių kultūrinėse programose ir jas inicijuoti" </t>
        </r>
      </text>
    </comment>
    <comment ref="E93" authorId="1" shapeId="0">
      <text>
        <r>
          <rPr>
            <sz val="9"/>
            <color indexed="81"/>
            <rFont val="Tahoma"/>
            <family val="2"/>
            <charset val="186"/>
          </rPr>
          <t xml:space="preserve">"Organizuoti Baltijos jūros regiono šalių  kultūros forumus"
</t>
        </r>
      </text>
    </comment>
  </commentList>
</comments>
</file>

<file path=xl/sharedStrings.xml><?xml version="1.0" encoding="utf-8"?>
<sst xmlns="http://schemas.openxmlformats.org/spreadsheetml/2006/main" count="528" uniqueCount="194">
  <si>
    <t>Programos tikslo kodas</t>
  </si>
  <si>
    <t>Uždavinio kodas</t>
  </si>
  <si>
    <t>Priemonės kodas</t>
  </si>
  <si>
    <t>Priemonės požymis</t>
  </si>
  <si>
    <t>Asignavimų valdytojo kodas</t>
  </si>
  <si>
    <t>Finansavimo šaltinis</t>
  </si>
  <si>
    <t>01</t>
  </si>
  <si>
    <t>02</t>
  </si>
  <si>
    <t>03</t>
  </si>
  <si>
    <t>SB</t>
  </si>
  <si>
    <t>04</t>
  </si>
  <si>
    <t>08</t>
  </si>
  <si>
    <t>Iš viso uždaviniui:</t>
  </si>
  <si>
    <t>Iš viso:</t>
  </si>
  <si>
    <t>Iš viso tikslui:</t>
  </si>
  <si>
    <t>Finansavimo šaltiniai</t>
  </si>
  <si>
    <t>Finansavimo šaltinių suvestinė</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</si>
  <si>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</si>
  <si>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</si>
  <si>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t>Pavadinimas</t>
  </si>
  <si>
    <t>SB(SP)</t>
  </si>
  <si>
    <t>ES</t>
  </si>
  <si>
    <t>Strateginis tikslas 03. Užtikrinti gyventojams aukštą švietimo, kultūros, socialinių, sporto ir sveikatos apsaugos paslaugų kokybę ir prieinamumą</t>
  </si>
  <si>
    <r>
      <t xml:space="preserve">Specialiosios programos lėšos (pajamos už atsitiktines paslaugas) </t>
    </r>
    <r>
      <rPr>
        <b/>
        <sz val="10"/>
        <rFont val="Times New Roman"/>
        <family val="1"/>
        <charset val="186"/>
      </rPr>
      <t>SB(SP)</t>
    </r>
  </si>
  <si>
    <t>SAVIVALDYBĖS LĖŠOS, IŠ VISO</t>
  </si>
  <si>
    <t>KITOS LĖŠOS, IŠ VISO</t>
  </si>
  <si>
    <t xml:space="preserve">08 Miesto kultūrinio savitumo puoselėjimo bei kultūrinių paslaugų gerinimo programa </t>
  </si>
  <si>
    <t>2</t>
  </si>
  <si>
    <t>BĮ Klaipėdos miesto savivaldybės tautinių kultūrų centro veiklos organizavimas</t>
  </si>
  <si>
    <t>BĮ Klaipėdos miesto savivaldybės etnokultūros centro veiklos organizavimas</t>
  </si>
  <si>
    <t>Remti kūrybinių organizacijų iniciatyvas ir miesto švenčių organizavimą</t>
  </si>
  <si>
    <t>1</t>
  </si>
  <si>
    <t>Kultūrinių projektų dalinis finansavimas ir vykdymas</t>
  </si>
  <si>
    <t>Lankytojų skaičius, tūkst.</t>
  </si>
  <si>
    <t>4</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</si>
  <si>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</si>
  <si>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</si>
  <si>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</si>
  <si>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</si>
  <si>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</si>
  <si>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</si>
  <si>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</si>
  <si>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</si>
  <si>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</si>
  <si>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Kultūros įstaigų veiklos organizavimas:</t>
  </si>
  <si>
    <t>Kultūros objektų infrastruktūros modernizavimas:</t>
  </si>
  <si>
    <t>MIESTO KULTŪRINIO SAVITUMO PUOSELĖJIMO BEI KULTŪRINIŲ PASLAUGŲ GERINIMO PROGRAMOS (NR. 08)</t>
  </si>
  <si>
    <t>2016-ieji metai</t>
  </si>
  <si>
    <t>Jaunimo teatrinės veiklos programų rėmimas</t>
  </si>
  <si>
    <t>3.2.2.2.</t>
  </si>
  <si>
    <t>3.3.1.1</t>
  </si>
  <si>
    <t>Baltijos jūros regiono šalių kultūrinį bendradarbiavimą skatinančių renginių organizavimas</t>
  </si>
  <si>
    <t>3.3.3.2.</t>
  </si>
  <si>
    <t>Užtikrinti kultūros įstaigų veiklą ir atnaujinti viešąsias kultūros erdves</t>
  </si>
  <si>
    <t>Iš viso programai:</t>
  </si>
  <si>
    <t>3.3.2.4</t>
  </si>
  <si>
    <t>3.3.3.1.</t>
  </si>
  <si>
    <t>SB(VR)</t>
  </si>
  <si>
    <r>
      <t xml:space="preserve">Vietinės rinkliavos lėšos </t>
    </r>
    <r>
      <rPr>
        <b/>
        <sz val="10"/>
        <rFont val="Times New Roman"/>
        <family val="1"/>
        <charset val="186"/>
      </rPr>
      <t>SB(VR)</t>
    </r>
  </si>
  <si>
    <t xml:space="preserve">Dokumentacijos, reikalingos kultūros infrastruktūros plėtrai, parengimas:          </t>
  </si>
  <si>
    <t>Kultūrinių renginių organizavimas</t>
  </si>
  <si>
    <t>Skatinti miesto bendruomenės kultūrinį ir kūrybinį aktyvumą bei gerinti kultūrinių paslaugų prieinamumą ir kokybę</t>
  </si>
  <si>
    <t xml:space="preserve">Organizuota apdovanojimo ceremonijų </t>
  </si>
  <si>
    <t>Formuoti miesto kultūrinį tapatumą, integruotą į Baltijos jūros regiono kultūrinę erdvę</t>
  </si>
  <si>
    <t>Reprezentacinių Klaipėdos festivalių dalinis finansavimas</t>
  </si>
  <si>
    <t xml:space="preserve"> TIKSLŲ, UŽDAVINIŲ, PRIEMONIŲ, PRIEMONIŲ IŠLAIDŲ IR PRODUKTO KRITERIJŲ SUVESTINĖ</t>
  </si>
  <si>
    <t>Produkto kriterijaus</t>
  </si>
  <si>
    <t>2017-ųjų metų lėšų projektas</t>
  </si>
  <si>
    <t>2017-ieji metai</t>
  </si>
  <si>
    <t>Jūrinę kultūrą puoselėjančių renginių dalinis finansavimas</t>
  </si>
  <si>
    <t>Nusipelniusių žmonių pagerbimas ir istorinių įvykių, vietų bei asmenybių atminimo įamžinimas</t>
  </si>
  <si>
    <t>9</t>
  </si>
  <si>
    <t>Miesto kultūrą pristatančių objektų gamyba (ekspozicinė įranga, ekspozicijos, leidiniai)</t>
  </si>
  <si>
    <t>Išleista leidinių</t>
  </si>
  <si>
    <t>Baltijos jūros regiono šalių kultūros forumų inicijavimas ir organizavimas</t>
  </si>
  <si>
    <t>Dalyvauta, inicijuota kultūros forumų</t>
  </si>
  <si>
    <t>5</t>
  </si>
  <si>
    <t xml:space="preserve">Parengtas techninis projektas, vnt.
</t>
  </si>
  <si>
    <t>Kultūros, meno, edukacinės veiklos ir leidybos projektų dalinis finansavimas</t>
  </si>
  <si>
    <t>2017 m. lėšų projektas</t>
  </si>
  <si>
    <t>Iš viso priemonei:</t>
  </si>
  <si>
    <t>Planas</t>
  </si>
  <si>
    <t>Iš dalies finansuota projektų, skaičius</t>
  </si>
  <si>
    <t>Organizuota jaunųjų kūrėjų kūrybos pristatymų, skaičius</t>
  </si>
  <si>
    <t>Finansuota programų, skaičius</t>
  </si>
  <si>
    <t>Suorganizuota renginių, skaičius</t>
  </si>
  <si>
    <t xml:space="preserve">Iš dalies finansuota projektų, skaičius </t>
  </si>
  <si>
    <t>Pagaminta ekspozicijų, skaičius</t>
  </si>
  <si>
    <t>Pritaikyta objektų, skaičius</t>
  </si>
  <si>
    <t>Renginių, kuriuose dalyvauta, skaičius</t>
  </si>
  <si>
    <t xml:space="preserve">Parengta ekspozicijų atnaujinimo ir piliavietės erdvių muziejifikavimo koncepcijų ir programų, skaičius             </t>
  </si>
  <si>
    <t>Pagaminta memorialinių objektų, skaičius</t>
  </si>
  <si>
    <t xml:space="preserve">Modernaus bendruomenės centro-bibliotekos statyba pietinėje miesto dalyje </t>
  </si>
  <si>
    <t>Parengtas energetinis auditas</t>
  </si>
  <si>
    <t>Parengtas techninis projektas</t>
  </si>
  <si>
    <t>Parengta projekto ekspertizė</t>
  </si>
  <si>
    <t>Atlikta rangos darbų, proc.</t>
  </si>
  <si>
    <t>Kalvystės muziejaus pastatų (Šaltkalvių g. 2; 2A) energetinio efektyvumo didinimas</t>
  </si>
  <si>
    <t>Kt</t>
  </si>
  <si>
    <t xml:space="preserve">Jaunųjų klaipėdiečių kūrėjų, išvykusių iš Klaipėdos ar Lietuvos, kūrybos pristatymas „Mes esame“ </t>
  </si>
  <si>
    <t xml:space="preserve">Socialinę atskirtį mažinančių kultūros projektų dalinis finansavimas </t>
  </si>
  <si>
    <t>Iš dalies finansuota kitų projektų, skaičius</t>
  </si>
  <si>
    <t>Surengta Jūros šventė</t>
  </si>
  <si>
    <t>Kultūros kvartalo įveiklinimui skirtų projektų dalinis finansavimas</t>
  </si>
  <si>
    <t>Skirta kultūros ir meno stipendijų, skaičius</t>
  </si>
  <si>
    <t>Valstybinių dienų ir kitų miestui aktualių renginių organizavimas</t>
  </si>
  <si>
    <t>Suorganizuota valstybinių švenčių, atmintinų datų paminėjimų ir miesto švenčių (Sausio 13-oji, Sausio 15-oji, Vasario 16-oji, Kovo 11-oji,  Miesto gimtadienis, Kalėdinių ir naujametinių renginių ciklas ir pan.)</t>
  </si>
  <si>
    <t>Suorganizuotas Šviesų festivalis</t>
  </si>
  <si>
    <t>Parengta modernizavimo koncepcija</t>
  </si>
  <si>
    <t xml:space="preserve">Miesto jūrinį tapatumą atspindinčių objektų pritaikymas kultūrinio turizmo reikmėms </t>
  </si>
  <si>
    <t>Miestą reprezentuojančio jūrinio kultūros paveldo kaupimas ir viešinimas</t>
  </si>
  <si>
    <t>Surengta tarptautinė konferencija „Common Sea, common Culture“</t>
  </si>
  <si>
    <t xml:space="preserve">Pasirengimas Europos kultūros sostinės 2022 m. konkursui </t>
  </si>
  <si>
    <t>Veiksmingos Klaipėdos miesto kultūros komunikavimo ir įvaizdžio formavimo sistemos sukūrimas</t>
  </si>
  <si>
    <t>Atlikta tyrimų, sk.</t>
  </si>
  <si>
    <t>Stipendijų mokėjimas kultūros ir meno kūrėjams</t>
  </si>
  <si>
    <t>Kultūrinio turizmo maršrutų   formavimas</t>
  </si>
  <si>
    <t xml:space="preserve">Jūrinio kultūros paveldo vertybių aktualizavimas </t>
  </si>
  <si>
    <r>
      <t xml:space="preserve">Kiti finansavimo šaltiniai </t>
    </r>
    <r>
      <rPr>
        <b/>
        <sz val="10"/>
        <rFont val="Times New Roman"/>
        <family val="1"/>
        <charset val="186"/>
      </rPr>
      <t>Kt</t>
    </r>
  </si>
  <si>
    <t>2018-ieji metai</t>
  </si>
  <si>
    <t>Programos „Lietuvos kultūros sostinė Klaipėda – neužšąlantis kultūros uostas“ įgyvendinimas</t>
  </si>
  <si>
    <t>SB(SPL)</t>
  </si>
  <si>
    <r>
      <t xml:space="preserve">Pajamų imokų likutis </t>
    </r>
    <r>
      <rPr>
        <b/>
        <sz val="10"/>
        <rFont val="Times New Roman"/>
        <family val="1"/>
        <charset val="186"/>
      </rPr>
      <t>SB(SPL)</t>
    </r>
  </si>
  <si>
    <t xml:space="preserve">BĮ Klaipėdos miesto savivaldybės koncertinės įstaigos Klaipėdos koncertų salės veiklos organizavimas  </t>
  </si>
  <si>
    <t>Projekto „Pažink svetimšalį: Gdansko, Kaliningrado ir Klaipėdos gyventojų savitarpio pažinimo skatinimas per šiuolaikinės kultūros ir meno mainus“ įgyvendinimas</t>
  </si>
  <si>
    <t xml:space="preserve">BĮ Klaipėdos miesto savivaldybės kultūros centro Žvejų rūmų veiklos organizavimas  </t>
  </si>
  <si>
    <t>SB(VB)</t>
  </si>
  <si>
    <t>BĮ Klaipėdos miesto savivaldybės viešosios bibliotekos veiklos organizavimas:</t>
  </si>
  <si>
    <t>BĮ Klaipėdos kultūrų komunikacijų centro veiklos organizavimas:</t>
  </si>
  <si>
    <t>Dalyvių skaičiaus augimas proc.</t>
  </si>
  <si>
    <t>Įgyvendinta Dailės palikimo išsaugojimo programos dalis proc.</t>
  </si>
  <si>
    <t>Įgyvendinta pasirengimo tarptautiniam forumui „Common sea, common Culture“ programa</t>
  </si>
  <si>
    <t>Įgyvendinta pasirengimo Lietuvos kultūros sostinei programa</t>
  </si>
  <si>
    <t>Parengta paraiška Europos kultūros sostinei</t>
  </si>
  <si>
    <t>Sukurta ir įgyvendinama Klaipėdos kultūros rinkodaros programa</t>
  </si>
  <si>
    <t>Parengta koncepcija</t>
  </si>
  <si>
    <t>Valstybinės ir tarptautinės reikšmės kultūrinių projektų įgyvendinimas</t>
  </si>
  <si>
    <t xml:space="preserve">3.3.1.4. </t>
  </si>
  <si>
    <t>Klaipėdos kultūros srities tyrimas</t>
  </si>
  <si>
    <t>Parengtas investicijų projektas</t>
  </si>
  <si>
    <t>Parengta energijos vartojimo audito ataskaita</t>
  </si>
  <si>
    <t>Atlikta modernizavimo darbų, proc.</t>
  </si>
  <si>
    <t>tūkst. Eur</t>
  </si>
  <si>
    <t>2016-ųjų metų asignavimų planas</t>
  </si>
  <si>
    <t>3.3.2.5., 3.32.7.</t>
  </si>
  <si>
    <t>BĮ Klaipėdos miesto savivaldybės Mažosios Lietuvos istorijos muziejaus veiklos organizavimas:</t>
  </si>
  <si>
    <t>2016 m. asignavimų planas</t>
  </si>
  <si>
    <t>2018 m. lėšų projektas</t>
  </si>
  <si>
    <t xml:space="preserve"> 2016–2018 M. KLAIPĖDOS MIESTO SAVIVALDYBĖS</t>
  </si>
  <si>
    <t>2018-ųjų metų lėšų projektas</t>
  </si>
  <si>
    <t>Dokumentų išduotis bibliotekoje, tūkst.</t>
  </si>
  <si>
    <t xml:space="preserve">Administruojamų tinklalapių skaičius </t>
  </si>
  <si>
    <t>Atlikta rekonstrukcijos darbų,  proc.</t>
  </si>
  <si>
    <t xml:space="preserve">Sukurta ir įdiegta „Miestiečio-kultūros vartotojo kortelė“  </t>
  </si>
  <si>
    <t xml:space="preserve"> - projekto „Verslo ir kultūros partnerystė“ („BCP goes public“) įgyvendinimas;</t>
  </si>
  <si>
    <t>Skirta Kultūros fabrike reziduojančių menininkų stipendijų, skaičius</t>
  </si>
  <si>
    <t>Pagaminta apdovanojimų, skaičius</t>
  </si>
  <si>
    <t xml:space="preserve">Dailės palikimo išsaugojimo Klaipėdos mieste koncepcijos ir programos parengimas (galerija) </t>
  </si>
  <si>
    <t>Kultūros centro Žvejų rūmų modernizavimo koncepcijos parengimas</t>
  </si>
  <si>
    <t>Fachverkinės architektūros pastatų kompekso (Bažnyčių g. 4 / Daržų g. 10, Bažnyčių g. 6, Vežėjų g. 4, Aukštoji g. 1 / Didžioji Vandens g. 2) tvarkyba</t>
  </si>
  <si>
    <t>Dalyvavimas Baltijos jūros regiono šalių kultūrinėse programose bei jų inicijavimas</t>
  </si>
  <si>
    <t>Įgyvendinta Lietuvos kultūros sostinės programa</t>
  </si>
  <si>
    <t>Įgyvendinta projektų, skirtų paminėti darnaus judumo metams, skaičius</t>
  </si>
  <si>
    <t xml:space="preserve"> - projekto „Stop – knyga“ įgyvendinimas</t>
  </si>
  <si>
    <t xml:space="preserve"> - projekto „Istorija veža“ įgyvendinimas
</t>
  </si>
  <si>
    <t>Iš dalies finansuota kultūros projektų, skaičius</t>
  </si>
  <si>
    <r>
      <t xml:space="preserve">Dalyvavimas </t>
    </r>
    <r>
      <rPr>
        <sz val="10"/>
        <rFont val="Times New Roman"/>
        <family val="1"/>
        <charset val="186"/>
      </rPr>
      <t xml:space="preserve">Baltijos jūros regiono šalių </t>
    </r>
    <r>
      <rPr>
        <sz val="10"/>
        <rFont val="Times New Roman"/>
        <family val="1"/>
      </rPr>
      <t>kultūrinėse programose bei jų inicijavimas</t>
    </r>
  </si>
  <si>
    <t>Siūlomas keisti 2016-ųjų m. asignavimų planas</t>
  </si>
  <si>
    <t>Skirtumas</t>
  </si>
  <si>
    <t>Lyginamasis variantas</t>
  </si>
  <si>
    <t>Siūlomas keisti 2016 m. asignavimų planas</t>
  </si>
  <si>
    <t xml:space="preserve">Atlikta remonto darbų, proc. </t>
  </si>
  <si>
    <t xml:space="preserve">Parengtas investicijų projektas </t>
  </si>
  <si>
    <t xml:space="preserve">Parengtas techninis projektas </t>
  </si>
  <si>
    <t xml:space="preserve">Techninės dokumentacijos parengimas siekiant atlikti kultūros centro Žvejų rūmų pastato modernizavimą </t>
  </si>
  <si>
    <t>PAAIŠKINIMAS</t>
  </si>
  <si>
    <t xml:space="preserve">Vasaros koncertų estrados statinių modernizavimas ir teritorijos sutvarkymas </t>
  </si>
  <si>
    <t>Parengti projektiniai pasiūlymai, vnt.</t>
  </si>
  <si>
    <t>Veikiantis konferencijų centras, vnt.</t>
  </si>
  <si>
    <t xml:space="preserve">Veikiantis konferencijų centras, vnt. </t>
  </si>
  <si>
    <r>
      <t xml:space="preserve">Valstybės biudžeto specialiosios tikslinės dotacijos lėšos </t>
    </r>
    <r>
      <rPr>
        <b/>
        <sz val="10"/>
        <rFont val="Times New Roman"/>
        <family val="1"/>
        <charset val="186"/>
      </rPr>
      <t>SB(VB)</t>
    </r>
  </si>
  <si>
    <r>
      <t xml:space="preserve">Valstybės biudžeto specialiosios tikslinės dotacijos lėšos </t>
    </r>
    <r>
      <rPr>
        <b/>
        <sz val="10"/>
        <rFont val="Times New Roman"/>
        <family val="1"/>
        <charset val="186"/>
      </rPr>
      <t>SB(VB</t>
    </r>
    <r>
      <rPr>
        <sz val="10"/>
        <rFont val="Times New Roman"/>
        <family val="1"/>
        <charset val="186"/>
      </rPr>
      <t>)</t>
    </r>
  </si>
  <si>
    <r>
      <rPr>
        <strike/>
        <sz val="10"/>
        <rFont val="Times New Roman"/>
        <family val="1"/>
        <charset val="186"/>
      </rPr>
      <t>5</t>
    </r>
    <r>
      <rPr>
        <sz val="10"/>
        <rFont val="Times New Roman"/>
        <family val="1"/>
        <charset val="186"/>
      </rPr>
      <t xml:space="preserve">  </t>
    </r>
    <r>
      <rPr>
        <b/>
        <sz val="10"/>
        <color rgb="FFFF0000"/>
        <rFont val="Times New Roman"/>
        <family val="1"/>
        <charset val="186"/>
      </rPr>
      <t>4</t>
    </r>
  </si>
  <si>
    <t>Projekto „Klaipėdos miesto savivaldybės viešosios bibliotekos „Kauno atžalyno“ filialas – naujos galimybės mažiems ir dideliems“ parengimas (bendra projekto vertė –                      1 409 955,00 Eur, iš jų: ES lėšos – 1 198 462,00 Eur, SB lėšos – 211 493,00 Eur)</t>
  </si>
  <si>
    <t xml:space="preserve"> - projekto „Istorija veža“ įgyvendinimas
</t>
  </si>
  <si>
    <r>
      <t xml:space="preserve">Projekto „Klaipėdos miesto savivaldybės viešosios bibliotekos „Kauno atžalyno“ filialas – naujos galimybės mažiems ir dideliems“ parengimas </t>
    </r>
    <r>
      <rPr>
        <sz val="10"/>
        <color rgb="FFFF0000"/>
        <rFont val="Times New Roman"/>
        <family val="1"/>
        <charset val="186"/>
      </rPr>
      <t>(bendra projekto vertė – 1 409 955,00 Eur, iš jų: ES lėšos – 1 198 462,00 Eur, SB lėšos – 211 493,00 Eur)</t>
    </r>
  </si>
  <si>
    <t>Teikiant paraiškas ES lėšoms gauti, reikalaujama atitikties savivaldybių strateginiams veiklos planams, šiuose dokumentuose turi matytis bendra projekto vertė, todėl siūloma papildyti priemonės pavadinimą įrašant bendrą projekto vertę ir finansavimo šaltinius</t>
  </si>
  <si>
    <t xml:space="preserve">Siūloma pakeisti priemonės finansavimo apimtį 2016 m. dėl šių priežasčių: 1) Tarptautiniam šiuolaikinio meno festivaliui „Plartforma“ negavus Lietuvos kultūros tarybos finansavimo, dalis užsienio atlikėjų atsisakė dalyvauti festivalyje ir organizavimas tapo keblus dėl  kokybiško turinio. Dėl šių priežasčių festivalio organizatoriai nusprendė atsisakyti festivalio organizavimo 2016 m. ir nesudaryti sutarties su Klaipėdos miesto savivaldybės administracija (liko nepanaudota 14,2 tūkst. Eur); 2) Jūros šventės metu buvo surinkta daugiau rinkliavos nei planuota, dėl to reikalinga didinti finansavimo šaltinio SB(VR) apimtį. </t>
  </si>
  <si>
    <t>Atliktas Žvejų rūmų einamasis remontas siekiant pritaikyti Klaipėdos valstybinio muzikinio teatro poreikiam</t>
  </si>
  <si>
    <r>
      <t xml:space="preserve">Siūloma įrašyti naują vertinimo kriterijų ir atitinkamai padidinti priemonės finansavimo apimtį, nes reikia atlikti būtiniausius remonto darbus prieš įsikeliant į Žvejų rūmus Klaipėdos valstybiniam muzikiniam teatrui: suremontuoti dekoracinę patalpą ir sumontuoti scenos duris. Šią veiklą vykdys (organizuos darbų įsigijimą ir prižiūrės darbus) BĮ Klaipėdos miesto savivaldybės kultūros centro Žvejų rūmai. </t>
    </r>
    <r>
      <rPr>
        <sz val="10"/>
        <color rgb="FFFF0000"/>
        <rFont val="Times New Roman"/>
        <family val="1"/>
        <charset val="186"/>
      </rPr>
      <t xml:space="preserve"> </t>
    </r>
  </si>
  <si>
    <t>Siūloma atsisakyti priemonės vykdymo, nes neskyrus lėšų Žvejų rūmų pastato modernizavimui (siekiant pritaikyti  Klaipėdos valstybinio muzikinio teatro veiklai) iš Valstybės investicijų 2016-2018 m. programos, netikslinga rengti ir techninę dokumentaciją. Minimalius pritaikymo Klaipėdos valstybinio muzikinio teatro veiklai darbus atliks BĮ Klaipėdos miesto savivaldybės kultūros centras  Žvejų rūmai.</t>
  </si>
  <si>
    <t>Siūloma mažinti priemonės finansavimo apimtį, nes sumažėjо pasirengimo tarptautiniam forumui „Common sea, common Culture“ kaštai</t>
  </si>
  <si>
    <t>Atliktas Žvejų rūmų einamasis remontas siekiant pritaikyti Klaipėdos valstybinio muzikinio teatro poreikiams</t>
  </si>
  <si>
    <t xml:space="preserve">Siūloma didinti priemonės finansavimo apimtį, nes pritrūko lėšų Klaipėdos miesto paraiškos antrojo Europos kultūros sostinės konkurso etapo pasirengimo darbams. Už šias lėšas ketinama pirkti „Miestiečio-kultūros vartotojo kortelės“ koncepcijos, programos sukūrimo ir pasirengimo įgyvendinimui organizavimo paslaugas; bus rengiami Europos kultūros sostinės paraiškos pristatymo visuomenei renginiai, forumas, apskritojo stalo diskusijos ir kt.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</si>
</sst>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21" x14ac:knownFonts="1">
    <font>
      <sz val="10"/>
      <name val="Arial"/>
      <charset val="186"/>
    </font>
    <font>
      <b/>
      <sz val="10"/>
      <name val="Times New Roman"/>
      <family val="1"/>
    </font>
    <font>
      <sz val="10"/>
      <name val="Times New Roman"/>
      <family val="1"/>
    </font>
    <font>
      <sz val="10"/>
      <name val="Times New Roman"/>
      <family val="1"/>
      <charset val="186"/>
    </font>
    <font>
      <b/>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sz val="12"/>
      <name val="Times New Roman"/>
      <family val="1"/>
      <charset val="186"/>
    </font>
    <font>
      <b/>
      <u/>
      <sz val="10"/>
      <name val="Times New Roman"/>
      <family val="1"/>
      <charset val="186"/>
    </font>
    <font>
      <b/>
      <u/>
      <sz val="10"/>
      <name val="Times New Roman"/>
      <family val="1"/>
    </font>
    <font>
      <sz val="10"/>
      <color rgb="FFFF0000"/>
      <name val="Times New Roman"/>
      <family val="1"/>
      <charset val="186"/>
    </font>
    <font>
      <sz val="12"/>
      <name val="Times New Roman"/>
      <family val="1"/>
    </font>
    <font>
      <b/>
      <sz val="12"/>
      <name val="Times New Roman"/>
      <family val="1"/>
      <charset val="186"/>
    </font>
    <font>
      <b/>
      <sz val="12"/>
      <name val="Times New Roman"/>
      <family val="1"/>
    </font>
    <font>
      <sz val="12"/>
      <name val="Arial"/>
      <family val="2"/>
      <charset val="186"/>
    </font>
    <font>
      <b/>
      <sz val="10"/>
      <color rgb="FFFF0000"/>
      <name val="Times New Roman"/>
      <family val="1"/>
      <charset val="186"/>
    </font>
    <font>
      <strike/>
      <sz val="10"/>
      <name val="Times New Roman"/>
      <family val="1"/>
    </font>
    <font>
      <sz val="10"/>
      <color rgb="FFFF0000"/>
      <name val="Times New Roman"/>
      <family val="1"/>
    </font>
    <font>
      <strike/>
      <sz val="10"/>
      <name val="Times New Roman"/>
      <family val="1"/>
      <charset val="186"/>
    </font>
    <font>
      <strike/>
      <sz val="10"/>
      <color rgb="FFFF0000"/>
      <name val="Times New Roman"/>
      <family val="1"/>
      <charset val="186"/>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86">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xf numFmtId="0" fontId="5" fillId="0" borderId="0"/>
    <xf numFmtId="0" fontId="5" fillId="0" borderId="0">
      <alignment vertical="center"/>
    </xf>
  </cellStyleXfs>
  <cellXfs count="1015">
    <xf numFmtId="0" fontId="0" fillId="0" borderId="0" xfId="0"/>
    <xf numFmtId="49" fontId="4" fillId="3" borderId="3" xfId="0" applyNumberFormat="1" applyFont="1" applyFill="1" applyBorder="1" applyAlignment="1">
      <alignment horizontal="center" vertical="top"/>
    </xf>
    <xf numFmtId="49" fontId="4" fillId="0" borderId="9" xfId="0" applyNumberFormat="1" applyFont="1" applyBorder="1" applyAlignment="1">
      <alignment vertical="top"/>
    </xf>
    <xf numFmtId="49" fontId="4" fillId="2" borderId="15" xfId="0" applyNumberFormat="1" applyFont="1" applyFill="1" applyBorder="1" applyAlignment="1">
      <alignment horizontal="center" vertical="top"/>
    </xf>
    <xf numFmtId="0" fontId="8" fillId="0" borderId="0" xfId="0" applyFont="1"/>
    <xf numFmtId="0" fontId="8" fillId="0" borderId="24" xfId="0" applyFont="1" applyBorder="1" applyAlignment="1">
      <alignment horizontal="center" vertical="top" wrapText="1"/>
    </xf>
    <xf numFmtId="0" fontId="8" fillId="0" borderId="24" xfId="0" applyFont="1" applyBorder="1" applyAlignment="1">
      <alignment vertical="top" wrapText="1"/>
    </xf>
    <xf numFmtId="49" fontId="4" fillId="0" borderId="3" xfId="0" applyNumberFormat="1" applyFont="1" applyBorder="1" applyAlignment="1">
      <alignment vertical="top"/>
    </xf>
    <xf numFmtId="49" fontId="4" fillId="2" borderId="12" xfId="0" applyNumberFormat="1" applyFont="1" applyFill="1" applyBorder="1" applyAlignment="1">
      <alignment horizontal="center" vertical="top"/>
    </xf>
    <xf numFmtId="49" fontId="4" fillId="3" borderId="9" xfId="0" applyNumberFormat="1" applyFont="1" applyFill="1" applyBorder="1" applyAlignment="1">
      <alignment horizontal="center" vertical="top"/>
    </xf>
    <xf numFmtId="0" fontId="3" fillId="0" borderId="0" xfId="0" applyNumberFormat="1" applyFont="1" applyBorder="1" applyAlignment="1">
      <alignment horizontal="center" vertical="top"/>
    </xf>
    <xf numFmtId="0" fontId="3" fillId="8" borderId="15" xfId="0" applyNumberFormat="1" applyFont="1" applyFill="1" applyBorder="1" applyAlignment="1">
      <alignment horizontal="center" vertical="top"/>
    </xf>
    <xf numFmtId="0" fontId="3" fillId="8" borderId="3" xfId="0" applyNumberFormat="1" applyFont="1" applyFill="1" applyBorder="1" applyAlignment="1">
      <alignment horizontal="center" vertical="top"/>
    </xf>
    <xf numFmtId="0" fontId="2" fillId="8" borderId="18" xfId="0" applyFont="1" applyFill="1" applyBorder="1" applyAlignment="1">
      <alignment horizontal="center" vertical="top"/>
    </xf>
    <xf numFmtId="0" fontId="2" fillId="8" borderId="30" xfId="0" applyFont="1" applyFill="1" applyBorder="1" applyAlignment="1">
      <alignment horizontal="left" vertical="top" wrapText="1"/>
    </xf>
    <xf numFmtId="3" fontId="2" fillId="0" borderId="0" xfId="0" applyNumberFormat="1" applyFont="1" applyAlignment="1">
      <alignment vertical="top"/>
    </xf>
    <xf numFmtId="3" fontId="3" fillId="5" borderId="0" xfId="0" applyNumberFormat="1" applyFont="1" applyFill="1" applyBorder="1" applyAlignment="1">
      <alignment horizontal="center" vertical="top"/>
    </xf>
    <xf numFmtId="3" fontId="3" fillId="5" borderId="53" xfId="0" applyNumberFormat="1" applyFont="1" applyFill="1" applyBorder="1" applyAlignment="1">
      <alignment horizontal="center" vertical="top"/>
    </xf>
    <xf numFmtId="3" fontId="3" fillId="5" borderId="30" xfId="0" applyNumberFormat="1" applyFont="1" applyFill="1" applyBorder="1" applyAlignment="1">
      <alignment horizontal="center" vertical="top" wrapText="1"/>
    </xf>
    <xf numFmtId="3" fontId="3" fillId="0" borderId="12" xfId="0" applyNumberFormat="1" applyFont="1" applyBorder="1" applyAlignment="1">
      <alignment horizontal="center" vertical="top"/>
    </xf>
    <xf numFmtId="3" fontId="4" fillId="9" borderId="41" xfId="0" applyNumberFormat="1" applyFont="1" applyFill="1" applyBorder="1" applyAlignment="1">
      <alignment horizontal="center" vertical="top" wrapText="1"/>
    </xf>
    <xf numFmtId="3" fontId="3" fillId="0" borderId="30" xfId="0" applyNumberFormat="1" applyFont="1" applyFill="1" applyBorder="1" applyAlignment="1">
      <alignment horizontal="center" vertical="top"/>
    </xf>
    <xf numFmtId="3" fontId="4" fillId="9" borderId="66" xfId="0" applyNumberFormat="1" applyFont="1" applyFill="1" applyBorder="1" applyAlignment="1">
      <alignment horizontal="center" vertical="top" wrapText="1"/>
    </xf>
    <xf numFmtId="3" fontId="4" fillId="9" borderId="29" xfId="0" applyNumberFormat="1" applyFont="1" applyFill="1" applyBorder="1" applyAlignment="1">
      <alignment horizontal="center" vertical="top" wrapText="1"/>
    </xf>
    <xf numFmtId="3" fontId="3" fillId="8" borderId="40" xfId="0" applyNumberFormat="1" applyFont="1" applyFill="1" applyBorder="1" applyAlignment="1">
      <alignment horizontal="center" vertical="top"/>
    </xf>
    <xf numFmtId="3" fontId="2" fillId="0" borderId="38" xfId="0" applyNumberFormat="1" applyFont="1" applyBorder="1" applyAlignment="1">
      <alignment horizontal="center" vertical="top"/>
    </xf>
    <xf numFmtId="3" fontId="3" fillId="0" borderId="53" xfId="0" applyNumberFormat="1" applyFont="1" applyBorder="1" applyAlignment="1">
      <alignment horizontal="center" vertical="top"/>
    </xf>
    <xf numFmtId="3" fontId="4" fillId="2" borderId="8" xfId="0" applyNumberFormat="1" applyFont="1" applyFill="1" applyBorder="1" applyAlignment="1">
      <alignment horizontal="center" vertical="top"/>
    </xf>
    <xf numFmtId="3" fontId="3" fillId="0" borderId="31" xfId="0" applyNumberFormat="1" applyFont="1" applyBorder="1" applyAlignment="1">
      <alignment horizontal="center" vertical="top"/>
    </xf>
    <xf numFmtId="3" fontId="3" fillId="0" borderId="0" xfId="0" applyNumberFormat="1" applyFont="1" applyAlignment="1">
      <alignment vertical="top"/>
    </xf>
    <xf numFmtId="3" fontId="3" fillId="5" borderId="43" xfId="0" applyNumberFormat="1" applyFont="1" applyFill="1" applyBorder="1" applyAlignment="1">
      <alignment horizontal="center" vertical="top"/>
    </xf>
    <xf numFmtId="3" fontId="3" fillId="5" borderId="45" xfId="0" applyNumberFormat="1" applyFont="1" applyFill="1" applyBorder="1" applyAlignment="1">
      <alignment horizontal="center" vertical="top"/>
    </xf>
    <xf numFmtId="3" fontId="3" fillId="5" borderId="59" xfId="0" applyNumberFormat="1" applyFont="1" applyFill="1" applyBorder="1" applyAlignment="1">
      <alignment horizontal="center" vertical="top"/>
    </xf>
    <xf numFmtId="3" fontId="3" fillId="5" borderId="25" xfId="0" applyNumberFormat="1" applyFont="1" applyFill="1" applyBorder="1" applyAlignment="1">
      <alignment horizontal="center" vertical="top"/>
    </xf>
    <xf numFmtId="3" fontId="2" fillId="0" borderId="0" xfId="0" applyNumberFormat="1" applyFont="1" applyBorder="1" applyAlignment="1">
      <alignment vertical="top"/>
    </xf>
    <xf numFmtId="3" fontId="2" fillId="0" borderId="0" xfId="0" applyNumberFormat="1" applyFont="1" applyAlignment="1">
      <alignment vertical="top" wrapText="1"/>
    </xf>
    <xf numFmtId="3" fontId="4" fillId="2" borderId="2" xfId="0" applyNumberFormat="1" applyFont="1" applyFill="1" applyBorder="1" applyAlignment="1">
      <alignment horizontal="center" vertical="top"/>
    </xf>
    <xf numFmtId="3" fontId="4" fillId="3" borderId="3" xfId="0" applyNumberFormat="1" applyFont="1" applyFill="1" applyBorder="1" applyAlignment="1">
      <alignment horizontal="center" vertical="top"/>
    </xf>
    <xf numFmtId="3" fontId="4" fillId="3" borderId="13" xfId="0" applyNumberFormat="1" applyFont="1" applyFill="1" applyBorder="1" applyAlignment="1">
      <alignment vertical="top"/>
    </xf>
    <xf numFmtId="3" fontId="4" fillId="0" borderId="13" xfId="0" applyNumberFormat="1" applyFont="1" applyBorder="1" applyAlignment="1">
      <alignment vertical="top"/>
    </xf>
    <xf numFmtId="3" fontId="4" fillId="0" borderId="13" xfId="0" applyNumberFormat="1" applyFont="1" applyFill="1" applyBorder="1" applyAlignment="1">
      <alignment vertical="top" wrapText="1"/>
    </xf>
    <xf numFmtId="3" fontId="3" fillId="0" borderId="13" xfId="0" applyNumberFormat="1" applyFont="1" applyFill="1" applyBorder="1" applyAlignment="1">
      <alignment vertical="top" textRotation="90" wrapText="1"/>
    </xf>
    <xf numFmtId="3" fontId="3" fillId="0" borderId="38" xfId="0" applyNumberFormat="1" applyFont="1" applyBorder="1" applyAlignment="1">
      <alignment horizontal="center" vertical="top"/>
    </xf>
    <xf numFmtId="3" fontId="3" fillId="5" borderId="21" xfId="0" applyNumberFormat="1" applyFont="1" applyFill="1" applyBorder="1" applyAlignment="1">
      <alignment horizontal="center" vertical="top"/>
    </xf>
    <xf numFmtId="3" fontId="3" fillId="5" borderId="57" xfId="0" applyNumberFormat="1" applyFont="1" applyFill="1" applyBorder="1" applyAlignment="1">
      <alignment horizontal="center" vertical="top"/>
    </xf>
    <xf numFmtId="3" fontId="3" fillId="0" borderId="48" xfId="0" applyNumberFormat="1" applyFont="1" applyBorder="1" applyAlignment="1">
      <alignment horizontal="center" vertical="top"/>
    </xf>
    <xf numFmtId="3" fontId="4" fillId="2" borderId="12" xfId="0" applyNumberFormat="1" applyFont="1" applyFill="1" applyBorder="1" applyAlignment="1">
      <alignment vertical="top"/>
    </xf>
    <xf numFmtId="3" fontId="4" fillId="3" borderId="9" xfId="0" applyNumberFormat="1" applyFont="1" applyFill="1" applyBorder="1" applyAlignment="1">
      <alignment vertical="top"/>
    </xf>
    <xf numFmtId="3" fontId="4" fillId="0" borderId="9" xfId="0" applyNumberFormat="1" applyFont="1" applyBorder="1" applyAlignment="1">
      <alignment vertical="top"/>
    </xf>
    <xf numFmtId="3" fontId="4" fillId="0" borderId="30" xfId="0" applyNumberFormat="1" applyFont="1" applyBorder="1" applyAlignment="1">
      <alignment vertical="top"/>
    </xf>
    <xf numFmtId="3" fontId="3" fillId="0" borderId="31" xfId="0" applyNumberFormat="1" applyFont="1" applyFill="1" applyBorder="1" applyAlignment="1">
      <alignment horizontal="center" vertical="top"/>
    </xf>
    <xf numFmtId="3" fontId="3" fillId="0" borderId="44" xfId="0" applyNumberFormat="1" applyFont="1" applyFill="1" applyBorder="1" applyAlignment="1">
      <alignment vertical="top" wrapText="1"/>
    </xf>
    <xf numFmtId="3" fontId="3" fillId="0" borderId="0" xfId="0" applyNumberFormat="1" applyFont="1" applyBorder="1" applyAlignment="1">
      <alignment vertical="top"/>
    </xf>
    <xf numFmtId="3" fontId="3" fillId="8" borderId="44" xfId="0" applyNumberFormat="1" applyFont="1" applyFill="1" applyBorder="1" applyAlignment="1">
      <alignment horizontal="center" vertical="top"/>
    </xf>
    <xf numFmtId="3" fontId="3" fillId="8" borderId="24" xfId="0" applyNumberFormat="1" applyFont="1" applyFill="1" applyBorder="1" applyAlignment="1">
      <alignment horizontal="center" vertical="top"/>
    </xf>
    <xf numFmtId="3" fontId="3" fillId="0" borderId="13" xfId="0" applyNumberFormat="1" applyFont="1" applyBorder="1" applyAlignment="1">
      <alignment horizontal="center" vertical="top"/>
    </xf>
    <xf numFmtId="3" fontId="3" fillId="0" borderId="37" xfId="0" applyNumberFormat="1" applyFont="1" applyBorder="1" applyAlignment="1">
      <alignment horizontal="center" vertical="top"/>
    </xf>
    <xf numFmtId="3" fontId="4" fillId="2" borderId="16" xfId="0" applyNumberFormat="1" applyFont="1" applyFill="1" applyBorder="1" applyAlignment="1">
      <alignment vertical="top"/>
    </xf>
    <xf numFmtId="3" fontId="3" fillId="0" borderId="9" xfId="0" applyNumberFormat="1" applyFont="1" applyFill="1" applyBorder="1" applyAlignment="1">
      <alignment vertical="top" wrapText="1"/>
    </xf>
    <xf numFmtId="3" fontId="3" fillId="5" borderId="73" xfId="0" applyNumberFormat="1" applyFont="1" applyFill="1" applyBorder="1" applyAlignment="1">
      <alignment horizontal="center" vertical="top"/>
    </xf>
    <xf numFmtId="3" fontId="4" fillId="3" borderId="9" xfId="0" applyNumberFormat="1" applyFont="1" applyFill="1" applyBorder="1" applyAlignment="1">
      <alignment horizontal="center" vertical="top"/>
    </xf>
    <xf numFmtId="3" fontId="3" fillId="0" borderId="24"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3" fontId="3" fillId="5" borderId="9" xfId="0" applyNumberFormat="1" applyFont="1" applyFill="1" applyBorder="1" applyAlignment="1">
      <alignment horizontal="center" vertical="top" wrapText="1"/>
    </xf>
    <xf numFmtId="3" fontId="3" fillId="0" borderId="31" xfId="0" applyNumberFormat="1" applyFont="1" applyFill="1" applyBorder="1" applyAlignment="1">
      <alignment vertical="top" wrapText="1"/>
    </xf>
    <xf numFmtId="3" fontId="3" fillId="0" borderId="59" xfId="0" applyNumberFormat="1" applyFont="1" applyFill="1" applyBorder="1" applyAlignment="1">
      <alignment horizontal="center" vertical="top"/>
    </xf>
    <xf numFmtId="3" fontId="3" fillId="5" borderId="49" xfId="0" applyNumberFormat="1" applyFont="1" applyFill="1" applyBorder="1" applyAlignment="1">
      <alignment horizontal="center" vertical="top"/>
    </xf>
    <xf numFmtId="3" fontId="4" fillId="2" borderId="17" xfId="0" applyNumberFormat="1" applyFont="1" applyFill="1" applyBorder="1" applyAlignment="1">
      <alignment vertical="top"/>
    </xf>
    <xf numFmtId="3" fontId="3" fillId="0" borderId="3" xfId="0" applyNumberFormat="1" applyFont="1" applyBorder="1" applyAlignment="1">
      <alignment vertical="top"/>
    </xf>
    <xf numFmtId="3" fontId="3" fillId="8" borderId="3" xfId="0" applyNumberFormat="1" applyFont="1" applyFill="1" applyBorder="1" applyAlignment="1">
      <alignment vertical="top" wrapText="1"/>
    </xf>
    <xf numFmtId="3" fontId="3" fillId="0" borderId="3" xfId="0" applyNumberFormat="1" applyFont="1" applyFill="1" applyBorder="1" applyAlignment="1">
      <alignment vertical="top" textRotation="90" wrapText="1"/>
    </xf>
    <xf numFmtId="3" fontId="4" fillId="0" borderId="69" xfId="0" applyNumberFormat="1" applyFont="1" applyBorder="1" applyAlignment="1">
      <alignment vertical="top" wrapText="1"/>
    </xf>
    <xf numFmtId="3" fontId="3" fillId="5" borderId="51" xfId="0" applyNumberFormat="1" applyFont="1" applyFill="1" applyBorder="1" applyAlignment="1">
      <alignment horizontal="center" vertical="top"/>
    </xf>
    <xf numFmtId="3" fontId="4" fillId="2" borderId="15" xfId="0" applyNumberFormat="1" applyFont="1" applyFill="1" applyBorder="1" applyAlignment="1">
      <alignment horizontal="center" vertical="top"/>
    </xf>
    <xf numFmtId="3" fontId="4" fillId="3" borderId="20" xfId="0" applyNumberFormat="1" applyFont="1" applyFill="1" applyBorder="1" applyAlignment="1">
      <alignment horizontal="center" vertical="top"/>
    </xf>
    <xf numFmtId="3" fontId="4" fillId="3" borderId="5" xfId="0" applyNumberFormat="1" applyFont="1" applyFill="1" applyBorder="1" applyAlignment="1">
      <alignment horizontal="center" vertical="top"/>
    </xf>
    <xf numFmtId="3" fontId="4" fillId="2" borderId="11" xfId="0" applyNumberFormat="1" applyFont="1" applyFill="1" applyBorder="1" applyAlignment="1">
      <alignment horizontal="center" vertical="top"/>
    </xf>
    <xf numFmtId="3" fontId="4" fillId="3" borderId="13" xfId="0" applyNumberFormat="1" applyFont="1" applyFill="1" applyBorder="1" applyAlignment="1">
      <alignment horizontal="center" vertical="top"/>
    </xf>
    <xf numFmtId="3" fontId="3" fillId="5" borderId="13" xfId="0" applyNumberFormat="1" applyFont="1" applyFill="1" applyBorder="1" applyAlignment="1">
      <alignment horizontal="left" vertical="top" wrapText="1"/>
    </xf>
    <xf numFmtId="3" fontId="3" fillId="5" borderId="38" xfId="1" applyNumberFormat="1" applyFont="1" applyFill="1" applyBorder="1" applyAlignment="1">
      <alignment horizontal="center" vertical="top" wrapText="1"/>
    </xf>
    <xf numFmtId="3" fontId="3" fillId="0" borderId="11" xfId="0" applyNumberFormat="1" applyFont="1" applyFill="1" applyBorder="1" applyAlignment="1">
      <alignment horizontal="center" vertical="top"/>
    </xf>
    <xf numFmtId="3" fontId="3" fillId="0" borderId="13" xfId="0" applyNumberFormat="1" applyFont="1" applyFill="1" applyBorder="1" applyAlignment="1">
      <alignment horizontal="center" vertical="top"/>
    </xf>
    <xf numFmtId="3" fontId="3" fillId="0" borderId="37" xfId="0" applyNumberFormat="1" applyFont="1" applyFill="1" applyBorder="1" applyAlignment="1">
      <alignment horizontal="center" vertical="top"/>
    </xf>
    <xf numFmtId="3" fontId="4" fillId="2" borderId="12" xfId="0" applyNumberFormat="1" applyFont="1" applyFill="1" applyBorder="1" applyAlignment="1">
      <alignment horizontal="center" vertical="top"/>
    </xf>
    <xf numFmtId="3" fontId="3" fillId="0" borderId="22" xfId="0" applyNumberFormat="1" applyFont="1" applyBorder="1" applyAlignment="1">
      <alignment vertical="top"/>
    </xf>
    <xf numFmtId="3" fontId="3" fillId="5" borderId="31" xfId="1" applyNumberFormat="1" applyFont="1" applyFill="1" applyBorder="1" applyAlignment="1">
      <alignment horizontal="center" vertical="top" wrapText="1"/>
    </xf>
    <xf numFmtId="3" fontId="3" fillId="0" borderId="35" xfId="0" applyNumberFormat="1" applyFont="1" applyFill="1" applyBorder="1" applyAlignment="1">
      <alignment horizontal="center" vertical="top"/>
    </xf>
    <xf numFmtId="3" fontId="3" fillId="0" borderId="9" xfId="0" applyNumberFormat="1" applyFont="1" applyBorder="1" applyAlignment="1">
      <alignment vertical="top"/>
    </xf>
    <xf numFmtId="3" fontId="3" fillId="0" borderId="39" xfId="0" applyNumberFormat="1" applyFont="1" applyFill="1" applyBorder="1" applyAlignment="1">
      <alignment horizontal="center" vertical="top"/>
    </xf>
    <xf numFmtId="3" fontId="3" fillId="0" borderId="40" xfId="0" applyNumberFormat="1" applyFont="1" applyFill="1" applyBorder="1" applyAlignment="1">
      <alignment horizontal="center" vertical="top"/>
    </xf>
    <xf numFmtId="3" fontId="3" fillId="8" borderId="17" xfId="0" applyNumberFormat="1" applyFont="1" applyFill="1" applyBorder="1" applyAlignment="1">
      <alignment horizontal="center" vertical="top"/>
    </xf>
    <xf numFmtId="3" fontId="3" fillId="8" borderId="3" xfId="0" applyNumberFormat="1" applyFont="1" applyFill="1" applyBorder="1" applyAlignment="1">
      <alignment horizontal="center" vertical="top"/>
    </xf>
    <xf numFmtId="3" fontId="3" fillId="0" borderId="9" xfId="0" applyNumberFormat="1" applyFont="1" applyFill="1" applyBorder="1" applyAlignment="1">
      <alignment horizontal="center" vertical="top"/>
    </xf>
    <xf numFmtId="3" fontId="4" fillId="0" borderId="22" xfId="0" applyNumberFormat="1" applyFont="1" applyBorder="1" applyAlignment="1">
      <alignment vertical="top"/>
    </xf>
    <xf numFmtId="3" fontId="4" fillId="0" borderId="53" xfId="0" applyNumberFormat="1" applyFont="1" applyBorder="1" applyAlignment="1">
      <alignment vertical="top"/>
    </xf>
    <xf numFmtId="3" fontId="3" fillId="0" borderId="9" xfId="0" applyNumberFormat="1" applyFont="1" applyBorder="1" applyAlignment="1">
      <alignment horizontal="center" vertical="top"/>
    </xf>
    <xf numFmtId="3" fontId="3" fillId="5" borderId="29" xfId="0" applyNumberFormat="1" applyFont="1" applyFill="1" applyBorder="1" applyAlignment="1">
      <alignment horizontal="left" vertical="top" wrapText="1"/>
    </xf>
    <xf numFmtId="3" fontId="3" fillId="8" borderId="66" xfId="0" applyNumberFormat="1" applyFont="1" applyFill="1" applyBorder="1" applyAlignment="1">
      <alignment horizontal="center" vertical="top"/>
    </xf>
    <xf numFmtId="3" fontId="3" fillId="5" borderId="16" xfId="0" applyNumberFormat="1" applyFont="1" applyFill="1" applyBorder="1" applyAlignment="1">
      <alignment horizontal="center" vertical="top"/>
    </xf>
    <xf numFmtId="3" fontId="3" fillId="5" borderId="9" xfId="0" applyNumberFormat="1" applyFont="1" applyFill="1" applyBorder="1" applyAlignment="1">
      <alignment horizontal="center" vertical="top"/>
    </xf>
    <xf numFmtId="3" fontId="3" fillId="0" borderId="3" xfId="0" applyNumberFormat="1" applyFont="1" applyBorder="1" applyAlignment="1">
      <alignment horizontal="center" vertical="top"/>
    </xf>
    <xf numFmtId="3" fontId="3" fillId="0" borderId="40" xfId="0" applyNumberFormat="1" applyFont="1" applyBorder="1" applyAlignment="1">
      <alignment horizontal="center" vertical="top"/>
    </xf>
    <xf numFmtId="3" fontId="3" fillId="0" borderId="21" xfId="0" applyNumberFormat="1" applyFont="1" applyBorder="1" applyAlignment="1">
      <alignment horizontal="center" vertical="top"/>
    </xf>
    <xf numFmtId="3" fontId="3" fillId="0" borderId="3" xfId="0" applyNumberFormat="1" applyFont="1" applyFill="1" applyBorder="1" applyAlignment="1">
      <alignment vertical="top" wrapText="1"/>
    </xf>
    <xf numFmtId="3" fontId="10" fillId="0" borderId="13" xfId="0" applyNumberFormat="1" applyFont="1" applyFill="1" applyBorder="1" applyAlignment="1">
      <alignment horizontal="left" vertical="top" wrapText="1"/>
    </xf>
    <xf numFmtId="3" fontId="3" fillId="0" borderId="23" xfId="0" applyNumberFormat="1" applyFont="1" applyFill="1" applyBorder="1" applyAlignment="1">
      <alignment horizontal="center" vertical="top" wrapText="1"/>
    </xf>
    <xf numFmtId="3" fontId="1" fillId="0" borderId="9" xfId="0" applyNumberFormat="1" applyFont="1" applyFill="1" applyBorder="1" applyAlignment="1">
      <alignment horizontal="left" vertical="top" wrapText="1"/>
    </xf>
    <xf numFmtId="3" fontId="3" fillId="0" borderId="36" xfId="0" applyNumberFormat="1" applyFont="1" applyFill="1" applyBorder="1" applyAlignment="1">
      <alignment horizontal="center" vertical="top"/>
    </xf>
    <xf numFmtId="3" fontId="5" fillId="0" borderId="9" xfId="0" applyNumberFormat="1" applyFont="1" applyBorder="1" applyAlignment="1">
      <alignment vertical="top"/>
    </xf>
    <xf numFmtId="3" fontId="3" fillId="0" borderId="12" xfId="0" applyNumberFormat="1" applyFont="1" applyBorder="1" applyAlignment="1">
      <alignment vertical="top"/>
    </xf>
    <xf numFmtId="3" fontId="3" fillId="2" borderId="16" xfId="0" applyNumberFormat="1" applyFont="1" applyFill="1" applyBorder="1" applyAlignment="1">
      <alignment horizontal="center" vertical="top"/>
    </xf>
    <xf numFmtId="3" fontId="4" fillId="3" borderId="18" xfId="0" applyNumberFormat="1" applyFont="1" applyFill="1" applyBorder="1" applyAlignment="1">
      <alignment horizontal="center" vertical="top"/>
    </xf>
    <xf numFmtId="3" fontId="4" fillId="9" borderId="40" xfId="0" applyNumberFormat="1" applyFont="1" applyFill="1" applyBorder="1" applyAlignment="1">
      <alignment horizontal="center" vertical="top" wrapText="1"/>
    </xf>
    <xf numFmtId="3" fontId="4" fillId="2" borderId="16" xfId="0" applyNumberFormat="1" applyFont="1" applyFill="1" applyBorder="1" applyAlignment="1">
      <alignment horizontal="center" vertical="top"/>
    </xf>
    <xf numFmtId="3" fontId="3" fillId="0" borderId="54" xfId="0" applyNumberFormat="1" applyFont="1" applyBorder="1" applyAlignment="1">
      <alignment horizontal="center" vertical="top"/>
    </xf>
    <xf numFmtId="3" fontId="3" fillId="2" borderId="17" xfId="0" applyNumberFormat="1" applyFont="1" applyFill="1" applyBorder="1" applyAlignment="1">
      <alignment horizontal="center" vertical="top"/>
    </xf>
    <xf numFmtId="3" fontId="4" fillId="3" borderId="19" xfId="0" applyNumberFormat="1" applyFont="1" applyFill="1" applyBorder="1" applyAlignment="1">
      <alignment horizontal="center" vertical="top"/>
    </xf>
    <xf numFmtId="3" fontId="5" fillId="0" borderId="3" xfId="0" applyNumberFormat="1" applyFont="1" applyBorder="1" applyAlignment="1">
      <alignment vertical="top"/>
    </xf>
    <xf numFmtId="3" fontId="4" fillId="9" borderId="31" xfId="0" applyNumberFormat="1" applyFont="1" applyFill="1" applyBorder="1" applyAlignment="1">
      <alignment horizontal="center" vertical="top" wrapText="1"/>
    </xf>
    <xf numFmtId="3" fontId="3" fillId="0" borderId="66" xfId="0" applyNumberFormat="1" applyFont="1" applyFill="1" applyBorder="1" applyAlignment="1">
      <alignment vertical="top" wrapText="1"/>
    </xf>
    <xf numFmtId="3" fontId="3" fillId="5" borderId="18" xfId="0" applyNumberFormat="1" applyFont="1" applyFill="1" applyBorder="1" applyAlignment="1">
      <alignment horizontal="center" vertical="top"/>
    </xf>
    <xf numFmtId="3" fontId="4" fillId="2" borderId="17" xfId="0" applyNumberFormat="1" applyFont="1" applyFill="1" applyBorder="1" applyAlignment="1">
      <alignment horizontal="center" vertical="top"/>
    </xf>
    <xf numFmtId="3" fontId="3" fillId="0" borderId="13" xfId="0" applyNumberFormat="1" applyFont="1" applyFill="1" applyBorder="1" applyAlignment="1">
      <alignment horizontal="center" vertical="top" wrapText="1"/>
    </xf>
    <xf numFmtId="3" fontId="3" fillId="0" borderId="23" xfId="0" applyNumberFormat="1" applyFont="1" applyBorder="1" applyAlignment="1">
      <alignment vertical="top"/>
    </xf>
    <xf numFmtId="3" fontId="3" fillId="0" borderId="23" xfId="0" applyNumberFormat="1" applyFont="1" applyFill="1" applyBorder="1" applyAlignment="1">
      <alignment horizontal="center" vertical="top"/>
    </xf>
    <xf numFmtId="3" fontId="2" fillId="5" borderId="9" xfId="0" applyNumberFormat="1" applyFont="1" applyFill="1" applyBorder="1" applyAlignment="1">
      <alignment horizontal="left" vertical="top" wrapText="1"/>
    </xf>
    <xf numFmtId="3" fontId="3" fillId="0" borderId="66" xfId="0" applyNumberFormat="1" applyFont="1" applyBorder="1" applyAlignment="1">
      <alignment horizontal="center" vertical="top"/>
    </xf>
    <xf numFmtId="3" fontId="2" fillId="8" borderId="45" xfId="0" applyNumberFormat="1" applyFont="1" applyFill="1" applyBorder="1" applyAlignment="1">
      <alignment horizontal="center" vertical="top"/>
    </xf>
    <xf numFmtId="3" fontId="2" fillId="5" borderId="24" xfId="0" applyNumberFormat="1" applyFont="1" applyFill="1" applyBorder="1" applyAlignment="1">
      <alignment horizontal="center" vertical="top"/>
    </xf>
    <xf numFmtId="3" fontId="3" fillId="0" borderId="15" xfId="0" applyNumberFormat="1" applyFont="1" applyBorder="1" applyAlignment="1">
      <alignment horizontal="center" vertical="top"/>
    </xf>
    <xf numFmtId="3" fontId="3" fillId="0" borderId="50" xfId="0" applyNumberFormat="1" applyFont="1" applyBorder="1" applyAlignment="1">
      <alignment horizontal="center" vertical="top"/>
    </xf>
    <xf numFmtId="3" fontId="2" fillId="0" borderId="13" xfId="0" applyNumberFormat="1" applyFont="1" applyBorder="1" applyAlignment="1">
      <alignment vertical="top"/>
    </xf>
    <xf numFmtId="3" fontId="2" fillId="0" borderId="24" xfId="0" applyNumberFormat="1" applyFont="1" applyFill="1" applyBorder="1" applyAlignment="1">
      <alignment vertical="top" textRotation="90" wrapText="1"/>
    </xf>
    <xf numFmtId="3" fontId="3" fillId="8" borderId="25" xfId="0" applyNumberFormat="1" applyFont="1" applyFill="1" applyBorder="1" applyAlignment="1">
      <alignment horizontal="center" vertical="top"/>
    </xf>
    <xf numFmtId="3" fontId="3" fillId="5" borderId="16" xfId="1" applyNumberFormat="1" applyFont="1" applyFill="1" applyBorder="1" applyAlignment="1">
      <alignment horizontal="center" vertical="top"/>
    </xf>
    <xf numFmtId="3" fontId="3" fillId="5" borderId="9" xfId="1" applyNumberFormat="1" applyFont="1" applyFill="1" applyBorder="1" applyAlignment="1">
      <alignment horizontal="center" vertical="top"/>
    </xf>
    <xf numFmtId="3" fontId="3" fillId="5" borderId="58" xfId="1" applyNumberFormat="1" applyFont="1" applyFill="1" applyBorder="1" applyAlignment="1">
      <alignment horizontal="center" vertical="top"/>
    </xf>
    <xf numFmtId="3" fontId="3" fillId="5" borderId="19" xfId="0" applyNumberFormat="1" applyFont="1" applyFill="1" applyBorder="1" applyAlignment="1">
      <alignment horizontal="center" vertical="top"/>
    </xf>
    <xf numFmtId="3" fontId="3" fillId="5" borderId="70" xfId="0" applyNumberFormat="1" applyFont="1" applyFill="1" applyBorder="1" applyAlignment="1">
      <alignment horizontal="center" vertical="top"/>
    </xf>
    <xf numFmtId="3" fontId="4" fillId="4" borderId="2" xfId="0" applyNumberFormat="1" applyFont="1" applyFill="1" applyBorder="1" applyAlignment="1">
      <alignment horizontal="center" vertical="top"/>
    </xf>
    <xf numFmtId="3" fontId="3" fillId="0" borderId="0" xfId="0" applyNumberFormat="1" applyFont="1" applyFill="1" applyAlignment="1">
      <alignment vertical="top"/>
    </xf>
    <xf numFmtId="3" fontId="4" fillId="0" borderId="0" xfId="0" applyNumberFormat="1" applyFont="1" applyFill="1" applyBorder="1" applyAlignment="1">
      <alignment vertical="top" wrapText="1"/>
    </xf>
    <xf numFmtId="3" fontId="3" fillId="0" borderId="0" xfId="0" applyNumberFormat="1" applyFont="1" applyAlignment="1">
      <alignment horizontal="right" vertical="top"/>
    </xf>
    <xf numFmtId="3" fontId="3" fillId="5" borderId="0" xfId="0" applyNumberFormat="1" applyFont="1" applyFill="1" applyBorder="1" applyAlignment="1">
      <alignment vertical="top" wrapText="1"/>
    </xf>
    <xf numFmtId="3" fontId="3" fillId="0" borderId="0" xfId="0" applyNumberFormat="1" applyFont="1" applyAlignment="1">
      <alignment vertical="top" wrapText="1"/>
    </xf>
    <xf numFmtId="3" fontId="3" fillId="0" borderId="0" xfId="0" applyNumberFormat="1" applyFont="1" applyBorder="1" applyAlignment="1">
      <alignment vertical="top" wrapText="1"/>
    </xf>
    <xf numFmtId="0" fontId="2" fillId="0" borderId="30" xfId="0" applyFont="1" applyBorder="1" applyAlignment="1">
      <alignment horizontal="center" vertical="top"/>
    </xf>
    <xf numFmtId="0" fontId="2" fillId="0" borderId="40" xfId="0" applyFont="1" applyFill="1" applyBorder="1" applyAlignment="1">
      <alignment horizontal="center" vertical="top" wrapText="1"/>
    </xf>
    <xf numFmtId="0" fontId="2" fillId="0" borderId="30" xfId="0" applyFont="1" applyFill="1" applyBorder="1" applyAlignment="1">
      <alignment horizontal="center" vertical="top" wrapText="1"/>
    </xf>
    <xf numFmtId="3" fontId="3" fillId="0" borderId="38" xfId="0" applyNumberFormat="1" applyFont="1" applyFill="1" applyBorder="1" applyAlignment="1">
      <alignment horizontal="left" vertical="top"/>
    </xf>
    <xf numFmtId="3" fontId="3" fillId="0" borderId="30" xfId="0" applyNumberFormat="1" applyFont="1" applyFill="1" applyBorder="1" applyAlignment="1">
      <alignment horizontal="left" vertical="top"/>
    </xf>
    <xf numFmtId="3" fontId="2" fillId="0" borderId="12" xfId="0" applyNumberFormat="1" applyFont="1" applyBorder="1" applyAlignment="1">
      <alignment horizontal="center" vertical="top"/>
    </xf>
    <xf numFmtId="3" fontId="3" fillId="5" borderId="44" xfId="0" applyNumberFormat="1" applyFont="1" applyFill="1" applyBorder="1" applyAlignment="1">
      <alignment horizontal="center" vertical="top"/>
    </xf>
    <xf numFmtId="3" fontId="3" fillId="5" borderId="3" xfId="0" applyNumberFormat="1" applyFont="1" applyFill="1" applyBorder="1" applyAlignment="1">
      <alignment horizontal="center" vertical="top"/>
    </xf>
    <xf numFmtId="3" fontId="3" fillId="0" borderId="9" xfId="0" applyNumberFormat="1" applyFont="1" applyFill="1" applyBorder="1" applyAlignment="1">
      <alignment horizontal="center" vertical="top" wrapText="1"/>
    </xf>
    <xf numFmtId="3" fontId="1" fillId="0" borderId="69" xfId="0" applyNumberFormat="1" applyFont="1" applyBorder="1" applyAlignment="1">
      <alignment horizontal="center" vertical="top"/>
    </xf>
    <xf numFmtId="3" fontId="3" fillId="0" borderId="57" xfId="0" applyNumberFormat="1" applyFont="1" applyBorder="1" applyAlignment="1">
      <alignment horizontal="center" vertical="top"/>
    </xf>
    <xf numFmtId="3" fontId="3" fillId="0" borderId="58" xfId="0" applyNumberFormat="1" applyFont="1" applyBorder="1" applyAlignment="1">
      <alignment horizontal="center" vertical="top"/>
    </xf>
    <xf numFmtId="3" fontId="3" fillId="0" borderId="52" xfId="0" applyNumberFormat="1" applyFont="1" applyBorder="1" applyAlignment="1">
      <alignment horizontal="center" vertical="center" textRotation="90"/>
    </xf>
    <xf numFmtId="3" fontId="3" fillId="0" borderId="1" xfId="0" applyNumberFormat="1" applyFont="1" applyBorder="1" applyAlignment="1">
      <alignment horizontal="center" vertical="center" textRotation="90"/>
    </xf>
    <xf numFmtId="3" fontId="3" fillId="0" borderId="51" xfId="0" applyNumberFormat="1" applyFont="1" applyBorder="1" applyAlignment="1">
      <alignment horizontal="center" vertical="center" textRotation="90"/>
    </xf>
    <xf numFmtId="3" fontId="3" fillId="0" borderId="30" xfId="0" applyNumberFormat="1" applyFont="1" applyBorder="1" applyAlignment="1">
      <alignment horizontal="center" vertical="top"/>
    </xf>
    <xf numFmtId="3" fontId="3" fillId="8" borderId="42" xfId="0" applyNumberFormat="1" applyFont="1" applyFill="1" applyBorder="1" applyAlignment="1">
      <alignment horizontal="center" vertical="top"/>
    </xf>
    <xf numFmtId="165" fontId="3" fillId="5" borderId="21" xfId="0" applyNumberFormat="1" applyFont="1" applyFill="1" applyBorder="1" applyAlignment="1">
      <alignment horizontal="center" vertical="top"/>
    </xf>
    <xf numFmtId="3" fontId="3" fillId="0" borderId="0" xfId="0" applyNumberFormat="1" applyFont="1" applyFill="1" applyBorder="1" applyAlignment="1">
      <alignment horizontal="center" vertical="top" textRotation="90" wrapText="1"/>
    </xf>
    <xf numFmtId="3" fontId="3" fillId="0" borderId="3" xfId="0" applyNumberFormat="1" applyFont="1" applyFill="1" applyBorder="1" applyAlignment="1">
      <alignment horizontal="center" vertical="top" wrapText="1"/>
    </xf>
    <xf numFmtId="3" fontId="3" fillId="0" borderId="38" xfId="0" applyNumberFormat="1" applyFont="1" applyBorder="1" applyAlignment="1">
      <alignment vertical="top" wrapText="1"/>
    </xf>
    <xf numFmtId="3" fontId="3" fillId="0" borderId="9" xfId="0" applyNumberFormat="1" applyFont="1" applyFill="1" applyBorder="1" applyAlignment="1">
      <alignment vertical="top" textRotation="90" wrapText="1"/>
    </xf>
    <xf numFmtId="3" fontId="4" fillId="0" borderId="69" xfId="0" applyNumberFormat="1" applyFont="1" applyBorder="1" applyAlignment="1">
      <alignment vertical="top"/>
    </xf>
    <xf numFmtId="3" fontId="3" fillId="5" borderId="28" xfId="0" applyNumberFormat="1" applyFont="1" applyFill="1" applyBorder="1" applyAlignment="1">
      <alignment horizontal="center" vertical="top"/>
    </xf>
    <xf numFmtId="3" fontId="3" fillId="5" borderId="11" xfId="0" applyNumberFormat="1" applyFont="1" applyFill="1" applyBorder="1" applyAlignment="1">
      <alignment vertical="top" wrapText="1"/>
    </xf>
    <xf numFmtId="165" fontId="3" fillId="5" borderId="29" xfId="1" applyNumberFormat="1" applyFont="1" applyFill="1" applyBorder="1" applyAlignment="1">
      <alignment horizontal="left" vertical="top" wrapText="1"/>
    </xf>
    <xf numFmtId="3" fontId="3" fillId="8" borderId="73" xfId="0" applyNumberFormat="1" applyFont="1" applyFill="1" applyBorder="1" applyAlignment="1">
      <alignment horizontal="center" vertical="top"/>
    </xf>
    <xf numFmtId="3" fontId="4" fillId="9" borderId="69" xfId="0" applyNumberFormat="1" applyFont="1" applyFill="1" applyBorder="1" applyAlignment="1">
      <alignment horizontal="center" vertical="top" wrapText="1"/>
    </xf>
    <xf numFmtId="3" fontId="2" fillId="8" borderId="12" xfId="0" applyNumberFormat="1" applyFont="1" applyFill="1" applyBorder="1" applyAlignment="1">
      <alignment horizontal="center" vertical="top"/>
    </xf>
    <xf numFmtId="3" fontId="2" fillId="8" borderId="54" xfId="0" applyNumberFormat="1" applyFont="1" applyFill="1" applyBorder="1" applyAlignment="1">
      <alignment horizontal="center" vertical="top"/>
    </xf>
    <xf numFmtId="3" fontId="4" fillId="2" borderId="11" xfId="0" applyNumberFormat="1" applyFont="1" applyFill="1" applyBorder="1" applyAlignment="1">
      <alignment vertical="top"/>
    </xf>
    <xf numFmtId="3" fontId="3" fillId="0" borderId="39" xfId="0" applyNumberFormat="1" applyFont="1" applyBorder="1" applyAlignment="1">
      <alignment vertical="top" wrapText="1"/>
    </xf>
    <xf numFmtId="3" fontId="3" fillId="0" borderId="33" xfId="0" applyNumberFormat="1" applyFont="1" applyBorder="1" applyAlignment="1">
      <alignment horizontal="center" vertical="top"/>
    </xf>
    <xf numFmtId="3" fontId="3" fillId="0" borderId="46" xfId="0" applyNumberFormat="1" applyFont="1" applyBorder="1" applyAlignment="1">
      <alignment horizontal="center" vertical="top"/>
    </xf>
    <xf numFmtId="3" fontId="3" fillId="0" borderId="40" xfId="0" applyNumberFormat="1" applyFont="1" applyFill="1" applyBorder="1" applyAlignment="1">
      <alignment vertical="top" wrapText="1"/>
    </xf>
    <xf numFmtId="3" fontId="3" fillId="0" borderId="73" xfId="0" applyNumberFormat="1" applyFont="1" applyFill="1" applyBorder="1" applyAlignment="1">
      <alignment horizontal="center" vertical="top" wrapText="1"/>
    </xf>
    <xf numFmtId="3" fontId="3" fillId="8" borderId="44" xfId="0" applyNumberFormat="1" applyFont="1" applyFill="1" applyBorder="1" applyAlignment="1">
      <alignment vertical="top" wrapText="1"/>
    </xf>
    <xf numFmtId="3" fontId="3" fillId="0" borderId="59" xfId="0" applyNumberFormat="1" applyFont="1" applyFill="1" applyBorder="1" applyAlignment="1">
      <alignment horizontal="center" vertical="top" wrapText="1"/>
    </xf>
    <xf numFmtId="3" fontId="3" fillId="0" borderId="24" xfId="0" applyNumberFormat="1" applyFont="1" applyFill="1" applyBorder="1" applyAlignment="1">
      <alignment horizontal="center" vertical="top" wrapText="1"/>
    </xf>
    <xf numFmtId="3" fontId="3" fillId="0" borderId="25"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3" fontId="3" fillId="0" borderId="58" xfId="0" applyNumberFormat="1" applyFont="1" applyFill="1" applyBorder="1" applyAlignment="1">
      <alignment horizontal="center" vertical="top" wrapText="1"/>
    </xf>
    <xf numFmtId="3" fontId="3" fillId="8" borderId="3" xfId="0" applyNumberFormat="1" applyFont="1" applyFill="1" applyBorder="1" applyAlignment="1">
      <alignment horizontal="center" vertical="top" textRotation="90" wrapText="1"/>
    </xf>
    <xf numFmtId="3" fontId="4" fillId="9" borderId="41" xfId="0" applyNumberFormat="1" applyFont="1" applyFill="1" applyBorder="1" applyAlignment="1">
      <alignment horizontal="left" vertical="top" wrapText="1"/>
    </xf>
    <xf numFmtId="3" fontId="3" fillId="0" borderId="19" xfId="0" applyNumberFormat="1" applyFont="1" applyFill="1" applyBorder="1" applyAlignment="1">
      <alignment horizontal="center" vertical="top" wrapText="1"/>
    </xf>
    <xf numFmtId="3" fontId="3" fillId="0" borderId="70" xfId="0" applyNumberFormat="1" applyFont="1" applyFill="1" applyBorder="1" applyAlignment="1">
      <alignment horizontal="center" vertical="top" wrapText="1"/>
    </xf>
    <xf numFmtId="3" fontId="3" fillId="0" borderId="38" xfId="0" applyNumberFormat="1" applyFont="1" applyFill="1" applyBorder="1" applyAlignment="1">
      <alignment horizontal="center" vertical="top"/>
    </xf>
    <xf numFmtId="3" fontId="3" fillId="8" borderId="11" xfId="0" applyNumberFormat="1" applyFont="1" applyFill="1" applyBorder="1" applyAlignment="1">
      <alignment horizontal="center" vertical="top"/>
    </xf>
    <xf numFmtId="3" fontId="3" fillId="0" borderId="69" xfId="0" applyNumberFormat="1" applyFont="1" applyFill="1" applyBorder="1" applyAlignment="1">
      <alignment vertical="top" wrapText="1"/>
    </xf>
    <xf numFmtId="3" fontId="3" fillId="0" borderId="71" xfId="0" applyNumberFormat="1" applyFont="1" applyFill="1" applyBorder="1" applyAlignment="1">
      <alignment horizontal="center" vertical="top" wrapText="1"/>
    </xf>
    <xf numFmtId="3" fontId="3" fillId="0" borderId="50" xfId="0" applyNumberFormat="1" applyFont="1" applyFill="1" applyBorder="1" applyAlignment="1">
      <alignment horizontal="center" vertical="top" wrapText="1"/>
    </xf>
    <xf numFmtId="3" fontId="4" fillId="0" borderId="30" xfId="0" applyNumberFormat="1" applyFont="1" applyBorder="1" applyAlignment="1">
      <alignment vertical="top" wrapText="1"/>
    </xf>
    <xf numFmtId="3" fontId="3" fillId="0" borderId="30" xfId="0" applyNumberFormat="1" applyFont="1" applyFill="1" applyBorder="1" applyAlignment="1">
      <alignment horizontal="center" vertical="top" wrapText="1"/>
    </xf>
    <xf numFmtId="3" fontId="3" fillId="8" borderId="18" xfId="0" applyNumberFormat="1" applyFont="1" applyFill="1" applyBorder="1" applyAlignment="1">
      <alignment horizontal="center" vertical="top" wrapText="1"/>
    </xf>
    <xf numFmtId="3" fontId="3" fillId="0" borderId="54" xfId="0" applyNumberFormat="1" applyFont="1" applyFill="1" applyBorder="1" applyAlignment="1">
      <alignment horizontal="center" vertical="top"/>
    </xf>
    <xf numFmtId="3" fontId="3" fillId="0" borderId="55" xfId="0" applyNumberFormat="1" applyFont="1" applyFill="1" applyBorder="1" applyAlignment="1">
      <alignment horizontal="center" vertical="top"/>
    </xf>
    <xf numFmtId="3" fontId="3" fillId="8" borderId="68" xfId="0" applyNumberFormat="1" applyFont="1" applyFill="1" applyBorder="1" applyAlignment="1">
      <alignment horizontal="center" vertical="top"/>
    </xf>
    <xf numFmtId="3" fontId="3" fillId="2" borderId="12" xfId="0" applyNumberFormat="1" applyFont="1" applyFill="1" applyBorder="1" applyAlignment="1">
      <alignment horizontal="center" vertical="top"/>
    </xf>
    <xf numFmtId="3" fontId="2" fillId="0" borderId="40" xfId="0" applyNumberFormat="1" applyFont="1" applyBorder="1" applyAlignment="1">
      <alignment horizontal="center" vertical="top"/>
    </xf>
    <xf numFmtId="3" fontId="2" fillId="0" borderId="40" xfId="0" applyNumberFormat="1" applyFont="1" applyFill="1" applyBorder="1" applyAlignment="1">
      <alignment horizontal="center" vertical="top" wrapText="1"/>
    </xf>
    <xf numFmtId="3" fontId="1" fillId="9" borderId="31" xfId="0" applyNumberFormat="1" applyFont="1" applyFill="1" applyBorder="1" applyAlignment="1">
      <alignment horizontal="center" vertical="top" wrapText="1"/>
    </xf>
    <xf numFmtId="3" fontId="2" fillId="8" borderId="44" xfId="0" applyNumberFormat="1" applyFont="1" applyFill="1" applyBorder="1" applyAlignment="1">
      <alignment horizontal="center" vertical="top" wrapText="1"/>
    </xf>
    <xf numFmtId="3" fontId="2" fillId="0" borderId="30" xfId="0" applyNumberFormat="1" applyFont="1" applyFill="1" applyBorder="1" applyAlignment="1">
      <alignment horizontal="center" vertical="top"/>
    </xf>
    <xf numFmtId="3" fontId="2" fillId="0" borderId="0" xfId="0" applyNumberFormat="1" applyFont="1" applyFill="1" applyBorder="1" applyAlignment="1">
      <alignment horizontal="center" vertical="top"/>
    </xf>
    <xf numFmtId="3" fontId="1" fillId="0" borderId="30" xfId="0" applyNumberFormat="1" applyFont="1" applyBorder="1" applyAlignment="1">
      <alignment horizontal="center" vertical="top"/>
    </xf>
    <xf numFmtId="3" fontId="1" fillId="9" borderId="65" xfId="0" applyNumberFormat="1" applyFont="1" applyFill="1" applyBorder="1" applyAlignment="1">
      <alignment horizontal="center" vertical="top" wrapText="1"/>
    </xf>
    <xf numFmtId="3" fontId="1" fillId="8" borderId="48" xfId="0" applyNumberFormat="1" applyFont="1" applyFill="1" applyBorder="1" applyAlignment="1">
      <alignment horizontal="left" vertical="top" wrapText="1"/>
    </xf>
    <xf numFmtId="3" fontId="2" fillId="0" borderId="44" xfId="0" applyNumberFormat="1" applyFont="1" applyFill="1" applyBorder="1" applyAlignment="1">
      <alignment vertical="top" wrapText="1"/>
    </xf>
    <xf numFmtId="3" fontId="1" fillId="9" borderId="41" xfId="0" applyNumberFormat="1" applyFont="1" applyFill="1" applyBorder="1" applyAlignment="1">
      <alignment horizontal="center" vertical="top" wrapText="1"/>
    </xf>
    <xf numFmtId="3" fontId="1" fillId="0" borderId="48" xfId="0" applyNumberFormat="1" applyFont="1" applyFill="1" applyBorder="1" applyAlignment="1">
      <alignment horizontal="left" vertical="top" wrapText="1"/>
    </xf>
    <xf numFmtId="3" fontId="2" fillId="0" borderId="9" xfId="0" applyNumberFormat="1" applyFont="1" applyFill="1" applyBorder="1" applyAlignment="1">
      <alignment vertical="top" textRotation="90" wrapText="1"/>
    </xf>
    <xf numFmtId="3" fontId="1" fillId="0" borderId="30" xfId="0" applyNumberFormat="1" applyFont="1" applyBorder="1" applyAlignment="1">
      <alignment vertical="top"/>
    </xf>
    <xf numFmtId="3" fontId="2" fillId="0" borderId="53" xfId="0" applyNumberFormat="1" applyFont="1" applyBorder="1" applyAlignment="1">
      <alignment horizontal="center" vertical="top"/>
    </xf>
    <xf numFmtId="3" fontId="2" fillId="0" borderId="30" xfId="0" applyNumberFormat="1" applyFont="1" applyBorder="1" applyAlignment="1">
      <alignment horizontal="center" vertical="top"/>
    </xf>
    <xf numFmtId="3" fontId="3" fillId="8" borderId="35" xfId="0" applyNumberFormat="1" applyFont="1" applyFill="1" applyBorder="1" applyAlignment="1">
      <alignment horizontal="left" vertical="top" wrapText="1"/>
    </xf>
    <xf numFmtId="165" fontId="3" fillId="0" borderId="0" xfId="0" applyNumberFormat="1" applyFont="1" applyBorder="1" applyAlignment="1">
      <alignment horizontal="left" vertical="top" wrapText="1"/>
    </xf>
    <xf numFmtId="3" fontId="3" fillId="0" borderId="41" xfId="0" applyNumberFormat="1" applyFont="1" applyBorder="1" applyAlignment="1">
      <alignment vertical="top" wrapText="1"/>
    </xf>
    <xf numFmtId="3" fontId="3" fillId="0" borderId="70" xfId="0" applyNumberFormat="1" applyFont="1" applyFill="1" applyBorder="1" applyAlignment="1">
      <alignment horizontal="center" vertical="top"/>
    </xf>
    <xf numFmtId="3" fontId="4" fillId="0" borderId="13" xfId="0" applyNumberFormat="1" applyFont="1" applyFill="1" applyBorder="1" applyAlignment="1">
      <alignment horizontal="left" vertical="top" wrapText="1"/>
    </xf>
    <xf numFmtId="3" fontId="4" fillId="2" borderId="15" xfId="0" applyNumberFormat="1" applyFont="1" applyFill="1" applyBorder="1" applyAlignment="1">
      <alignment vertical="top"/>
    </xf>
    <xf numFmtId="3" fontId="4" fillId="3" borderId="3" xfId="0" applyNumberFormat="1" applyFont="1" applyFill="1" applyBorder="1" applyAlignment="1">
      <alignment vertical="top"/>
    </xf>
    <xf numFmtId="3" fontId="4" fillId="0" borderId="3" xfId="0" applyNumberFormat="1" applyFont="1" applyBorder="1" applyAlignment="1">
      <alignment vertical="top"/>
    </xf>
    <xf numFmtId="0" fontId="3" fillId="0" borderId="6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51" xfId="0" applyNumberFormat="1" applyFont="1" applyFill="1" applyBorder="1" applyAlignment="1">
      <alignment horizontal="center" vertical="top" wrapText="1"/>
    </xf>
    <xf numFmtId="3" fontId="3" fillId="5" borderId="65" xfId="0" applyNumberFormat="1" applyFont="1" applyFill="1" applyBorder="1" applyAlignment="1">
      <alignment vertical="top" wrapText="1"/>
    </xf>
    <xf numFmtId="3" fontId="3" fillId="0" borderId="52" xfId="0" applyNumberFormat="1" applyFont="1" applyFill="1" applyBorder="1" applyAlignment="1">
      <alignment horizontal="center" vertical="top"/>
    </xf>
    <xf numFmtId="3" fontId="3" fillId="0" borderId="1" xfId="0" applyNumberFormat="1" applyFont="1" applyFill="1" applyBorder="1" applyAlignment="1">
      <alignment horizontal="center" vertical="top"/>
    </xf>
    <xf numFmtId="3" fontId="3" fillId="8" borderId="55" xfId="0" applyNumberFormat="1" applyFont="1" applyFill="1" applyBorder="1" applyAlignment="1">
      <alignment horizontal="center" vertical="top"/>
    </xf>
    <xf numFmtId="3" fontId="1" fillId="0" borderId="38" xfId="0" applyNumberFormat="1" applyFont="1" applyBorder="1" applyAlignment="1">
      <alignment horizontal="center" vertical="top"/>
    </xf>
    <xf numFmtId="3" fontId="3" fillId="8" borderId="12" xfId="0" applyNumberFormat="1" applyFont="1" applyFill="1" applyBorder="1" applyAlignment="1">
      <alignment horizontal="center" vertical="top" wrapText="1"/>
    </xf>
    <xf numFmtId="3" fontId="3" fillId="5" borderId="35" xfId="0" applyNumberFormat="1" applyFont="1" applyFill="1" applyBorder="1" applyAlignment="1">
      <alignment horizontal="left" vertical="top" wrapText="1"/>
    </xf>
    <xf numFmtId="3" fontId="3" fillId="8" borderId="58" xfId="0" applyNumberFormat="1" applyFont="1" applyFill="1" applyBorder="1" applyAlignment="1">
      <alignment vertical="top"/>
    </xf>
    <xf numFmtId="3" fontId="3" fillId="8" borderId="61" xfId="0" applyNumberFormat="1" applyFont="1" applyFill="1" applyBorder="1" applyAlignment="1">
      <alignment vertical="top"/>
    </xf>
    <xf numFmtId="3" fontId="2" fillId="8" borderId="58" xfId="0" applyNumberFormat="1" applyFont="1" applyFill="1" applyBorder="1" applyAlignment="1">
      <alignment horizontal="center" vertical="top" wrapText="1"/>
    </xf>
    <xf numFmtId="3" fontId="3" fillId="0" borderId="18" xfId="0" applyNumberFormat="1" applyFont="1" applyBorder="1" applyAlignment="1">
      <alignment horizontal="center" vertical="top"/>
    </xf>
    <xf numFmtId="3" fontId="3" fillId="0" borderId="49" xfId="0" applyNumberFormat="1" applyFont="1" applyFill="1" applyBorder="1" applyAlignment="1">
      <alignment vertical="top" textRotation="90" wrapText="1"/>
    </xf>
    <xf numFmtId="0" fontId="3" fillId="8" borderId="59" xfId="0" applyNumberFormat="1" applyFont="1" applyFill="1" applyBorder="1" applyAlignment="1">
      <alignment horizontal="center" vertical="top"/>
    </xf>
    <xf numFmtId="0" fontId="3" fillId="8" borderId="27" xfId="0" applyNumberFormat="1" applyFont="1" applyFill="1" applyBorder="1" applyAlignment="1">
      <alignment horizontal="center" vertical="top"/>
    </xf>
    <xf numFmtId="0" fontId="3" fillId="8" borderId="25" xfId="0" applyNumberFormat="1" applyFont="1" applyFill="1" applyBorder="1" applyAlignment="1">
      <alignment horizontal="center" vertical="top"/>
    </xf>
    <xf numFmtId="3" fontId="3" fillId="8" borderId="31" xfId="0" applyNumberFormat="1" applyFont="1" applyFill="1" applyBorder="1" applyAlignment="1">
      <alignment horizontal="left" vertical="top" wrapText="1"/>
    </xf>
    <xf numFmtId="3" fontId="4" fillId="0" borderId="48" xfId="0" applyNumberFormat="1" applyFont="1" applyFill="1" applyBorder="1" applyAlignment="1">
      <alignment vertical="top" wrapText="1"/>
    </xf>
    <xf numFmtId="3" fontId="3" fillId="0" borderId="47" xfId="0" applyNumberFormat="1" applyFont="1" applyFill="1" applyBorder="1" applyAlignment="1">
      <alignment vertical="top" wrapText="1"/>
    </xf>
    <xf numFmtId="3" fontId="3" fillId="0" borderId="47" xfId="0" applyNumberFormat="1" applyFont="1" applyFill="1" applyBorder="1" applyAlignment="1">
      <alignment horizontal="center" vertical="top" wrapText="1"/>
    </xf>
    <xf numFmtId="3" fontId="3" fillId="0" borderId="48" xfId="0" applyNumberFormat="1" applyFont="1" applyFill="1" applyBorder="1" applyAlignment="1">
      <alignment horizontal="center" vertical="top" wrapText="1"/>
    </xf>
    <xf numFmtId="3" fontId="3" fillId="0" borderId="46" xfId="0" applyNumberFormat="1" applyFont="1" applyFill="1" applyBorder="1" applyAlignment="1">
      <alignment horizontal="center" vertical="top" wrapText="1"/>
    </xf>
    <xf numFmtId="3" fontId="4" fillId="0" borderId="71" xfId="0" applyNumberFormat="1" applyFont="1" applyBorder="1" applyAlignment="1">
      <alignment horizontal="center" vertical="top"/>
    </xf>
    <xf numFmtId="3" fontId="2" fillId="0" borderId="3" xfId="0" applyNumberFormat="1" applyFont="1" applyFill="1" applyBorder="1" applyAlignment="1">
      <alignment vertical="top" textRotation="90" wrapText="1"/>
    </xf>
    <xf numFmtId="3" fontId="2" fillId="8" borderId="73" xfId="0" applyNumberFormat="1" applyFont="1" applyFill="1" applyBorder="1" applyAlignment="1">
      <alignment horizontal="center" vertical="top" wrapText="1"/>
    </xf>
    <xf numFmtId="3" fontId="3" fillId="8" borderId="9" xfId="0" applyNumberFormat="1" applyFont="1" applyFill="1" applyBorder="1" applyAlignment="1">
      <alignment vertical="top" wrapText="1"/>
    </xf>
    <xf numFmtId="0" fontId="8" fillId="0" borderId="0" xfId="0" applyFont="1" applyAlignment="1">
      <alignment vertical="center"/>
    </xf>
    <xf numFmtId="3" fontId="4" fillId="0" borderId="40" xfId="0" applyNumberFormat="1" applyFont="1" applyBorder="1" applyAlignment="1">
      <alignment horizontal="center" vertical="top"/>
    </xf>
    <xf numFmtId="3" fontId="4" fillId="0" borderId="53" xfId="0" applyNumberFormat="1" applyFont="1" applyBorder="1" applyAlignment="1">
      <alignment horizontal="center" vertical="top"/>
    </xf>
    <xf numFmtId="3" fontId="4" fillId="2" borderId="54" xfId="0" applyNumberFormat="1" applyFont="1" applyFill="1" applyBorder="1" applyAlignment="1">
      <alignment horizontal="center" vertical="top"/>
    </xf>
    <xf numFmtId="3" fontId="4" fillId="3" borderId="49" xfId="0" applyNumberFormat="1" applyFont="1" applyFill="1" applyBorder="1" applyAlignment="1">
      <alignment horizontal="center" vertical="top"/>
    </xf>
    <xf numFmtId="3" fontId="5" fillId="0" borderId="49" xfId="0" applyNumberFormat="1" applyFont="1" applyBorder="1" applyAlignment="1">
      <alignment vertical="top"/>
    </xf>
    <xf numFmtId="3" fontId="4" fillId="0" borderId="49" xfId="0" applyNumberFormat="1" applyFont="1" applyBorder="1" applyAlignment="1">
      <alignment vertical="top"/>
    </xf>
    <xf numFmtId="3" fontId="2" fillId="0" borderId="68" xfId="0" applyNumberFormat="1" applyFont="1" applyBorder="1" applyAlignment="1">
      <alignment vertical="top"/>
    </xf>
    <xf numFmtId="3" fontId="3" fillId="0" borderId="0" xfId="0" applyNumberFormat="1" applyFont="1" applyAlignment="1">
      <alignment horizontal="center" vertical="top"/>
    </xf>
    <xf numFmtId="165" fontId="2" fillId="0" borderId="0" xfId="0" applyNumberFormat="1" applyFont="1" applyAlignment="1">
      <alignment vertical="top"/>
    </xf>
    <xf numFmtId="165" fontId="3" fillId="5" borderId="38" xfId="0" applyNumberFormat="1" applyFont="1" applyFill="1" applyBorder="1" applyAlignment="1">
      <alignment horizontal="center" vertical="top"/>
    </xf>
    <xf numFmtId="165" fontId="3" fillId="5" borderId="23" xfId="0" applyNumberFormat="1" applyFont="1" applyFill="1" applyBorder="1" applyAlignment="1">
      <alignment horizontal="center" vertical="top"/>
    </xf>
    <xf numFmtId="165" fontId="3" fillId="0" borderId="31" xfId="0" applyNumberFormat="1" applyFont="1" applyBorder="1" applyAlignment="1">
      <alignment horizontal="center" vertical="top"/>
    </xf>
    <xf numFmtId="165" fontId="3" fillId="0" borderId="26" xfId="0" applyNumberFormat="1" applyFont="1" applyBorder="1" applyAlignment="1">
      <alignment horizontal="center" vertical="top"/>
    </xf>
    <xf numFmtId="165" fontId="3" fillId="5" borderId="40" xfId="0" applyNumberFormat="1" applyFont="1" applyFill="1" applyBorder="1" applyAlignment="1">
      <alignment horizontal="center" vertical="top"/>
    </xf>
    <xf numFmtId="165" fontId="3" fillId="8" borderId="66" xfId="0" applyNumberFormat="1" applyFont="1" applyFill="1" applyBorder="1" applyAlignment="1">
      <alignment horizontal="center" vertical="top"/>
    </xf>
    <xf numFmtId="165" fontId="4" fillId="9" borderId="4" xfId="0" applyNumberFormat="1" applyFont="1" applyFill="1" applyBorder="1" applyAlignment="1">
      <alignment horizontal="center" vertical="top"/>
    </xf>
    <xf numFmtId="165" fontId="4" fillId="9" borderId="41"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165" fontId="3" fillId="5" borderId="11" xfId="0" applyNumberFormat="1" applyFont="1" applyFill="1" applyBorder="1" applyAlignment="1">
      <alignment horizontal="center" vertical="top"/>
    </xf>
    <xf numFmtId="165" fontId="3" fillId="5" borderId="38" xfId="0" applyNumberFormat="1" applyFont="1" applyFill="1" applyBorder="1" applyAlignment="1">
      <alignment horizontal="center" vertical="top" wrapText="1"/>
    </xf>
    <xf numFmtId="165" fontId="3" fillId="5" borderId="47" xfId="0" applyNumberFormat="1" applyFont="1" applyFill="1" applyBorder="1" applyAlignment="1">
      <alignment horizontal="center" vertical="top" wrapText="1"/>
    </xf>
    <xf numFmtId="165" fontId="3" fillId="5" borderId="12" xfId="0" applyNumberFormat="1" applyFont="1" applyFill="1" applyBorder="1" applyAlignment="1">
      <alignment horizontal="center" vertical="top" wrapText="1"/>
    </xf>
    <xf numFmtId="165" fontId="3" fillId="5" borderId="30" xfId="0" applyNumberFormat="1" applyFont="1" applyFill="1" applyBorder="1" applyAlignment="1">
      <alignment horizontal="center" vertical="top" wrapText="1"/>
    </xf>
    <xf numFmtId="165" fontId="3" fillId="5" borderId="0" xfId="0" applyNumberFormat="1" applyFont="1" applyFill="1" applyBorder="1" applyAlignment="1">
      <alignment horizontal="center" vertical="top" wrapText="1"/>
    </xf>
    <xf numFmtId="165" fontId="3" fillId="5" borderId="36" xfId="0" applyNumberFormat="1" applyFont="1" applyFill="1" applyBorder="1" applyAlignment="1">
      <alignment horizontal="center" vertical="top" wrapText="1"/>
    </xf>
    <xf numFmtId="165" fontId="3" fillId="0" borderId="40" xfId="0" applyNumberFormat="1" applyFont="1" applyBorder="1" applyAlignment="1">
      <alignment horizontal="center" vertical="top"/>
    </xf>
    <xf numFmtId="165" fontId="3" fillId="0" borderId="35" xfId="0" applyNumberFormat="1" applyFont="1" applyBorder="1" applyAlignment="1">
      <alignment horizontal="center" vertical="top"/>
    </xf>
    <xf numFmtId="165" fontId="4" fillId="9" borderId="52" xfId="0" applyNumberFormat="1" applyFont="1" applyFill="1" applyBorder="1" applyAlignment="1">
      <alignment horizontal="center" vertical="top"/>
    </xf>
    <xf numFmtId="165" fontId="4" fillId="3" borderId="2" xfId="0" applyNumberFormat="1" applyFont="1" applyFill="1" applyBorder="1" applyAlignment="1">
      <alignment horizontal="center" vertical="top"/>
    </xf>
    <xf numFmtId="165" fontId="4" fillId="3" borderId="7" xfId="0" applyNumberFormat="1" applyFont="1" applyFill="1" applyBorder="1" applyAlignment="1">
      <alignment horizontal="center" vertical="top"/>
    </xf>
    <xf numFmtId="165" fontId="4" fillId="3" borderId="6" xfId="0" applyNumberFormat="1" applyFont="1" applyFill="1" applyBorder="1" applyAlignment="1">
      <alignment horizontal="center" vertical="top"/>
    </xf>
    <xf numFmtId="165" fontId="3" fillId="0" borderId="16" xfId="0" applyNumberFormat="1" applyFont="1" applyBorder="1" applyAlignment="1">
      <alignment horizontal="center" vertical="top"/>
    </xf>
    <xf numFmtId="165" fontId="3" fillId="0" borderId="30" xfId="0" applyNumberFormat="1" applyFont="1" applyFill="1" applyBorder="1" applyAlignment="1">
      <alignment horizontal="center" vertical="top"/>
    </xf>
    <xf numFmtId="165" fontId="3" fillId="0" borderId="0" xfId="0" applyNumberFormat="1" applyFont="1" applyFill="1" applyBorder="1" applyAlignment="1">
      <alignment horizontal="center" vertical="top"/>
    </xf>
    <xf numFmtId="165" fontId="3" fillId="0" borderId="60" xfId="0" applyNumberFormat="1" applyFont="1" applyBorder="1" applyAlignment="1">
      <alignment horizontal="center" vertical="top"/>
    </xf>
    <xf numFmtId="165" fontId="3" fillId="5" borderId="53" xfId="0" applyNumberFormat="1" applyFont="1" applyFill="1" applyBorder="1" applyAlignment="1">
      <alignment horizontal="center" vertical="top" wrapText="1"/>
    </xf>
    <xf numFmtId="165" fontId="3" fillId="5" borderId="68" xfId="0" applyNumberFormat="1" applyFont="1" applyFill="1" applyBorder="1" applyAlignment="1">
      <alignment horizontal="center" vertical="top" wrapText="1"/>
    </xf>
    <xf numFmtId="165" fontId="3" fillId="5" borderId="55" xfId="0" applyNumberFormat="1" applyFont="1" applyFill="1" applyBorder="1" applyAlignment="1">
      <alignment horizontal="center" vertical="top" wrapText="1"/>
    </xf>
    <xf numFmtId="165" fontId="3" fillId="5" borderId="12" xfId="0" applyNumberFormat="1" applyFont="1" applyFill="1" applyBorder="1" applyAlignment="1">
      <alignment horizontal="center" vertical="top"/>
    </xf>
    <xf numFmtId="165" fontId="3" fillId="5" borderId="30" xfId="0" applyNumberFormat="1" applyFont="1" applyFill="1" applyBorder="1" applyAlignment="1">
      <alignment horizontal="center" vertical="top"/>
    </xf>
    <xf numFmtId="165" fontId="3" fillId="5" borderId="0" xfId="0" applyNumberFormat="1" applyFont="1" applyFill="1" applyBorder="1" applyAlignment="1">
      <alignment horizontal="center" vertical="top"/>
    </xf>
    <xf numFmtId="165" fontId="3" fillId="5" borderId="35" xfId="0" applyNumberFormat="1" applyFont="1" applyFill="1" applyBorder="1" applyAlignment="1">
      <alignment horizontal="center" vertical="top"/>
    </xf>
    <xf numFmtId="165" fontId="3" fillId="5" borderId="54" xfId="0" applyNumberFormat="1" applyFont="1" applyFill="1" applyBorder="1" applyAlignment="1">
      <alignment horizontal="center" vertical="top"/>
    </xf>
    <xf numFmtId="165" fontId="3" fillId="5" borderId="53" xfId="0" applyNumberFormat="1" applyFont="1" applyFill="1" applyBorder="1" applyAlignment="1">
      <alignment horizontal="center" vertical="top"/>
    </xf>
    <xf numFmtId="165" fontId="4" fillId="9" borderId="66" xfId="0" applyNumberFormat="1" applyFont="1" applyFill="1" applyBorder="1" applyAlignment="1">
      <alignment horizontal="center" vertical="top"/>
    </xf>
    <xf numFmtId="165" fontId="4" fillId="9" borderId="40" xfId="0" applyNumberFormat="1" applyFont="1" applyFill="1" applyBorder="1" applyAlignment="1">
      <alignment horizontal="center" vertical="top"/>
    </xf>
    <xf numFmtId="165" fontId="2" fillId="5" borderId="40" xfId="0" applyNumberFormat="1" applyFont="1" applyFill="1" applyBorder="1" applyAlignment="1">
      <alignment horizontal="center" vertical="top" wrapText="1"/>
    </xf>
    <xf numFmtId="165" fontId="2" fillId="5" borderId="66" xfId="0" applyNumberFormat="1" applyFont="1" applyFill="1" applyBorder="1" applyAlignment="1">
      <alignment horizontal="center" vertical="top" wrapText="1"/>
    </xf>
    <xf numFmtId="165" fontId="2" fillId="8" borderId="66" xfId="0" applyNumberFormat="1" applyFont="1" applyFill="1" applyBorder="1" applyAlignment="1">
      <alignment horizontal="center" vertical="top"/>
    </xf>
    <xf numFmtId="165" fontId="2" fillId="0" borderId="40" xfId="0" applyNumberFormat="1" applyFont="1" applyFill="1" applyBorder="1" applyAlignment="1">
      <alignment horizontal="center" vertical="top"/>
    </xf>
    <xf numFmtId="165" fontId="2" fillId="0" borderId="66" xfId="0" applyNumberFormat="1" applyFont="1" applyFill="1" applyBorder="1" applyAlignment="1">
      <alignment horizontal="center" vertical="top"/>
    </xf>
    <xf numFmtId="165" fontId="1" fillId="9" borderId="29" xfId="0" applyNumberFormat="1" applyFont="1" applyFill="1" applyBorder="1" applyAlignment="1">
      <alignment horizontal="center" vertical="top"/>
    </xf>
    <xf numFmtId="165" fontId="1" fillId="9" borderId="31" xfId="0" applyNumberFormat="1" applyFont="1" applyFill="1" applyBorder="1" applyAlignment="1">
      <alignment horizontal="center" vertical="top"/>
    </xf>
    <xf numFmtId="165" fontId="2" fillId="5" borderId="30" xfId="0" applyNumberFormat="1" applyFont="1" applyFill="1" applyBorder="1" applyAlignment="1">
      <alignment horizontal="center" vertical="top" wrapText="1"/>
    </xf>
    <xf numFmtId="165" fontId="2" fillId="5" borderId="12" xfId="0" applyNumberFormat="1" applyFont="1" applyFill="1" applyBorder="1" applyAlignment="1">
      <alignment horizontal="center" vertical="top" wrapText="1"/>
    </xf>
    <xf numFmtId="165" fontId="2" fillId="0" borderId="30" xfId="0" applyNumberFormat="1" applyFont="1" applyFill="1" applyBorder="1" applyAlignment="1">
      <alignment horizontal="center" vertical="top"/>
    </xf>
    <xf numFmtId="165" fontId="2" fillId="0" borderId="43" xfId="0" applyNumberFormat="1" applyFont="1" applyBorder="1" applyAlignment="1">
      <alignment horizontal="center" vertical="top"/>
    </xf>
    <xf numFmtId="165" fontId="2" fillId="0" borderId="16" xfId="0" applyNumberFormat="1" applyFont="1" applyBorder="1" applyAlignment="1">
      <alignment horizontal="center" vertical="top"/>
    </xf>
    <xf numFmtId="165" fontId="2" fillId="8" borderId="59" xfId="0" applyNumberFormat="1" applyFont="1" applyFill="1" applyBorder="1" applyAlignment="1">
      <alignment horizontal="center" vertical="top"/>
    </xf>
    <xf numFmtId="165" fontId="4" fillId="9" borderId="29" xfId="0" applyNumberFormat="1" applyFont="1" applyFill="1" applyBorder="1" applyAlignment="1">
      <alignment horizontal="center" vertical="top"/>
    </xf>
    <xf numFmtId="165" fontId="3" fillId="5" borderId="16" xfId="0" applyNumberFormat="1" applyFont="1" applyFill="1" applyBorder="1" applyAlignment="1">
      <alignment horizontal="center" vertical="top"/>
    </xf>
    <xf numFmtId="165" fontId="4" fillId="6" borderId="65" xfId="0" applyNumberFormat="1" applyFont="1" applyFill="1" applyBorder="1" applyAlignment="1">
      <alignment horizontal="center" vertical="top"/>
    </xf>
    <xf numFmtId="165" fontId="3" fillId="5" borderId="36" xfId="0" applyNumberFormat="1" applyFont="1" applyFill="1" applyBorder="1" applyAlignment="1">
      <alignment horizontal="center" vertical="top"/>
    </xf>
    <xf numFmtId="165" fontId="4" fillId="3" borderId="8" xfId="0" applyNumberFormat="1" applyFont="1" applyFill="1" applyBorder="1" applyAlignment="1">
      <alignment horizontal="center" vertical="top"/>
    </xf>
    <xf numFmtId="165" fontId="2" fillId="0" borderId="12" xfId="0" applyNumberFormat="1" applyFont="1" applyBorder="1" applyAlignment="1">
      <alignment horizontal="center" vertical="top"/>
    </xf>
    <xf numFmtId="165" fontId="2" fillId="0" borderId="16" xfId="0" applyNumberFormat="1" applyFont="1" applyBorder="1" applyAlignment="1">
      <alignment vertical="top"/>
    </xf>
    <xf numFmtId="165" fontId="2" fillId="8" borderId="30" xfId="0" applyNumberFormat="1" applyFont="1" applyFill="1" applyBorder="1" applyAlignment="1">
      <alignment vertical="top"/>
    </xf>
    <xf numFmtId="165" fontId="2" fillId="0" borderId="60" xfId="0" applyNumberFormat="1" applyFont="1" applyBorder="1" applyAlignment="1">
      <alignment vertical="top"/>
    </xf>
    <xf numFmtId="165" fontId="2" fillId="8" borderId="53" xfId="0" applyNumberFormat="1" applyFont="1" applyFill="1" applyBorder="1" applyAlignment="1">
      <alignment vertical="top"/>
    </xf>
    <xf numFmtId="165" fontId="2" fillId="5" borderId="53" xfId="0" applyNumberFormat="1" applyFont="1" applyFill="1" applyBorder="1" applyAlignment="1">
      <alignment horizontal="center" vertical="top" wrapText="1"/>
    </xf>
    <xf numFmtId="165" fontId="1" fillId="9" borderId="65" xfId="0" applyNumberFormat="1" applyFont="1" applyFill="1" applyBorder="1" applyAlignment="1">
      <alignment horizontal="center" vertical="top"/>
    </xf>
    <xf numFmtId="165" fontId="1" fillId="9" borderId="52" xfId="0" applyNumberFormat="1" applyFont="1" applyFill="1" applyBorder="1" applyAlignment="1">
      <alignment horizontal="center" vertical="top"/>
    </xf>
    <xf numFmtId="165" fontId="2" fillId="5" borderId="38" xfId="0" applyNumberFormat="1" applyFont="1" applyFill="1" applyBorder="1" applyAlignment="1">
      <alignment horizontal="center" vertical="top"/>
    </xf>
    <xf numFmtId="165" fontId="2" fillId="0" borderId="60" xfId="0" applyNumberFormat="1" applyFont="1" applyFill="1" applyBorder="1" applyAlignment="1">
      <alignment horizontal="center" vertical="top"/>
    </xf>
    <xf numFmtId="165" fontId="2" fillId="0" borderId="30" xfId="0" applyNumberFormat="1" applyFont="1" applyBorder="1" applyAlignment="1">
      <alignment horizontal="center" vertical="top"/>
    </xf>
    <xf numFmtId="165" fontId="1" fillId="3" borderId="15" xfId="0" applyNumberFormat="1" applyFont="1" applyFill="1" applyBorder="1" applyAlignment="1">
      <alignment horizontal="center" vertical="top"/>
    </xf>
    <xf numFmtId="165" fontId="4" fillId="2" borderId="8" xfId="0" applyNumberFormat="1" applyFont="1" applyFill="1" applyBorder="1" applyAlignment="1">
      <alignment horizontal="center" vertical="top"/>
    </xf>
    <xf numFmtId="165" fontId="4" fillId="4" borderId="8" xfId="0" applyNumberFormat="1" applyFont="1" applyFill="1" applyBorder="1" applyAlignment="1">
      <alignment horizontal="center" vertical="top"/>
    </xf>
    <xf numFmtId="165" fontId="4" fillId="4" borderId="6" xfId="0" applyNumberFormat="1" applyFont="1" applyFill="1" applyBorder="1" applyAlignment="1">
      <alignment horizontal="center" vertical="top"/>
    </xf>
    <xf numFmtId="165" fontId="4" fillId="4" borderId="14" xfId="0" applyNumberFormat="1" applyFont="1" applyFill="1" applyBorder="1" applyAlignment="1">
      <alignment horizontal="center" vertical="top"/>
    </xf>
    <xf numFmtId="165" fontId="4" fillId="4" borderId="32" xfId="0" applyNumberFormat="1" applyFont="1" applyFill="1" applyBorder="1" applyAlignment="1">
      <alignment horizontal="center" vertical="top" wrapText="1"/>
    </xf>
    <xf numFmtId="165" fontId="4" fillId="4" borderId="31" xfId="0" applyNumberFormat="1" applyFont="1" applyFill="1" applyBorder="1" applyAlignment="1">
      <alignment horizontal="center" vertical="top" wrapText="1"/>
    </xf>
    <xf numFmtId="165" fontId="3" fillId="0" borderId="32" xfId="0" applyNumberFormat="1" applyFont="1" applyBorder="1" applyAlignment="1">
      <alignment horizontal="center" vertical="top" wrapText="1"/>
    </xf>
    <xf numFmtId="165" fontId="3" fillId="0" borderId="31" xfId="0" applyNumberFormat="1" applyFont="1" applyBorder="1" applyAlignment="1">
      <alignment horizontal="center" vertical="top" wrapText="1"/>
    </xf>
    <xf numFmtId="165" fontId="4" fillId="4" borderId="32" xfId="0" applyNumberFormat="1" applyFont="1" applyFill="1" applyBorder="1" applyAlignment="1">
      <alignment horizontal="center" vertical="top"/>
    </xf>
    <xf numFmtId="165" fontId="4" fillId="4" borderId="31" xfId="0" applyNumberFormat="1" applyFont="1" applyFill="1" applyBorder="1" applyAlignment="1">
      <alignment horizontal="center" vertical="top"/>
    </xf>
    <xf numFmtId="165" fontId="3" fillId="0" borderId="0" xfId="0" applyNumberFormat="1" applyFont="1" applyAlignment="1">
      <alignment vertical="top"/>
    </xf>
    <xf numFmtId="3" fontId="3" fillId="0" borderId="53" xfId="0" applyNumberFormat="1" applyFont="1" applyFill="1" applyBorder="1" applyAlignment="1">
      <alignment horizontal="center" vertical="top"/>
    </xf>
    <xf numFmtId="165" fontId="3" fillId="0" borderId="30" xfId="0" applyNumberFormat="1" applyFont="1" applyBorder="1" applyAlignment="1">
      <alignment horizontal="center" vertical="top"/>
    </xf>
    <xf numFmtId="165" fontId="3" fillId="0" borderId="36" xfId="0" applyNumberFormat="1" applyFont="1" applyBorder="1" applyAlignment="1">
      <alignment horizontal="center" vertical="top"/>
    </xf>
    <xf numFmtId="165" fontId="3" fillId="8" borderId="16" xfId="0" applyNumberFormat="1" applyFont="1" applyFill="1" applyBorder="1" applyAlignment="1">
      <alignment horizontal="center" vertical="top"/>
    </xf>
    <xf numFmtId="165" fontId="3" fillId="8" borderId="12" xfId="0" applyNumberFormat="1" applyFont="1" applyFill="1" applyBorder="1" applyAlignment="1">
      <alignment horizontal="center" vertical="top"/>
    </xf>
    <xf numFmtId="165" fontId="3" fillId="5" borderId="37" xfId="0" applyNumberFormat="1" applyFont="1" applyFill="1" applyBorder="1" applyAlignment="1">
      <alignment horizontal="center" vertical="top" wrapText="1"/>
    </xf>
    <xf numFmtId="165" fontId="3" fillId="0" borderId="59" xfId="0" applyNumberFormat="1" applyFont="1" applyBorder="1" applyAlignment="1">
      <alignment horizontal="center" vertical="top"/>
    </xf>
    <xf numFmtId="165" fontId="4" fillId="9" borderId="65" xfId="0" applyNumberFormat="1" applyFont="1" applyFill="1" applyBorder="1" applyAlignment="1">
      <alignment horizontal="center" vertical="top"/>
    </xf>
    <xf numFmtId="165" fontId="4" fillId="9" borderId="34" xfId="0" applyNumberFormat="1" applyFont="1" applyFill="1" applyBorder="1" applyAlignment="1">
      <alignment horizontal="center" vertical="top"/>
    </xf>
    <xf numFmtId="165" fontId="3" fillId="0" borderId="32" xfId="0" applyNumberFormat="1" applyFont="1" applyBorder="1" applyAlignment="1">
      <alignment horizontal="center" vertical="top"/>
    </xf>
    <xf numFmtId="3" fontId="4" fillId="2" borderId="21" xfId="0" applyNumberFormat="1" applyFont="1" applyFill="1" applyBorder="1" applyAlignment="1">
      <alignment vertical="top"/>
    </xf>
    <xf numFmtId="3" fontId="4" fillId="0" borderId="38" xfId="0" applyNumberFormat="1" applyFont="1" applyBorder="1" applyAlignment="1">
      <alignment horizontal="center" vertical="top" wrapText="1"/>
    </xf>
    <xf numFmtId="3" fontId="3" fillId="0" borderId="38" xfId="0" applyNumberFormat="1" applyFont="1" applyFill="1" applyBorder="1" applyAlignment="1">
      <alignment horizontal="center" vertical="top" wrapText="1"/>
    </xf>
    <xf numFmtId="165" fontId="3" fillId="5" borderId="11" xfId="0" applyNumberFormat="1" applyFont="1" applyFill="1" applyBorder="1" applyAlignment="1">
      <alignment horizontal="center" vertical="top" wrapText="1"/>
    </xf>
    <xf numFmtId="165" fontId="3" fillId="5" borderId="23" xfId="0" applyNumberFormat="1" applyFont="1" applyFill="1" applyBorder="1" applyAlignment="1">
      <alignment horizontal="center" vertical="top" wrapText="1"/>
    </xf>
    <xf numFmtId="3" fontId="3" fillId="0" borderId="11" xfId="0" applyNumberFormat="1" applyFont="1" applyFill="1" applyBorder="1" applyAlignment="1">
      <alignment vertical="top" wrapText="1"/>
    </xf>
    <xf numFmtId="3" fontId="3" fillId="0" borderId="11" xfId="0" applyNumberFormat="1" applyFont="1" applyFill="1" applyBorder="1" applyAlignment="1">
      <alignment horizontal="center" vertical="top" wrapText="1"/>
    </xf>
    <xf numFmtId="3" fontId="3" fillId="0" borderId="37" xfId="0" applyNumberFormat="1" applyFont="1" applyFill="1" applyBorder="1" applyAlignment="1">
      <alignment horizontal="center" vertical="top" wrapText="1"/>
    </xf>
    <xf numFmtId="165" fontId="3" fillId="0" borderId="12" xfId="0" applyNumberFormat="1" applyFont="1" applyBorder="1" applyAlignment="1">
      <alignment horizontal="center" vertical="top"/>
    </xf>
    <xf numFmtId="165" fontId="5" fillId="0" borderId="16" xfId="0" applyNumberFormat="1" applyFont="1" applyBorder="1" applyAlignment="1">
      <alignment horizontal="center" vertical="top"/>
    </xf>
    <xf numFmtId="165" fontId="5" fillId="0" borderId="30" xfId="0" applyNumberFormat="1" applyFont="1" applyBorder="1" applyAlignment="1">
      <alignment vertical="top" wrapText="1"/>
    </xf>
    <xf numFmtId="165" fontId="3" fillId="0" borderId="36" xfId="0" applyNumberFormat="1" applyFont="1" applyFill="1" applyBorder="1" applyAlignment="1">
      <alignment horizontal="center" vertical="top"/>
    </xf>
    <xf numFmtId="3" fontId="3" fillId="8" borderId="36" xfId="0" applyNumberFormat="1" applyFont="1" applyFill="1" applyBorder="1" applyAlignment="1">
      <alignment horizontal="center" vertical="top"/>
    </xf>
    <xf numFmtId="3" fontId="3" fillId="5" borderId="12" xfId="0" applyNumberFormat="1" applyFont="1" applyFill="1" applyBorder="1" applyAlignment="1">
      <alignment horizontal="left" vertical="top" wrapText="1"/>
    </xf>
    <xf numFmtId="3" fontId="3" fillId="0" borderId="58" xfId="2" applyNumberFormat="1" applyFont="1" applyFill="1" applyBorder="1" applyAlignment="1">
      <alignment horizontal="center" vertical="top"/>
    </xf>
    <xf numFmtId="3" fontId="3" fillId="0" borderId="36" xfId="2" applyNumberFormat="1" applyFont="1" applyFill="1" applyBorder="1" applyAlignment="1">
      <alignment horizontal="center" vertical="top"/>
    </xf>
    <xf numFmtId="3" fontId="3" fillId="0" borderId="29" xfId="0" applyNumberFormat="1" applyFont="1" applyBorder="1" applyAlignment="1">
      <alignment vertical="top"/>
    </xf>
    <xf numFmtId="3" fontId="3" fillId="8" borderId="15" xfId="0" applyNumberFormat="1" applyFont="1" applyFill="1" applyBorder="1" applyAlignment="1">
      <alignment horizontal="left" vertical="top" wrapText="1"/>
    </xf>
    <xf numFmtId="3" fontId="4" fillId="0" borderId="28" xfId="0" applyNumberFormat="1" applyFont="1" applyBorder="1" applyAlignment="1">
      <alignment vertical="top"/>
    </xf>
    <xf numFmtId="165" fontId="2" fillId="0" borderId="60" xfId="0" applyNumberFormat="1" applyFont="1" applyBorder="1" applyAlignment="1">
      <alignment horizontal="center" vertical="top"/>
    </xf>
    <xf numFmtId="165" fontId="2" fillId="8" borderId="12" xfId="0" applyNumberFormat="1" applyFont="1" applyFill="1" applyBorder="1" applyAlignment="1">
      <alignment horizontal="center" vertical="top"/>
    </xf>
    <xf numFmtId="3" fontId="3" fillId="0" borderId="11" xfId="0" applyNumberFormat="1" applyFont="1" applyBorder="1" applyAlignment="1">
      <alignment horizontal="center" vertical="top"/>
    </xf>
    <xf numFmtId="165" fontId="3" fillId="0" borderId="11" xfId="0" applyNumberFormat="1" applyFont="1" applyBorder="1" applyAlignment="1">
      <alignment horizontal="center" vertical="top"/>
    </xf>
    <xf numFmtId="165" fontId="2" fillId="8" borderId="12" xfId="0" applyNumberFormat="1" applyFont="1" applyFill="1" applyBorder="1" applyAlignment="1">
      <alignment vertical="top"/>
    </xf>
    <xf numFmtId="165" fontId="2" fillId="8" borderId="54" xfId="0" applyNumberFormat="1" applyFont="1" applyFill="1" applyBorder="1" applyAlignment="1">
      <alignment vertical="top"/>
    </xf>
    <xf numFmtId="3" fontId="3" fillId="0" borderId="69" xfId="0" applyNumberFormat="1" applyFont="1" applyBorder="1" applyAlignment="1">
      <alignment vertical="top"/>
    </xf>
    <xf numFmtId="3" fontId="2" fillId="5" borderId="42" xfId="0" applyNumberFormat="1" applyFont="1" applyFill="1" applyBorder="1" applyAlignment="1">
      <alignment horizontal="center" vertical="top"/>
    </xf>
    <xf numFmtId="3" fontId="2" fillId="5" borderId="25" xfId="0" applyNumberFormat="1" applyFont="1" applyFill="1" applyBorder="1" applyAlignment="1">
      <alignment horizontal="center" vertical="top"/>
    </xf>
    <xf numFmtId="3" fontId="2" fillId="8" borderId="24" xfId="0" applyNumberFormat="1" applyFont="1" applyFill="1" applyBorder="1" applyAlignment="1">
      <alignment horizontal="left" vertical="top" wrapText="1"/>
    </xf>
    <xf numFmtId="165" fontId="2" fillId="0" borderId="38" xfId="0" applyNumberFormat="1" applyFont="1" applyBorder="1" applyAlignment="1">
      <alignment horizontal="center" vertical="top"/>
    </xf>
    <xf numFmtId="3" fontId="3" fillId="0" borderId="31" xfId="0" applyNumberFormat="1" applyFont="1" applyFill="1" applyBorder="1" applyAlignment="1">
      <alignment horizontal="left" vertical="top" wrapText="1"/>
    </xf>
    <xf numFmtId="3" fontId="3" fillId="0" borderId="26" xfId="0" applyNumberFormat="1" applyFont="1" applyFill="1" applyBorder="1" applyAlignment="1">
      <alignment horizontal="center" vertical="top"/>
    </xf>
    <xf numFmtId="165" fontId="2" fillId="0" borderId="11" xfId="0" applyNumberFormat="1" applyFont="1" applyBorder="1" applyAlignment="1">
      <alignment horizontal="center" vertical="top"/>
    </xf>
    <xf numFmtId="165" fontId="2" fillId="0" borderId="12" xfId="0" applyNumberFormat="1" applyFont="1" applyFill="1" applyBorder="1" applyAlignment="1">
      <alignment horizontal="center" vertical="top"/>
    </xf>
    <xf numFmtId="165" fontId="2" fillId="8" borderId="30" xfId="0" applyNumberFormat="1" applyFont="1" applyFill="1" applyBorder="1" applyAlignment="1">
      <alignment horizontal="center" vertical="top" wrapText="1"/>
    </xf>
    <xf numFmtId="165" fontId="2" fillId="0" borderId="21" xfId="0" applyNumberFormat="1" applyFont="1" applyBorder="1" applyAlignment="1">
      <alignment horizontal="center" vertical="top"/>
    </xf>
    <xf numFmtId="165" fontId="2" fillId="8" borderId="54" xfId="0" applyNumberFormat="1" applyFont="1" applyFill="1" applyBorder="1" applyAlignment="1">
      <alignment horizontal="center" vertical="top"/>
    </xf>
    <xf numFmtId="165" fontId="2" fillId="8" borderId="12" xfId="0" applyNumberFormat="1" applyFont="1" applyFill="1" applyBorder="1" applyAlignment="1">
      <alignment horizontal="center" vertical="top" wrapText="1"/>
    </xf>
    <xf numFmtId="3" fontId="3" fillId="8" borderId="29" xfId="0" applyNumberFormat="1" applyFont="1" applyFill="1" applyBorder="1" applyAlignment="1">
      <alignment horizontal="center" vertical="top"/>
    </xf>
    <xf numFmtId="3" fontId="3" fillId="8" borderId="30" xfId="0" applyNumberFormat="1" applyFont="1" applyFill="1" applyBorder="1" applyAlignment="1">
      <alignment horizontal="center" vertical="top"/>
    </xf>
    <xf numFmtId="3" fontId="3" fillId="8" borderId="37" xfId="0" applyNumberFormat="1" applyFont="1" applyFill="1" applyBorder="1" applyAlignment="1">
      <alignment horizontal="center" vertical="top"/>
    </xf>
    <xf numFmtId="3" fontId="3" fillId="8" borderId="53" xfId="0" applyNumberFormat="1" applyFont="1" applyFill="1" applyBorder="1" applyAlignment="1">
      <alignment horizontal="center" vertical="top" wrapText="1"/>
    </xf>
    <xf numFmtId="3" fontId="3" fillId="8" borderId="55" xfId="0" applyNumberFormat="1" applyFont="1" applyFill="1" applyBorder="1" applyAlignment="1">
      <alignment horizontal="center" vertical="top" wrapText="1"/>
    </xf>
    <xf numFmtId="3" fontId="2" fillId="0" borderId="30" xfId="0" applyNumberFormat="1" applyFont="1" applyFill="1" applyBorder="1" applyAlignment="1">
      <alignment horizontal="center" vertical="top" wrapText="1"/>
    </xf>
    <xf numFmtId="3" fontId="3" fillId="0" borderId="11" xfId="0" applyNumberFormat="1" applyFont="1" applyBorder="1" applyAlignment="1">
      <alignment horizontal="left" vertical="top" wrapText="1"/>
    </xf>
    <xf numFmtId="3" fontId="3" fillId="5" borderId="49" xfId="0" applyNumberFormat="1" applyFont="1" applyFill="1" applyBorder="1" applyAlignment="1">
      <alignment horizontal="center" vertical="top" wrapText="1"/>
    </xf>
    <xf numFmtId="165" fontId="3" fillId="5" borderId="29" xfId="0" applyNumberFormat="1" applyFont="1" applyFill="1" applyBorder="1" applyAlignment="1">
      <alignment horizontal="center" vertical="top"/>
    </xf>
    <xf numFmtId="165" fontId="3" fillId="5" borderId="31"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2" fillId="8" borderId="9" xfId="0" applyNumberFormat="1" applyFont="1" applyFill="1" applyBorder="1" applyAlignment="1">
      <alignment horizontal="center" vertical="top" wrapText="1"/>
    </xf>
    <xf numFmtId="3" fontId="3" fillId="8" borderId="13" xfId="0" applyNumberFormat="1" applyFont="1" applyFill="1" applyBorder="1" applyAlignment="1">
      <alignment horizontal="center" vertical="top"/>
    </xf>
    <xf numFmtId="3" fontId="2" fillId="0" borderId="0" xfId="0" applyNumberFormat="1" applyFont="1" applyAlignment="1">
      <alignment horizontal="center" vertical="top"/>
    </xf>
    <xf numFmtId="3" fontId="3" fillId="8" borderId="9" xfId="0" applyNumberFormat="1" applyFont="1" applyFill="1" applyBorder="1" applyAlignment="1">
      <alignment vertical="top" textRotation="90" wrapText="1"/>
    </xf>
    <xf numFmtId="3" fontId="4" fillId="8" borderId="30" xfId="0" applyNumberFormat="1" applyFont="1" applyFill="1" applyBorder="1" applyAlignment="1">
      <alignment vertical="top" wrapText="1"/>
    </xf>
    <xf numFmtId="3" fontId="4" fillId="3" borderId="49" xfId="0" applyNumberFormat="1" applyFont="1" applyFill="1" applyBorder="1" applyAlignment="1">
      <alignment vertical="top"/>
    </xf>
    <xf numFmtId="3" fontId="4" fillId="0" borderId="67" xfId="0" applyNumberFormat="1" applyFont="1" applyBorder="1" applyAlignment="1">
      <alignment vertical="top"/>
    </xf>
    <xf numFmtId="3" fontId="3" fillId="8" borderId="53" xfId="0" applyNumberFormat="1" applyFont="1" applyFill="1" applyBorder="1" applyAlignment="1">
      <alignment horizontal="center" vertical="top"/>
    </xf>
    <xf numFmtId="3" fontId="3" fillId="8" borderId="24" xfId="0" applyNumberFormat="1" applyFont="1" applyFill="1" applyBorder="1" applyAlignment="1">
      <alignment horizontal="left" vertical="top" wrapText="1"/>
    </xf>
    <xf numFmtId="3" fontId="4" fillId="2" borderId="60" xfId="0" applyNumberFormat="1" applyFont="1" applyFill="1" applyBorder="1" applyAlignment="1">
      <alignment vertical="top"/>
    </xf>
    <xf numFmtId="3" fontId="2" fillId="8" borderId="49" xfId="0" applyNumberFormat="1" applyFont="1" applyFill="1" applyBorder="1" applyAlignment="1">
      <alignment horizontal="center" vertical="top"/>
    </xf>
    <xf numFmtId="3" fontId="4" fillId="2" borderId="60" xfId="0" applyNumberFormat="1" applyFont="1" applyFill="1" applyBorder="1" applyAlignment="1">
      <alignment horizontal="center" vertical="top"/>
    </xf>
    <xf numFmtId="3" fontId="4" fillId="3" borderId="72" xfId="0" applyNumberFormat="1" applyFont="1" applyFill="1" applyBorder="1" applyAlignment="1">
      <alignment horizontal="center" vertical="top"/>
    </xf>
    <xf numFmtId="3" fontId="12" fillId="0" borderId="0" xfId="0" applyNumberFormat="1" applyFont="1" applyBorder="1" applyAlignment="1">
      <alignment vertical="top"/>
    </xf>
    <xf numFmtId="165" fontId="3" fillId="5" borderId="54" xfId="1" applyNumberFormat="1" applyFont="1" applyFill="1" applyBorder="1" applyAlignment="1">
      <alignment horizontal="left" vertical="top" wrapText="1"/>
    </xf>
    <xf numFmtId="0" fontId="3" fillId="8" borderId="60" xfId="0" applyNumberFormat="1" applyFont="1" applyFill="1" applyBorder="1" applyAlignment="1">
      <alignment horizontal="center" vertical="top"/>
    </xf>
    <xf numFmtId="0" fontId="3" fillId="8" borderId="67" xfId="0" applyNumberFormat="1" applyFont="1" applyFill="1" applyBorder="1" applyAlignment="1">
      <alignment horizontal="center" vertical="top"/>
    </xf>
    <xf numFmtId="0" fontId="3" fillId="8" borderId="61" xfId="0" applyNumberFormat="1" applyFont="1" applyFill="1" applyBorder="1" applyAlignment="1">
      <alignment horizontal="center" vertical="top"/>
    </xf>
    <xf numFmtId="3" fontId="4" fillId="0" borderId="0" xfId="0" applyNumberFormat="1" applyFont="1" applyFill="1" applyBorder="1" applyAlignment="1">
      <alignment horizontal="center" vertical="top" wrapText="1"/>
    </xf>
    <xf numFmtId="3" fontId="3" fillId="0" borderId="54" xfId="0" applyNumberFormat="1" applyFont="1" applyFill="1" applyBorder="1" applyAlignment="1">
      <alignment horizontal="left" vertical="top" wrapText="1"/>
    </xf>
    <xf numFmtId="3" fontId="3" fillId="0" borderId="0" xfId="0" applyNumberFormat="1" applyFont="1" applyBorder="1" applyAlignment="1">
      <alignment horizontal="center" vertical="top"/>
    </xf>
    <xf numFmtId="3" fontId="3" fillId="8" borderId="35" xfId="0" applyNumberFormat="1" applyFont="1" applyFill="1" applyBorder="1" applyAlignment="1">
      <alignment horizontal="center" vertical="top"/>
    </xf>
    <xf numFmtId="0" fontId="3" fillId="8" borderId="30" xfId="0" applyNumberFormat="1" applyFont="1" applyFill="1" applyBorder="1" applyAlignment="1">
      <alignment horizontal="center" vertical="top"/>
    </xf>
    <xf numFmtId="165" fontId="3" fillId="0" borderId="29" xfId="0" applyNumberFormat="1" applyFont="1" applyBorder="1" applyAlignment="1">
      <alignment horizontal="center" vertical="top"/>
    </xf>
    <xf numFmtId="165" fontId="3" fillId="0" borderId="9" xfId="0" applyNumberFormat="1" applyFont="1" applyBorder="1" applyAlignment="1">
      <alignment horizontal="center" vertical="top"/>
    </xf>
    <xf numFmtId="165" fontId="3" fillId="8" borderId="9" xfId="0" applyNumberFormat="1" applyFont="1" applyFill="1" applyBorder="1" applyAlignment="1">
      <alignment horizontal="center" vertical="top"/>
    </xf>
    <xf numFmtId="165" fontId="4" fillId="9" borderId="1" xfId="0" applyNumberFormat="1" applyFont="1" applyFill="1" applyBorder="1" applyAlignment="1">
      <alignment horizontal="center" vertical="top"/>
    </xf>
    <xf numFmtId="165" fontId="4" fillId="3" borderId="5" xfId="0" applyNumberFormat="1" applyFont="1" applyFill="1" applyBorder="1" applyAlignment="1">
      <alignment horizontal="center" vertical="top"/>
    </xf>
    <xf numFmtId="165" fontId="3" fillId="8" borderId="44" xfId="0" applyNumberFormat="1" applyFont="1" applyFill="1" applyBorder="1" applyAlignment="1">
      <alignment horizontal="center" vertical="top"/>
    </xf>
    <xf numFmtId="165" fontId="3" fillId="8" borderId="13" xfId="0" applyNumberFormat="1" applyFont="1" applyFill="1" applyBorder="1" applyAlignment="1">
      <alignment horizontal="center" vertical="top"/>
    </xf>
    <xf numFmtId="165" fontId="3" fillId="5" borderId="13" xfId="0" applyNumberFormat="1" applyFont="1" applyFill="1" applyBorder="1" applyAlignment="1">
      <alignment horizontal="center" vertical="top"/>
    </xf>
    <xf numFmtId="165" fontId="3" fillId="5" borderId="49" xfId="0" applyNumberFormat="1" applyFont="1" applyFill="1" applyBorder="1" applyAlignment="1">
      <alignment horizontal="center" vertical="top"/>
    </xf>
    <xf numFmtId="165" fontId="3" fillId="5" borderId="9" xfId="0" applyNumberFormat="1" applyFont="1" applyFill="1" applyBorder="1" applyAlignment="1">
      <alignment horizontal="center" vertical="top" wrapText="1"/>
    </xf>
    <xf numFmtId="165" fontId="2" fillId="5" borderId="36" xfId="0" applyNumberFormat="1" applyFont="1" applyFill="1" applyBorder="1" applyAlignment="1">
      <alignment horizontal="center" vertical="top" wrapText="1"/>
    </xf>
    <xf numFmtId="165" fontId="3" fillId="5" borderId="9" xfId="0" applyNumberFormat="1" applyFont="1" applyFill="1" applyBorder="1" applyAlignment="1">
      <alignment horizontal="center" vertical="top"/>
    </xf>
    <xf numFmtId="165" fontId="4" fillId="9" borderId="44" xfId="0" applyNumberFormat="1" applyFont="1" applyFill="1" applyBorder="1" applyAlignment="1">
      <alignment horizontal="center" vertical="top"/>
    </xf>
    <xf numFmtId="165" fontId="2" fillId="0" borderId="9" xfId="0" applyNumberFormat="1" applyFont="1" applyBorder="1" applyAlignment="1">
      <alignment horizontal="center" vertical="top"/>
    </xf>
    <xf numFmtId="165" fontId="4" fillId="9" borderId="24" xfId="0" applyNumberFormat="1" applyFont="1" applyFill="1" applyBorder="1" applyAlignment="1">
      <alignment horizontal="center" vertical="top"/>
    </xf>
    <xf numFmtId="165" fontId="1" fillId="9" borderId="1" xfId="0" applyNumberFormat="1" applyFont="1" applyFill="1" applyBorder="1" applyAlignment="1">
      <alignment horizontal="center" vertical="top"/>
    </xf>
    <xf numFmtId="165" fontId="2" fillId="8" borderId="0" xfId="0" applyNumberFormat="1" applyFont="1" applyFill="1" applyBorder="1" applyAlignment="1">
      <alignment horizontal="center" vertical="top" wrapText="1"/>
    </xf>
    <xf numFmtId="165" fontId="1" fillId="9" borderId="4" xfId="0" applyNumberFormat="1" applyFont="1" applyFill="1" applyBorder="1" applyAlignment="1">
      <alignment horizontal="center" vertical="top"/>
    </xf>
    <xf numFmtId="165" fontId="2" fillId="8" borderId="36" xfId="0" applyNumberFormat="1" applyFont="1" applyFill="1" applyBorder="1" applyAlignment="1">
      <alignment horizontal="center" vertical="top" wrapText="1"/>
    </xf>
    <xf numFmtId="165" fontId="1" fillId="9" borderId="63" xfId="0" applyNumberFormat="1" applyFont="1" applyFill="1" applyBorder="1" applyAlignment="1">
      <alignment horizontal="center" vertical="top"/>
    </xf>
    <xf numFmtId="165" fontId="2" fillId="0" borderId="36" xfId="0" applyNumberFormat="1" applyFont="1" applyBorder="1" applyAlignment="1">
      <alignment horizontal="center" vertical="top"/>
    </xf>
    <xf numFmtId="165" fontId="1" fillId="3" borderId="71" xfId="0" applyNumberFormat="1" applyFont="1" applyFill="1" applyBorder="1" applyAlignment="1">
      <alignment horizontal="center" vertical="top"/>
    </xf>
    <xf numFmtId="165" fontId="4" fillId="2" borderId="7" xfId="0" applyNumberFormat="1" applyFont="1" applyFill="1" applyBorder="1" applyAlignment="1">
      <alignment horizontal="center" vertical="top"/>
    </xf>
    <xf numFmtId="165" fontId="2" fillId="0" borderId="9" xfId="0" applyNumberFormat="1" applyFont="1" applyFill="1" applyBorder="1" applyAlignment="1">
      <alignment horizontal="center" vertical="top"/>
    </xf>
    <xf numFmtId="165" fontId="1" fillId="3" borderId="3" xfId="0" applyNumberFormat="1" applyFont="1" applyFill="1" applyBorder="1" applyAlignment="1">
      <alignment horizontal="center" vertical="top"/>
    </xf>
    <xf numFmtId="165" fontId="4" fillId="2" borderId="5" xfId="0" applyNumberFormat="1" applyFont="1" applyFill="1" applyBorder="1" applyAlignment="1">
      <alignment horizontal="center" vertical="top"/>
    </xf>
    <xf numFmtId="165" fontId="4" fillId="4" borderId="5" xfId="0" applyNumberFormat="1" applyFont="1" applyFill="1" applyBorder="1" applyAlignment="1">
      <alignment horizontal="center" vertical="top"/>
    </xf>
    <xf numFmtId="165" fontId="3" fillId="0" borderId="37" xfId="0" applyNumberFormat="1" applyFont="1" applyBorder="1" applyAlignment="1">
      <alignment horizontal="center" vertical="center" wrapText="1"/>
    </xf>
    <xf numFmtId="165" fontId="3" fillId="0" borderId="47" xfId="0" applyNumberFormat="1" applyFont="1" applyBorder="1" applyAlignment="1">
      <alignment horizontal="center" vertical="center" wrapText="1"/>
    </xf>
    <xf numFmtId="165" fontId="4" fillId="4" borderId="29" xfId="0" applyNumberFormat="1" applyFont="1" applyFill="1" applyBorder="1" applyAlignment="1">
      <alignment horizontal="center" vertical="top" wrapText="1"/>
    </xf>
    <xf numFmtId="165" fontId="3" fillId="8" borderId="29" xfId="0" applyNumberFormat="1" applyFont="1" applyFill="1" applyBorder="1" applyAlignment="1">
      <alignment horizontal="center" vertical="top" wrapText="1"/>
    </xf>
    <xf numFmtId="165" fontId="4" fillId="4" borderId="29" xfId="0" applyNumberFormat="1" applyFont="1" applyFill="1" applyBorder="1" applyAlignment="1">
      <alignment horizontal="center" vertical="top"/>
    </xf>
    <xf numFmtId="165" fontId="3" fillId="0" borderId="13" xfId="0" applyNumberFormat="1" applyFont="1" applyBorder="1" applyAlignment="1">
      <alignment horizontal="center" vertical="center" wrapText="1"/>
    </xf>
    <xf numFmtId="165" fontId="4" fillId="4" borderId="24" xfId="0" applyNumberFormat="1" applyFont="1" applyFill="1" applyBorder="1" applyAlignment="1">
      <alignment horizontal="center" vertical="top" wrapText="1"/>
    </xf>
    <xf numFmtId="165" fontId="3" fillId="0" borderId="24" xfId="0" applyNumberFormat="1" applyFont="1" applyBorder="1" applyAlignment="1">
      <alignment horizontal="center" vertical="top"/>
    </xf>
    <xf numFmtId="165" fontId="3" fillId="0" borderId="24" xfId="0" applyNumberFormat="1" applyFont="1" applyBorder="1" applyAlignment="1">
      <alignment horizontal="center" vertical="top" wrapText="1"/>
    </xf>
    <xf numFmtId="165" fontId="4" fillId="4" borderId="24" xfId="0" applyNumberFormat="1" applyFont="1" applyFill="1" applyBorder="1" applyAlignment="1">
      <alignment horizontal="center" vertical="top"/>
    </xf>
    <xf numFmtId="165" fontId="3" fillId="0" borderId="44" xfId="0" applyNumberFormat="1" applyFont="1" applyBorder="1" applyAlignment="1">
      <alignment horizontal="center" vertical="top"/>
    </xf>
    <xf numFmtId="165" fontId="3" fillId="0" borderId="47" xfId="0" applyNumberFormat="1" applyFont="1" applyBorder="1" applyAlignment="1">
      <alignment horizontal="center" vertical="top" wrapText="1"/>
    </xf>
    <xf numFmtId="165" fontId="3" fillId="0" borderId="38" xfId="0" applyNumberFormat="1" applyFont="1" applyBorder="1" applyAlignment="1">
      <alignment horizontal="center" vertical="top" wrapText="1"/>
    </xf>
    <xf numFmtId="165" fontId="3" fillId="8" borderId="31" xfId="0" applyNumberFormat="1" applyFont="1" applyFill="1" applyBorder="1" applyAlignment="1">
      <alignment horizontal="center" vertical="top" wrapText="1"/>
    </xf>
    <xf numFmtId="165" fontId="4" fillId="9" borderId="15" xfId="0" applyNumberFormat="1" applyFont="1" applyFill="1" applyBorder="1" applyAlignment="1">
      <alignment horizontal="center" vertical="top"/>
    </xf>
    <xf numFmtId="165" fontId="4" fillId="9" borderId="3" xfId="0" applyNumberFormat="1" applyFont="1" applyFill="1" applyBorder="1" applyAlignment="1">
      <alignment horizontal="center" vertical="top"/>
    </xf>
    <xf numFmtId="165" fontId="4" fillId="9" borderId="19" xfId="0" applyNumberFormat="1" applyFont="1" applyFill="1" applyBorder="1" applyAlignment="1">
      <alignment horizontal="center" vertical="top"/>
    </xf>
    <xf numFmtId="3" fontId="3" fillId="5" borderId="15" xfId="0" applyNumberFormat="1" applyFont="1" applyFill="1" applyBorder="1" applyAlignment="1">
      <alignment vertical="top" wrapText="1"/>
    </xf>
    <xf numFmtId="3" fontId="3" fillId="0" borderId="69" xfId="0" applyNumberFormat="1" applyFont="1" applyFill="1" applyBorder="1" applyAlignment="1">
      <alignment horizontal="center" vertical="top"/>
    </xf>
    <xf numFmtId="3" fontId="3" fillId="5" borderId="32" xfId="0" applyNumberFormat="1" applyFont="1" applyFill="1" applyBorder="1" applyAlignment="1">
      <alignment horizontal="left" vertical="top" wrapText="1"/>
    </xf>
    <xf numFmtId="3" fontId="2" fillId="8" borderId="31" xfId="0" applyNumberFormat="1" applyFont="1" applyFill="1" applyBorder="1" applyAlignment="1">
      <alignment horizontal="left" vertical="top" wrapText="1"/>
    </xf>
    <xf numFmtId="165" fontId="2" fillId="0" borderId="53" xfId="0" applyNumberFormat="1" applyFont="1" applyBorder="1" applyAlignment="1">
      <alignment horizontal="center" vertical="top"/>
    </xf>
    <xf numFmtId="3" fontId="2" fillId="0" borderId="0" xfId="0" applyNumberFormat="1" applyFont="1" applyFill="1" applyBorder="1" applyAlignment="1">
      <alignment horizontal="center" vertical="top" wrapText="1"/>
    </xf>
    <xf numFmtId="165" fontId="2" fillId="0" borderId="54" xfId="0" applyNumberFormat="1" applyFont="1" applyFill="1" applyBorder="1" applyAlignment="1">
      <alignment horizontal="center" vertical="top" wrapText="1"/>
    </xf>
    <xf numFmtId="165" fontId="2" fillId="5" borderId="53" xfId="0" applyNumberFormat="1" applyFont="1" applyFill="1" applyBorder="1" applyAlignment="1">
      <alignment horizontal="center" vertical="top"/>
    </xf>
    <xf numFmtId="165" fontId="4" fillId="6" borderId="41" xfId="0" applyNumberFormat="1" applyFont="1" applyFill="1" applyBorder="1" applyAlignment="1">
      <alignment horizontal="center" vertical="top"/>
    </xf>
    <xf numFmtId="165" fontId="3" fillId="8" borderId="54" xfId="0" applyNumberFormat="1" applyFont="1" applyFill="1" applyBorder="1" applyAlignment="1">
      <alignment horizontal="center" vertical="top"/>
    </xf>
    <xf numFmtId="165" fontId="3" fillId="8" borderId="49" xfId="0" applyNumberFormat="1" applyFont="1" applyFill="1" applyBorder="1" applyAlignment="1">
      <alignment horizontal="center" vertical="top"/>
    </xf>
    <xf numFmtId="165" fontId="3" fillId="0" borderId="55" xfId="0" applyNumberFormat="1" applyFont="1" applyBorder="1" applyAlignment="1">
      <alignment horizontal="center" vertical="top"/>
    </xf>
    <xf numFmtId="3" fontId="3" fillId="5" borderId="30" xfId="0" applyNumberFormat="1" applyFont="1" applyFill="1" applyBorder="1" applyAlignment="1">
      <alignment horizontal="center" vertical="top"/>
    </xf>
    <xf numFmtId="3" fontId="3" fillId="5" borderId="53" xfId="0" applyNumberFormat="1" applyFont="1" applyFill="1" applyBorder="1" applyAlignment="1">
      <alignment vertical="top"/>
    </xf>
    <xf numFmtId="3" fontId="16" fillId="2" borderId="12" xfId="0" applyNumberFormat="1" applyFont="1" applyFill="1" applyBorder="1" applyAlignment="1">
      <alignment horizontal="center" vertical="top"/>
    </xf>
    <xf numFmtId="3" fontId="16" fillId="0" borderId="22" xfId="0" applyNumberFormat="1" applyFont="1" applyBorder="1" applyAlignment="1">
      <alignment vertical="top"/>
    </xf>
    <xf numFmtId="3" fontId="11" fillId="0" borderId="0" xfId="0" applyNumberFormat="1" applyFont="1" applyAlignment="1">
      <alignment vertical="top"/>
    </xf>
    <xf numFmtId="3" fontId="11" fillId="0" borderId="0" xfId="0" applyNumberFormat="1" applyFont="1" applyBorder="1" applyAlignment="1">
      <alignment vertical="top"/>
    </xf>
    <xf numFmtId="165" fontId="2" fillId="5" borderId="43" xfId="0" applyNumberFormat="1" applyFont="1" applyFill="1" applyBorder="1" applyAlignment="1">
      <alignment horizontal="center" vertical="top" wrapText="1"/>
    </xf>
    <xf numFmtId="3" fontId="2" fillId="0" borderId="13" xfId="0" applyNumberFormat="1" applyFont="1" applyFill="1" applyBorder="1" applyAlignment="1">
      <alignment vertical="top" textRotation="90" wrapText="1"/>
    </xf>
    <xf numFmtId="165" fontId="3" fillId="5" borderId="69" xfId="1" applyNumberFormat="1" applyFont="1" applyFill="1" applyBorder="1" applyAlignment="1">
      <alignment horizontal="left" vertical="top" wrapText="1"/>
    </xf>
    <xf numFmtId="0" fontId="3" fillId="8" borderId="70" xfId="0" applyNumberFormat="1" applyFont="1" applyFill="1" applyBorder="1" applyAlignment="1">
      <alignment horizontal="center" vertical="top"/>
    </xf>
    <xf numFmtId="3" fontId="1" fillId="0" borderId="53" xfId="0" applyNumberFormat="1" applyFont="1" applyBorder="1" applyAlignment="1">
      <alignment vertical="top"/>
    </xf>
    <xf numFmtId="165" fontId="2" fillId="5" borderId="54" xfId="0" applyNumberFormat="1" applyFont="1" applyFill="1" applyBorder="1" applyAlignment="1">
      <alignment horizontal="center" vertical="top" wrapText="1"/>
    </xf>
    <xf numFmtId="165" fontId="3" fillId="5" borderId="44" xfId="0" applyNumberFormat="1" applyFont="1" applyFill="1" applyBorder="1" applyAlignment="1">
      <alignment horizontal="center" vertical="top" wrapText="1"/>
    </xf>
    <xf numFmtId="165" fontId="3" fillId="5" borderId="35" xfId="0" applyNumberFormat="1" applyFont="1" applyFill="1" applyBorder="1" applyAlignment="1">
      <alignment horizontal="center" vertical="top" wrapText="1"/>
    </xf>
    <xf numFmtId="165" fontId="3" fillId="8" borderId="24" xfId="0" applyNumberFormat="1" applyFont="1" applyFill="1" applyBorder="1" applyAlignment="1">
      <alignment horizontal="center" vertical="top"/>
    </xf>
    <xf numFmtId="165" fontId="4" fillId="9" borderId="32" xfId="0" applyNumberFormat="1" applyFont="1" applyFill="1" applyBorder="1" applyAlignment="1">
      <alignment horizontal="center" vertical="top"/>
    </xf>
    <xf numFmtId="3" fontId="2" fillId="0" borderId="0" xfId="0" applyNumberFormat="1" applyFont="1" applyAlignment="1">
      <alignment horizontal="right" vertical="top"/>
    </xf>
    <xf numFmtId="165" fontId="3" fillId="8" borderId="24" xfId="0" applyNumberFormat="1" applyFont="1" applyFill="1" applyBorder="1" applyAlignment="1">
      <alignment horizontal="center" vertical="top" wrapText="1"/>
    </xf>
    <xf numFmtId="165" fontId="3" fillId="8" borderId="32" xfId="0" applyNumberFormat="1" applyFont="1" applyFill="1" applyBorder="1" applyAlignment="1">
      <alignment horizontal="center" vertical="top" wrapText="1"/>
    </xf>
    <xf numFmtId="3" fontId="3" fillId="0" borderId="24" xfId="0" applyNumberFormat="1" applyFont="1" applyFill="1" applyBorder="1" applyAlignment="1">
      <alignment vertical="top" wrapText="1"/>
    </xf>
    <xf numFmtId="3" fontId="16" fillId="3" borderId="9" xfId="0" applyNumberFormat="1" applyFont="1" applyFill="1" applyBorder="1" applyAlignment="1">
      <alignment horizontal="center" vertical="top"/>
    </xf>
    <xf numFmtId="3" fontId="4" fillId="0" borderId="48" xfId="0" applyNumberFormat="1" applyFont="1" applyFill="1" applyBorder="1" applyAlignment="1">
      <alignment horizontal="left" vertical="top" wrapText="1"/>
    </xf>
    <xf numFmtId="3" fontId="3" fillId="0" borderId="49" xfId="0" applyNumberFormat="1" applyFont="1" applyFill="1" applyBorder="1" applyAlignment="1">
      <alignment horizontal="center" vertical="top"/>
    </xf>
    <xf numFmtId="3" fontId="4" fillId="0" borderId="0" xfId="0" applyNumberFormat="1" applyFont="1" applyFill="1" applyBorder="1" applyAlignment="1">
      <alignment horizontal="center" vertical="top" wrapText="1"/>
    </xf>
    <xf numFmtId="3" fontId="3" fillId="0" borderId="38" xfId="0" applyNumberFormat="1" applyFont="1" applyFill="1" applyBorder="1" applyAlignment="1">
      <alignment horizontal="left" vertical="top" wrapText="1"/>
    </xf>
    <xf numFmtId="3" fontId="3" fillId="8" borderId="49" xfId="0" applyNumberFormat="1" applyFont="1" applyFill="1" applyBorder="1" applyAlignment="1">
      <alignment horizontal="center" vertical="top" wrapText="1"/>
    </xf>
    <xf numFmtId="3" fontId="3" fillId="8" borderId="32" xfId="0" applyNumberFormat="1" applyFont="1" applyFill="1" applyBorder="1" applyAlignment="1">
      <alignment horizontal="center" vertical="top"/>
    </xf>
    <xf numFmtId="165" fontId="3" fillId="8" borderId="36" xfId="0" applyNumberFormat="1" applyFont="1" applyFill="1" applyBorder="1" applyAlignment="1">
      <alignment horizontal="center" vertical="top"/>
    </xf>
    <xf numFmtId="165" fontId="3" fillId="8" borderId="36" xfId="0" applyNumberFormat="1" applyFont="1" applyFill="1" applyBorder="1" applyAlignment="1">
      <alignment horizontal="center" vertical="top" wrapText="1"/>
    </xf>
    <xf numFmtId="165" fontId="5" fillId="8" borderId="9" xfId="0" applyNumberFormat="1" applyFont="1" applyFill="1" applyBorder="1" applyAlignment="1">
      <alignment horizontal="center" vertical="top"/>
    </xf>
    <xf numFmtId="165" fontId="5" fillId="8" borderId="36" xfId="0" applyNumberFormat="1" applyFont="1" applyFill="1" applyBorder="1" applyAlignment="1">
      <alignment vertical="top" wrapText="1"/>
    </xf>
    <xf numFmtId="3" fontId="3" fillId="8" borderId="0" xfId="0" applyNumberFormat="1" applyFont="1" applyFill="1" applyBorder="1" applyAlignment="1">
      <alignment vertical="top"/>
    </xf>
    <xf numFmtId="3" fontId="3" fillId="8" borderId="30" xfId="0" applyNumberFormat="1" applyFont="1" applyFill="1" applyBorder="1" applyAlignment="1">
      <alignment vertical="top"/>
    </xf>
    <xf numFmtId="165" fontId="3" fillId="8" borderId="0" xfId="0" applyNumberFormat="1" applyFont="1" applyFill="1" applyBorder="1" applyAlignment="1">
      <alignment horizontal="center" vertical="top" wrapText="1"/>
    </xf>
    <xf numFmtId="3" fontId="3" fillId="8" borderId="36" xfId="2" applyNumberFormat="1" applyFont="1" applyFill="1" applyBorder="1" applyAlignment="1">
      <alignment horizontal="center" vertical="top"/>
    </xf>
    <xf numFmtId="3" fontId="3" fillId="8" borderId="9" xfId="0" applyNumberFormat="1" applyFont="1" applyFill="1" applyBorder="1" applyAlignment="1">
      <alignment vertical="top"/>
    </xf>
    <xf numFmtId="165" fontId="3" fillId="8" borderId="55" xfId="0" applyNumberFormat="1" applyFont="1" applyFill="1" applyBorder="1" applyAlignment="1">
      <alignment horizontal="center" vertical="top" wrapText="1"/>
    </xf>
    <xf numFmtId="3" fontId="3" fillId="8" borderId="44" xfId="0" applyNumberFormat="1" applyFont="1" applyFill="1" applyBorder="1" applyAlignment="1">
      <alignment horizontal="center" vertical="top" textRotation="90" wrapText="1"/>
    </xf>
    <xf numFmtId="3" fontId="3" fillId="8" borderId="54" xfId="0" applyNumberFormat="1" applyFont="1" applyFill="1" applyBorder="1" applyAlignment="1">
      <alignment horizontal="center" vertical="top"/>
    </xf>
    <xf numFmtId="3" fontId="3" fillId="8" borderId="12" xfId="0" applyNumberFormat="1" applyFont="1" applyFill="1" applyBorder="1" applyAlignment="1">
      <alignment horizontal="center" vertical="top"/>
    </xf>
    <xf numFmtId="3" fontId="11" fillId="8" borderId="12" xfId="0" applyNumberFormat="1" applyFont="1" applyFill="1" applyBorder="1" applyAlignment="1">
      <alignment horizontal="center" vertical="top"/>
    </xf>
    <xf numFmtId="3" fontId="3" fillId="8" borderId="12" xfId="0" applyNumberFormat="1" applyFont="1" applyFill="1" applyBorder="1" applyAlignment="1">
      <alignment vertical="top"/>
    </xf>
    <xf numFmtId="3" fontId="3" fillId="8" borderId="15" xfId="0" applyNumberFormat="1" applyFont="1" applyFill="1" applyBorder="1" applyAlignment="1">
      <alignment horizontal="center" vertical="top"/>
    </xf>
    <xf numFmtId="3" fontId="3" fillId="8" borderId="50" xfId="0" applyNumberFormat="1" applyFont="1" applyFill="1" applyBorder="1" applyAlignment="1">
      <alignment horizontal="center" vertical="top"/>
    </xf>
    <xf numFmtId="3" fontId="17" fillId="8" borderId="9" xfId="0" applyNumberFormat="1" applyFont="1" applyFill="1" applyBorder="1" applyAlignment="1">
      <alignment horizontal="center" vertical="top"/>
    </xf>
    <xf numFmtId="3" fontId="2" fillId="8" borderId="36" xfId="0" applyNumberFormat="1" applyFont="1" applyFill="1" applyBorder="1" applyAlignment="1">
      <alignment horizontal="center" vertical="top"/>
    </xf>
    <xf numFmtId="3" fontId="2" fillId="8" borderId="55" xfId="0" applyNumberFormat="1" applyFont="1" applyFill="1" applyBorder="1" applyAlignment="1">
      <alignment horizontal="center" vertical="top"/>
    </xf>
    <xf numFmtId="165" fontId="3" fillId="0" borderId="9" xfId="0" applyNumberFormat="1" applyFont="1" applyFill="1" applyBorder="1" applyAlignment="1">
      <alignment horizontal="center" vertical="top"/>
    </xf>
    <xf numFmtId="3" fontId="2" fillId="8" borderId="78" xfId="0" applyNumberFormat="1" applyFont="1" applyFill="1" applyBorder="1" applyAlignment="1">
      <alignment horizontal="center" vertical="top" wrapText="1"/>
    </xf>
    <xf numFmtId="3" fontId="2" fillId="8" borderId="79" xfId="0" applyNumberFormat="1" applyFont="1" applyFill="1" applyBorder="1" applyAlignment="1">
      <alignment horizontal="center" vertical="top" wrapText="1"/>
    </xf>
    <xf numFmtId="3" fontId="2" fillId="8" borderId="36" xfId="0" applyNumberFormat="1" applyFont="1" applyFill="1" applyBorder="1" applyAlignment="1">
      <alignment horizontal="center" vertical="top" wrapText="1"/>
    </xf>
    <xf numFmtId="3" fontId="2" fillId="8" borderId="81" xfId="0" applyNumberFormat="1" applyFont="1" applyFill="1" applyBorder="1" applyAlignment="1">
      <alignment horizontal="center" vertical="top" wrapText="1"/>
    </xf>
    <xf numFmtId="3" fontId="3" fillId="8" borderId="44" xfId="0" applyNumberFormat="1" applyFont="1" applyFill="1" applyBorder="1" applyAlignment="1">
      <alignment horizontal="center" vertical="top" wrapText="1"/>
    </xf>
    <xf numFmtId="3" fontId="3" fillId="8" borderId="54" xfId="0" applyNumberFormat="1" applyFont="1" applyFill="1" applyBorder="1" applyAlignment="1">
      <alignment horizontal="center" vertical="top" wrapText="1"/>
    </xf>
    <xf numFmtId="3" fontId="2" fillId="8" borderId="30" xfId="0" applyNumberFormat="1" applyFont="1" applyFill="1" applyBorder="1" applyAlignment="1">
      <alignment vertical="top" wrapText="1"/>
    </xf>
    <xf numFmtId="0" fontId="2" fillId="8" borderId="30" xfId="0" applyFont="1" applyFill="1" applyBorder="1" applyAlignment="1">
      <alignment vertical="top" wrapText="1"/>
    </xf>
    <xf numFmtId="0" fontId="2" fillId="8" borderId="0" xfId="0" applyFont="1" applyFill="1" applyBorder="1" applyAlignment="1">
      <alignment horizontal="center" vertical="top"/>
    </xf>
    <xf numFmtId="0" fontId="2" fillId="8" borderId="76" xfId="0" applyFont="1" applyFill="1" applyBorder="1" applyAlignment="1">
      <alignment horizontal="left" vertical="top" wrapText="1"/>
    </xf>
    <xf numFmtId="0" fontId="2" fillId="8" borderId="80" xfId="0" applyFont="1" applyFill="1" applyBorder="1" applyAlignment="1">
      <alignment horizontal="center" vertical="top"/>
    </xf>
    <xf numFmtId="3" fontId="2" fillId="8" borderId="78" xfId="0" applyNumberFormat="1" applyFont="1" applyFill="1" applyBorder="1" applyAlignment="1">
      <alignment horizontal="center" vertical="top"/>
    </xf>
    <xf numFmtId="3" fontId="2" fillId="8" borderId="81" xfId="0" applyNumberFormat="1" applyFont="1" applyFill="1" applyBorder="1" applyAlignment="1">
      <alignment horizontal="center" vertical="top"/>
    </xf>
    <xf numFmtId="0" fontId="2" fillId="8" borderId="9" xfId="0" applyNumberFormat="1" applyFont="1" applyFill="1" applyBorder="1" applyAlignment="1">
      <alignment horizontal="center" vertical="top"/>
    </xf>
    <xf numFmtId="0" fontId="2" fillId="8" borderId="36" xfId="0" applyNumberFormat="1" applyFont="1" applyFill="1" applyBorder="1" applyAlignment="1">
      <alignment horizontal="center" vertical="top"/>
    </xf>
    <xf numFmtId="0" fontId="2" fillId="8" borderId="44" xfId="0" applyFont="1" applyFill="1" applyBorder="1" applyAlignment="1">
      <alignment horizontal="center" vertical="top"/>
    </xf>
    <xf numFmtId="0" fontId="2" fillId="8" borderId="78" xfId="0" applyFont="1" applyFill="1" applyBorder="1" applyAlignment="1">
      <alignment horizontal="center" vertical="top"/>
    </xf>
    <xf numFmtId="0" fontId="2" fillId="8" borderId="81" xfId="0" applyFont="1" applyFill="1" applyBorder="1" applyAlignment="1">
      <alignment horizontal="center" vertical="top"/>
    </xf>
    <xf numFmtId="0" fontId="2" fillId="8" borderId="16" xfId="0" applyFont="1" applyFill="1" applyBorder="1" applyAlignment="1">
      <alignment horizontal="center" vertical="top"/>
    </xf>
    <xf numFmtId="3" fontId="2" fillId="8" borderId="16" xfId="0" applyNumberFormat="1" applyFont="1" applyFill="1" applyBorder="1" applyAlignment="1">
      <alignment horizontal="center" vertical="top" wrapText="1"/>
    </xf>
    <xf numFmtId="0" fontId="2" fillId="8" borderId="77" xfId="0" applyFont="1" applyFill="1" applyBorder="1" applyAlignment="1">
      <alignment horizontal="center" vertical="top"/>
    </xf>
    <xf numFmtId="3" fontId="2" fillId="8" borderId="79" xfId="0" applyNumberFormat="1" applyFont="1" applyFill="1" applyBorder="1" applyAlignment="1">
      <alignment horizontal="center" vertical="top"/>
    </xf>
    <xf numFmtId="0" fontId="2" fillId="8" borderId="58" xfId="0" applyNumberFormat="1" applyFont="1" applyFill="1" applyBorder="1" applyAlignment="1">
      <alignment horizontal="center" vertical="top"/>
    </xf>
    <xf numFmtId="0" fontId="2" fillId="8" borderId="45" xfId="0" applyFont="1" applyFill="1" applyBorder="1" applyAlignment="1">
      <alignment horizontal="center" vertical="top"/>
    </xf>
    <xf numFmtId="0" fontId="2" fillId="8" borderId="79" xfId="0" applyFont="1" applyFill="1" applyBorder="1" applyAlignment="1">
      <alignment horizontal="center" vertical="top"/>
    </xf>
    <xf numFmtId="0" fontId="2" fillId="8" borderId="18" xfId="0" applyNumberFormat="1" applyFont="1" applyFill="1" applyBorder="1" applyAlignment="1">
      <alignment horizontal="center" vertical="top"/>
    </xf>
    <xf numFmtId="3" fontId="3" fillId="8" borderId="45" xfId="0" applyNumberFormat="1" applyFont="1" applyFill="1" applyBorder="1" applyAlignment="1">
      <alignment vertical="top"/>
    </xf>
    <xf numFmtId="3" fontId="3" fillId="8" borderId="68" xfId="0" applyNumberFormat="1" applyFont="1" applyFill="1" applyBorder="1" applyAlignment="1">
      <alignment vertical="top"/>
    </xf>
    <xf numFmtId="3" fontId="2" fillId="8" borderId="49" xfId="0" applyNumberFormat="1" applyFont="1" applyFill="1" applyBorder="1" applyAlignment="1">
      <alignment horizontal="center" vertical="top" wrapText="1"/>
    </xf>
    <xf numFmtId="3" fontId="3" fillId="8" borderId="9" xfId="0" applyNumberFormat="1" applyFont="1" applyFill="1" applyBorder="1" applyAlignment="1">
      <alignment horizontal="center" vertical="top" wrapText="1"/>
    </xf>
    <xf numFmtId="3" fontId="3" fillId="8" borderId="36" xfId="0" applyNumberFormat="1" applyFont="1" applyFill="1" applyBorder="1" applyAlignment="1">
      <alignment horizontal="center" vertical="top" wrapText="1"/>
    </xf>
    <xf numFmtId="0" fontId="2" fillId="8" borderId="82" xfId="0" applyFont="1" applyFill="1" applyBorder="1" applyAlignment="1">
      <alignment horizontal="center" vertical="top"/>
    </xf>
    <xf numFmtId="3" fontId="17" fillId="8" borderId="78" xfId="0" applyNumberFormat="1" applyFont="1" applyFill="1" applyBorder="1" applyAlignment="1">
      <alignment horizontal="center" vertical="top"/>
    </xf>
    <xf numFmtId="3" fontId="2" fillId="8" borderId="82" xfId="0" applyNumberFormat="1" applyFont="1" applyFill="1" applyBorder="1" applyAlignment="1">
      <alignment horizontal="center" vertical="top" wrapText="1"/>
    </xf>
    <xf numFmtId="165" fontId="3" fillId="8" borderId="21" xfId="0" applyNumberFormat="1" applyFont="1" applyFill="1" applyBorder="1" applyAlignment="1">
      <alignment horizontal="center" vertical="top"/>
    </xf>
    <xf numFmtId="165" fontId="3" fillId="8" borderId="23" xfId="0" applyNumberFormat="1" applyFont="1" applyFill="1" applyBorder="1" applyAlignment="1">
      <alignment horizontal="center" vertical="top"/>
    </xf>
    <xf numFmtId="165" fontId="2" fillId="8" borderId="9" xfId="0" applyNumberFormat="1" applyFont="1" applyFill="1" applyBorder="1" applyAlignment="1">
      <alignment horizontal="center" vertical="top"/>
    </xf>
    <xf numFmtId="3" fontId="2" fillId="8" borderId="0" xfId="0" applyNumberFormat="1" applyFont="1" applyFill="1" applyBorder="1" applyAlignment="1">
      <alignment vertical="top"/>
    </xf>
    <xf numFmtId="3" fontId="2" fillId="8" borderId="68" xfId="0" applyNumberFormat="1" applyFont="1" applyFill="1" applyBorder="1" applyAlignment="1">
      <alignment vertical="top"/>
    </xf>
    <xf numFmtId="165" fontId="2" fillId="5" borderId="36" xfId="0" applyNumberFormat="1" applyFont="1" applyFill="1" applyBorder="1" applyAlignment="1">
      <alignment horizontal="center" vertical="top"/>
    </xf>
    <xf numFmtId="165" fontId="3" fillId="0" borderId="0"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3" fillId="0" borderId="0" xfId="0" applyNumberFormat="1" applyFont="1" applyFill="1" applyAlignment="1">
      <alignment horizontal="right" vertical="top"/>
    </xf>
    <xf numFmtId="3" fontId="3" fillId="0" borderId="0" xfId="0" applyNumberFormat="1" applyFont="1" applyFill="1" applyBorder="1" applyAlignment="1">
      <alignment vertical="top" wrapText="1"/>
    </xf>
    <xf numFmtId="3" fontId="3" fillId="0" borderId="0" xfId="0" applyNumberFormat="1" applyFont="1" applyFill="1" applyAlignment="1">
      <alignment vertical="top" wrapText="1"/>
    </xf>
    <xf numFmtId="3" fontId="3" fillId="8" borderId="50" xfId="0" applyNumberFormat="1" applyFont="1" applyFill="1" applyBorder="1" applyAlignment="1">
      <alignment horizontal="center" vertical="top" wrapText="1"/>
    </xf>
    <xf numFmtId="0" fontId="3" fillId="8" borderId="50" xfId="0" applyNumberFormat="1" applyFont="1" applyFill="1" applyBorder="1" applyAlignment="1">
      <alignment horizontal="center" vertical="top" wrapText="1"/>
    </xf>
    <xf numFmtId="3" fontId="3" fillId="8" borderId="38" xfId="0" applyNumberFormat="1" applyFont="1" applyFill="1" applyBorder="1" applyAlignment="1">
      <alignment horizontal="center" vertical="top" wrapText="1"/>
    </xf>
    <xf numFmtId="3" fontId="4" fillId="2" borderId="59" xfId="0" applyNumberFormat="1" applyFont="1" applyFill="1" applyBorder="1" applyAlignment="1">
      <alignment horizontal="center" vertical="top"/>
    </xf>
    <xf numFmtId="165" fontId="2" fillId="8" borderId="29" xfId="0" applyNumberFormat="1" applyFont="1" applyFill="1" applyBorder="1" applyAlignment="1">
      <alignment horizontal="center" vertical="top" wrapText="1"/>
    </xf>
    <xf numFmtId="165" fontId="2" fillId="8" borderId="31" xfId="0" applyNumberFormat="1" applyFont="1" applyFill="1" applyBorder="1" applyAlignment="1">
      <alignment horizontal="center" vertical="top"/>
    </xf>
    <xf numFmtId="165" fontId="2" fillId="8" borderId="66" xfId="0" applyNumberFormat="1" applyFont="1" applyFill="1" applyBorder="1" applyAlignment="1">
      <alignment horizontal="center" vertical="top" wrapText="1"/>
    </xf>
    <xf numFmtId="165" fontId="2" fillId="8" borderId="40" xfId="0" applyNumberFormat="1" applyFont="1" applyFill="1" applyBorder="1" applyAlignment="1">
      <alignment horizontal="center" vertical="top"/>
    </xf>
    <xf numFmtId="165" fontId="3" fillId="8" borderId="30" xfId="0" applyNumberFormat="1" applyFont="1" applyFill="1" applyBorder="1" applyAlignment="1">
      <alignment horizontal="center" vertical="top"/>
    </xf>
    <xf numFmtId="3" fontId="4" fillId="0" borderId="12" xfId="0" applyNumberFormat="1" applyFont="1" applyBorder="1" applyAlignment="1">
      <alignment horizontal="center" vertical="top"/>
    </xf>
    <xf numFmtId="3" fontId="4" fillId="8" borderId="11" xfId="0" applyNumberFormat="1" applyFont="1" applyFill="1" applyBorder="1" applyAlignment="1">
      <alignment horizontal="center" vertical="top"/>
    </xf>
    <xf numFmtId="3" fontId="4" fillId="8" borderId="12" xfId="0" applyNumberFormat="1" applyFont="1" applyFill="1" applyBorder="1" applyAlignment="1">
      <alignment vertical="top"/>
    </xf>
    <xf numFmtId="3" fontId="4" fillId="0" borderId="15" xfId="0" applyNumberFormat="1" applyFont="1" applyBorder="1" applyAlignment="1">
      <alignment vertical="top"/>
    </xf>
    <xf numFmtId="3" fontId="4" fillId="0" borderId="11" xfId="0" applyNumberFormat="1" applyFont="1" applyBorder="1" applyAlignment="1">
      <alignment horizontal="center" vertical="top"/>
    </xf>
    <xf numFmtId="3" fontId="4" fillId="0" borderId="66" xfId="0" applyNumberFormat="1" applyFont="1" applyBorder="1" applyAlignment="1">
      <alignment horizontal="center" vertical="top"/>
    </xf>
    <xf numFmtId="3" fontId="4" fillId="0" borderId="12" xfId="0" applyNumberFormat="1" applyFont="1" applyBorder="1" applyAlignment="1">
      <alignment vertical="top"/>
    </xf>
    <xf numFmtId="3" fontId="4" fillId="0" borderId="54" xfId="0" applyNumberFormat="1" applyFont="1" applyBorder="1" applyAlignment="1">
      <alignment vertical="top"/>
    </xf>
    <xf numFmtId="3" fontId="3" fillId="8" borderId="23" xfId="0" applyNumberFormat="1" applyFont="1" applyFill="1" applyBorder="1" applyAlignment="1">
      <alignment horizontal="left" vertical="top" wrapText="1"/>
    </xf>
    <xf numFmtId="3" fontId="3" fillId="8" borderId="26" xfId="0" applyNumberFormat="1" applyFont="1" applyFill="1" applyBorder="1" applyAlignment="1">
      <alignment vertical="top" wrapText="1"/>
    </xf>
    <xf numFmtId="3" fontId="3" fillId="8" borderId="68" xfId="0" applyNumberFormat="1" applyFont="1" applyFill="1" applyBorder="1" applyAlignment="1">
      <alignment horizontal="left" vertical="top" wrapText="1"/>
    </xf>
    <xf numFmtId="3" fontId="3" fillId="8" borderId="71" xfId="0" applyNumberFormat="1" applyFont="1" applyFill="1" applyBorder="1" applyAlignment="1">
      <alignment horizontal="left" vertical="top" wrapText="1"/>
    </xf>
    <xf numFmtId="3" fontId="3" fillId="8" borderId="37" xfId="0" applyNumberFormat="1" applyFont="1" applyFill="1" applyBorder="1" applyAlignment="1">
      <alignment horizontal="left" vertical="top"/>
    </xf>
    <xf numFmtId="3" fontId="2" fillId="8" borderId="36" xfId="0" applyNumberFormat="1" applyFont="1" applyFill="1" applyBorder="1" applyAlignment="1">
      <alignment vertical="top" wrapText="1"/>
    </xf>
    <xf numFmtId="0" fontId="2" fillId="8" borderId="81" xfId="0" applyFont="1" applyFill="1" applyBorder="1" applyAlignment="1">
      <alignment vertical="top" wrapText="1"/>
    </xf>
    <xf numFmtId="3" fontId="2" fillId="8" borderId="81" xfId="0" applyNumberFormat="1" applyFont="1" applyFill="1" applyBorder="1" applyAlignment="1">
      <alignment vertical="top" wrapText="1"/>
    </xf>
    <xf numFmtId="0" fontId="2" fillId="8" borderId="36" xfId="0" applyFont="1" applyFill="1" applyBorder="1" applyAlignment="1">
      <alignment vertical="top" wrapText="1"/>
    </xf>
    <xf numFmtId="0" fontId="2" fillId="8" borderId="81" xfId="0" applyFont="1" applyFill="1" applyBorder="1" applyAlignment="1">
      <alignment horizontal="left" vertical="top" wrapText="1"/>
    </xf>
    <xf numFmtId="165" fontId="11" fillId="8" borderId="46" xfId="0" applyNumberFormat="1" applyFont="1" applyFill="1" applyBorder="1" applyAlignment="1">
      <alignment horizontal="center" vertical="top" wrapText="1"/>
    </xf>
    <xf numFmtId="165" fontId="3" fillId="5" borderId="37" xfId="0" applyNumberFormat="1" applyFont="1" applyFill="1" applyBorder="1" applyAlignment="1">
      <alignment horizontal="center" vertical="top"/>
    </xf>
    <xf numFmtId="165" fontId="3" fillId="8" borderId="55" xfId="0" applyNumberFormat="1" applyFont="1" applyFill="1" applyBorder="1" applyAlignment="1">
      <alignment horizontal="center" vertical="top"/>
    </xf>
    <xf numFmtId="165" fontId="4" fillId="9" borderId="35" xfId="0" applyNumberFormat="1" applyFont="1" applyFill="1" applyBorder="1" applyAlignment="1">
      <alignment horizontal="center" vertical="top"/>
    </xf>
    <xf numFmtId="165" fontId="3" fillId="8" borderId="25" xfId="0" applyNumberFormat="1" applyFont="1" applyFill="1" applyBorder="1" applyAlignment="1">
      <alignment horizontal="center" vertical="top"/>
    </xf>
    <xf numFmtId="3" fontId="3" fillId="6" borderId="71" xfId="0" applyNumberFormat="1" applyFont="1" applyFill="1" applyBorder="1" applyAlignment="1">
      <alignment vertical="top"/>
    </xf>
    <xf numFmtId="3" fontId="3" fillId="8" borderId="73" xfId="0" applyNumberFormat="1" applyFont="1" applyFill="1" applyBorder="1" applyAlignment="1">
      <alignment horizontal="center" vertical="top" wrapText="1"/>
    </xf>
    <xf numFmtId="3" fontId="3" fillId="0" borderId="68" xfId="0" applyNumberFormat="1" applyFont="1" applyBorder="1" applyAlignment="1">
      <alignment horizontal="center" vertical="top"/>
    </xf>
    <xf numFmtId="165" fontId="4" fillId="9" borderId="59" xfId="0" applyNumberFormat="1" applyFont="1" applyFill="1" applyBorder="1" applyAlignment="1">
      <alignment horizontal="center" vertical="top"/>
    </xf>
    <xf numFmtId="165" fontId="3" fillId="5" borderId="43" xfId="0" applyNumberFormat="1" applyFont="1" applyFill="1" applyBorder="1" applyAlignment="1">
      <alignment horizontal="center" vertical="top" wrapText="1"/>
    </xf>
    <xf numFmtId="165" fontId="3" fillId="8" borderId="43" xfId="0" applyNumberFormat="1" applyFont="1" applyFill="1" applyBorder="1" applyAlignment="1">
      <alignment horizontal="center" vertical="top"/>
    </xf>
    <xf numFmtId="165" fontId="3" fillId="5" borderId="59" xfId="0" applyNumberFormat="1" applyFont="1" applyFill="1" applyBorder="1" applyAlignment="1">
      <alignment horizontal="center" vertical="top"/>
    </xf>
    <xf numFmtId="3" fontId="3" fillId="8" borderId="44" xfId="0" applyNumberFormat="1" applyFont="1" applyFill="1" applyBorder="1" applyAlignment="1">
      <alignment horizontal="left" vertical="top" wrapText="1"/>
    </xf>
    <xf numFmtId="3" fontId="3" fillId="8" borderId="49" xfId="0" applyNumberFormat="1" applyFont="1" applyFill="1" applyBorder="1" applyAlignment="1">
      <alignment horizontal="left" vertical="top" wrapText="1"/>
    </xf>
    <xf numFmtId="3" fontId="3" fillId="0" borderId="40" xfId="0" applyNumberFormat="1" applyFont="1" applyFill="1" applyBorder="1" applyAlignment="1">
      <alignment horizontal="left" vertical="top" wrapText="1"/>
    </xf>
    <xf numFmtId="3" fontId="4" fillId="0" borderId="38" xfId="0" applyNumberFormat="1" applyFont="1" applyBorder="1" applyAlignment="1">
      <alignment horizontal="center" vertical="top"/>
    </xf>
    <xf numFmtId="3" fontId="4" fillId="0" borderId="30" xfId="0" applyNumberFormat="1" applyFont="1" applyBorder="1" applyAlignment="1">
      <alignment horizontal="center" vertical="top"/>
    </xf>
    <xf numFmtId="3" fontId="3" fillId="0" borderId="49" xfId="0" applyNumberFormat="1" applyFont="1" applyFill="1" applyBorder="1" applyAlignment="1">
      <alignment horizontal="left" vertical="top" wrapText="1"/>
    </xf>
    <xf numFmtId="3" fontId="3" fillId="0" borderId="43" xfId="0" applyNumberFormat="1" applyFont="1" applyFill="1" applyBorder="1" applyAlignment="1">
      <alignment horizontal="center" vertical="top" wrapText="1"/>
    </xf>
    <xf numFmtId="3" fontId="3" fillId="0" borderId="44" xfId="0" applyNumberFormat="1" applyFont="1" applyFill="1" applyBorder="1" applyAlignment="1">
      <alignment horizontal="center" vertical="top" wrapText="1"/>
    </xf>
    <xf numFmtId="3" fontId="3" fillId="0" borderId="45" xfId="0" applyNumberFormat="1" applyFont="1" applyFill="1" applyBorder="1" applyAlignment="1">
      <alignment horizontal="center" vertical="top" wrapText="1"/>
    </xf>
    <xf numFmtId="3" fontId="3" fillId="8" borderId="30" xfId="0" applyNumberFormat="1" applyFont="1" applyFill="1" applyBorder="1" applyAlignment="1">
      <alignment horizontal="center" vertical="top" wrapText="1"/>
    </xf>
    <xf numFmtId="3" fontId="3" fillId="8" borderId="30" xfId="0" applyNumberFormat="1" applyFont="1" applyFill="1" applyBorder="1" applyAlignment="1">
      <alignment horizontal="center" vertical="top"/>
    </xf>
    <xf numFmtId="3" fontId="3" fillId="8" borderId="69" xfId="0" applyNumberFormat="1" applyFont="1" applyFill="1" applyBorder="1" applyAlignment="1">
      <alignment horizontal="center" vertical="top"/>
    </xf>
    <xf numFmtId="3" fontId="3" fillId="0" borderId="30" xfId="0" applyNumberFormat="1" applyFont="1" applyFill="1" applyBorder="1" applyAlignment="1">
      <alignment horizontal="left" vertical="top" wrapText="1"/>
    </xf>
    <xf numFmtId="3" fontId="3" fillId="8" borderId="0" xfId="0" applyNumberFormat="1" applyFont="1" applyFill="1" applyBorder="1" applyAlignment="1">
      <alignment horizontal="left" vertical="top" wrapText="1"/>
    </xf>
    <xf numFmtId="3" fontId="3" fillId="8" borderId="58" xfId="0" applyNumberFormat="1" applyFont="1" applyFill="1" applyBorder="1" applyAlignment="1">
      <alignment horizontal="center" vertical="top"/>
    </xf>
    <xf numFmtId="3" fontId="3" fillId="0" borderId="23" xfId="0" applyNumberFormat="1" applyFont="1" applyBorder="1" applyAlignment="1">
      <alignment horizontal="center" vertical="top"/>
    </xf>
    <xf numFmtId="3" fontId="3" fillId="8" borderId="9" xfId="0" applyNumberFormat="1" applyFont="1" applyFill="1" applyBorder="1" applyAlignment="1">
      <alignment horizontal="center" vertical="top"/>
    </xf>
    <xf numFmtId="3" fontId="5" fillId="0" borderId="20" xfId="0" applyNumberFormat="1" applyFont="1" applyBorder="1" applyAlignment="1">
      <alignment vertical="top"/>
    </xf>
    <xf numFmtId="3" fontId="3" fillId="0" borderId="71" xfId="0" applyNumberFormat="1" applyFont="1" applyBorder="1" applyAlignment="1">
      <alignment vertical="top"/>
    </xf>
    <xf numFmtId="3" fontId="3" fillId="8" borderId="15" xfId="0" applyNumberFormat="1" applyFont="1" applyFill="1" applyBorder="1" applyAlignment="1">
      <alignment horizontal="center" vertical="top" wrapText="1"/>
    </xf>
    <xf numFmtId="3" fontId="3" fillId="0" borderId="16" xfId="0" applyNumberFormat="1" applyFont="1" applyBorder="1" applyAlignment="1">
      <alignment horizontal="center" vertical="top"/>
    </xf>
    <xf numFmtId="165" fontId="3" fillId="0" borderId="47" xfId="0" applyNumberFormat="1" applyFont="1" applyBorder="1" applyAlignment="1">
      <alignment horizontal="center" vertical="top"/>
    </xf>
    <xf numFmtId="3" fontId="2" fillId="8" borderId="49" xfId="0" applyNumberFormat="1" applyFont="1" applyFill="1" applyBorder="1" applyAlignment="1">
      <alignment horizontal="left" vertical="top" wrapText="1"/>
    </xf>
    <xf numFmtId="3" fontId="3" fillId="8" borderId="30" xfId="0" applyNumberFormat="1" applyFont="1" applyFill="1" applyBorder="1" applyAlignment="1">
      <alignment horizontal="center" vertical="top"/>
    </xf>
    <xf numFmtId="3" fontId="3" fillId="0" borderId="29" xfId="0" applyNumberFormat="1" applyFont="1" applyBorder="1" applyAlignment="1">
      <alignment horizontal="center" vertical="top"/>
    </xf>
    <xf numFmtId="165" fontId="18" fillId="0" borderId="13" xfId="0" applyNumberFormat="1" applyFont="1" applyBorder="1" applyAlignment="1">
      <alignment horizontal="center" vertical="top"/>
    </xf>
    <xf numFmtId="165" fontId="18" fillId="5" borderId="37" xfId="0" applyNumberFormat="1" applyFont="1" applyFill="1" applyBorder="1" applyAlignment="1">
      <alignment horizontal="center" vertical="top"/>
    </xf>
    <xf numFmtId="3" fontId="18" fillId="0" borderId="24" xfId="0" applyNumberFormat="1" applyFont="1" applyFill="1" applyBorder="1" applyAlignment="1">
      <alignment vertical="top" wrapText="1"/>
    </xf>
    <xf numFmtId="165" fontId="18" fillId="0" borderId="37" xfId="0" applyNumberFormat="1" applyFont="1" applyBorder="1" applyAlignment="1">
      <alignment horizontal="center" vertical="top"/>
    </xf>
    <xf numFmtId="165" fontId="3" fillId="8" borderId="74" xfId="0" applyNumberFormat="1" applyFont="1" applyFill="1" applyBorder="1" applyAlignment="1">
      <alignment horizontal="center" vertical="top" wrapText="1"/>
    </xf>
    <xf numFmtId="165" fontId="3" fillId="8" borderId="42" xfId="0" applyNumberFormat="1" applyFont="1" applyFill="1" applyBorder="1" applyAlignment="1">
      <alignment horizontal="center" vertical="top"/>
    </xf>
    <xf numFmtId="165" fontId="3" fillId="8" borderId="18" xfId="0" applyNumberFormat="1" applyFont="1" applyFill="1" applyBorder="1" applyAlignment="1">
      <alignment horizontal="center" vertical="top"/>
    </xf>
    <xf numFmtId="165" fontId="5" fillId="8" borderId="0" xfId="0" applyNumberFormat="1" applyFont="1" applyFill="1" applyBorder="1" applyAlignment="1">
      <alignment horizontal="center" vertical="top"/>
    </xf>
    <xf numFmtId="165" fontId="3" fillId="8" borderId="0" xfId="0" applyNumberFormat="1" applyFont="1" applyFill="1" applyBorder="1" applyAlignment="1">
      <alignment horizontal="center" vertical="top"/>
    </xf>
    <xf numFmtId="165" fontId="3" fillId="8" borderId="68" xfId="0" applyNumberFormat="1" applyFont="1" applyFill="1" applyBorder="1" applyAlignment="1">
      <alignment horizontal="center" vertical="top"/>
    </xf>
    <xf numFmtId="3" fontId="3" fillId="8" borderId="38" xfId="1" applyNumberFormat="1" applyFont="1" applyFill="1" applyBorder="1" applyAlignment="1">
      <alignment horizontal="center" vertical="top" wrapText="1"/>
    </xf>
    <xf numFmtId="3" fontId="3" fillId="8" borderId="31" xfId="1" applyNumberFormat="1" applyFont="1" applyFill="1" applyBorder="1" applyAlignment="1">
      <alignment horizontal="center" vertical="top" wrapText="1"/>
    </xf>
    <xf numFmtId="3" fontId="3" fillId="8" borderId="40" xfId="1" applyNumberFormat="1" applyFont="1" applyFill="1" applyBorder="1" applyAlignment="1">
      <alignment horizontal="center" vertical="top" wrapText="1"/>
    </xf>
    <xf numFmtId="165" fontId="3" fillId="5" borderId="32" xfId="0" applyNumberFormat="1" applyFont="1" applyFill="1" applyBorder="1" applyAlignment="1">
      <alignment horizontal="center" vertical="top"/>
    </xf>
    <xf numFmtId="3" fontId="19" fillId="8" borderId="9" xfId="0" applyNumberFormat="1" applyFont="1" applyFill="1" applyBorder="1" applyAlignment="1">
      <alignment horizontal="left" vertical="top" wrapText="1"/>
    </xf>
    <xf numFmtId="3" fontId="19" fillId="8" borderId="45" xfId="0" applyNumberFormat="1" applyFont="1" applyFill="1" applyBorder="1" applyAlignment="1">
      <alignment horizontal="center" vertical="top" wrapText="1"/>
    </xf>
    <xf numFmtId="3" fontId="2" fillId="0" borderId="44" xfId="0" applyNumberFormat="1" applyFont="1" applyFill="1" applyBorder="1" applyAlignment="1">
      <alignment vertical="top" textRotation="90" wrapText="1"/>
    </xf>
    <xf numFmtId="3" fontId="1" fillId="0" borderId="40" xfId="0" applyNumberFormat="1" applyFont="1" applyBorder="1" applyAlignment="1">
      <alignment vertical="top"/>
    </xf>
    <xf numFmtId="165" fontId="2" fillId="0" borderId="40" xfId="0" applyNumberFormat="1" applyFont="1" applyBorder="1" applyAlignment="1">
      <alignment horizontal="center" vertical="top"/>
    </xf>
    <xf numFmtId="3" fontId="18" fillId="0" borderId="44" xfId="0" applyNumberFormat="1" applyFont="1" applyFill="1" applyBorder="1" applyAlignment="1">
      <alignment horizontal="left" vertical="top" wrapText="1"/>
    </xf>
    <xf numFmtId="165" fontId="11" fillId="0" borderId="48" xfId="0" applyNumberFormat="1" applyFont="1" applyBorder="1" applyAlignment="1">
      <alignment horizontal="center" vertical="top"/>
    </xf>
    <xf numFmtId="165" fontId="11" fillId="0" borderId="33" xfId="0" applyNumberFormat="1" applyFont="1" applyBorder="1" applyAlignment="1">
      <alignment horizontal="center" vertical="top"/>
    </xf>
    <xf numFmtId="3" fontId="3" fillId="0" borderId="53" xfId="0" applyNumberFormat="1" applyFont="1" applyFill="1" applyBorder="1" applyAlignment="1">
      <alignment horizontal="left" vertical="top" wrapText="1"/>
    </xf>
    <xf numFmtId="3" fontId="3" fillId="8" borderId="9" xfId="0" applyNumberFormat="1" applyFont="1" applyFill="1" applyBorder="1" applyAlignment="1">
      <alignment horizontal="left" vertical="top" wrapText="1"/>
    </xf>
    <xf numFmtId="3" fontId="3" fillId="8" borderId="40" xfId="0" applyNumberFormat="1" applyFont="1" applyFill="1" applyBorder="1" applyAlignment="1">
      <alignment horizontal="left" vertical="top" wrapText="1"/>
    </xf>
    <xf numFmtId="3" fontId="3" fillId="8" borderId="12" xfId="0" applyNumberFormat="1" applyFont="1" applyFill="1" applyBorder="1" applyAlignment="1">
      <alignment horizontal="left" vertical="top" wrapText="1"/>
    </xf>
    <xf numFmtId="3" fontId="3" fillId="8" borderId="36" xfId="0" applyNumberFormat="1" applyFont="1" applyFill="1" applyBorder="1" applyAlignment="1">
      <alignment horizontal="left" vertical="top" wrapText="1"/>
    </xf>
    <xf numFmtId="3" fontId="3" fillId="0" borderId="61" xfId="0" applyNumberFormat="1" applyFont="1" applyFill="1" applyBorder="1" applyAlignment="1">
      <alignment horizontal="center" vertical="top"/>
    </xf>
    <xf numFmtId="165" fontId="4" fillId="9" borderId="43" xfId="0" applyNumberFormat="1" applyFont="1" applyFill="1" applyBorder="1" applyAlignment="1">
      <alignment horizontal="center" vertical="top"/>
    </xf>
    <xf numFmtId="165" fontId="4" fillId="9" borderId="45" xfId="0" applyNumberFormat="1" applyFont="1" applyFill="1" applyBorder="1" applyAlignment="1">
      <alignment horizontal="center" vertical="top"/>
    </xf>
    <xf numFmtId="165" fontId="4" fillId="6" borderId="1" xfId="0" applyNumberFormat="1" applyFont="1" applyFill="1" applyBorder="1" applyAlignment="1">
      <alignment horizontal="center" vertical="top"/>
    </xf>
    <xf numFmtId="165" fontId="4" fillId="6" borderId="34" xfId="0" applyNumberFormat="1" applyFont="1" applyFill="1" applyBorder="1" applyAlignment="1">
      <alignment horizontal="center" vertical="top"/>
    </xf>
    <xf numFmtId="3" fontId="2" fillId="0" borderId="49" xfId="0" applyNumberFormat="1" applyFont="1" applyFill="1" applyBorder="1" applyAlignment="1">
      <alignment vertical="top" wrapText="1"/>
    </xf>
    <xf numFmtId="3" fontId="2" fillId="0" borderId="24" xfId="0" applyNumberFormat="1" applyFont="1" applyFill="1" applyBorder="1" applyAlignment="1">
      <alignment horizontal="left" vertical="top" wrapText="1"/>
    </xf>
    <xf numFmtId="3" fontId="4" fillId="2" borderId="66" xfId="0" applyNumberFormat="1" applyFont="1" applyFill="1" applyBorder="1" applyAlignment="1">
      <alignment horizontal="center" vertical="top"/>
    </xf>
    <xf numFmtId="3" fontId="4" fillId="3" borderId="44" xfId="0" applyNumberFormat="1" applyFont="1" applyFill="1" applyBorder="1" applyAlignment="1">
      <alignment horizontal="center" vertical="top"/>
    </xf>
    <xf numFmtId="3" fontId="4" fillId="0" borderId="44" xfId="0" applyNumberFormat="1" applyFont="1" applyBorder="1" applyAlignment="1">
      <alignment vertical="top"/>
    </xf>
    <xf numFmtId="3" fontId="3" fillId="5" borderId="30" xfId="0" applyNumberFormat="1" applyFont="1" applyFill="1" applyBorder="1" applyAlignment="1">
      <alignment vertical="top" wrapText="1"/>
    </xf>
    <xf numFmtId="3" fontId="3" fillId="0" borderId="16" xfId="0" applyNumberFormat="1" applyFont="1" applyFill="1" applyBorder="1" applyAlignment="1">
      <alignment horizontal="center" vertical="top"/>
    </xf>
    <xf numFmtId="165" fontId="3" fillId="0" borderId="54" xfId="0" applyNumberFormat="1" applyFont="1" applyBorder="1" applyAlignment="1">
      <alignment horizontal="center" vertical="top"/>
    </xf>
    <xf numFmtId="3" fontId="3" fillId="0" borderId="13" xfId="0" applyNumberFormat="1" applyFont="1" applyFill="1" applyBorder="1" applyAlignment="1">
      <alignment horizontal="center" vertical="top" textRotation="90" wrapText="1"/>
    </xf>
    <xf numFmtId="3" fontId="3" fillId="0" borderId="3" xfId="0" applyNumberFormat="1" applyFont="1" applyFill="1" applyBorder="1" applyAlignment="1">
      <alignment horizontal="center" vertical="top" textRotation="90" wrapText="1"/>
    </xf>
    <xf numFmtId="3" fontId="3" fillId="0" borderId="9" xfId="0" applyNumberFormat="1" applyFont="1" applyFill="1" applyBorder="1" applyAlignment="1">
      <alignment horizontal="center" vertical="top" textRotation="90" wrapText="1"/>
    </xf>
    <xf numFmtId="3" fontId="2" fillId="0" borderId="9" xfId="0" applyNumberFormat="1" applyFont="1" applyFill="1" applyBorder="1" applyAlignment="1">
      <alignment horizontal="center" vertical="top" textRotation="90" wrapText="1"/>
    </xf>
    <xf numFmtId="3" fontId="2" fillId="0" borderId="58" xfId="0" applyNumberFormat="1" applyFont="1" applyFill="1" applyBorder="1" applyAlignment="1">
      <alignment horizontal="center" vertical="center" textRotation="90" wrapText="1"/>
    </xf>
    <xf numFmtId="3" fontId="2" fillId="0" borderId="3" xfId="0" applyNumberFormat="1" applyFont="1" applyFill="1" applyBorder="1" applyAlignment="1">
      <alignment horizontal="center" vertical="top" textRotation="90" wrapText="1"/>
    </xf>
    <xf numFmtId="3" fontId="2" fillId="0" borderId="49" xfId="0" applyNumberFormat="1" applyFont="1" applyFill="1" applyBorder="1" applyAlignment="1">
      <alignment horizontal="center" vertical="top" textRotation="90" wrapText="1"/>
    </xf>
    <xf numFmtId="3" fontId="19" fillId="8" borderId="36" xfId="0" applyNumberFormat="1" applyFont="1" applyFill="1" applyBorder="1" applyAlignment="1">
      <alignment horizontal="left" vertical="top" wrapText="1"/>
    </xf>
    <xf numFmtId="3" fontId="19" fillId="8" borderId="12" xfId="0" applyNumberFormat="1" applyFont="1" applyFill="1" applyBorder="1" applyAlignment="1">
      <alignment horizontal="center" vertical="top" wrapText="1"/>
    </xf>
    <xf numFmtId="165" fontId="11" fillId="8" borderId="48" xfId="0" applyNumberFormat="1" applyFont="1" applyFill="1" applyBorder="1" applyAlignment="1">
      <alignment horizontal="center" vertical="top" wrapText="1"/>
    </xf>
    <xf numFmtId="3" fontId="3" fillId="0" borderId="0" xfId="0" applyNumberFormat="1" applyFont="1" applyAlignment="1">
      <alignment horizontal="center" vertical="top" wrapText="1"/>
    </xf>
    <xf numFmtId="3" fontId="2" fillId="0" borderId="0" xfId="0" applyNumberFormat="1" applyFont="1" applyAlignment="1">
      <alignment horizontal="center" vertical="top" wrapText="1"/>
    </xf>
    <xf numFmtId="3" fontId="3" fillId="8" borderId="9" xfId="0" applyNumberFormat="1" applyFont="1" applyFill="1" applyBorder="1" applyAlignment="1">
      <alignment horizontal="center" vertical="top" textRotation="90" wrapText="1"/>
    </xf>
    <xf numFmtId="3" fontId="3" fillId="8" borderId="13" xfId="0" applyNumberFormat="1" applyFont="1" applyFill="1" applyBorder="1" applyAlignment="1">
      <alignment horizontal="center" vertical="top" wrapText="1"/>
    </xf>
    <xf numFmtId="3" fontId="3" fillId="0" borderId="58" xfId="0" applyNumberFormat="1" applyFont="1" applyBorder="1" applyAlignment="1">
      <alignment horizontal="center" vertical="top" wrapText="1"/>
    </xf>
    <xf numFmtId="3" fontId="3" fillId="0" borderId="0" xfId="0" applyNumberFormat="1" applyFont="1" applyBorder="1" applyAlignment="1">
      <alignment horizontal="center" vertical="top" wrapText="1"/>
    </xf>
    <xf numFmtId="3" fontId="3" fillId="0" borderId="22" xfId="0" applyNumberFormat="1" applyFont="1" applyBorder="1" applyAlignment="1">
      <alignment horizontal="center" vertical="top" wrapText="1"/>
    </xf>
    <xf numFmtId="3" fontId="2" fillId="0" borderId="25" xfId="0" applyNumberFormat="1" applyFont="1" applyFill="1" applyBorder="1" applyAlignment="1">
      <alignment horizontal="center" vertical="top" textRotation="90" wrapText="1"/>
    </xf>
    <xf numFmtId="3" fontId="2" fillId="0" borderId="13" xfId="0" applyNumberFormat="1" applyFont="1" applyBorder="1" applyAlignment="1">
      <alignment horizontal="center" vertical="top" wrapText="1"/>
    </xf>
    <xf numFmtId="3" fontId="2" fillId="0" borderId="24" xfId="0" applyNumberFormat="1" applyFont="1" applyFill="1" applyBorder="1" applyAlignment="1">
      <alignment horizontal="center" vertical="top" textRotation="90" wrapText="1"/>
    </xf>
    <xf numFmtId="3" fontId="2" fillId="0" borderId="13" xfId="0" applyNumberFormat="1" applyFont="1" applyFill="1" applyBorder="1" applyAlignment="1">
      <alignment horizontal="center" vertical="top" textRotation="90" wrapText="1"/>
    </xf>
    <xf numFmtId="3" fontId="3" fillId="8" borderId="30" xfId="0" applyNumberFormat="1" applyFont="1" applyFill="1" applyBorder="1" applyAlignment="1">
      <alignment horizontal="center" vertical="top"/>
    </xf>
    <xf numFmtId="3" fontId="3" fillId="8" borderId="0" xfId="0" applyNumberFormat="1" applyFont="1" applyFill="1" applyBorder="1" applyAlignment="1">
      <alignment horizontal="left" vertical="top" wrapText="1"/>
    </xf>
    <xf numFmtId="3" fontId="3" fillId="8" borderId="9" xfId="0" applyNumberFormat="1" applyFont="1" applyFill="1" applyBorder="1" applyAlignment="1">
      <alignment horizontal="center" vertical="top"/>
    </xf>
    <xf numFmtId="3" fontId="3" fillId="8" borderId="58" xfId="0" applyNumberFormat="1" applyFont="1" applyFill="1" applyBorder="1" applyAlignment="1">
      <alignment horizontal="center" vertical="top" wrapText="1"/>
    </xf>
    <xf numFmtId="0" fontId="2" fillId="8" borderId="84" xfId="0" applyFont="1" applyFill="1" applyBorder="1" applyAlignment="1">
      <alignment horizontal="left" vertical="top" wrapText="1"/>
    </xf>
    <xf numFmtId="0" fontId="2" fillId="8" borderId="85" xfId="0" applyFont="1" applyFill="1" applyBorder="1" applyAlignment="1">
      <alignment horizontal="center" vertical="top"/>
    </xf>
    <xf numFmtId="3" fontId="2" fillId="8" borderId="68" xfId="0" applyNumberFormat="1" applyFont="1" applyFill="1" applyBorder="1" applyAlignment="1">
      <alignment horizontal="center" vertical="top"/>
    </xf>
    <xf numFmtId="3" fontId="4" fillId="8" borderId="30" xfId="0" applyNumberFormat="1" applyFont="1" applyFill="1" applyBorder="1" applyAlignment="1">
      <alignment vertical="top"/>
    </xf>
    <xf numFmtId="3" fontId="3" fillId="8" borderId="62" xfId="0" applyNumberFormat="1" applyFont="1" applyFill="1" applyBorder="1" applyAlignment="1">
      <alignment horizontal="left" vertical="top" wrapText="1"/>
    </xf>
    <xf numFmtId="165" fontId="3" fillId="8" borderId="73" xfId="0" applyNumberFormat="1" applyFont="1" applyFill="1" applyBorder="1" applyAlignment="1">
      <alignment horizontal="center" vertical="top"/>
    </xf>
    <xf numFmtId="165" fontId="11" fillId="8" borderId="35" xfId="0" applyNumberFormat="1" applyFont="1" applyFill="1" applyBorder="1" applyAlignment="1">
      <alignment vertical="top" wrapText="1"/>
    </xf>
    <xf numFmtId="3" fontId="3" fillId="8" borderId="26" xfId="0" applyNumberFormat="1" applyFont="1" applyFill="1" applyBorder="1" applyAlignment="1">
      <alignment horizontal="left" vertical="top" wrapText="1"/>
    </xf>
    <xf numFmtId="3" fontId="3" fillId="8" borderId="32" xfId="2" applyNumberFormat="1" applyFont="1" applyFill="1" applyBorder="1" applyAlignment="1">
      <alignment horizontal="center" vertical="top"/>
    </xf>
    <xf numFmtId="165" fontId="11" fillId="5" borderId="9" xfId="0" applyNumberFormat="1" applyFont="1" applyFill="1" applyBorder="1" applyAlignment="1">
      <alignment horizontal="center" vertical="top"/>
    </xf>
    <xf numFmtId="165" fontId="11" fillId="5" borderId="36" xfId="0" applyNumberFormat="1" applyFont="1" applyFill="1" applyBorder="1" applyAlignment="1">
      <alignment horizontal="center" vertical="top"/>
    </xf>
    <xf numFmtId="0" fontId="2" fillId="8" borderId="36" xfId="0" applyFont="1" applyFill="1" applyBorder="1" applyAlignment="1">
      <alignment horizontal="left" vertical="top" wrapText="1"/>
    </xf>
    <xf numFmtId="165" fontId="3" fillId="0" borderId="43" xfId="0" applyNumberFormat="1" applyFont="1" applyBorder="1" applyAlignment="1">
      <alignment horizontal="center" vertical="top"/>
    </xf>
    <xf numFmtId="0" fontId="2" fillId="8" borderId="40" xfId="0" applyFont="1" applyFill="1" applyBorder="1" applyAlignment="1">
      <alignment horizontal="left" vertical="top" wrapText="1"/>
    </xf>
    <xf numFmtId="0" fontId="2" fillId="8" borderId="62" xfId="0" applyFont="1" applyFill="1" applyBorder="1" applyAlignment="1">
      <alignment horizontal="center" vertical="top"/>
    </xf>
    <xf numFmtId="0" fontId="2" fillId="8" borderId="35" xfId="0" applyFont="1" applyFill="1" applyBorder="1" applyAlignment="1">
      <alignment horizontal="center" vertical="top"/>
    </xf>
    <xf numFmtId="3" fontId="3" fillId="8" borderId="49" xfId="0" applyNumberFormat="1" applyFont="1" applyFill="1" applyBorder="1" applyAlignment="1">
      <alignment horizontal="left" vertical="top" wrapText="1"/>
    </xf>
    <xf numFmtId="3" fontId="3" fillId="8" borderId="40" xfId="0" applyNumberFormat="1" applyFont="1" applyFill="1" applyBorder="1" applyAlignment="1">
      <alignment horizontal="left" vertical="top" wrapText="1"/>
    </xf>
    <xf numFmtId="3" fontId="3" fillId="0" borderId="58" xfId="0" applyNumberFormat="1" applyFont="1" applyFill="1" applyBorder="1" applyAlignment="1">
      <alignment horizontal="center" vertical="top" textRotation="90" wrapText="1"/>
    </xf>
    <xf numFmtId="3" fontId="3" fillId="8" borderId="30" xfId="0" applyNumberFormat="1" applyFont="1" applyFill="1" applyBorder="1" applyAlignment="1">
      <alignment horizontal="center" vertical="top"/>
    </xf>
    <xf numFmtId="3" fontId="3" fillId="8" borderId="55" xfId="0" applyNumberFormat="1" applyFont="1" applyFill="1" applyBorder="1" applyAlignment="1">
      <alignment horizontal="left" vertical="top" wrapText="1"/>
    </xf>
    <xf numFmtId="3" fontId="3" fillId="8" borderId="49" xfId="0" applyNumberFormat="1" applyFont="1" applyFill="1" applyBorder="1" applyAlignment="1">
      <alignment horizontal="center" vertical="top"/>
    </xf>
    <xf numFmtId="3" fontId="3" fillId="0" borderId="29" xfId="0" applyNumberFormat="1" applyFont="1" applyBorder="1" applyAlignment="1">
      <alignment horizontal="center" vertical="top"/>
    </xf>
    <xf numFmtId="3" fontId="3" fillId="8" borderId="45" xfId="0" applyNumberFormat="1" applyFont="1" applyFill="1" applyBorder="1" applyAlignment="1">
      <alignment horizontal="center" vertical="top"/>
    </xf>
    <xf numFmtId="165" fontId="3" fillId="5" borderId="16"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3" fillId="0" borderId="66" xfId="0" applyFont="1" applyBorder="1" applyAlignment="1">
      <alignment horizontal="center" vertical="top"/>
    </xf>
    <xf numFmtId="0" fontId="3" fillId="0" borderId="12" xfId="0" applyFont="1" applyFill="1" applyBorder="1" applyAlignment="1">
      <alignment horizontal="center" vertical="top" wrapText="1"/>
    </xf>
    <xf numFmtId="165" fontId="3" fillId="5" borderId="66" xfId="0" applyNumberFormat="1" applyFont="1" applyFill="1" applyBorder="1" applyAlignment="1">
      <alignment horizontal="center" vertical="top"/>
    </xf>
    <xf numFmtId="165" fontId="3" fillId="0" borderId="16" xfId="0" applyNumberFormat="1" applyFont="1" applyFill="1" applyBorder="1" applyAlignment="1">
      <alignment horizontal="center" vertical="top"/>
    </xf>
    <xf numFmtId="165" fontId="3" fillId="8" borderId="60" xfId="0" applyNumberFormat="1" applyFont="1" applyFill="1" applyBorder="1" applyAlignment="1">
      <alignment horizontal="center" vertical="top"/>
    </xf>
    <xf numFmtId="3" fontId="4" fillId="8" borderId="54" xfId="0" applyNumberFormat="1" applyFont="1" applyFill="1" applyBorder="1" applyAlignment="1">
      <alignment vertical="top"/>
    </xf>
    <xf numFmtId="3" fontId="3" fillId="0" borderId="22" xfId="0" applyNumberFormat="1" applyFont="1" applyFill="1" applyBorder="1" applyAlignment="1">
      <alignment horizontal="center" vertical="top" textRotation="90" wrapText="1"/>
    </xf>
    <xf numFmtId="165" fontId="3" fillId="5" borderId="24" xfId="0" applyNumberFormat="1" applyFont="1" applyFill="1" applyBorder="1" applyAlignment="1">
      <alignment horizontal="center" vertical="top"/>
    </xf>
    <xf numFmtId="3" fontId="4" fillId="0" borderId="29" xfId="0" applyNumberFormat="1" applyFont="1" applyBorder="1" applyAlignment="1">
      <alignment horizontal="center" vertical="top"/>
    </xf>
    <xf numFmtId="3" fontId="3" fillId="8" borderId="16" xfId="0" applyNumberFormat="1" applyFont="1" applyFill="1" applyBorder="1" applyAlignment="1">
      <alignment horizontal="center" vertical="top" wrapText="1"/>
    </xf>
    <xf numFmtId="3" fontId="11" fillId="8" borderId="31" xfId="0" applyNumberFormat="1" applyFont="1" applyFill="1" applyBorder="1" applyAlignment="1">
      <alignment horizontal="center" vertical="top"/>
    </xf>
    <xf numFmtId="165" fontId="11" fillId="8" borderId="42" xfId="0" applyNumberFormat="1" applyFont="1" applyFill="1" applyBorder="1" applyAlignment="1">
      <alignment horizontal="center" vertical="top"/>
    </xf>
    <xf numFmtId="165" fontId="11" fillId="8" borderId="24" xfId="0" applyNumberFormat="1" applyFont="1" applyFill="1" applyBorder="1" applyAlignment="1">
      <alignment horizontal="center" vertical="top"/>
    </xf>
    <xf numFmtId="165" fontId="11" fillId="8" borderId="32" xfId="0" applyNumberFormat="1" applyFont="1" applyFill="1" applyBorder="1" applyAlignment="1">
      <alignment horizontal="center" vertical="top" wrapText="1"/>
    </xf>
    <xf numFmtId="165" fontId="3" fillId="0" borderId="66" xfId="0" applyNumberFormat="1" applyFont="1" applyBorder="1" applyAlignment="1">
      <alignment horizontal="center" vertical="top"/>
    </xf>
    <xf numFmtId="165" fontId="11" fillId="8" borderId="32" xfId="0" applyNumberFormat="1" applyFont="1" applyFill="1" applyBorder="1" applyAlignment="1">
      <alignment horizontal="center" vertical="top"/>
    </xf>
    <xf numFmtId="3" fontId="4" fillId="0" borderId="0" xfId="0" applyNumberFormat="1" applyFont="1" applyAlignment="1">
      <alignment horizontal="center" vertical="top"/>
    </xf>
    <xf numFmtId="165" fontId="4" fillId="0" borderId="0" xfId="0" applyNumberFormat="1" applyFont="1" applyAlignment="1">
      <alignment vertical="top"/>
    </xf>
    <xf numFmtId="3" fontId="11" fillId="8" borderId="44" xfId="0" applyNumberFormat="1" applyFont="1" applyFill="1" applyBorder="1" applyAlignment="1">
      <alignment vertical="top" wrapText="1"/>
    </xf>
    <xf numFmtId="165" fontId="3" fillId="5" borderId="28" xfId="0" applyNumberFormat="1" applyFont="1" applyFill="1" applyBorder="1" applyAlignment="1">
      <alignment horizontal="center" vertical="top" wrapText="1"/>
    </xf>
    <xf numFmtId="165" fontId="11" fillId="5" borderId="57" xfId="0" applyNumberFormat="1" applyFont="1" applyFill="1" applyBorder="1" applyAlignment="1">
      <alignment horizontal="center" vertical="top" wrapText="1"/>
    </xf>
    <xf numFmtId="3" fontId="3" fillId="0" borderId="40" xfId="0" applyNumberFormat="1" applyFont="1" applyFill="1" applyBorder="1" applyAlignment="1">
      <alignment horizontal="center" vertical="top" wrapText="1"/>
    </xf>
    <xf numFmtId="165" fontId="3" fillId="5" borderId="66" xfId="0" applyNumberFormat="1" applyFont="1" applyFill="1" applyBorder="1" applyAlignment="1">
      <alignment horizontal="center" vertical="top" wrapText="1"/>
    </xf>
    <xf numFmtId="3" fontId="11" fillId="0" borderId="40" xfId="0" applyNumberFormat="1" applyFont="1" applyFill="1" applyBorder="1" applyAlignment="1">
      <alignment horizontal="center" vertical="top" wrapText="1"/>
    </xf>
    <xf numFmtId="165" fontId="11" fillId="5" borderId="66" xfId="0" applyNumberFormat="1" applyFont="1" applyFill="1" applyBorder="1" applyAlignment="1">
      <alignment horizontal="center" vertical="top" wrapText="1"/>
    </xf>
    <xf numFmtId="165" fontId="11" fillId="5" borderId="44" xfId="0" applyNumberFormat="1" applyFont="1" applyFill="1" applyBorder="1" applyAlignment="1">
      <alignment horizontal="center" vertical="top" wrapText="1"/>
    </xf>
    <xf numFmtId="165" fontId="11" fillId="5" borderId="35" xfId="0" applyNumberFormat="1" applyFont="1" applyFill="1" applyBorder="1" applyAlignment="1">
      <alignment horizontal="center" vertical="top" wrapText="1"/>
    </xf>
    <xf numFmtId="165" fontId="3" fillId="5" borderId="40" xfId="0" applyNumberFormat="1" applyFont="1" applyFill="1" applyBorder="1" applyAlignment="1">
      <alignment horizontal="center" vertical="top" wrapText="1"/>
    </xf>
    <xf numFmtId="3" fontId="3" fillId="8" borderId="44" xfId="0" applyNumberFormat="1" applyFont="1" applyFill="1" applyBorder="1" applyAlignment="1">
      <alignment horizontal="left" vertical="top" wrapText="1"/>
    </xf>
    <xf numFmtId="3" fontId="3" fillId="0" borderId="40" xfId="0" applyNumberFormat="1" applyFont="1" applyFill="1" applyBorder="1" applyAlignment="1">
      <alignment horizontal="left" vertical="top" wrapText="1"/>
    </xf>
    <xf numFmtId="3" fontId="4" fillId="0" borderId="38" xfId="0" applyNumberFormat="1" applyFont="1" applyBorder="1" applyAlignment="1">
      <alignment horizontal="center" vertical="top"/>
    </xf>
    <xf numFmtId="3" fontId="3" fillId="8" borderId="49" xfId="0" applyNumberFormat="1" applyFont="1" applyFill="1" applyBorder="1" applyAlignment="1">
      <alignment horizontal="left" vertical="top" wrapText="1"/>
    </xf>
    <xf numFmtId="3" fontId="3" fillId="0" borderId="9" xfId="0" applyNumberFormat="1" applyFont="1" applyFill="1" applyBorder="1" applyAlignment="1">
      <alignment horizontal="left" vertical="top" wrapText="1"/>
    </xf>
    <xf numFmtId="3" fontId="3" fillId="0" borderId="9" xfId="0" applyNumberFormat="1" applyFont="1" applyFill="1" applyBorder="1" applyAlignment="1">
      <alignment horizontal="center" vertical="top" textRotation="90" wrapText="1"/>
    </xf>
    <xf numFmtId="3" fontId="4" fillId="0" borderId="30" xfId="0" applyNumberFormat="1" applyFont="1" applyBorder="1" applyAlignment="1">
      <alignment horizontal="center" vertical="top"/>
    </xf>
    <xf numFmtId="3" fontId="3" fillId="0" borderId="49" xfId="0" applyNumberFormat="1" applyFont="1" applyFill="1" applyBorder="1" applyAlignment="1">
      <alignment horizontal="left" vertical="top" wrapText="1"/>
    </xf>
    <xf numFmtId="3" fontId="3" fillId="8" borderId="30" xfId="0" applyNumberFormat="1" applyFont="1" applyFill="1" applyBorder="1" applyAlignment="1">
      <alignment horizontal="left" vertical="top" wrapText="1"/>
    </xf>
    <xf numFmtId="3" fontId="3" fillId="8" borderId="53" xfId="0" applyNumberFormat="1" applyFont="1" applyFill="1" applyBorder="1" applyAlignment="1">
      <alignment horizontal="left" vertical="top" wrapText="1"/>
    </xf>
    <xf numFmtId="3" fontId="9" fillId="0" borderId="9" xfId="0" applyNumberFormat="1" applyFont="1" applyFill="1" applyBorder="1" applyAlignment="1">
      <alignment horizontal="left" vertical="top" wrapText="1"/>
    </xf>
    <xf numFmtId="3" fontId="3" fillId="8" borderId="40" xfId="0" applyNumberFormat="1" applyFont="1" applyFill="1" applyBorder="1" applyAlignment="1">
      <alignment horizontal="left" vertical="top" wrapText="1"/>
    </xf>
    <xf numFmtId="3" fontId="3" fillId="5" borderId="0" xfId="0" applyNumberFormat="1" applyFont="1" applyFill="1" applyBorder="1" applyAlignment="1">
      <alignment horizontal="center" vertical="top" wrapText="1"/>
    </xf>
    <xf numFmtId="3" fontId="4" fillId="0" borderId="0" xfId="0" applyNumberFormat="1" applyFont="1" applyFill="1" applyBorder="1" applyAlignment="1">
      <alignment horizontal="center" vertical="top" wrapText="1"/>
    </xf>
    <xf numFmtId="3" fontId="3" fillId="0" borderId="43" xfId="0" applyNumberFormat="1" applyFont="1" applyFill="1" applyBorder="1" applyAlignment="1">
      <alignment horizontal="center" vertical="top" wrapText="1"/>
    </xf>
    <xf numFmtId="3" fontId="3" fillId="0" borderId="44" xfId="0" applyNumberFormat="1" applyFont="1" applyFill="1" applyBorder="1" applyAlignment="1">
      <alignment horizontal="center" vertical="top" wrapText="1"/>
    </xf>
    <xf numFmtId="3" fontId="3" fillId="0" borderId="45" xfId="0" applyNumberFormat="1" applyFont="1" applyFill="1" applyBorder="1" applyAlignment="1">
      <alignment horizontal="center" vertical="top" wrapText="1"/>
    </xf>
    <xf numFmtId="3" fontId="4" fillId="5" borderId="0" xfId="0" applyNumberFormat="1" applyFont="1" applyFill="1" applyBorder="1" applyAlignment="1">
      <alignment horizontal="center" vertical="top" wrapText="1"/>
    </xf>
    <xf numFmtId="3" fontId="3" fillId="0" borderId="38" xfId="0" applyNumberFormat="1" applyFont="1" applyFill="1" applyBorder="1" applyAlignment="1">
      <alignment horizontal="left" vertical="top" wrapText="1"/>
    </xf>
    <xf numFmtId="3" fontId="3" fillId="0" borderId="30" xfId="0" applyNumberFormat="1" applyFont="1" applyFill="1" applyBorder="1" applyAlignment="1">
      <alignment horizontal="left" vertical="top" wrapText="1"/>
    </xf>
    <xf numFmtId="3" fontId="3" fillId="5" borderId="30" xfId="0" applyNumberFormat="1" applyFont="1" applyFill="1" applyBorder="1" applyAlignment="1">
      <alignment horizontal="center" vertical="top"/>
    </xf>
    <xf numFmtId="3" fontId="3" fillId="8" borderId="30" xfId="0" applyNumberFormat="1" applyFont="1" applyFill="1" applyBorder="1" applyAlignment="1">
      <alignment horizontal="center" vertical="top"/>
    </xf>
    <xf numFmtId="3" fontId="3" fillId="8" borderId="36" xfId="0" applyNumberFormat="1" applyFont="1" applyFill="1" applyBorder="1" applyAlignment="1">
      <alignment horizontal="left" vertical="top" wrapText="1"/>
    </xf>
    <xf numFmtId="3" fontId="9" fillId="0" borderId="49" xfId="0" applyNumberFormat="1" applyFont="1" applyFill="1" applyBorder="1" applyAlignment="1">
      <alignment horizontal="left" vertical="top" wrapText="1"/>
    </xf>
    <xf numFmtId="3" fontId="3" fillId="8" borderId="0" xfId="0" applyNumberFormat="1" applyFont="1" applyFill="1" applyBorder="1" applyAlignment="1">
      <alignment horizontal="left" vertical="top" wrapText="1"/>
    </xf>
    <xf numFmtId="3" fontId="3" fillId="8" borderId="58" xfId="0" applyNumberFormat="1" applyFont="1" applyFill="1" applyBorder="1" applyAlignment="1">
      <alignment horizontal="center" vertical="top" wrapText="1"/>
    </xf>
    <xf numFmtId="3" fontId="3" fillId="8" borderId="45" xfId="0" applyNumberFormat="1" applyFont="1" applyFill="1" applyBorder="1" applyAlignment="1">
      <alignment horizontal="center" vertical="top"/>
    </xf>
    <xf numFmtId="3" fontId="3" fillId="8" borderId="58" xfId="0" applyNumberFormat="1" applyFont="1" applyFill="1" applyBorder="1" applyAlignment="1">
      <alignment horizontal="center" vertical="top"/>
    </xf>
    <xf numFmtId="3" fontId="3" fillId="0" borderId="44" xfId="0" applyNumberFormat="1" applyFont="1" applyFill="1" applyBorder="1" applyAlignment="1">
      <alignment horizontal="center" vertical="top" textRotation="90" wrapText="1"/>
    </xf>
    <xf numFmtId="3" fontId="3" fillId="0" borderId="23" xfId="0" applyNumberFormat="1" applyFont="1" applyBorder="1" applyAlignment="1">
      <alignment horizontal="center" vertical="top"/>
    </xf>
    <xf numFmtId="3" fontId="3" fillId="0" borderId="0" xfId="0" applyNumberFormat="1" applyFont="1" applyBorder="1" applyAlignment="1">
      <alignment horizontal="center" vertical="top"/>
    </xf>
    <xf numFmtId="3" fontId="3" fillId="0" borderId="54" xfId="0" applyNumberFormat="1" applyFont="1" applyFill="1" applyBorder="1" applyAlignment="1">
      <alignment horizontal="left" vertical="top" wrapText="1"/>
    </xf>
    <xf numFmtId="3" fontId="3" fillId="0" borderId="44" xfId="0" applyNumberFormat="1" applyFont="1" applyFill="1" applyBorder="1" applyAlignment="1">
      <alignment horizontal="center" vertical="top"/>
    </xf>
    <xf numFmtId="3" fontId="3" fillId="0" borderId="49" xfId="0" applyNumberFormat="1" applyFont="1" applyFill="1" applyBorder="1" applyAlignment="1">
      <alignment horizontal="center" vertical="top"/>
    </xf>
    <xf numFmtId="3" fontId="3" fillId="8" borderId="16" xfId="0" applyNumberFormat="1" applyFont="1" applyFill="1" applyBorder="1" applyAlignment="1">
      <alignment horizontal="center" vertical="top"/>
    </xf>
    <xf numFmtId="3" fontId="3" fillId="8" borderId="9" xfId="0" applyNumberFormat="1" applyFont="1" applyFill="1" applyBorder="1" applyAlignment="1">
      <alignment horizontal="center" vertical="top"/>
    </xf>
    <xf numFmtId="3" fontId="3" fillId="8" borderId="49" xfId="0" applyNumberFormat="1" applyFont="1" applyFill="1" applyBorder="1" applyAlignment="1">
      <alignment horizontal="center" vertical="top"/>
    </xf>
    <xf numFmtId="3" fontId="3" fillId="0" borderId="58" xfId="0" applyNumberFormat="1" applyFont="1" applyFill="1" applyBorder="1" applyAlignment="1">
      <alignment horizontal="center" vertical="top"/>
    </xf>
    <xf numFmtId="3" fontId="3" fillId="8" borderId="69" xfId="0" applyNumberFormat="1" applyFont="1" applyFill="1" applyBorder="1" applyAlignment="1">
      <alignment horizontal="left" vertical="top" wrapText="1"/>
    </xf>
    <xf numFmtId="3" fontId="11" fillId="8" borderId="9" xfId="0" applyNumberFormat="1" applyFont="1" applyFill="1" applyBorder="1" applyAlignment="1">
      <alignment horizontal="center" vertical="top"/>
    </xf>
    <xf numFmtId="3" fontId="3" fillId="8" borderId="36" xfId="0" applyNumberFormat="1" applyFont="1" applyFill="1" applyBorder="1" applyAlignment="1">
      <alignment vertical="top"/>
    </xf>
    <xf numFmtId="3" fontId="3" fillId="8" borderId="30" xfId="0" applyNumberFormat="1" applyFont="1" applyFill="1" applyBorder="1" applyAlignment="1">
      <alignment vertical="top" wrapText="1"/>
    </xf>
    <xf numFmtId="3" fontId="11" fillId="8" borderId="12" xfId="0" applyNumberFormat="1" applyFont="1" applyFill="1" applyBorder="1" applyAlignment="1">
      <alignment horizontal="left" vertical="top" wrapText="1"/>
    </xf>
    <xf numFmtId="3" fontId="3" fillId="8" borderId="29" xfId="0" applyNumberFormat="1" applyFont="1" applyFill="1" applyBorder="1" applyAlignment="1">
      <alignment horizontal="left" vertical="top" wrapText="1"/>
    </xf>
    <xf numFmtId="3" fontId="1" fillId="0" borderId="49" xfId="0" applyNumberFormat="1" applyFont="1" applyFill="1" applyBorder="1" applyAlignment="1">
      <alignment horizontal="left" vertical="top" wrapText="1"/>
    </xf>
    <xf numFmtId="3" fontId="4" fillId="0" borderId="54" xfId="0" applyNumberFormat="1" applyFont="1" applyBorder="1" applyAlignment="1">
      <alignment horizontal="center" vertical="top"/>
    </xf>
    <xf numFmtId="165" fontId="3" fillId="5" borderId="55" xfId="0" applyNumberFormat="1" applyFont="1" applyFill="1" applyBorder="1" applyAlignment="1">
      <alignment horizontal="center" vertical="top"/>
    </xf>
    <xf numFmtId="3" fontId="3" fillId="8" borderId="55" xfId="0" applyNumberFormat="1" applyFont="1" applyFill="1" applyBorder="1" applyAlignment="1">
      <alignment horizontal="left" vertical="top"/>
    </xf>
    <xf numFmtId="0" fontId="2" fillId="8" borderId="53" xfId="0" applyFont="1" applyFill="1" applyBorder="1" applyAlignment="1">
      <alignment vertical="top" wrapText="1"/>
    </xf>
    <xf numFmtId="0" fontId="2" fillId="8" borderId="68" xfId="0" applyNumberFormat="1" applyFont="1" applyFill="1" applyBorder="1" applyAlignment="1">
      <alignment horizontal="center" vertical="top"/>
    </xf>
    <xf numFmtId="0" fontId="2" fillId="8" borderId="49" xfId="0" applyNumberFormat="1" applyFont="1" applyFill="1" applyBorder="1" applyAlignment="1">
      <alignment horizontal="center" vertical="top"/>
    </xf>
    <xf numFmtId="0" fontId="2" fillId="8" borderId="55" xfId="0" applyNumberFormat="1" applyFont="1" applyFill="1" applyBorder="1" applyAlignment="1">
      <alignment horizontal="center" vertical="top"/>
    </xf>
    <xf numFmtId="3" fontId="3" fillId="0" borderId="9" xfId="0" applyNumberFormat="1" applyFont="1" applyFill="1" applyBorder="1" applyAlignment="1">
      <alignment horizontal="left" vertical="top" wrapText="1"/>
    </xf>
    <xf numFmtId="0" fontId="3" fillId="5" borderId="40" xfId="0" applyFont="1" applyFill="1" applyBorder="1" applyAlignment="1">
      <alignment horizontal="left" vertical="top" wrapText="1"/>
    </xf>
    <xf numFmtId="3" fontId="3" fillId="0" borderId="38" xfId="0" applyNumberFormat="1" applyFont="1" applyBorder="1" applyAlignment="1">
      <alignment horizontal="center" vertical="center" textRotation="90" wrapText="1"/>
    </xf>
    <xf numFmtId="3" fontId="3" fillId="0" borderId="30" xfId="0" applyNumberFormat="1" applyFont="1" applyBorder="1" applyAlignment="1">
      <alignment horizontal="center" vertical="center" textRotation="90" wrapText="1"/>
    </xf>
    <xf numFmtId="3" fontId="3" fillId="0" borderId="69" xfId="0" applyNumberFormat="1" applyFont="1" applyBorder="1" applyAlignment="1">
      <alignment horizontal="center" vertical="center" textRotation="90" wrapText="1"/>
    </xf>
    <xf numFmtId="0" fontId="8" fillId="0" borderId="24" xfId="0" applyFont="1" applyBorder="1" applyAlignment="1">
      <alignment horizontal="center" vertical="center"/>
    </xf>
    <xf numFmtId="0" fontId="3" fillId="0" borderId="0" xfId="0" applyFont="1" applyFill="1" applyBorder="1" applyAlignment="1">
      <alignment horizontal="left" vertical="top" wrapText="1"/>
    </xf>
    <xf numFmtId="3" fontId="3" fillId="0" borderId="29" xfId="0" applyNumberFormat="1" applyFont="1" applyBorder="1" applyAlignment="1">
      <alignment horizontal="left" vertical="top" wrapText="1"/>
    </xf>
    <xf numFmtId="3" fontId="3" fillId="0" borderId="26" xfId="0" applyNumberFormat="1" applyFont="1" applyBorder="1" applyAlignment="1">
      <alignment horizontal="left" vertical="top" wrapText="1"/>
    </xf>
    <xf numFmtId="3" fontId="3" fillId="0" borderId="32" xfId="0" applyNumberFormat="1" applyFont="1" applyBorder="1" applyAlignment="1">
      <alignment horizontal="left" vertical="top" wrapText="1"/>
    </xf>
    <xf numFmtId="3" fontId="4" fillId="0" borderId="0" xfId="0" applyNumberFormat="1" applyFont="1" applyFill="1" applyBorder="1" applyAlignment="1">
      <alignment horizontal="center" vertical="top" wrapText="1"/>
    </xf>
    <xf numFmtId="165" fontId="3" fillId="0" borderId="38" xfId="0" applyNumberFormat="1" applyFont="1" applyBorder="1" applyAlignment="1">
      <alignment horizontal="center" vertical="center" textRotation="90" wrapText="1"/>
    </xf>
    <xf numFmtId="165" fontId="3" fillId="0" borderId="30" xfId="0" applyNumberFormat="1" applyFont="1" applyBorder="1" applyAlignment="1">
      <alignment horizontal="center" vertical="center" textRotation="90" wrapText="1"/>
    </xf>
    <xf numFmtId="165" fontId="3" fillId="0" borderId="69" xfId="0" applyNumberFormat="1" applyFont="1" applyBorder="1" applyAlignment="1">
      <alignment horizontal="center" vertical="center" textRotation="90" wrapText="1"/>
    </xf>
    <xf numFmtId="3" fontId="3" fillId="0" borderId="9" xfId="0" applyNumberFormat="1" applyFont="1" applyFill="1" applyBorder="1" applyAlignment="1">
      <alignment horizontal="left" vertical="top" wrapText="1"/>
    </xf>
    <xf numFmtId="3" fontId="3" fillId="0" borderId="49" xfId="0" applyNumberFormat="1" applyFont="1" applyFill="1" applyBorder="1" applyAlignment="1">
      <alignment horizontal="left" vertical="top" wrapText="1"/>
    </xf>
    <xf numFmtId="3" fontId="3" fillId="0" borderId="40" xfId="0" applyNumberFormat="1" applyFont="1" applyFill="1" applyBorder="1" applyAlignment="1">
      <alignment horizontal="left" vertical="top" wrapText="1"/>
    </xf>
    <xf numFmtId="3" fontId="3" fillId="0" borderId="53" xfId="0" applyNumberFormat="1" applyFont="1" applyFill="1" applyBorder="1" applyAlignment="1">
      <alignment horizontal="left" vertical="top" wrapText="1"/>
    </xf>
    <xf numFmtId="3" fontId="3" fillId="0" borderId="43" xfId="0" applyNumberFormat="1" applyFont="1" applyFill="1" applyBorder="1" applyAlignment="1">
      <alignment horizontal="center" vertical="top" wrapText="1"/>
    </xf>
    <xf numFmtId="3" fontId="3" fillId="0" borderId="60" xfId="0" applyNumberFormat="1" applyFont="1" applyFill="1" applyBorder="1" applyAlignment="1">
      <alignment horizontal="center" vertical="top" wrapText="1"/>
    </xf>
    <xf numFmtId="3" fontId="3" fillId="0" borderId="44" xfId="0" applyNumberFormat="1" applyFont="1" applyFill="1" applyBorder="1" applyAlignment="1">
      <alignment horizontal="center" vertical="top" wrapText="1"/>
    </xf>
    <xf numFmtId="3" fontId="3" fillId="0" borderId="49" xfId="0" applyNumberFormat="1" applyFont="1" applyFill="1" applyBorder="1" applyAlignment="1">
      <alignment horizontal="center" vertical="top" wrapText="1"/>
    </xf>
    <xf numFmtId="3" fontId="3" fillId="0" borderId="45" xfId="0" applyNumberFormat="1" applyFont="1" applyFill="1" applyBorder="1" applyAlignment="1">
      <alignment horizontal="center" vertical="top" wrapText="1"/>
    </xf>
    <xf numFmtId="3" fontId="3" fillId="0" borderId="61" xfId="0" applyNumberFormat="1" applyFont="1" applyFill="1" applyBorder="1" applyAlignment="1">
      <alignment horizontal="center" vertical="top" wrapText="1"/>
    </xf>
    <xf numFmtId="3" fontId="3" fillId="0" borderId="29" xfId="0" applyNumberFormat="1" applyFont="1" applyBorder="1" applyAlignment="1">
      <alignment horizontal="left" vertical="top"/>
    </xf>
    <xf numFmtId="3" fontId="3" fillId="0" borderId="26" xfId="0" applyNumberFormat="1" applyFont="1" applyBorder="1" applyAlignment="1">
      <alignment horizontal="left" vertical="top"/>
    </xf>
    <xf numFmtId="3" fontId="3" fillId="0" borderId="32" xfId="0" applyNumberFormat="1" applyFont="1" applyBorder="1" applyAlignment="1">
      <alignment horizontal="left" vertical="top"/>
    </xf>
    <xf numFmtId="3" fontId="4" fillId="9" borderId="65" xfId="0" applyNumberFormat="1" applyFont="1" applyFill="1" applyBorder="1" applyAlignment="1">
      <alignment horizontal="right" vertical="top"/>
    </xf>
    <xf numFmtId="3" fontId="4" fillId="9" borderId="4" xfId="0" applyNumberFormat="1" applyFont="1" applyFill="1" applyBorder="1" applyAlignment="1">
      <alignment horizontal="right" vertical="top"/>
    </xf>
    <xf numFmtId="3" fontId="4" fillId="9" borderId="34" xfId="0" applyNumberFormat="1" applyFont="1" applyFill="1" applyBorder="1" applyAlignment="1">
      <alignment horizontal="right" vertical="top"/>
    </xf>
    <xf numFmtId="3" fontId="4" fillId="5" borderId="0" xfId="0" applyNumberFormat="1" applyFont="1" applyFill="1" applyBorder="1" applyAlignment="1">
      <alignment horizontal="center" vertical="top" wrapText="1"/>
    </xf>
    <xf numFmtId="3" fontId="4" fillId="4" borderId="29" xfId="0" applyNumberFormat="1" applyFont="1" applyFill="1" applyBorder="1" applyAlignment="1">
      <alignment horizontal="left" vertical="top"/>
    </xf>
    <xf numFmtId="3" fontId="4" fillId="4" borderId="26" xfId="0" applyNumberFormat="1" applyFont="1" applyFill="1" applyBorder="1" applyAlignment="1">
      <alignment horizontal="left" vertical="top"/>
    </xf>
    <xf numFmtId="3" fontId="4" fillId="4" borderId="32" xfId="0" applyNumberFormat="1" applyFont="1" applyFill="1" applyBorder="1" applyAlignment="1">
      <alignment horizontal="left" vertical="top"/>
    </xf>
    <xf numFmtId="3" fontId="3" fillId="5" borderId="0" xfId="0" applyNumberFormat="1" applyFont="1" applyFill="1" applyBorder="1" applyAlignment="1">
      <alignment horizontal="center" vertical="top" wrapText="1"/>
    </xf>
    <xf numFmtId="3" fontId="4" fillId="4" borderId="10" xfId="0" applyNumberFormat="1" applyFont="1" applyFill="1" applyBorder="1" applyAlignment="1">
      <alignment horizontal="right" vertical="top"/>
    </xf>
    <xf numFmtId="3" fontId="4" fillId="4" borderId="7" xfId="0" applyNumberFormat="1" applyFont="1" applyFill="1" applyBorder="1" applyAlignment="1">
      <alignment horizontal="right" vertical="top"/>
    </xf>
    <xf numFmtId="3" fontId="4" fillId="4" borderId="75" xfId="0" applyNumberFormat="1" applyFont="1" applyFill="1" applyBorder="1" applyAlignment="1">
      <alignment horizontal="right" vertical="top"/>
    </xf>
    <xf numFmtId="3" fontId="4" fillId="0" borderId="47" xfId="0" applyNumberFormat="1" applyFont="1" applyBorder="1" applyAlignment="1">
      <alignment horizontal="center" vertical="center"/>
    </xf>
    <xf numFmtId="3" fontId="4" fillId="0" borderId="33" xfId="0" applyNumberFormat="1" applyFont="1" applyBorder="1" applyAlignment="1">
      <alignment horizontal="center" vertical="center"/>
    </xf>
    <xf numFmtId="3" fontId="4" fillId="0" borderId="46" xfId="0" applyNumberFormat="1" applyFont="1" applyBorder="1" applyAlignment="1">
      <alignment horizontal="center" vertical="center"/>
    </xf>
    <xf numFmtId="3" fontId="4" fillId="4" borderId="8" xfId="0" applyNumberFormat="1" applyFont="1" applyFill="1" applyBorder="1" applyAlignment="1">
      <alignment horizontal="center" vertical="top" wrapText="1"/>
    </xf>
    <xf numFmtId="3" fontId="4" fillId="4" borderId="7" xfId="0" applyNumberFormat="1" applyFont="1" applyFill="1" applyBorder="1" applyAlignment="1">
      <alignment horizontal="center" vertical="top" wrapText="1"/>
    </xf>
    <xf numFmtId="3" fontId="4" fillId="4" borderId="75" xfId="0" applyNumberFormat="1" applyFont="1" applyFill="1" applyBorder="1" applyAlignment="1">
      <alignment horizontal="center" vertical="top" wrapText="1"/>
    </xf>
    <xf numFmtId="3" fontId="4" fillId="0" borderId="71" xfId="0" applyNumberFormat="1" applyFont="1" applyFill="1" applyBorder="1" applyAlignment="1">
      <alignment horizontal="center" wrapText="1"/>
    </xf>
    <xf numFmtId="3" fontId="4" fillId="3" borderId="10" xfId="0" applyNumberFormat="1" applyFont="1" applyFill="1" applyBorder="1" applyAlignment="1">
      <alignment horizontal="left" vertical="top" wrapText="1"/>
    </xf>
    <xf numFmtId="3" fontId="4" fillId="3" borderId="7" xfId="0" applyNumberFormat="1" applyFont="1" applyFill="1" applyBorder="1" applyAlignment="1">
      <alignment horizontal="left" vertical="top" wrapText="1"/>
    </xf>
    <xf numFmtId="3" fontId="4" fillId="3" borderId="75" xfId="0" applyNumberFormat="1" applyFont="1" applyFill="1" applyBorder="1" applyAlignment="1">
      <alignment horizontal="left" vertical="top" wrapText="1"/>
    </xf>
    <xf numFmtId="3" fontId="2" fillId="0" borderId="9" xfId="0" applyNumberFormat="1" applyFont="1" applyFill="1" applyBorder="1" applyAlignment="1">
      <alignment horizontal="center" vertical="top" textRotation="90" wrapText="1"/>
    </xf>
    <xf numFmtId="3" fontId="2" fillId="8" borderId="44" xfId="0" applyNumberFormat="1" applyFont="1" applyFill="1" applyBorder="1" applyAlignment="1">
      <alignment horizontal="left" vertical="top" wrapText="1"/>
    </xf>
    <xf numFmtId="3" fontId="2" fillId="8" borderId="49" xfId="0" applyNumberFormat="1" applyFont="1" applyFill="1" applyBorder="1" applyAlignment="1">
      <alignment horizontal="left" vertical="top" wrapText="1"/>
    </xf>
    <xf numFmtId="3" fontId="2" fillId="0" borderId="58" xfId="0" applyNumberFormat="1" applyFont="1" applyFill="1" applyBorder="1" applyAlignment="1">
      <alignment horizontal="center" vertical="center" textRotation="90" wrapText="1"/>
    </xf>
    <xf numFmtId="3" fontId="4" fillId="2" borderId="8" xfId="0" applyNumberFormat="1" applyFont="1" applyFill="1" applyBorder="1" applyAlignment="1">
      <alignment horizontal="center" vertical="top" wrapText="1"/>
    </xf>
    <xf numFmtId="3" fontId="4" fillId="2" borderId="7" xfId="0" applyNumberFormat="1" applyFont="1" applyFill="1" applyBorder="1" applyAlignment="1">
      <alignment horizontal="center" vertical="top" wrapText="1"/>
    </xf>
    <xf numFmtId="3" fontId="4" fillId="2" borderId="75" xfId="0" applyNumberFormat="1" applyFont="1" applyFill="1" applyBorder="1" applyAlignment="1">
      <alignment horizontal="center" vertical="top" wrapText="1"/>
    </xf>
    <xf numFmtId="3" fontId="2" fillId="8" borderId="9" xfId="0" applyNumberFormat="1" applyFont="1" applyFill="1" applyBorder="1" applyAlignment="1">
      <alignment horizontal="left" vertical="top" wrapText="1"/>
    </xf>
    <xf numFmtId="3" fontId="2" fillId="8" borderId="3" xfId="0" applyNumberFormat="1" applyFont="1" applyFill="1" applyBorder="1" applyAlignment="1">
      <alignment horizontal="left" vertical="top" wrapText="1"/>
    </xf>
    <xf numFmtId="3" fontId="1" fillId="0" borderId="38" xfId="0" applyNumberFormat="1" applyFont="1" applyBorder="1" applyAlignment="1">
      <alignment horizontal="center" vertical="top" wrapText="1"/>
    </xf>
    <xf numFmtId="3" fontId="1" fillId="0" borderId="30" xfId="0" applyNumberFormat="1" applyFont="1" applyBorder="1" applyAlignment="1">
      <alignment horizontal="center" vertical="top" wrapText="1"/>
    </xf>
    <xf numFmtId="3" fontId="1" fillId="0" borderId="69" xfId="0" applyNumberFormat="1" applyFont="1" applyBorder="1" applyAlignment="1">
      <alignment horizontal="center" vertical="top" wrapText="1"/>
    </xf>
    <xf numFmtId="3" fontId="2" fillId="0" borderId="44" xfId="0" applyNumberFormat="1" applyFont="1" applyFill="1" applyBorder="1" applyAlignment="1">
      <alignment horizontal="left" vertical="top" wrapText="1"/>
    </xf>
    <xf numFmtId="3" fontId="2" fillId="0" borderId="3" xfId="0" applyNumberFormat="1" applyFont="1" applyFill="1" applyBorder="1" applyAlignment="1">
      <alignment horizontal="left" vertical="top" wrapText="1"/>
    </xf>
    <xf numFmtId="3" fontId="2" fillId="0" borderId="44" xfId="0" applyNumberFormat="1" applyFont="1" applyFill="1" applyBorder="1" applyAlignment="1">
      <alignment horizontal="center" vertical="top" textRotation="90" wrapText="1"/>
    </xf>
    <xf numFmtId="3" fontId="2" fillId="0" borderId="3" xfId="0" applyNumberFormat="1" applyFont="1" applyFill="1" applyBorder="1" applyAlignment="1">
      <alignment horizontal="center" vertical="top" textRotation="90" wrapText="1"/>
    </xf>
    <xf numFmtId="3" fontId="3" fillId="5" borderId="30" xfId="1" applyNumberFormat="1" applyFont="1" applyFill="1" applyBorder="1" applyAlignment="1">
      <alignment horizontal="left" vertical="top" wrapText="1"/>
    </xf>
    <xf numFmtId="3" fontId="3" fillId="5" borderId="69" xfId="1" applyNumberFormat="1" applyFont="1" applyFill="1" applyBorder="1" applyAlignment="1">
      <alignment horizontal="left" vertical="top" wrapText="1"/>
    </xf>
    <xf numFmtId="3" fontId="2" fillId="0" borderId="49" xfId="0" applyNumberFormat="1" applyFont="1" applyFill="1" applyBorder="1" applyAlignment="1">
      <alignment horizontal="left" vertical="top" wrapText="1"/>
    </xf>
    <xf numFmtId="3" fontId="4" fillId="3" borderId="10" xfId="0" applyNumberFormat="1" applyFont="1" applyFill="1" applyBorder="1" applyAlignment="1">
      <alignment horizontal="right" vertical="top"/>
    </xf>
    <xf numFmtId="3" fontId="4" fillId="3" borderId="7" xfId="0" applyNumberFormat="1" applyFont="1" applyFill="1" applyBorder="1" applyAlignment="1">
      <alignment horizontal="right" vertical="top"/>
    </xf>
    <xf numFmtId="3" fontId="4" fillId="3" borderId="75" xfId="0" applyNumberFormat="1" applyFont="1" applyFill="1" applyBorder="1" applyAlignment="1">
      <alignment horizontal="right" vertical="top"/>
    </xf>
    <xf numFmtId="3" fontId="4" fillId="3" borderId="8" xfId="0" applyNumberFormat="1" applyFont="1" applyFill="1" applyBorder="1" applyAlignment="1">
      <alignment horizontal="center" vertical="top" wrapText="1"/>
    </xf>
    <xf numFmtId="3" fontId="4" fillId="3" borderId="7" xfId="0" applyNumberFormat="1" applyFont="1" applyFill="1" applyBorder="1" applyAlignment="1">
      <alignment horizontal="center" vertical="top" wrapText="1"/>
    </xf>
    <xf numFmtId="3" fontId="4" fillId="3" borderId="75" xfId="0" applyNumberFormat="1" applyFont="1" applyFill="1" applyBorder="1" applyAlignment="1">
      <alignment horizontal="center" vertical="top" wrapText="1"/>
    </xf>
    <xf numFmtId="3" fontId="4" fillId="2" borderId="10" xfId="0" applyNumberFormat="1" applyFont="1" applyFill="1" applyBorder="1" applyAlignment="1">
      <alignment horizontal="right" vertical="top"/>
    </xf>
    <xf numFmtId="3" fontId="4" fillId="2" borderId="7" xfId="0" applyNumberFormat="1" applyFont="1" applyFill="1" applyBorder="1" applyAlignment="1">
      <alignment horizontal="right" vertical="top"/>
    </xf>
    <xf numFmtId="3" fontId="4" fillId="2" borderId="75" xfId="0" applyNumberFormat="1" applyFont="1" applyFill="1" applyBorder="1" applyAlignment="1">
      <alignment horizontal="right" vertical="top"/>
    </xf>
    <xf numFmtId="3" fontId="3" fillId="8" borderId="9" xfId="0" applyNumberFormat="1" applyFont="1" applyFill="1" applyBorder="1" applyAlignment="1">
      <alignment horizontal="left" vertical="top" wrapText="1"/>
    </xf>
    <xf numFmtId="3" fontId="3" fillId="0" borderId="9" xfId="0" applyNumberFormat="1" applyFont="1" applyFill="1" applyBorder="1" applyAlignment="1">
      <alignment horizontal="center" vertical="top" textRotation="90" wrapText="1"/>
    </xf>
    <xf numFmtId="3" fontId="4" fillId="6" borderId="64" xfId="0" applyNumberFormat="1" applyFont="1" applyFill="1" applyBorder="1" applyAlignment="1">
      <alignment horizontal="right" vertical="top" wrapText="1"/>
    </xf>
    <xf numFmtId="3" fontId="4" fillId="6" borderId="4" xfId="0" applyNumberFormat="1" applyFont="1" applyFill="1" applyBorder="1" applyAlignment="1">
      <alignment horizontal="right" vertical="top" wrapText="1"/>
    </xf>
    <xf numFmtId="3" fontId="4" fillId="6" borderId="34" xfId="0" applyNumberFormat="1" applyFont="1" applyFill="1" applyBorder="1" applyAlignment="1">
      <alignment horizontal="right" vertical="top" wrapText="1"/>
    </xf>
    <xf numFmtId="3" fontId="3" fillId="8" borderId="44" xfId="0" applyNumberFormat="1" applyFont="1" applyFill="1" applyBorder="1" applyAlignment="1">
      <alignment horizontal="left" vertical="top" wrapText="1"/>
    </xf>
    <xf numFmtId="3" fontId="3" fillId="8" borderId="49" xfId="0" applyNumberFormat="1" applyFont="1" applyFill="1" applyBorder="1" applyAlignment="1">
      <alignment horizontal="left" vertical="top" wrapText="1"/>
    </xf>
    <xf numFmtId="3" fontId="3" fillId="8" borderId="40" xfId="0" applyNumberFormat="1" applyFont="1" applyFill="1" applyBorder="1" applyAlignment="1">
      <alignment horizontal="left" vertical="top" wrapText="1"/>
    </xf>
    <xf numFmtId="3" fontId="3" fillId="8" borderId="30" xfId="0" applyNumberFormat="1" applyFont="1" applyFill="1" applyBorder="1" applyAlignment="1">
      <alignment horizontal="left" vertical="top" wrapText="1"/>
    </xf>
    <xf numFmtId="3" fontId="3" fillId="8" borderId="53" xfId="0" applyNumberFormat="1" applyFont="1" applyFill="1" applyBorder="1" applyAlignment="1">
      <alignment horizontal="left" vertical="top" wrapText="1"/>
    </xf>
    <xf numFmtId="3" fontId="3" fillId="0" borderId="58" xfId="0" applyNumberFormat="1" applyFont="1" applyFill="1" applyBorder="1" applyAlignment="1">
      <alignment horizontal="center" vertical="top" textRotation="90" wrapText="1"/>
    </xf>
    <xf numFmtId="3" fontId="3" fillId="0" borderId="61" xfId="0" applyNumberFormat="1" applyFont="1" applyFill="1" applyBorder="1" applyAlignment="1">
      <alignment horizontal="center" vertical="top" textRotation="90" wrapText="1"/>
    </xf>
    <xf numFmtId="3" fontId="3" fillId="6" borderId="65" xfId="0" applyNumberFormat="1" applyFont="1" applyFill="1" applyBorder="1" applyAlignment="1">
      <alignment horizontal="center" vertical="top" wrapText="1"/>
    </xf>
    <xf numFmtId="3" fontId="3" fillId="6" borderId="4" xfId="0" applyNumberFormat="1" applyFont="1" applyFill="1" applyBorder="1" applyAlignment="1">
      <alignment horizontal="center" vertical="top" wrapText="1"/>
    </xf>
    <xf numFmtId="3" fontId="3" fillId="6" borderId="34" xfId="0" applyNumberFormat="1" applyFont="1" applyFill="1" applyBorder="1" applyAlignment="1">
      <alignment horizontal="center" vertical="top" wrapText="1"/>
    </xf>
    <xf numFmtId="0" fontId="2" fillId="8" borderId="83" xfId="0" applyFont="1" applyFill="1" applyBorder="1" applyAlignment="1">
      <alignment horizontal="left" vertical="top" wrapText="1"/>
    </xf>
    <xf numFmtId="0" fontId="2" fillId="8" borderId="53" xfId="0" applyFont="1" applyFill="1" applyBorder="1" applyAlignment="1">
      <alignment horizontal="left" vertical="top" wrapText="1"/>
    </xf>
    <xf numFmtId="3" fontId="3" fillId="0" borderId="13" xfId="0" applyNumberFormat="1" applyFont="1" applyFill="1" applyBorder="1" applyAlignment="1">
      <alignment horizontal="left" vertical="top" wrapText="1"/>
    </xf>
    <xf numFmtId="3" fontId="3" fillId="0" borderId="3" xfId="0" applyNumberFormat="1" applyFont="1" applyFill="1" applyBorder="1" applyAlignment="1">
      <alignment horizontal="left" vertical="top" wrapText="1"/>
    </xf>
    <xf numFmtId="3" fontId="3" fillId="0" borderId="13" xfId="0" applyNumberFormat="1" applyFont="1" applyFill="1" applyBorder="1" applyAlignment="1">
      <alignment horizontal="center" vertical="top" textRotation="90" wrapText="1"/>
    </xf>
    <xf numFmtId="3" fontId="3" fillId="0" borderId="3" xfId="0" applyNumberFormat="1" applyFont="1" applyFill="1" applyBorder="1" applyAlignment="1">
      <alignment horizontal="center" vertical="top" textRotation="90" wrapText="1"/>
    </xf>
    <xf numFmtId="3" fontId="4" fillId="0" borderId="38" xfId="0" applyNumberFormat="1" applyFont="1" applyBorder="1" applyAlignment="1">
      <alignment horizontal="center" vertical="top"/>
    </xf>
    <xf numFmtId="3" fontId="4" fillId="0" borderId="30" xfId="0" applyNumberFormat="1" applyFont="1" applyBorder="1" applyAlignment="1">
      <alignment horizontal="center" vertical="top"/>
    </xf>
    <xf numFmtId="3" fontId="4" fillId="0" borderId="69" xfId="0" applyNumberFormat="1" applyFont="1" applyBorder="1" applyAlignment="1">
      <alignment horizontal="center" vertical="top"/>
    </xf>
    <xf numFmtId="3" fontId="3" fillId="0" borderId="38" xfId="0" applyNumberFormat="1" applyFont="1" applyBorder="1" applyAlignment="1">
      <alignment horizontal="left" vertical="top" wrapText="1"/>
    </xf>
    <xf numFmtId="3" fontId="3" fillId="0" borderId="53" xfId="0" applyNumberFormat="1" applyFont="1" applyBorder="1" applyAlignment="1">
      <alignment horizontal="left" vertical="top" wrapText="1"/>
    </xf>
    <xf numFmtId="3" fontId="3" fillId="5" borderId="44" xfId="0" applyNumberFormat="1" applyFont="1" applyFill="1" applyBorder="1" applyAlignment="1">
      <alignment horizontal="left" vertical="top" wrapText="1"/>
    </xf>
    <xf numFmtId="3" fontId="3" fillId="5" borderId="9" xfId="0" applyNumberFormat="1" applyFont="1" applyFill="1" applyBorder="1" applyAlignment="1">
      <alignment horizontal="left" vertical="top" wrapText="1"/>
    </xf>
    <xf numFmtId="3" fontId="3" fillId="0" borderId="44" xfId="0" applyNumberFormat="1" applyFont="1" applyFill="1" applyBorder="1" applyAlignment="1">
      <alignment horizontal="left" vertical="top" wrapText="1"/>
    </xf>
    <xf numFmtId="3" fontId="4" fillId="3" borderId="20" xfId="0" applyNumberFormat="1" applyFont="1" applyFill="1" applyBorder="1" applyAlignment="1">
      <alignment horizontal="right" vertical="top"/>
    </xf>
    <xf numFmtId="3" fontId="4" fillId="3" borderId="71" xfId="0" applyNumberFormat="1" applyFont="1" applyFill="1" applyBorder="1" applyAlignment="1">
      <alignment horizontal="right" vertical="top"/>
    </xf>
    <xf numFmtId="3" fontId="4" fillId="3" borderId="28" xfId="0" applyNumberFormat="1" applyFont="1" applyFill="1" applyBorder="1" applyAlignment="1">
      <alignment horizontal="left" vertical="top" wrapText="1"/>
    </xf>
    <xf numFmtId="3" fontId="4" fillId="3" borderId="23" xfId="0" applyNumberFormat="1" applyFont="1" applyFill="1" applyBorder="1" applyAlignment="1">
      <alignment horizontal="left" vertical="top" wrapText="1"/>
    </xf>
    <xf numFmtId="3" fontId="9" fillId="0" borderId="13" xfId="0" applyNumberFormat="1" applyFont="1" applyFill="1" applyBorder="1" applyAlignment="1">
      <alignment horizontal="left" vertical="top" wrapText="1"/>
    </xf>
    <xf numFmtId="3" fontId="9" fillId="0" borderId="9" xfId="0" applyNumberFormat="1" applyFont="1" applyFill="1" applyBorder="1" applyAlignment="1">
      <alignment horizontal="left" vertical="top" wrapText="1"/>
    </xf>
    <xf numFmtId="3" fontId="3" fillId="8" borderId="3" xfId="0" applyNumberFormat="1" applyFont="1" applyFill="1" applyBorder="1" applyAlignment="1">
      <alignment horizontal="left" vertical="top" wrapText="1"/>
    </xf>
    <xf numFmtId="3" fontId="3" fillId="5" borderId="30" xfId="0" applyNumberFormat="1" applyFont="1" applyFill="1" applyBorder="1" applyAlignment="1">
      <alignment horizontal="left" vertical="top" wrapText="1"/>
    </xf>
    <xf numFmtId="3" fontId="3" fillId="0" borderId="69" xfId="0" applyNumberFormat="1" applyFont="1" applyFill="1" applyBorder="1" applyAlignment="1">
      <alignment horizontal="left" vertical="top" wrapText="1"/>
    </xf>
    <xf numFmtId="3" fontId="3" fillId="8" borderId="13" xfId="0" applyNumberFormat="1" applyFont="1" applyFill="1" applyBorder="1" applyAlignment="1">
      <alignment horizontal="left" vertical="top" wrapText="1"/>
    </xf>
    <xf numFmtId="3" fontId="4" fillId="7" borderId="47" xfId="0" applyNumberFormat="1" applyFont="1" applyFill="1" applyBorder="1" applyAlignment="1">
      <alignment horizontal="left" vertical="top" wrapText="1"/>
    </xf>
    <xf numFmtId="3" fontId="4" fillId="7" borderId="33" xfId="0" applyNumberFormat="1" applyFont="1" applyFill="1" applyBorder="1" applyAlignment="1">
      <alignment horizontal="left" vertical="top" wrapText="1"/>
    </xf>
    <xf numFmtId="3" fontId="4" fillId="7" borderId="46" xfId="0" applyNumberFormat="1" applyFont="1" applyFill="1" applyBorder="1" applyAlignment="1">
      <alignment horizontal="left" vertical="top" wrapText="1"/>
    </xf>
    <xf numFmtId="3" fontId="4" fillId="4" borderId="66" xfId="0" applyNumberFormat="1" applyFont="1" applyFill="1" applyBorder="1" applyAlignment="1">
      <alignment horizontal="left" vertical="top" wrapText="1"/>
    </xf>
    <xf numFmtId="3" fontId="4" fillId="4" borderId="62" xfId="0" applyNumberFormat="1" applyFont="1" applyFill="1" applyBorder="1" applyAlignment="1">
      <alignment horizontal="left" vertical="top" wrapText="1"/>
    </xf>
    <xf numFmtId="3" fontId="4" fillId="4" borderId="35" xfId="0" applyNumberFormat="1" applyFont="1" applyFill="1" applyBorder="1" applyAlignment="1">
      <alignment horizontal="left" vertical="top" wrapText="1"/>
    </xf>
    <xf numFmtId="3" fontId="4" fillId="2" borderId="7" xfId="0" applyNumberFormat="1" applyFont="1" applyFill="1" applyBorder="1" applyAlignment="1">
      <alignment horizontal="left" vertical="top"/>
    </xf>
    <xf numFmtId="3" fontId="4" fillId="2" borderId="75" xfId="0" applyNumberFormat="1" applyFont="1" applyFill="1" applyBorder="1" applyAlignment="1">
      <alignment horizontal="left" vertical="top"/>
    </xf>
    <xf numFmtId="3" fontId="4" fillId="3" borderId="3" xfId="0" applyNumberFormat="1" applyFont="1" applyFill="1" applyBorder="1" applyAlignment="1">
      <alignment horizontal="left" vertical="top" wrapText="1"/>
    </xf>
    <xf numFmtId="3" fontId="4" fillId="3" borderId="20" xfId="0" applyNumberFormat="1" applyFont="1" applyFill="1" applyBorder="1" applyAlignment="1">
      <alignment horizontal="left" vertical="top" wrapText="1"/>
    </xf>
    <xf numFmtId="3" fontId="4" fillId="3" borderId="70" xfId="0" applyNumberFormat="1" applyFont="1" applyFill="1" applyBorder="1" applyAlignment="1">
      <alignment horizontal="left" vertical="top" wrapText="1"/>
    </xf>
    <xf numFmtId="3" fontId="12" fillId="0" borderId="0" xfId="0" applyNumberFormat="1" applyFont="1" applyAlignment="1">
      <alignment horizontal="center" vertical="top"/>
    </xf>
    <xf numFmtId="3" fontId="13" fillId="0" borderId="0" xfId="0" applyNumberFormat="1" applyFont="1" applyAlignment="1">
      <alignment horizontal="center" vertical="top" wrapText="1"/>
    </xf>
    <xf numFmtId="3" fontId="14" fillId="0" borderId="0" xfId="0" applyNumberFormat="1" applyFont="1" applyAlignment="1">
      <alignment horizontal="center" vertical="top" wrapText="1"/>
    </xf>
    <xf numFmtId="3" fontId="15" fillId="0" borderId="0" xfId="0" applyNumberFormat="1" applyFont="1" applyAlignment="1">
      <alignment horizontal="center" vertical="top"/>
    </xf>
    <xf numFmtId="3" fontId="3" fillId="0" borderId="71" xfId="0" applyNumberFormat="1" applyFont="1" applyBorder="1" applyAlignment="1">
      <alignment horizontal="right" vertical="top"/>
    </xf>
    <xf numFmtId="3" fontId="2" fillId="0" borderId="56" xfId="0" applyNumberFormat="1" applyFont="1" applyBorder="1" applyAlignment="1">
      <alignment horizontal="center" vertical="center" textRotation="90" wrapText="1"/>
    </xf>
    <xf numFmtId="3" fontId="2" fillId="0" borderId="59" xfId="0" applyNumberFormat="1" applyFont="1" applyBorder="1" applyAlignment="1">
      <alignment horizontal="center" vertical="center" textRotation="90" wrapText="1"/>
    </xf>
    <xf numFmtId="3" fontId="2" fillId="0" borderId="52" xfId="0" applyNumberFormat="1" applyFont="1" applyBorder="1" applyAlignment="1">
      <alignment horizontal="center" vertical="center" textRotation="90" wrapText="1"/>
    </xf>
    <xf numFmtId="3" fontId="2" fillId="0" borderId="48" xfId="0" applyNumberFormat="1" applyFont="1" applyBorder="1" applyAlignment="1">
      <alignment horizontal="center" vertical="center" textRotation="90" wrapText="1"/>
    </xf>
    <xf numFmtId="3" fontId="2" fillId="0" borderId="24" xfId="0" applyNumberFormat="1" applyFont="1" applyBorder="1" applyAlignment="1">
      <alignment horizontal="center" vertical="center" textRotation="90" wrapText="1"/>
    </xf>
    <xf numFmtId="3" fontId="2" fillId="0" borderId="1" xfId="0" applyNumberFormat="1" applyFont="1" applyBorder="1" applyAlignment="1">
      <alignment horizontal="center" vertical="center" textRotation="90" wrapText="1"/>
    </xf>
    <xf numFmtId="3" fontId="2" fillId="0" borderId="13"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28" xfId="0" applyNumberFormat="1" applyFont="1" applyBorder="1" applyAlignment="1">
      <alignment horizontal="center" vertical="center" textRotation="90" wrapText="1"/>
    </xf>
    <xf numFmtId="3" fontId="2" fillId="0" borderId="22" xfId="0" applyNumberFormat="1" applyFont="1" applyBorder="1" applyAlignment="1">
      <alignment horizontal="center" vertical="center" textRotation="90" wrapText="1"/>
    </xf>
    <xf numFmtId="3" fontId="2" fillId="0" borderId="20" xfId="0" applyNumberFormat="1" applyFont="1" applyBorder="1" applyAlignment="1">
      <alignment horizontal="center" vertical="center" textRotation="90" wrapText="1"/>
    </xf>
    <xf numFmtId="3" fontId="2" fillId="0" borderId="30" xfId="0" applyNumberFormat="1" applyFont="1" applyBorder="1" applyAlignment="1">
      <alignment horizontal="center" vertical="center" wrapText="1"/>
    </xf>
    <xf numFmtId="3" fontId="2" fillId="0" borderId="69" xfId="0" applyNumberFormat="1" applyFont="1" applyBorder="1" applyAlignment="1">
      <alignment horizontal="center" vertical="center" wrapText="1"/>
    </xf>
    <xf numFmtId="3" fontId="3" fillId="0" borderId="12"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36" xfId="0" applyNumberFormat="1" applyFont="1" applyBorder="1" applyAlignment="1">
      <alignment horizontal="center" vertical="center"/>
    </xf>
    <xf numFmtId="3" fontId="2" fillId="0" borderId="47" xfId="0" applyNumberFormat="1" applyFont="1" applyBorder="1" applyAlignment="1">
      <alignment horizontal="center" vertical="center" wrapText="1"/>
    </xf>
    <xf numFmtId="3" fontId="2" fillId="0" borderId="33" xfId="0" applyNumberFormat="1" applyFont="1" applyBorder="1" applyAlignment="1">
      <alignment horizontal="center" vertical="center" wrapText="1"/>
    </xf>
    <xf numFmtId="3" fontId="2" fillId="0" borderId="46" xfId="0" applyNumberFormat="1" applyFont="1" applyBorder="1" applyAlignment="1">
      <alignment horizontal="center" vertical="center" wrapText="1"/>
    </xf>
    <xf numFmtId="3" fontId="2" fillId="0" borderId="38" xfId="0" applyNumberFormat="1" applyFont="1" applyBorder="1" applyAlignment="1">
      <alignment horizontal="center" vertical="center" textRotation="90" wrapText="1"/>
    </xf>
    <xf numFmtId="3" fontId="2" fillId="0" borderId="30" xfId="0" applyNumberFormat="1" applyFont="1" applyBorder="1" applyAlignment="1">
      <alignment horizontal="center" vertical="center" textRotation="90" wrapText="1"/>
    </xf>
    <xf numFmtId="3" fontId="2" fillId="0" borderId="69" xfId="0" applyNumberFormat="1" applyFont="1" applyBorder="1" applyAlignment="1">
      <alignment horizontal="center" vertical="center" textRotation="90" wrapText="1"/>
    </xf>
    <xf numFmtId="3" fontId="8" fillId="0" borderId="0" xfId="0" applyNumberFormat="1" applyFont="1" applyAlignment="1">
      <alignment horizontal="right" vertical="top" wrapText="1"/>
    </xf>
    <xf numFmtId="3" fontId="3" fillId="8" borderId="30" xfId="0" applyNumberFormat="1" applyFont="1" applyFill="1" applyBorder="1" applyAlignment="1">
      <alignment horizontal="center" vertical="top"/>
    </xf>
    <xf numFmtId="3" fontId="3" fillId="8" borderId="69" xfId="0" applyNumberFormat="1" applyFont="1" applyFill="1" applyBorder="1" applyAlignment="1">
      <alignment horizontal="center" vertical="top"/>
    </xf>
    <xf numFmtId="3" fontId="4" fillId="6" borderId="4" xfId="0" applyNumberFormat="1" applyFont="1" applyFill="1" applyBorder="1" applyAlignment="1">
      <alignment horizontal="center" vertical="top" wrapText="1"/>
    </xf>
    <xf numFmtId="3" fontId="3" fillId="6" borderId="15" xfId="0" applyNumberFormat="1" applyFont="1" applyFill="1" applyBorder="1" applyAlignment="1">
      <alignment horizontal="center" vertical="top" wrapText="1"/>
    </xf>
    <xf numFmtId="3" fontId="3" fillId="6" borderId="71" xfId="0" applyNumberFormat="1" applyFont="1" applyFill="1" applyBorder="1" applyAlignment="1">
      <alignment horizontal="center" vertical="top" wrapText="1"/>
    </xf>
    <xf numFmtId="3" fontId="3" fillId="6" borderId="50" xfId="0" applyNumberFormat="1" applyFont="1" applyFill="1" applyBorder="1" applyAlignment="1">
      <alignment horizontal="center" vertical="top" wrapText="1"/>
    </xf>
    <xf numFmtId="3" fontId="3" fillId="8" borderId="36" xfId="0" applyNumberFormat="1" applyFont="1" applyFill="1" applyBorder="1" applyAlignment="1">
      <alignment horizontal="left" vertical="top" wrapText="1"/>
    </xf>
    <xf numFmtId="3" fontId="3" fillId="8" borderId="55" xfId="0" applyNumberFormat="1" applyFont="1" applyFill="1" applyBorder="1" applyAlignment="1">
      <alignment horizontal="left" vertical="top" wrapText="1"/>
    </xf>
    <xf numFmtId="3" fontId="8" fillId="0" borderId="38" xfId="0" applyNumberFormat="1" applyFont="1" applyBorder="1" applyAlignment="1">
      <alignment horizontal="center" vertical="center"/>
    </xf>
    <xf numFmtId="3" fontId="8" fillId="0" borderId="30" xfId="0" applyNumberFormat="1" applyFont="1" applyBorder="1" applyAlignment="1">
      <alignment horizontal="center" vertical="center"/>
    </xf>
    <xf numFmtId="3" fontId="8" fillId="0" borderId="69" xfId="0" applyNumberFormat="1" applyFont="1" applyBorder="1" applyAlignment="1">
      <alignment horizontal="center" vertical="center"/>
    </xf>
    <xf numFmtId="3" fontId="9" fillId="0" borderId="49" xfId="0" applyNumberFormat="1" applyFont="1" applyFill="1" applyBorder="1" applyAlignment="1">
      <alignment horizontal="left" vertical="top" wrapText="1"/>
    </xf>
    <xf numFmtId="3" fontId="11" fillId="0" borderId="9" xfId="0" applyNumberFormat="1" applyFont="1" applyFill="1" applyBorder="1" applyAlignment="1">
      <alignment horizontal="left" vertical="top" wrapText="1"/>
    </xf>
    <xf numFmtId="3" fontId="3" fillId="5" borderId="49" xfId="0" applyNumberFormat="1" applyFont="1" applyFill="1" applyBorder="1" applyAlignment="1">
      <alignment horizontal="left" vertical="top" wrapText="1"/>
    </xf>
    <xf numFmtId="3" fontId="3" fillId="8" borderId="0" xfId="0" applyNumberFormat="1" applyFont="1" applyFill="1" applyBorder="1" applyAlignment="1">
      <alignment horizontal="left" vertical="top" wrapText="1"/>
    </xf>
    <xf numFmtId="3" fontId="3" fillId="0" borderId="38" xfId="0" applyNumberFormat="1" applyFont="1" applyFill="1" applyBorder="1" applyAlignment="1">
      <alignment horizontal="left" vertical="top" wrapText="1"/>
    </xf>
    <xf numFmtId="3" fontId="3" fillId="0" borderId="30" xfId="0" applyNumberFormat="1" applyFont="1" applyFill="1" applyBorder="1" applyAlignment="1">
      <alignment horizontal="left" vertical="top" wrapText="1"/>
    </xf>
    <xf numFmtId="3" fontId="11" fillId="8" borderId="44" xfId="0" applyNumberFormat="1" applyFont="1" applyFill="1" applyBorder="1" applyAlignment="1">
      <alignment horizontal="left" vertical="top" wrapText="1"/>
    </xf>
    <xf numFmtId="3" fontId="11" fillId="8" borderId="9" xfId="0" applyNumberFormat="1" applyFont="1" applyFill="1" applyBorder="1" applyAlignment="1">
      <alignment horizontal="left" vertical="top" wrapText="1"/>
    </xf>
    <xf numFmtId="3" fontId="2" fillId="0" borderId="30" xfId="0" applyNumberFormat="1" applyFont="1" applyFill="1" applyBorder="1" applyAlignment="1">
      <alignment horizontal="left" vertical="top" wrapText="1"/>
    </xf>
    <xf numFmtId="3" fontId="2" fillId="0" borderId="53" xfId="0" applyNumberFormat="1" applyFont="1" applyFill="1" applyBorder="1" applyAlignment="1">
      <alignment horizontal="left" vertical="top" wrapText="1"/>
    </xf>
    <xf numFmtId="3" fontId="20" fillId="8" borderId="9" xfId="0" applyNumberFormat="1" applyFont="1" applyFill="1" applyBorder="1" applyAlignment="1">
      <alignment horizontal="left" vertical="top" wrapText="1"/>
    </xf>
    <xf numFmtId="3" fontId="20" fillId="8" borderId="49" xfId="0" applyNumberFormat="1" applyFont="1" applyFill="1" applyBorder="1" applyAlignment="1">
      <alignment horizontal="left" vertical="top" wrapText="1"/>
    </xf>
    <xf numFmtId="0" fontId="3" fillId="5" borderId="30" xfId="0" applyFont="1" applyFill="1" applyBorder="1" applyAlignment="1">
      <alignment horizontal="left" vertical="top"/>
    </xf>
    <xf numFmtId="3" fontId="18" fillId="0" borderId="44" xfId="0" applyNumberFormat="1" applyFont="1" applyFill="1" applyBorder="1" applyAlignment="1">
      <alignment horizontal="left" vertical="top" wrapText="1"/>
    </xf>
    <xf numFmtId="3" fontId="18" fillId="0" borderId="3" xfId="0" applyNumberFormat="1" applyFont="1" applyFill="1" applyBorder="1" applyAlignment="1">
      <alignment horizontal="left" vertical="top" wrapText="1"/>
    </xf>
    <xf numFmtId="3" fontId="2" fillId="0" borderId="45" xfId="0" applyNumberFormat="1" applyFont="1" applyFill="1" applyBorder="1" applyAlignment="1">
      <alignment horizontal="center" vertical="center" textRotation="90" wrapText="1"/>
    </xf>
    <xf numFmtId="3" fontId="2" fillId="0" borderId="61" xfId="0" applyNumberFormat="1" applyFont="1" applyFill="1" applyBorder="1" applyAlignment="1">
      <alignment horizontal="center" vertical="center" textRotation="90" wrapText="1"/>
    </xf>
    <xf numFmtId="0" fontId="2" fillId="5" borderId="30" xfId="0" applyFont="1" applyFill="1" applyBorder="1" applyAlignment="1">
      <alignment horizontal="left" vertical="top" wrapText="1"/>
    </xf>
    <xf numFmtId="0" fontId="2" fillId="5" borderId="53" xfId="0" applyFont="1" applyFill="1" applyBorder="1" applyAlignment="1">
      <alignment horizontal="left" vertical="top" wrapText="1"/>
    </xf>
    <xf numFmtId="3" fontId="3" fillId="8" borderId="38" xfId="0" applyNumberFormat="1" applyFont="1" applyFill="1" applyBorder="1" applyAlignment="1">
      <alignment horizontal="left" vertical="top" wrapText="1"/>
    </xf>
    <xf numFmtId="3" fontId="4" fillId="2" borderId="26" xfId="0" applyNumberFormat="1" applyFont="1" applyFill="1" applyBorder="1" applyAlignment="1">
      <alignment horizontal="left" vertical="top"/>
    </xf>
    <xf numFmtId="3" fontId="4" fillId="2" borderId="32" xfId="0" applyNumberFormat="1" applyFont="1" applyFill="1" applyBorder="1" applyAlignment="1">
      <alignment horizontal="left" vertical="top"/>
    </xf>
    <xf numFmtId="3" fontId="11" fillId="0" borderId="49" xfId="0" applyNumberFormat="1" applyFont="1" applyFill="1" applyBorder="1" applyAlignment="1">
      <alignment horizontal="left" vertical="top" wrapText="1"/>
    </xf>
    <xf numFmtId="3" fontId="2" fillId="0" borderId="9" xfId="0" applyNumberFormat="1" applyFont="1" applyFill="1" applyBorder="1" applyAlignment="1">
      <alignment horizontal="left" vertical="top" wrapText="1"/>
    </xf>
    <xf numFmtId="3" fontId="3" fillId="0" borderId="45" xfId="0" applyNumberFormat="1" applyFont="1" applyFill="1" applyBorder="1" applyAlignment="1">
      <alignment horizontal="center" vertical="top" textRotation="90" wrapText="1"/>
    </xf>
    <xf numFmtId="3" fontId="3" fillId="0" borderId="40" xfId="0" applyNumberFormat="1" applyFont="1" applyBorder="1" applyAlignment="1">
      <alignment horizontal="left" vertical="top" wrapText="1"/>
    </xf>
    <xf numFmtId="3" fontId="3" fillId="5" borderId="30" xfId="0" applyNumberFormat="1" applyFont="1" applyFill="1" applyBorder="1" applyAlignment="1">
      <alignment horizontal="center" vertical="top"/>
    </xf>
    <xf numFmtId="3" fontId="3" fillId="5" borderId="69" xfId="0" applyNumberFormat="1" applyFont="1" applyFill="1" applyBorder="1" applyAlignment="1">
      <alignment horizontal="center" vertical="top"/>
    </xf>
    <xf numFmtId="3" fontId="3" fillId="5" borderId="38" xfId="0" applyNumberFormat="1" applyFont="1" applyFill="1" applyBorder="1" applyAlignment="1">
      <alignment horizontal="left" vertical="top" wrapText="1"/>
    </xf>
    <xf numFmtId="3" fontId="3" fillId="0" borderId="30" xfId="0" applyNumberFormat="1" applyFont="1" applyBorder="1" applyAlignment="1">
      <alignment horizontal="left" vertical="top" wrapText="1"/>
    </xf>
    <xf numFmtId="165" fontId="3" fillId="0" borderId="21" xfId="0" applyNumberFormat="1" applyFont="1" applyBorder="1" applyAlignment="1">
      <alignment horizontal="center" vertical="center" textRotation="90" wrapText="1"/>
    </xf>
    <xf numFmtId="165" fontId="3" fillId="0" borderId="16" xfId="0" applyNumberFormat="1" applyFont="1" applyBorder="1" applyAlignment="1">
      <alignment horizontal="center" vertical="center" textRotation="90" wrapText="1"/>
    </xf>
    <xf numFmtId="165" fontId="3" fillId="0" borderId="17" xfId="0" applyNumberFormat="1" applyFont="1" applyBorder="1" applyAlignment="1">
      <alignment horizontal="center" vertical="center" textRotation="90" wrapText="1"/>
    </xf>
    <xf numFmtId="165" fontId="3" fillId="0" borderId="13" xfId="0" applyNumberFormat="1" applyFont="1" applyBorder="1" applyAlignment="1">
      <alignment horizontal="center" vertical="center" textRotation="90" wrapText="1"/>
    </xf>
    <xf numFmtId="165" fontId="3" fillId="0" borderId="9" xfId="0" applyNumberFormat="1" applyFont="1" applyBorder="1" applyAlignment="1">
      <alignment horizontal="center" vertical="center" textRotation="90" wrapText="1"/>
    </xf>
    <xf numFmtId="165" fontId="3" fillId="0" borderId="3" xfId="0" applyNumberFormat="1" applyFont="1" applyBorder="1" applyAlignment="1">
      <alignment horizontal="center" vertical="center" textRotation="90" wrapText="1"/>
    </xf>
    <xf numFmtId="165" fontId="3" fillId="0" borderId="57" xfId="0" applyNumberFormat="1" applyFont="1" applyBorder="1" applyAlignment="1">
      <alignment horizontal="center" vertical="center" textRotation="90" wrapText="1"/>
    </xf>
    <xf numFmtId="165" fontId="3" fillId="0" borderId="58" xfId="0" applyNumberFormat="1" applyFont="1" applyBorder="1" applyAlignment="1">
      <alignment horizontal="center" vertical="center" textRotation="90" wrapText="1"/>
    </xf>
    <xf numFmtId="165" fontId="3" fillId="0" borderId="70" xfId="0" applyNumberFormat="1" applyFont="1" applyBorder="1" applyAlignment="1">
      <alignment horizontal="center" vertical="center" textRotation="90" wrapText="1"/>
    </xf>
  </cellXfs>
  <cellStyles count="3">
    <cellStyle name="Įprastas" xfId="0" builtinId="0"/>
    <cellStyle name="Įprastas 2" xfId="1"/>
    <cellStyle name="Įprastas 3" xfId="2"/>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4" sqref="B4"/>
    </sheetView>
  </sheetViews>
  <sheetFormatPr defaultColWidth="9.140625" defaultRowHeight="15.75" x14ac:dyDescent="0.25"/>
  <cols>
    <col min="1" max="1" width="22.7109375" style="4" customWidth="1"/>
    <col min="2" max="2" width="60.7109375" style="4" customWidth="1"/>
    <col min="3" max="16384" width="9.140625" style="4"/>
  </cols>
  <sheetData>
    <row r="1" spans="1:2" x14ac:dyDescent="0.25">
      <c r="A1" s="815" t="s">
        <v>35</v>
      </c>
      <c r="B1" s="815"/>
    </row>
    <row r="2" spans="1:2" ht="31.5" x14ac:dyDescent="0.25">
      <c r="A2" s="5" t="s">
        <v>4</v>
      </c>
      <c r="B2" s="6" t="s">
        <v>36</v>
      </c>
    </row>
    <row r="3" spans="1:2" x14ac:dyDescent="0.25">
      <c r="A3" s="5">
        <v>1</v>
      </c>
      <c r="B3" s="6" t="s">
        <v>37</v>
      </c>
    </row>
    <row r="4" spans="1:2" x14ac:dyDescent="0.25">
      <c r="A4" s="5">
        <v>2</v>
      </c>
      <c r="B4" s="6" t="s">
        <v>38</v>
      </c>
    </row>
    <row r="5" spans="1:2" x14ac:dyDescent="0.25">
      <c r="A5" s="5">
        <v>3</v>
      </c>
      <c r="B5" s="6" t="s">
        <v>39</v>
      </c>
    </row>
    <row r="6" spans="1:2" x14ac:dyDescent="0.25">
      <c r="A6" s="5">
        <v>4</v>
      </c>
      <c r="B6" s="6" t="s">
        <v>40</v>
      </c>
    </row>
    <row r="7" spans="1:2" x14ac:dyDescent="0.25">
      <c r="A7" s="5">
        <v>5</v>
      </c>
      <c r="B7" s="6" t="s">
        <v>41</v>
      </c>
    </row>
    <row r="8" spans="1:2" x14ac:dyDescent="0.25">
      <c r="A8" s="5">
        <v>6</v>
      </c>
      <c r="B8" s="6" t="s">
        <v>42</v>
      </c>
    </row>
    <row r="9" spans="1:2" ht="15.75" customHeight="1" x14ac:dyDescent="0.25"/>
    <row r="10" spans="1:2" ht="15.75" customHeight="1" x14ac:dyDescent="0.25">
      <c r="A10" s="816" t="s">
        <v>43</v>
      </c>
      <c r="B10" s="816"/>
    </row>
  </sheetData>
  <mergeCells count="2">
    <mergeCell ref="A1:B1"/>
    <mergeCell ref="A10:B10"/>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24"/>
  <sheetViews>
    <sheetView tabSelected="1" zoomScaleNormal="100" zoomScaleSheetLayoutView="90" workbookViewId="0">
      <selection activeCell="L12" sqref="L12"/>
    </sheetView>
  </sheetViews>
  <sheetFormatPr defaultColWidth="9.140625" defaultRowHeight="12.75" x14ac:dyDescent="0.2"/>
  <cols>
    <col min="1" max="1" width="2.28515625" style="29" customWidth="1"/>
    <col min="2" max="2" width="2.42578125" style="29" customWidth="1"/>
    <col min="3" max="3" width="2.5703125" style="29" customWidth="1"/>
    <col min="4" max="4" width="26.42578125" style="29" customWidth="1"/>
    <col min="5" max="5" width="3.5703125" style="264" customWidth="1"/>
    <col min="6" max="6" width="2.7109375" style="264" customWidth="1"/>
    <col min="7" max="7" width="7.28515625" style="264" customWidth="1"/>
    <col min="8" max="8" width="9.5703125" style="343" customWidth="1"/>
    <col min="9" max="9" width="10.85546875" style="343" customWidth="1"/>
    <col min="10" max="10" width="10.5703125" style="343" customWidth="1"/>
    <col min="11" max="11" width="24.140625" style="144" customWidth="1"/>
    <col min="12" max="12" width="5.28515625" style="264" customWidth="1"/>
    <col min="13" max="14" width="4.85546875" style="264" customWidth="1"/>
    <col min="15" max="16384" width="9.140625" style="29"/>
  </cols>
  <sheetData>
    <row r="1" spans="1:19" s="416" customFormat="1" ht="15.75" x14ac:dyDescent="0.2">
      <c r="A1" s="936" t="s">
        <v>148</v>
      </c>
      <c r="B1" s="936"/>
      <c r="C1" s="936"/>
      <c r="D1" s="936"/>
      <c r="E1" s="936"/>
      <c r="F1" s="936"/>
      <c r="G1" s="936"/>
      <c r="H1" s="936"/>
      <c r="I1" s="936"/>
      <c r="J1" s="936"/>
      <c r="K1" s="936"/>
      <c r="L1" s="936"/>
      <c r="M1" s="936"/>
      <c r="N1" s="936"/>
    </row>
    <row r="2" spans="1:19" s="416" customFormat="1" ht="35.25" customHeight="1" x14ac:dyDescent="0.2">
      <c r="A2" s="937" t="s">
        <v>46</v>
      </c>
      <c r="B2" s="938"/>
      <c r="C2" s="938"/>
      <c r="D2" s="938"/>
      <c r="E2" s="938"/>
      <c r="F2" s="938"/>
      <c r="G2" s="938"/>
      <c r="H2" s="938"/>
      <c r="I2" s="938"/>
      <c r="J2" s="938"/>
      <c r="K2" s="938"/>
      <c r="L2" s="938"/>
      <c r="M2" s="938"/>
      <c r="N2" s="938"/>
    </row>
    <row r="3" spans="1:19" s="416" customFormat="1" ht="15.75" x14ac:dyDescent="0.2">
      <c r="A3" s="936" t="s">
        <v>65</v>
      </c>
      <c r="B3" s="939"/>
      <c r="C3" s="939"/>
      <c r="D3" s="939"/>
      <c r="E3" s="939"/>
      <c r="F3" s="939"/>
      <c r="G3" s="939"/>
      <c r="H3" s="939"/>
      <c r="I3" s="939"/>
      <c r="J3" s="939"/>
      <c r="K3" s="939"/>
      <c r="L3" s="939"/>
      <c r="M3" s="939"/>
      <c r="N3" s="939"/>
    </row>
    <row r="4" spans="1:19" s="34" customFormat="1" ht="13.5" thickBot="1" x14ac:dyDescent="0.25">
      <c r="A4" s="15"/>
      <c r="B4" s="15"/>
      <c r="C4" s="15"/>
      <c r="D4" s="15"/>
      <c r="E4" s="405"/>
      <c r="F4" s="405"/>
      <c r="G4" s="264"/>
      <c r="H4" s="265"/>
      <c r="I4" s="265"/>
      <c r="J4" s="265"/>
      <c r="K4" s="35"/>
      <c r="L4" s="405"/>
      <c r="M4" s="940" t="s">
        <v>142</v>
      </c>
      <c r="N4" s="940"/>
    </row>
    <row r="5" spans="1:19" s="34" customFormat="1" ht="13.5" customHeight="1" x14ac:dyDescent="0.2">
      <c r="A5" s="941" t="s">
        <v>0</v>
      </c>
      <c r="B5" s="944" t="s">
        <v>1</v>
      </c>
      <c r="C5" s="944" t="s">
        <v>2</v>
      </c>
      <c r="D5" s="947" t="s">
        <v>19</v>
      </c>
      <c r="E5" s="950" t="s">
        <v>3</v>
      </c>
      <c r="F5" s="961" t="s">
        <v>4</v>
      </c>
      <c r="G5" s="812" t="s">
        <v>5</v>
      </c>
      <c r="H5" s="821" t="s">
        <v>143</v>
      </c>
      <c r="I5" s="821" t="s">
        <v>67</v>
      </c>
      <c r="J5" s="821" t="s">
        <v>149</v>
      </c>
      <c r="K5" s="958" t="s">
        <v>66</v>
      </c>
      <c r="L5" s="959"/>
      <c r="M5" s="959"/>
      <c r="N5" s="960"/>
    </row>
    <row r="6" spans="1:19" s="34" customFormat="1" ht="12.75" customHeight="1" x14ac:dyDescent="0.2">
      <c r="A6" s="942"/>
      <c r="B6" s="945"/>
      <c r="C6" s="945"/>
      <c r="D6" s="948"/>
      <c r="E6" s="951"/>
      <c r="F6" s="962"/>
      <c r="G6" s="813"/>
      <c r="H6" s="822"/>
      <c r="I6" s="822"/>
      <c r="J6" s="822"/>
      <c r="K6" s="953" t="s">
        <v>19</v>
      </c>
      <c r="L6" s="955" t="s">
        <v>81</v>
      </c>
      <c r="M6" s="956"/>
      <c r="N6" s="957"/>
    </row>
    <row r="7" spans="1:19" s="34" customFormat="1" ht="105" customHeight="1" thickBot="1" x14ac:dyDescent="0.25">
      <c r="A7" s="943"/>
      <c r="B7" s="946"/>
      <c r="C7" s="946"/>
      <c r="D7" s="949"/>
      <c r="E7" s="952"/>
      <c r="F7" s="963"/>
      <c r="G7" s="814"/>
      <c r="H7" s="823"/>
      <c r="I7" s="823"/>
      <c r="J7" s="823"/>
      <c r="K7" s="954"/>
      <c r="L7" s="158" t="s">
        <v>47</v>
      </c>
      <c r="M7" s="159" t="s">
        <v>68</v>
      </c>
      <c r="N7" s="160" t="s">
        <v>119</v>
      </c>
    </row>
    <row r="8" spans="1:19" ht="18.75" customHeight="1" x14ac:dyDescent="0.2">
      <c r="A8" s="925" t="s">
        <v>22</v>
      </c>
      <c r="B8" s="926"/>
      <c r="C8" s="926"/>
      <c r="D8" s="926"/>
      <c r="E8" s="926"/>
      <c r="F8" s="926"/>
      <c r="G8" s="926"/>
      <c r="H8" s="926"/>
      <c r="I8" s="926"/>
      <c r="J8" s="926"/>
      <c r="K8" s="926"/>
      <c r="L8" s="926"/>
      <c r="M8" s="926"/>
      <c r="N8" s="927"/>
    </row>
    <row r="9" spans="1:19" ht="13.5" thickBot="1" x14ac:dyDescent="0.25">
      <c r="A9" s="928" t="s">
        <v>26</v>
      </c>
      <c r="B9" s="929"/>
      <c r="C9" s="929"/>
      <c r="D9" s="929"/>
      <c r="E9" s="929"/>
      <c r="F9" s="929"/>
      <c r="G9" s="929"/>
      <c r="H9" s="929"/>
      <c r="I9" s="929"/>
      <c r="J9" s="929"/>
      <c r="K9" s="929"/>
      <c r="L9" s="929"/>
      <c r="M9" s="929"/>
      <c r="N9" s="930"/>
    </row>
    <row r="10" spans="1:19" ht="13.5" thickBot="1" x14ac:dyDescent="0.25">
      <c r="A10" s="36" t="s">
        <v>6</v>
      </c>
      <c r="B10" s="931" t="s">
        <v>61</v>
      </c>
      <c r="C10" s="931"/>
      <c r="D10" s="931"/>
      <c r="E10" s="931"/>
      <c r="F10" s="931"/>
      <c r="G10" s="931"/>
      <c r="H10" s="931"/>
      <c r="I10" s="931"/>
      <c r="J10" s="931"/>
      <c r="K10" s="931"/>
      <c r="L10" s="931"/>
      <c r="M10" s="931"/>
      <c r="N10" s="932"/>
    </row>
    <row r="11" spans="1:19" ht="13.5" thickBot="1" x14ac:dyDescent="0.25">
      <c r="A11" s="36" t="s">
        <v>6</v>
      </c>
      <c r="B11" s="37" t="s">
        <v>6</v>
      </c>
      <c r="C11" s="933" t="s">
        <v>30</v>
      </c>
      <c r="D11" s="933"/>
      <c r="E11" s="933"/>
      <c r="F11" s="933"/>
      <c r="G11" s="933"/>
      <c r="H11" s="933"/>
      <c r="I11" s="933"/>
      <c r="J11" s="933"/>
      <c r="K11" s="933"/>
      <c r="L11" s="934"/>
      <c r="M11" s="934"/>
      <c r="N11" s="935"/>
    </row>
    <row r="12" spans="1:19" ht="25.5" customHeight="1" x14ac:dyDescent="0.2">
      <c r="A12" s="176" t="s">
        <v>6</v>
      </c>
      <c r="B12" s="38" t="s">
        <v>6</v>
      </c>
      <c r="C12" s="39" t="s">
        <v>6</v>
      </c>
      <c r="D12" s="40" t="s">
        <v>32</v>
      </c>
      <c r="E12" s="41"/>
      <c r="F12" s="760" t="s">
        <v>27</v>
      </c>
      <c r="G12" s="50" t="s">
        <v>9</v>
      </c>
      <c r="H12" s="350">
        <f>294-14.2</f>
        <v>279.8</v>
      </c>
      <c r="I12" s="268">
        <v>565</v>
      </c>
      <c r="J12" s="269">
        <v>909</v>
      </c>
      <c r="K12" s="177" t="s">
        <v>129</v>
      </c>
      <c r="L12" s="178">
        <v>4</v>
      </c>
      <c r="M12" s="45">
        <v>10</v>
      </c>
      <c r="N12" s="179">
        <v>15</v>
      </c>
    </row>
    <row r="13" spans="1:19" x14ac:dyDescent="0.2">
      <c r="A13" s="46"/>
      <c r="B13" s="47"/>
      <c r="C13" s="48"/>
      <c r="D13" s="824" t="s">
        <v>64</v>
      </c>
      <c r="E13" s="167"/>
      <c r="F13" s="764"/>
      <c r="G13" s="89" t="s">
        <v>57</v>
      </c>
      <c r="H13" s="271">
        <f>145.6</f>
        <v>145.6</v>
      </c>
      <c r="I13" s="270">
        <v>180</v>
      </c>
      <c r="J13" s="298">
        <v>200</v>
      </c>
      <c r="K13" s="826" t="s">
        <v>82</v>
      </c>
      <c r="L13" s="828">
        <v>5</v>
      </c>
      <c r="M13" s="830">
        <v>6</v>
      </c>
      <c r="N13" s="832">
        <v>5</v>
      </c>
    </row>
    <row r="14" spans="1:19" ht="15.75" customHeight="1" x14ac:dyDescent="0.2">
      <c r="A14" s="46"/>
      <c r="B14" s="47"/>
      <c r="C14" s="48"/>
      <c r="D14" s="825"/>
      <c r="E14" s="167"/>
      <c r="F14" s="49"/>
      <c r="G14" s="21"/>
      <c r="H14" s="288"/>
      <c r="I14" s="345"/>
      <c r="J14" s="346"/>
      <c r="K14" s="827"/>
      <c r="L14" s="829"/>
      <c r="M14" s="831"/>
      <c r="N14" s="833"/>
    </row>
    <row r="15" spans="1:19" ht="42" customHeight="1" x14ac:dyDescent="0.2">
      <c r="A15" s="46"/>
      <c r="B15" s="47"/>
      <c r="C15" s="48"/>
      <c r="D15" s="51" t="s">
        <v>99</v>
      </c>
      <c r="E15" s="167"/>
      <c r="F15" s="49"/>
      <c r="G15" s="21"/>
      <c r="H15" s="288"/>
      <c r="I15" s="296"/>
      <c r="J15" s="319"/>
      <c r="K15" s="180" t="s">
        <v>83</v>
      </c>
      <c r="L15" s="181">
        <v>3</v>
      </c>
      <c r="M15" s="773">
        <v>8</v>
      </c>
      <c r="N15" s="774">
        <v>16</v>
      </c>
      <c r="P15" s="52"/>
      <c r="S15" s="52"/>
    </row>
    <row r="16" spans="1:19" ht="42.75" customHeight="1" x14ac:dyDescent="0.2">
      <c r="A16" s="46"/>
      <c r="B16" s="47"/>
      <c r="C16" s="48"/>
      <c r="D16" s="182" t="s">
        <v>100</v>
      </c>
      <c r="E16" s="167"/>
      <c r="F16" s="49"/>
      <c r="G16" s="21"/>
      <c r="H16" s="288"/>
      <c r="I16" s="296"/>
      <c r="J16" s="319"/>
      <c r="K16" s="180" t="s">
        <v>82</v>
      </c>
      <c r="L16" s="181">
        <v>10</v>
      </c>
      <c r="M16" s="773">
        <v>13</v>
      </c>
      <c r="N16" s="774">
        <v>21</v>
      </c>
      <c r="P16" s="52"/>
    </row>
    <row r="17" spans="1:19" ht="42" customHeight="1" x14ac:dyDescent="0.2">
      <c r="A17" s="46"/>
      <c r="B17" s="47"/>
      <c r="C17" s="48"/>
      <c r="D17" s="758" t="s">
        <v>78</v>
      </c>
      <c r="E17" s="167"/>
      <c r="F17" s="49"/>
      <c r="G17" s="21"/>
      <c r="H17" s="347"/>
      <c r="I17" s="296"/>
      <c r="J17" s="319"/>
      <c r="K17" s="180" t="s">
        <v>82</v>
      </c>
      <c r="L17" s="183">
        <v>50</v>
      </c>
      <c r="M17" s="184">
        <v>80</v>
      </c>
      <c r="N17" s="185">
        <v>120</v>
      </c>
      <c r="P17" s="52"/>
    </row>
    <row r="18" spans="1:19" x14ac:dyDescent="0.2">
      <c r="A18" s="46"/>
      <c r="B18" s="47"/>
      <c r="C18" s="48"/>
      <c r="D18" s="891" t="s">
        <v>69</v>
      </c>
      <c r="E18" s="167"/>
      <c r="F18" s="49"/>
      <c r="G18" s="21"/>
      <c r="H18" s="347"/>
      <c r="I18" s="296"/>
      <c r="J18" s="319"/>
      <c r="K18" s="180" t="s">
        <v>102</v>
      </c>
      <c r="L18" s="772">
        <v>1</v>
      </c>
      <c r="M18" s="773">
        <v>1</v>
      </c>
      <c r="N18" s="774">
        <v>1</v>
      </c>
      <c r="P18" s="52"/>
    </row>
    <row r="19" spans="1:19" ht="25.5" x14ac:dyDescent="0.2">
      <c r="A19" s="46"/>
      <c r="B19" s="47"/>
      <c r="C19" s="48"/>
      <c r="D19" s="892"/>
      <c r="E19" s="167"/>
      <c r="F19" s="49"/>
      <c r="G19" s="21"/>
      <c r="H19" s="348"/>
      <c r="I19" s="296"/>
      <c r="J19" s="319"/>
      <c r="K19" s="64" t="s">
        <v>101</v>
      </c>
      <c r="L19" s="183">
        <v>4</v>
      </c>
      <c r="M19" s="184">
        <v>7</v>
      </c>
      <c r="N19" s="185">
        <v>11</v>
      </c>
      <c r="P19" s="52"/>
    </row>
    <row r="20" spans="1:19" x14ac:dyDescent="0.2">
      <c r="A20" s="46"/>
      <c r="B20" s="47"/>
      <c r="C20" s="48"/>
      <c r="D20" s="891" t="s">
        <v>103</v>
      </c>
      <c r="E20" s="167"/>
      <c r="F20" s="49"/>
      <c r="G20" s="21"/>
      <c r="H20" s="348"/>
      <c r="I20" s="296"/>
      <c r="J20" s="297"/>
      <c r="K20" s="826" t="s">
        <v>82</v>
      </c>
      <c r="L20" s="186">
        <v>6</v>
      </c>
      <c r="M20" s="154">
        <v>20</v>
      </c>
      <c r="N20" s="187">
        <v>29</v>
      </c>
      <c r="P20" s="52"/>
    </row>
    <row r="21" spans="1:19" ht="13.5" thickBot="1" x14ac:dyDescent="0.25">
      <c r="A21" s="46"/>
      <c r="B21" s="47"/>
      <c r="C21" s="48"/>
      <c r="D21" s="921"/>
      <c r="E21" s="188"/>
      <c r="F21" s="168"/>
      <c r="G21" s="189" t="s">
        <v>13</v>
      </c>
      <c r="H21" s="351">
        <f>SUM(H12:H20)</f>
        <v>425.4</v>
      </c>
      <c r="I21" s="351">
        <f>SUM(I12:I20)</f>
        <v>745</v>
      </c>
      <c r="J21" s="351">
        <f>SUM(J12:J20)</f>
        <v>1109</v>
      </c>
      <c r="K21" s="923"/>
      <c r="L21" s="190"/>
      <c r="M21" s="165"/>
      <c r="N21" s="191"/>
      <c r="P21" s="52"/>
    </row>
    <row r="22" spans="1:19" ht="21.75" customHeight="1" x14ac:dyDescent="0.2">
      <c r="A22" s="176" t="s">
        <v>6</v>
      </c>
      <c r="B22" s="38" t="s">
        <v>6</v>
      </c>
      <c r="C22" s="39" t="s">
        <v>7</v>
      </c>
      <c r="D22" s="924" t="s">
        <v>48</v>
      </c>
      <c r="E22" s="905"/>
      <c r="F22" s="907" t="s">
        <v>27</v>
      </c>
      <c r="G22" s="192" t="s">
        <v>9</v>
      </c>
      <c r="H22" s="274">
        <v>140</v>
      </c>
      <c r="I22" s="266">
        <v>160</v>
      </c>
      <c r="J22" s="267">
        <v>200</v>
      </c>
      <c r="K22" s="166" t="s">
        <v>84</v>
      </c>
      <c r="L22" s="787">
        <v>4</v>
      </c>
      <c r="M22" s="55">
        <v>4</v>
      </c>
      <c r="N22" s="56">
        <v>5</v>
      </c>
    </row>
    <row r="23" spans="1:19" ht="13.5" thickBot="1" x14ac:dyDescent="0.25">
      <c r="A23" s="46"/>
      <c r="B23" s="47"/>
      <c r="C23" s="48"/>
      <c r="D23" s="921"/>
      <c r="E23" s="906"/>
      <c r="F23" s="909"/>
      <c r="G23" s="189" t="s">
        <v>13</v>
      </c>
      <c r="H23" s="351">
        <f>SUM(H22)</f>
        <v>140</v>
      </c>
      <c r="I23" s="273">
        <f>SUM(I22:I22)</f>
        <v>160</v>
      </c>
      <c r="J23" s="272">
        <f>SUM(J22:J22)</f>
        <v>200</v>
      </c>
      <c r="K23" s="194"/>
      <c r="L23" s="195"/>
      <c r="M23" s="165"/>
      <c r="N23" s="196"/>
      <c r="P23" s="52"/>
    </row>
    <row r="24" spans="1:19" ht="12.75" customHeight="1" x14ac:dyDescent="0.2">
      <c r="A24" s="176" t="s">
        <v>6</v>
      </c>
      <c r="B24" s="38" t="s">
        <v>6</v>
      </c>
      <c r="C24" s="39" t="s">
        <v>8</v>
      </c>
      <c r="D24" s="903" t="s">
        <v>115</v>
      </c>
      <c r="E24" s="905"/>
      <c r="F24" s="907" t="s">
        <v>27</v>
      </c>
      <c r="G24" s="192" t="s">
        <v>9</v>
      </c>
      <c r="H24" s="275">
        <v>46</v>
      </c>
      <c r="I24" s="276">
        <v>80</v>
      </c>
      <c r="J24" s="349">
        <v>140</v>
      </c>
      <c r="K24" s="910" t="s">
        <v>104</v>
      </c>
      <c r="L24" s="102">
        <v>4</v>
      </c>
      <c r="M24" s="55">
        <v>5</v>
      </c>
      <c r="N24" s="156">
        <v>11</v>
      </c>
      <c r="P24" s="221"/>
      <c r="Q24" s="10"/>
      <c r="R24" s="10"/>
      <c r="S24" s="10"/>
    </row>
    <row r="25" spans="1:19" ht="18" customHeight="1" x14ac:dyDescent="0.2">
      <c r="A25" s="46"/>
      <c r="B25" s="47"/>
      <c r="C25" s="48"/>
      <c r="D25" s="824"/>
      <c r="E25" s="887"/>
      <c r="F25" s="908"/>
      <c r="G25" s="344"/>
      <c r="H25" s="299"/>
      <c r="I25" s="292"/>
      <c r="J25" s="294"/>
      <c r="K25" s="911"/>
      <c r="L25" s="241"/>
      <c r="M25" s="95"/>
      <c r="N25" s="157"/>
      <c r="P25" s="221"/>
      <c r="Q25" s="10"/>
      <c r="R25" s="10"/>
      <c r="S25" s="10"/>
    </row>
    <row r="26" spans="1:19" ht="42.75" customHeight="1" thickBot="1" x14ac:dyDescent="0.25">
      <c r="A26" s="225"/>
      <c r="B26" s="226"/>
      <c r="C26" s="227"/>
      <c r="D26" s="904"/>
      <c r="E26" s="906"/>
      <c r="F26" s="909"/>
      <c r="G26" s="189" t="s">
        <v>13</v>
      </c>
      <c r="H26" s="351">
        <f>SUM(H24:H25)</f>
        <v>46</v>
      </c>
      <c r="I26" s="273">
        <f>SUM(I24:I24)</f>
        <v>80</v>
      </c>
      <c r="J26" s="272">
        <f>SUM(J24:J24)</f>
        <v>140</v>
      </c>
      <c r="K26" s="222" t="s">
        <v>155</v>
      </c>
      <c r="L26" s="228">
        <v>4</v>
      </c>
      <c r="M26" s="229">
        <v>8</v>
      </c>
      <c r="N26" s="230">
        <v>12</v>
      </c>
      <c r="P26" s="221"/>
      <c r="Q26" s="10"/>
      <c r="R26" s="10"/>
      <c r="S26" s="10"/>
    </row>
    <row r="27" spans="1:19" ht="29.25" customHeight="1" x14ac:dyDescent="0.2">
      <c r="A27" s="354" t="s">
        <v>6</v>
      </c>
      <c r="B27" s="38" t="s">
        <v>6</v>
      </c>
      <c r="C27" s="39" t="s">
        <v>10</v>
      </c>
      <c r="D27" s="40" t="s">
        <v>60</v>
      </c>
      <c r="E27" s="41"/>
      <c r="F27" s="355" t="s">
        <v>27</v>
      </c>
      <c r="G27" s="356" t="s">
        <v>9</v>
      </c>
      <c r="H27" s="357">
        <f>221.2</f>
        <v>221.2</v>
      </c>
      <c r="I27" s="276">
        <v>235</v>
      </c>
      <c r="J27" s="358">
        <v>433</v>
      </c>
      <c r="K27" s="359"/>
      <c r="L27" s="360"/>
      <c r="M27" s="122"/>
      <c r="N27" s="361"/>
    </row>
    <row r="28" spans="1:19" ht="28.5" customHeight="1" x14ac:dyDescent="0.2">
      <c r="A28" s="46"/>
      <c r="B28" s="47"/>
      <c r="C28" s="48"/>
      <c r="D28" s="824" t="s">
        <v>70</v>
      </c>
      <c r="E28" s="167"/>
      <c r="F28" s="197"/>
      <c r="G28" s="751" t="s">
        <v>57</v>
      </c>
      <c r="H28" s="752">
        <v>21.9</v>
      </c>
      <c r="I28" s="757"/>
      <c r="J28" s="495"/>
      <c r="K28" s="789" t="s">
        <v>62</v>
      </c>
      <c r="L28" s="200" t="s">
        <v>34</v>
      </c>
      <c r="M28" s="791" t="s">
        <v>34</v>
      </c>
      <c r="N28" s="201" t="s">
        <v>34</v>
      </c>
      <c r="Q28" s="52"/>
    </row>
    <row r="29" spans="1:19" ht="32.25" customHeight="1" x14ac:dyDescent="0.2">
      <c r="A29" s="46"/>
      <c r="B29" s="47"/>
      <c r="C29" s="48"/>
      <c r="D29" s="824"/>
      <c r="E29" s="167"/>
      <c r="F29" s="197"/>
      <c r="G29" s="198"/>
      <c r="H29" s="278"/>
      <c r="I29" s="279"/>
      <c r="J29" s="280"/>
      <c r="K29" s="789" t="s">
        <v>91</v>
      </c>
      <c r="L29" s="200">
        <v>5</v>
      </c>
      <c r="M29" s="791">
        <v>7</v>
      </c>
      <c r="N29" s="201" t="s">
        <v>71</v>
      </c>
    </row>
    <row r="30" spans="1:19" ht="28.5" customHeight="1" x14ac:dyDescent="0.2">
      <c r="A30" s="46"/>
      <c r="B30" s="47"/>
      <c r="C30" s="48"/>
      <c r="D30" s="58"/>
      <c r="E30" s="167"/>
      <c r="F30" s="197"/>
      <c r="G30" s="18"/>
      <c r="H30" s="278"/>
      <c r="I30" s="279"/>
      <c r="J30" s="281"/>
      <c r="K30" s="119" t="s">
        <v>156</v>
      </c>
      <c r="L30" s="65">
        <v>9</v>
      </c>
      <c r="M30" s="61">
        <v>10</v>
      </c>
      <c r="N30" s="33">
        <v>10</v>
      </c>
    </row>
    <row r="31" spans="1:19" ht="106.5" customHeight="1" x14ac:dyDescent="0.2">
      <c r="A31" s="46"/>
      <c r="B31" s="47"/>
      <c r="C31" s="48"/>
      <c r="D31" s="182" t="s">
        <v>105</v>
      </c>
      <c r="E31" s="406"/>
      <c r="F31" s="407"/>
      <c r="G31" s="410"/>
      <c r="H31" s="348"/>
      <c r="I31" s="345"/>
      <c r="J31" s="346"/>
      <c r="K31" s="237" t="s">
        <v>106</v>
      </c>
      <c r="L31" s="30">
        <v>11</v>
      </c>
      <c r="M31" s="152">
        <v>11</v>
      </c>
      <c r="N31" s="31">
        <v>22</v>
      </c>
      <c r="R31" s="52"/>
      <c r="S31" s="52"/>
    </row>
    <row r="32" spans="1:19" ht="16.5" customHeight="1" thickBot="1" x14ac:dyDescent="0.25">
      <c r="A32" s="67"/>
      <c r="B32" s="37"/>
      <c r="C32" s="68"/>
      <c r="D32" s="69"/>
      <c r="E32" s="70"/>
      <c r="F32" s="71"/>
      <c r="G32" s="20" t="s">
        <v>13</v>
      </c>
      <c r="H32" s="284">
        <f>SUM(H27:H31)</f>
        <v>243.1</v>
      </c>
      <c r="I32" s="284">
        <f>SUM(I27:I31)</f>
        <v>235</v>
      </c>
      <c r="J32" s="284">
        <f>SUM(J27:J31)</f>
        <v>433</v>
      </c>
      <c r="K32" s="231" t="s">
        <v>107</v>
      </c>
      <c r="L32" s="232" t="s">
        <v>31</v>
      </c>
      <c r="M32" s="233" t="s">
        <v>31</v>
      </c>
      <c r="N32" s="72" t="s">
        <v>31</v>
      </c>
      <c r="P32" s="52"/>
    </row>
    <row r="33" spans="1:20" ht="13.5" thickBot="1" x14ac:dyDescent="0.25">
      <c r="A33" s="73" t="s">
        <v>6</v>
      </c>
      <c r="B33" s="74" t="s">
        <v>6</v>
      </c>
      <c r="C33" s="915" t="s">
        <v>12</v>
      </c>
      <c r="D33" s="916"/>
      <c r="E33" s="916"/>
      <c r="F33" s="878"/>
      <c r="G33" s="879"/>
      <c r="H33" s="285">
        <f>H32+H26+H23+H21</f>
        <v>854.5</v>
      </c>
      <c r="I33" s="287">
        <f>I32+I26+I23+I21</f>
        <v>1220</v>
      </c>
      <c r="J33" s="286">
        <f>J32+J26+J23+J21</f>
        <v>1882</v>
      </c>
      <c r="K33" s="880"/>
      <c r="L33" s="881"/>
      <c r="M33" s="881"/>
      <c r="N33" s="882"/>
      <c r="S33" s="52"/>
      <c r="T33" s="52"/>
    </row>
    <row r="34" spans="1:20" ht="13.5" thickBot="1" x14ac:dyDescent="0.25">
      <c r="A34" s="76" t="s">
        <v>6</v>
      </c>
      <c r="B34" s="77" t="s">
        <v>7</v>
      </c>
      <c r="C34" s="917" t="s">
        <v>53</v>
      </c>
      <c r="D34" s="918"/>
      <c r="E34" s="918"/>
      <c r="F34" s="918"/>
      <c r="G34" s="856"/>
      <c r="H34" s="856"/>
      <c r="I34" s="856"/>
      <c r="J34" s="856"/>
      <c r="K34" s="856"/>
      <c r="L34" s="856"/>
      <c r="M34" s="856"/>
      <c r="N34" s="857"/>
    </row>
    <row r="35" spans="1:20" ht="15.75" customHeight="1" x14ac:dyDescent="0.2">
      <c r="A35" s="76" t="s">
        <v>6</v>
      </c>
      <c r="B35" s="77" t="s">
        <v>7</v>
      </c>
      <c r="C35" s="39" t="s">
        <v>6</v>
      </c>
      <c r="D35" s="919" t="s">
        <v>44</v>
      </c>
      <c r="E35" s="78"/>
      <c r="F35" s="760">
        <v>2</v>
      </c>
      <c r="G35" s="79" t="s">
        <v>9</v>
      </c>
      <c r="H35" s="277">
        <f>3187.3+21.8+55</f>
        <v>3264.1000000000004</v>
      </c>
      <c r="I35" s="277">
        <f>3554.3-20</f>
        <v>3534.3</v>
      </c>
      <c r="J35" s="277">
        <f>3497.6-20</f>
        <v>3477.6</v>
      </c>
      <c r="K35" s="398" t="s">
        <v>33</v>
      </c>
      <c r="L35" s="80">
        <v>976</v>
      </c>
      <c r="M35" s="81">
        <v>1084</v>
      </c>
      <c r="N35" s="82">
        <v>1136</v>
      </c>
    </row>
    <row r="36" spans="1:20" ht="15.75" customHeight="1" x14ac:dyDescent="0.2">
      <c r="A36" s="83"/>
      <c r="B36" s="60"/>
      <c r="C36" s="48"/>
      <c r="D36" s="920"/>
      <c r="E36" s="63"/>
      <c r="F36" s="49"/>
      <c r="G36" s="85" t="s">
        <v>20</v>
      </c>
      <c r="H36" s="400">
        <v>389</v>
      </c>
      <c r="I36" s="401">
        <v>380</v>
      </c>
      <c r="J36" s="401">
        <v>378.5</v>
      </c>
      <c r="K36" s="370" t="s">
        <v>85</v>
      </c>
      <c r="L36" s="402">
        <v>1251</v>
      </c>
      <c r="M36" s="61">
        <v>1360</v>
      </c>
      <c r="N36" s="62">
        <v>1467</v>
      </c>
      <c r="O36" s="52"/>
    </row>
    <row r="37" spans="1:20" ht="15.75" customHeight="1" x14ac:dyDescent="0.2">
      <c r="A37" s="259"/>
      <c r="B37" s="260"/>
      <c r="C37" s="262"/>
      <c r="D37" s="781"/>
      <c r="E37" s="399"/>
      <c r="F37" s="94"/>
      <c r="G37" s="85" t="s">
        <v>121</v>
      </c>
      <c r="H37" s="678">
        <v>49.3</v>
      </c>
      <c r="I37" s="299"/>
      <c r="J37" s="300"/>
      <c r="K37" s="96" t="s">
        <v>162</v>
      </c>
      <c r="L37" s="32">
        <v>2</v>
      </c>
      <c r="M37" s="791"/>
      <c r="N37" s="201"/>
      <c r="O37" s="52"/>
    </row>
    <row r="38" spans="1:20" ht="15.75" customHeight="1" x14ac:dyDescent="0.2">
      <c r="A38" s="83"/>
      <c r="B38" s="60"/>
      <c r="C38" s="48"/>
      <c r="D38" s="768"/>
      <c r="E38" s="63"/>
      <c r="F38" s="49"/>
      <c r="G38" s="161" t="s">
        <v>126</v>
      </c>
      <c r="H38" s="362">
        <v>92.1</v>
      </c>
      <c r="I38" s="295"/>
      <c r="J38" s="296"/>
      <c r="K38" s="367" t="s">
        <v>151</v>
      </c>
      <c r="L38" s="98">
        <v>9</v>
      </c>
      <c r="M38" s="99">
        <v>9</v>
      </c>
      <c r="N38" s="368">
        <v>9</v>
      </c>
      <c r="O38" s="52"/>
    </row>
    <row r="39" spans="1:20" ht="15.75" customHeight="1" x14ac:dyDescent="0.2">
      <c r="A39" s="83"/>
      <c r="B39" s="60"/>
      <c r="C39" s="48"/>
      <c r="D39" s="768"/>
      <c r="E39" s="63"/>
      <c r="F39" s="49"/>
      <c r="G39" s="101" t="s">
        <v>126</v>
      </c>
      <c r="H39" s="744">
        <v>18.600000000000001</v>
      </c>
      <c r="I39" s="732"/>
      <c r="J39" s="270"/>
      <c r="K39" s="367"/>
      <c r="L39" s="98"/>
      <c r="M39" s="99"/>
      <c r="N39" s="368"/>
      <c r="O39" s="52"/>
    </row>
    <row r="40" spans="1:20" ht="54.75" customHeight="1" x14ac:dyDescent="0.2">
      <c r="A40" s="83"/>
      <c r="B40" s="60"/>
      <c r="C40" s="48"/>
      <c r="D40" s="58" t="s">
        <v>125</v>
      </c>
      <c r="E40" s="58"/>
      <c r="F40" s="49"/>
      <c r="G40" s="161"/>
      <c r="H40" s="362"/>
      <c r="I40" s="362"/>
      <c r="J40" s="345"/>
      <c r="K40" s="782" t="s">
        <v>188</v>
      </c>
      <c r="L40" s="521">
        <v>50</v>
      </c>
      <c r="M40" s="793">
        <v>50</v>
      </c>
      <c r="N40" s="795"/>
      <c r="T40" s="52"/>
    </row>
    <row r="41" spans="1:20" ht="51" customHeight="1" x14ac:dyDescent="0.2">
      <c r="A41" s="83"/>
      <c r="B41" s="60"/>
      <c r="C41" s="48"/>
      <c r="D41" s="501" t="s">
        <v>123</v>
      </c>
      <c r="E41" s="58"/>
      <c r="F41" s="49"/>
      <c r="G41" s="161"/>
      <c r="H41" s="362"/>
      <c r="I41" s="279"/>
      <c r="J41" s="279"/>
      <c r="K41" s="367"/>
      <c r="L41" s="98"/>
      <c r="M41" s="99"/>
      <c r="N41" s="107"/>
      <c r="O41" s="52"/>
      <c r="P41" s="52"/>
      <c r="Q41" s="52"/>
      <c r="S41" s="52"/>
    </row>
    <row r="42" spans="1:20" ht="27.75" customHeight="1" x14ac:dyDescent="0.2">
      <c r="A42" s="83"/>
      <c r="B42" s="60"/>
      <c r="C42" s="87"/>
      <c r="D42" s="914" t="s">
        <v>28</v>
      </c>
      <c r="E42" s="58"/>
      <c r="F42" s="49"/>
      <c r="G42" s="161"/>
      <c r="H42" s="363"/>
      <c r="I42" s="364"/>
      <c r="J42" s="364"/>
      <c r="K42" s="367"/>
      <c r="L42" s="98"/>
      <c r="M42" s="99"/>
      <c r="N42" s="368"/>
      <c r="O42" s="52"/>
    </row>
    <row r="43" spans="1:20" ht="12" customHeight="1" x14ac:dyDescent="0.2">
      <c r="A43" s="83"/>
      <c r="B43" s="60"/>
      <c r="C43" s="87"/>
      <c r="D43" s="825"/>
      <c r="E43" s="58"/>
      <c r="F43" s="49"/>
      <c r="G43" s="161"/>
      <c r="H43" s="363"/>
      <c r="I43" s="364"/>
      <c r="J43" s="364"/>
      <c r="K43" s="676"/>
      <c r="L43" s="98"/>
      <c r="M43" s="92"/>
      <c r="N43" s="107"/>
      <c r="R43" s="52"/>
    </row>
    <row r="44" spans="1:20" ht="20.25" customHeight="1" x14ac:dyDescent="0.2">
      <c r="A44" s="57"/>
      <c r="B44" s="47"/>
      <c r="C44" s="48"/>
      <c r="D44" s="912" t="s">
        <v>127</v>
      </c>
      <c r="E44" s="58"/>
      <c r="F44" s="49"/>
      <c r="G44" s="21"/>
      <c r="H44" s="288"/>
      <c r="I44" s="289"/>
      <c r="J44" s="365"/>
      <c r="K44" s="922" t="s">
        <v>150</v>
      </c>
      <c r="L44" s="677">
        <v>700</v>
      </c>
      <c r="M44" s="92">
        <v>770</v>
      </c>
      <c r="N44" s="795">
        <v>805</v>
      </c>
      <c r="P44" s="52"/>
      <c r="R44" s="52"/>
    </row>
    <row r="45" spans="1:20" ht="31.5" customHeight="1" x14ac:dyDescent="0.2">
      <c r="A45" s="57"/>
      <c r="B45" s="47"/>
      <c r="C45" s="48"/>
      <c r="D45" s="913"/>
      <c r="E45" s="58"/>
      <c r="F45" s="49"/>
      <c r="G45" s="18"/>
      <c r="H45" s="288"/>
      <c r="I45" s="289"/>
      <c r="J45" s="290"/>
      <c r="K45" s="922"/>
      <c r="L45" s="98"/>
      <c r="M45" s="99"/>
      <c r="N45" s="366"/>
    </row>
    <row r="46" spans="1:20" ht="25.5" x14ac:dyDescent="0.2">
      <c r="A46" s="83"/>
      <c r="B46" s="60"/>
      <c r="C46" s="48"/>
      <c r="D46" s="761" t="s">
        <v>163</v>
      </c>
      <c r="E46" s="58"/>
      <c r="F46" s="49"/>
      <c r="G46" s="161"/>
      <c r="H46" s="288"/>
      <c r="I46" s="279"/>
      <c r="J46" s="280"/>
      <c r="K46" s="367"/>
      <c r="L46" s="677"/>
      <c r="M46" s="92"/>
      <c r="N46" s="795"/>
    </row>
    <row r="47" spans="1:20" ht="39.75" customHeight="1" x14ac:dyDescent="0.2">
      <c r="A47" s="46"/>
      <c r="B47" s="47"/>
      <c r="C47" s="48"/>
      <c r="D47" s="51" t="s">
        <v>128</v>
      </c>
      <c r="E47" s="58"/>
      <c r="F47" s="49"/>
      <c r="G47" s="161"/>
      <c r="H47" s="288"/>
      <c r="I47" s="279"/>
      <c r="J47" s="280"/>
      <c r="K47" s="367"/>
      <c r="L47" s="98"/>
      <c r="M47" s="99"/>
      <c r="N47" s="368"/>
      <c r="Q47" s="52"/>
    </row>
    <row r="48" spans="1:20" ht="43.5" customHeight="1" x14ac:dyDescent="0.2">
      <c r="A48" s="46"/>
      <c r="B48" s="47"/>
      <c r="C48" s="48"/>
      <c r="D48" s="762" t="s">
        <v>154</v>
      </c>
      <c r="E48" s="58"/>
      <c r="F48" s="49"/>
      <c r="G48" s="161"/>
      <c r="H48" s="288"/>
      <c r="I48" s="279"/>
      <c r="J48" s="281"/>
      <c r="K48" s="367"/>
      <c r="L48" s="792"/>
      <c r="M48" s="99"/>
      <c r="N48" s="369"/>
      <c r="P48" s="52"/>
    </row>
    <row r="49" spans="1:20" ht="76.5" x14ac:dyDescent="0.2">
      <c r="A49" s="46"/>
      <c r="B49" s="47"/>
      <c r="C49" s="48"/>
      <c r="D49" s="765" t="s">
        <v>124</v>
      </c>
      <c r="E49" s="58"/>
      <c r="F49" s="49"/>
      <c r="G49" s="161"/>
      <c r="H49" s="288"/>
      <c r="I49" s="279"/>
      <c r="J49" s="281"/>
      <c r="K49" s="367"/>
      <c r="L49" s="792"/>
      <c r="M49" s="99"/>
      <c r="N49" s="369"/>
      <c r="P49" s="52"/>
      <c r="Q49" s="52"/>
      <c r="R49" s="52"/>
      <c r="T49" s="52"/>
    </row>
    <row r="50" spans="1:20" ht="54.75" customHeight="1" x14ac:dyDescent="0.2">
      <c r="A50" s="57"/>
      <c r="B50" s="47"/>
      <c r="C50" s="48"/>
      <c r="D50" s="51" t="s">
        <v>145</v>
      </c>
      <c r="E50" s="786" t="s">
        <v>144</v>
      </c>
      <c r="F50" s="49"/>
      <c r="G50" s="161"/>
      <c r="H50" s="288"/>
      <c r="I50" s="279"/>
      <c r="J50" s="279"/>
      <c r="K50" s="922" t="s">
        <v>90</v>
      </c>
      <c r="L50" s="98">
        <v>2</v>
      </c>
      <c r="M50" s="92">
        <v>2</v>
      </c>
      <c r="N50" s="107">
        <v>1</v>
      </c>
      <c r="R50" s="52"/>
      <c r="T50" s="52"/>
    </row>
    <row r="51" spans="1:20" ht="12" customHeight="1" x14ac:dyDescent="0.2">
      <c r="A51" s="57"/>
      <c r="B51" s="47"/>
      <c r="C51" s="48"/>
      <c r="D51" s="824" t="s">
        <v>184</v>
      </c>
      <c r="E51" s="763"/>
      <c r="F51" s="49"/>
      <c r="G51" s="161"/>
      <c r="H51" s="288"/>
      <c r="I51" s="279"/>
      <c r="J51" s="280"/>
      <c r="K51" s="922"/>
      <c r="L51" s="98"/>
      <c r="M51" s="92"/>
      <c r="N51" s="107"/>
      <c r="R51" s="52"/>
      <c r="T51" s="52"/>
    </row>
    <row r="52" spans="1:20" ht="30.75" customHeight="1" x14ac:dyDescent="0.2">
      <c r="A52" s="57"/>
      <c r="B52" s="47"/>
      <c r="C52" s="48"/>
      <c r="D52" s="825"/>
      <c r="E52" s="167"/>
      <c r="F52" s="49"/>
      <c r="G52" s="161"/>
      <c r="H52" s="288"/>
      <c r="I52" s="279"/>
      <c r="J52" s="280"/>
      <c r="K52" s="367" t="s">
        <v>178</v>
      </c>
      <c r="L52" s="98">
        <v>1</v>
      </c>
      <c r="M52" s="99"/>
      <c r="N52" s="366"/>
    </row>
    <row r="53" spans="1:20" ht="27" customHeight="1" x14ac:dyDescent="0.2">
      <c r="A53" s="57"/>
      <c r="B53" s="47"/>
      <c r="C53" s="48"/>
      <c r="D53" s="914" t="s">
        <v>29</v>
      </c>
      <c r="E53" s="58"/>
      <c r="F53" s="49"/>
      <c r="G53" s="26"/>
      <c r="H53" s="291"/>
      <c r="I53" s="292"/>
      <c r="J53" s="293"/>
      <c r="K53" s="664"/>
      <c r="L53" s="792"/>
      <c r="M53" s="793"/>
      <c r="N53" s="795"/>
    </row>
    <row r="54" spans="1:20" ht="13.5" thickBot="1" x14ac:dyDescent="0.25">
      <c r="A54" s="73"/>
      <c r="B54" s="37"/>
      <c r="C54" s="252"/>
      <c r="D54" s="904"/>
      <c r="E54" s="103"/>
      <c r="F54" s="168"/>
      <c r="G54" s="20" t="s">
        <v>13</v>
      </c>
      <c r="H54" s="284">
        <f>SUM(H35:H53)</f>
        <v>3813.1000000000004</v>
      </c>
      <c r="I54" s="284">
        <f>SUM(I35:I53)</f>
        <v>3914.3</v>
      </c>
      <c r="J54" s="284">
        <f>SUM(J35:J53)</f>
        <v>3856.1</v>
      </c>
      <c r="K54" s="371"/>
      <c r="L54" s="90"/>
      <c r="M54" s="91"/>
      <c r="N54" s="223"/>
    </row>
    <row r="55" spans="1:20" ht="41.25" customHeight="1" x14ac:dyDescent="0.2">
      <c r="A55" s="76" t="s">
        <v>6</v>
      </c>
      <c r="B55" s="77" t="s">
        <v>7</v>
      </c>
      <c r="C55" s="372" t="s">
        <v>7</v>
      </c>
      <c r="D55" s="104" t="s">
        <v>45</v>
      </c>
      <c r="E55" s="105"/>
      <c r="F55" s="760"/>
      <c r="G55" s="42"/>
      <c r="H55" s="163"/>
      <c r="I55" s="275"/>
      <c r="J55" s="266"/>
      <c r="K55" s="149"/>
      <c r="L55" s="124"/>
      <c r="M55" s="81"/>
      <c r="N55" s="82"/>
      <c r="S55" s="52"/>
    </row>
    <row r="56" spans="1:20" ht="38.25" x14ac:dyDescent="0.2">
      <c r="A56" s="83"/>
      <c r="B56" s="60"/>
      <c r="C56" s="93"/>
      <c r="D56" s="106" t="s">
        <v>59</v>
      </c>
      <c r="E56" s="887" t="s">
        <v>55</v>
      </c>
      <c r="F56" s="764" t="s">
        <v>27</v>
      </c>
      <c r="G56" s="161" t="s">
        <v>9</v>
      </c>
      <c r="H56" s="295">
        <v>2.9</v>
      </c>
      <c r="I56" s="295">
        <v>50</v>
      </c>
      <c r="J56" s="296">
        <v>86</v>
      </c>
      <c r="K56" s="150"/>
      <c r="L56" s="16"/>
      <c r="M56" s="92"/>
      <c r="N56" s="107"/>
      <c r="P56" s="52"/>
    </row>
    <row r="57" spans="1:20" ht="16.5" customHeight="1" x14ac:dyDescent="0.2">
      <c r="A57" s="83"/>
      <c r="B57" s="60"/>
      <c r="C57" s="93"/>
      <c r="D57" s="891" t="s">
        <v>157</v>
      </c>
      <c r="E57" s="887"/>
      <c r="F57" s="49"/>
      <c r="G57" s="161"/>
      <c r="H57" s="317"/>
      <c r="I57" s="295"/>
      <c r="J57" s="296"/>
      <c r="K57" s="246" t="s">
        <v>135</v>
      </c>
      <c r="L57" s="32">
        <v>1</v>
      </c>
      <c r="M57" s="61"/>
      <c r="N57" s="62"/>
    </row>
    <row r="58" spans="1:20" ht="30.75" customHeight="1" x14ac:dyDescent="0.2">
      <c r="A58" s="83"/>
      <c r="B58" s="60"/>
      <c r="C58" s="93"/>
      <c r="D58" s="892"/>
      <c r="E58" s="164"/>
      <c r="F58" s="49"/>
      <c r="G58" s="161"/>
      <c r="H58" s="295"/>
      <c r="I58" s="295"/>
      <c r="J58" s="296"/>
      <c r="K58" s="246" t="s">
        <v>130</v>
      </c>
      <c r="L58" s="32"/>
      <c r="M58" s="61">
        <v>15</v>
      </c>
      <c r="N58" s="62">
        <v>85</v>
      </c>
      <c r="T58" s="52"/>
    </row>
    <row r="59" spans="1:20" ht="42" customHeight="1" x14ac:dyDescent="0.2">
      <c r="A59" s="83"/>
      <c r="B59" s="60"/>
      <c r="C59" s="93"/>
      <c r="D59" s="411" t="s">
        <v>158</v>
      </c>
      <c r="E59" s="164"/>
      <c r="F59" s="49"/>
      <c r="G59" s="26"/>
      <c r="H59" s="299"/>
      <c r="I59" s="299"/>
      <c r="J59" s="300"/>
      <c r="K59" s="777" t="s">
        <v>108</v>
      </c>
      <c r="L59" s="120"/>
      <c r="M59" s="92"/>
      <c r="N59" s="107">
        <v>1</v>
      </c>
      <c r="R59" s="52"/>
    </row>
    <row r="60" spans="1:20" ht="16.5" customHeight="1" x14ac:dyDescent="0.2">
      <c r="A60" s="83"/>
      <c r="B60" s="60"/>
      <c r="C60" s="93"/>
      <c r="D60" s="891" t="s">
        <v>174</v>
      </c>
      <c r="E60" s="164"/>
      <c r="F60" s="257">
        <v>5</v>
      </c>
      <c r="G60" s="161" t="s">
        <v>9</v>
      </c>
      <c r="H60" s="295">
        <v>0</v>
      </c>
      <c r="I60" s="295"/>
      <c r="J60" s="296"/>
      <c r="K60" s="759"/>
      <c r="L60" s="772"/>
      <c r="M60" s="790"/>
      <c r="N60" s="86"/>
      <c r="T60" s="52"/>
    </row>
    <row r="61" spans="1:20" ht="27" customHeight="1" x14ac:dyDescent="0.2">
      <c r="A61" s="83"/>
      <c r="B61" s="60"/>
      <c r="C61" s="93"/>
      <c r="D61" s="886"/>
      <c r="E61" s="164"/>
      <c r="F61" s="764"/>
      <c r="G61" s="161"/>
      <c r="H61" s="295"/>
      <c r="I61" s="295"/>
      <c r="J61" s="296"/>
      <c r="K61" s="766"/>
      <c r="L61" s="739"/>
      <c r="M61" s="793"/>
      <c r="N61" s="366"/>
      <c r="T61" s="52"/>
    </row>
    <row r="62" spans="1:20" ht="13.5" thickBot="1" x14ac:dyDescent="0.25">
      <c r="A62" s="115"/>
      <c r="B62" s="116"/>
      <c r="C62" s="631"/>
      <c r="D62" s="921"/>
      <c r="E62" s="632"/>
      <c r="F62" s="168"/>
      <c r="G62" s="20" t="s">
        <v>13</v>
      </c>
      <c r="H62" s="351">
        <f>SUM(H56:H60)</f>
        <v>2.9</v>
      </c>
      <c r="I62" s="351">
        <f t="shared" ref="I62:J62" si="0">SUM(I56:I60)</f>
        <v>50</v>
      </c>
      <c r="J62" s="273">
        <f t="shared" si="0"/>
        <v>86</v>
      </c>
      <c r="K62" s="796"/>
      <c r="L62" s="633"/>
      <c r="M62" s="91"/>
      <c r="N62" s="525"/>
      <c r="P62" s="52"/>
      <c r="R62" s="52"/>
    </row>
    <row r="63" spans="1:20" ht="23.25" customHeight="1" x14ac:dyDescent="0.2">
      <c r="A63" s="203"/>
      <c r="B63" s="60"/>
      <c r="C63" s="108"/>
      <c r="D63" s="886" t="s">
        <v>183</v>
      </c>
      <c r="E63" s="87"/>
      <c r="F63" s="764" t="s">
        <v>76</v>
      </c>
      <c r="G63" s="219" t="s">
        <v>9</v>
      </c>
      <c r="H63" s="373">
        <v>5</v>
      </c>
      <c r="I63" s="311">
        <v>40</v>
      </c>
      <c r="J63" s="310">
        <v>106</v>
      </c>
      <c r="K63" s="536" t="s">
        <v>139</v>
      </c>
      <c r="L63" s="174">
        <v>1</v>
      </c>
      <c r="M63" s="526"/>
      <c r="N63" s="527"/>
      <c r="P63" s="52"/>
      <c r="T63" s="52"/>
    </row>
    <row r="64" spans="1:20" ht="23.25" customHeight="1" x14ac:dyDescent="0.2">
      <c r="A64" s="203"/>
      <c r="B64" s="60"/>
      <c r="C64" s="108"/>
      <c r="D64" s="886"/>
      <c r="E64" s="52"/>
      <c r="F64" s="49"/>
      <c r="G64" s="205" t="s">
        <v>21</v>
      </c>
      <c r="H64" s="305"/>
      <c r="I64" s="307">
        <v>60.1</v>
      </c>
      <c r="J64" s="306">
        <v>564.4</v>
      </c>
      <c r="K64" s="537" t="s">
        <v>93</v>
      </c>
      <c r="L64" s="548">
        <v>1</v>
      </c>
      <c r="M64" s="526"/>
      <c r="N64" s="527"/>
      <c r="P64" s="52"/>
    </row>
    <row r="65" spans="1:19" ht="28.5" customHeight="1" x14ac:dyDescent="0.2">
      <c r="A65" s="203"/>
      <c r="B65" s="60"/>
      <c r="C65" s="108"/>
      <c r="D65" s="886"/>
      <c r="E65" s="52"/>
      <c r="F65" s="49"/>
      <c r="G65" s="397"/>
      <c r="H65" s="374"/>
      <c r="I65" s="387"/>
      <c r="J65" s="312"/>
      <c r="K65" s="536" t="s">
        <v>77</v>
      </c>
      <c r="L65" s="549"/>
      <c r="M65" s="403">
        <v>1</v>
      </c>
      <c r="N65" s="527"/>
      <c r="P65" s="52"/>
    </row>
    <row r="66" spans="1:19" ht="20.25" customHeight="1" x14ac:dyDescent="0.2">
      <c r="A66" s="203"/>
      <c r="B66" s="60"/>
      <c r="C66" s="108"/>
      <c r="D66" s="886"/>
      <c r="E66" s="52"/>
      <c r="F66" s="49"/>
      <c r="G66" s="397"/>
      <c r="H66" s="374"/>
      <c r="I66" s="387"/>
      <c r="J66" s="312"/>
      <c r="K66" s="894" t="s">
        <v>152</v>
      </c>
      <c r="L66" s="523"/>
      <c r="M66" s="517"/>
      <c r="N66" s="366">
        <v>50</v>
      </c>
      <c r="P66" s="52"/>
      <c r="Q66" s="52"/>
    </row>
    <row r="67" spans="1:19" ht="20.25" customHeight="1" x14ac:dyDescent="0.2">
      <c r="A67" s="203"/>
      <c r="B67" s="60"/>
      <c r="C67" s="108"/>
      <c r="D67" s="892"/>
      <c r="E67" s="84"/>
      <c r="F67" s="49"/>
      <c r="G67" s="206" t="s">
        <v>13</v>
      </c>
      <c r="H67" s="308">
        <f>SUM(H63:H66)</f>
        <v>5</v>
      </c>
      <c r="I67" s="308">
        <f>SUM(I63:I66)</f>
        <v>100.1</v>
      </c>
      <c r="J67" s="309">
        <f>SUM(J63:J66)</f>
        <v>670.4</v>
      </c>
      <c r="K67" s="895"/>
      <c r="L67" s="175"/>
      <c r="M67" s="413"/>
      <c r="N67" s="528"/>
      <c r="P67" s="52"/>
    </row>
    <row r="68" spans="1:19" x14ac:dyDescent="0.2">
      <c r="A68" s="83"/>
      <c r="B68" s="60"/>
      <c r="C68" s="48"/>
      <c r="D68" s="886" t="s">
        <v>159</v>
      </c>
      <c r="E68" s="887"/>
      <c r="F68" s="49"/>
      <c r="G68" s="146" t="s">
        <v>9</v>
      </c>
      <c r="H68" s="314">
        <f>50+6.4</f>
        <v>56.4</v>
      </c>
      <c r="I68" s="311">
        <v>161.9</v>
      </c>
      <c r="J68" s="310">
        <v>377.8</v>
      </c>
      <c r="K68" s="537" t="s">
        <v>93</v>
      </c>
      <c r="L68" s="13">
        <v>1</v>
      </c>
      <c r="M68" s="403"/>
      <c r="N68" s="240"/>
      <c r="P68" s="52"/>
    </row>
    <row r="69" spans="1:19" ht="15" customHeight="1" x14ac:dyDescent="0.2">
      <c r="A69" s="83"/>
      <c r="B69" s="60"/>
      <c r="C69" s="48"/>
      <c r="D69" s="886"/>
      <c r="E69" s="887"/>
      <c r="F69" s="49"/>
      <c r="G69" s="146"/>
      <c r="H69" s="474"/>
      <c r="I69" s="311"/>
      <c r="J69" s="310"/>
      <c r="K69" s="539" t="s">
        <v>139</v>
      </c>
      <c r="L69" s="550">
        <v>1</v>
      </c>
      <c r="M69" s="530"/>
      <c r="N69" s="531"/>
      <c r="P69" s="52"/>
      <c r="R69" s="52"/>
    </row>
    <row r="70" spans="1:19" x14ac:dyDescent="0.2">
      <c r="A70" s="83"/>
      <c r="B70" s="60"/>
      <c r="C70" s="48"/>
      <c r="D70" s="886"/>
      <c r="E70" s="887"/>
      <c r="F70" s="49"/>
      <c r="G70" s="147" t="s">
        <v>21</v>
      </c>
      <c r="H70" s="304"/>
      <c r="I70" s="307">
        <v>185.4</v>
      </c>
      <c r="J70" s="306">
        <v>432.5</v>
      </c>
      <c r="K70" s="539" t="s">
        <v>94</v>
      </c>
      <c r="L70" s="550">
        <v>1</v>
      </c>
      <c r="M70" s="541"/>
      <c r="N70" s="551"/>
      <c r="P70" s="52"/>
    </row>
    <row r="71" spans="1:19" ht="13.5" customHeight="1" x14ac:dyDescent="0.2">
      <c r="A71" s="83"/>
      <c r="B71" s="60"/>
      <c r="C71" s="48"/>
      <c r="D71" s="886"/>
      <c r="E71" s="887"/>
      <c r="F71" s="49"/>
      <c r="G71" s="148"/>
      <c r="H71" s="311"/>
      <c r="I71" s="387"/>
      <c r="J71" s="312"/>
      <c r="K71" s="539" t="s">
        <v>95</v>
      </c>
      <c r="L71" s="550">
        <v>1</v>
      </c>
      <c r="M71" s="541"/>
      <c r="N71" s="551"/>
      <c r="P71" s="52"/>
      <c r="Q71" s="52"/>
      <c r="R71" s="52"/>
    </row>
    <row r="72" spans="1:19" ht="15.75" customHeight="1" x14ac:dyDescent="0.2">
      <c r="A72" s="83"/>
      <c r="B72" s="60"/>
      <c r="C72" s="108"/>
      <c r="D72" s="886"/>
      <c r="E72" s="887"/>
      <c r="F72" s="49"/>
      <c r="G72" s="112" t="s">
        <v>13</v>
      </c>
      <c r="H72" s="301">
        <f>SUM(H68:H71)</f>
        <v>56.4</v>
      </c>
      <c r="I72" s="301">
        <f>SUM(I68:I71)</f>
        <v>347.3</v>
      </c>
      <c r="J72" s="302">
        <f>SUM(J68:J71)</f>
        <v>810.3</v>
      </c>
      <c r="K72" s="14" t="s">
        <v>96</v>
      </c>
      <c r="L72" s="13"/>
      <c r="M72" s="543">
        <v>30</v>
      </c>
      <c r="N72" s="552">
        <v>100</v>
      </c>
      <c r="P72" s="52"/>
      <c r="Q72" s="52"/>
    </row>
    <row r="73" spans="1:19" ht="15.75" customHeight="1" x14ac:dyDescent="0.2">
      <c r="A73" s="83"/>
      <c r="B73" s="60"/>
      <c r="C73" s="48"/>
      <c r="D73" s="891" t="s">
        <v>97</v>
      </c>
      <c r="E73" s="167"/>
      <c r="F73" s="49"/>
      <c r="G73" s="101" t="s">
        <v>9</v>
      </c>
      <c r="H73" s="313">
        <v>2.2000000000000002</v>
      </c>
      <c r="I73" s="304">
        <v>0</v>
      </c>
      <c r="J73" s="303">
        <v>50</v>
      </c>
      <c r="K73" s="704" t="s">
        <v>140</v>
      </c>
      <c r="L73" s="705">
        <v>1</v>
      </c>
      <c r="M73" s="545"/>
      <c r="N73" s="553"/>
      <c r="O73" s="256"/>
      <c r="P73" s="52"/>
    </row>
    <row r="74" spans="1:19" ht="15.75" x14ac:dyDescent="0.2">
      <c r="A74" s="83"/>
      <c r="B74" s="60"/>
      <c r="C74" s="48"/>
      <c r="D74" s="886"/>
      <c r="E74" s="167"/>
      <c r="F74" s="49"/>
      <c r="G74" s="101" t="s">
        <v>98</v>
      </c>
      <c r="H74" s="488"/>
      <c r="I74" s="304">
        <v>18.7</v>
      </c>
      <c r="J74" s="303">
        <v>301</v>
      </c>
      <c r="K74" s="539" t="s">
        <v>94</v>
      </c>
      <c r="L74" s="550"/>
      <c r="M74" s="546">
        <v>1</v>
      </c>
      <c r="N74" s="554"/>
      <c r="O74" s="256"/>
      <c r="P74" s="52"/>
      <c r="R74" s="52"/>
    </row>
    <row r="75" spans="1:19" ht="17.25" customHeight="1" x14ac:dyDescent="0.2">
      <c r="A75" s="83"/>
      <c r="B75" s="60"/>
      <c r="C75" s="48"/>
      <c r="D75" s="886"/>
      <c r="E75" s="167"/>
      <c r="F75" s="49"/>
      <c r="G75" s="161"/>
      <c r="H75" s="314"/>
      <c r="I75" s="311"/>
      <c r="J75" s="310"/>
      <c r="K75" s="901" t="s">
        <v>141</v>
      </c>
      <c r="L75" s="555"/>
      <c r="M75" s="543"/>
      <c r="N75" s="552">
        <v>100</v>
      </c>
      <c r="O75" s="256"/>
      <c r="P75" s="52"/>
    </row>
    <row r="76" spans="1:19" x14ac:dyDescent="0.2">
      <c r="A76" s="113"/>
      <c r="B76" s="111"/>
      <c r="C76" s="108"/>
      <c r="D76" s="255"/>
      <c r="E76" s="167"/>
      <c r="F76" s="49"/>
      <c r="G76" s="112" t="s">
        <v>13</v>
      </c>
      <c r="H76" s="308">
        <f>SUM(H73:H75)</f>
        <v>2.2000000000000002</v>
      </c>
      <c r="I76" s="308">
        <f>SUM(I73:I75)</f>
        <v>18.7</v>
      </c>
      <c r="J76" s="309">
        <f>SUM(J73:J75)</f>
        <v>351</v>
      </c>
      <c r="K76" s="902"/>
      <c r="L76" s="706"/>
      <c r="M76" s="413"/>
      <c r="N76" s="528"/>
      <c r="P76" s="52"/>
      <c r="Q76" s="52"/>
    </row>
    <row r="77" spans="1:19" ht="14.25" customHeight="1" x14ac:dyDescent="0.2">
      <c r="A77" s="83"/>
      <c r="B77" s="60"/>
      <c r="C77" s="48"/>
      <c r="D77" s="891" t="s">
        <v>176</v>
      </c>
      <c r="E77" s="58"/>
      <c r="F77" s="764"/>
      <c r="G77" s="28" t="s">
        <v>9</v>
      </c>
      <c r="H77" s="315">
        <f>152.1-55-36.6</f>
        <v>60.499999999999993</v>
      </c>
      <c r="I77" s="579">
        <v>20</v>
      </c>
      <c r="J77" s="580">
        <v>30</v>
      </c>
      <c r="K77" s="473" t="s">
        <v>171</v>
      </c>
      <c r="L77" s="254">
        <v>100</v>
      </c>
      <c r="M77" s="207"/>
      <c r="N77" s="556"/>
      <c r="P77" s="52"/>
    </row>
    <row r="78" spans="1:19" x14ac:dyDescent="0.2">
      <c r="A78" s="83"/>
      <c r="B78" s="60"/>
      <c r="C78" s="48"/>
      <c r="D78" s="886"/>
      <c r="E78" s="58"/>
      <c r="F78" s="764"/>
      <c r="G78" s="101" t="s">
        <v>98</v>
      </c>
      <c r="H78" s="305">
        <v>3</v>
      </c>
      <c r="I78" s="581"/>
      <c r="J78" s="582"/>
      <c r="K78" s="893" t="s">
        <v>177</v>
      </c>
      <c r="L78" s="254"/>
      <c r="M78" s="207"/>
      <c r="N78" s="127">
        <v>1</v>
      </c>
      <c r="P78" s="52"/>
      <c r="S78" s="52"/>
    </row>
    <row r="79" spans="1:19" x14ac:dyDescent="0.2">
      <c r="A79" s="83"/>
      <c r="B79" s="60"/>
      <c r="C79" s="48"/>
      <c r="D79" s="886"/>
      <c r="E79" s="58"/>
      <c r="F79" s="764"/>
      <c r="G79" s="26"/>
      <c r="H79" s="390"/>
      <c r="I79" s="476"/>
      <c r="J79" s="477"/>
      <c r="K79" s="894"/>
      <c r="L79" s="513"/>
      <c r="M79" s="403"/>
      <c r="N79" s="238"/>
      <c r="P79" s="52"/>
      <c r="Q79" s="52"/>
    </row>
    <row r="80" spans="1:19" ht="16.5" customHeight="1" x14ac:dyDescent="0.2">
      <c r="A80" s="83"/>
      <c r="B80" s="60"/>
      <c r="C80" s="108"/>
      <c r="D80" s="892"/>
      <c r="E80" s="58"/>
      <c r="F80" s="764"/>
      <c r="G80" s="118" t="s">
        <v>13</v>
      </c>
      <c r="H80" s="316">
        <f>SUM(H77:H78)</f>
        <v>63.499999999999993</v>
      </c>
      <c r="I80" s="308">
        <f>SUM(I77:I79)</f>
        <v>20</v>
      </c>
      <c r="J80" s="309">
        <f>SUM(J77:J79)</f>
        <v>30</v>
      </c>
      <c r="K80" s="895"/>
      <c r="L80" s="557"/>
      <c r="M80" s="558"/>
      <c r="N80" s="239"/>
      <c r="P80" s="52"/>
      <c r="S80" s="52"/>
    </row>
    <row r="81" spans="1:19" ht="33" customHeight="1" x14ac:dyDescent="0.2">
      <c r="A81" s="83"/>
      <c r="B81" s="60"/>
      <c r="C81" s="48"/>
      <c r="D81" s="886" t="s">
        <v>92</v>
      </c>
      <c r="E81" s="896"/>
      <c r="F81" s="764"/>
      <c r="G81" s="161" t="s">
        <v>9</v>
      </c>
      <c r="H81" s="317"/>
      <c r="I81" s="348">
        <v>90</v>
      </c>
      <c r="J81" s="583"/>
      <c r="K81" s="766" t="s">
        <v>173</v>
      </c>
      <c r="L81" s="199"/>
      <c r="M81" s="559">
        <v>1</v>
      </c>
      <c r="N81" s="783"/>
      <c r="P81" s="52"/>
    </row>
    <row r="82" spans="1:19" x14ac:dyDescent="0.2">
      <c r="A82" s="113"/>
      <c r="B82" s="111"/>
      <c r="C82" s="108"/>
      <c r="D82" s="886"/>
      <c r="E82" s="897"/>
      <c r="F82" s="258"/>
      <c r="G82" s="112" t="s">
        <v>13</v>
      </c>
      <c r="H82" s="301"/>
      <c r="I82" s="301">
        <f>SUM(I81)</f>
        <v>90</v>
      </c>
      <c r="J82" s="302">
        <f>SUM(J81)</f>
        <v>0</v>
      </c>
      <c r="K82" s="777"/>
      <c r="L82" s="788"/>
      <c r="M82" s="99"/>
      <c r="N82" s="795"/>
      <c r="P82" s="52"/>
      <c r="Q82" s="52"/>
    </row>
    <row r="83" spans="1:19" ht="13.5" customHeight="1" thickBot="1" x14ac:dyDescent="0.25">
      <c r="A83" s="115"/>
      <c r="B83" s="116"/>
      <c r="C83" s="117"/>
      <c r="D83" s="888" t="s">
        <v>80</v>
      </c>
      <c r="E83" s="889"/>
      <c r="F83" s="889"/>
      <c r="G83" s="890"/>
      <c r="H83" s="318">
        <f>H62+H72+H76+H67+H80+H82</f>
        <v>130</v>
      </c>
      <c r="I83" s="318">
        <f>I62+I72+I76+I67+I80+I82</f>
        <v>626.1</v>
      </c>
      <c r="J83" s="478">
        <f>J62+J72+J76+J67+J82+J80</f>
        <v>1947.6999999999998</v>
      </c>
      <c r="K83" s="898"/>
      <c r="L83" s="899"/>
      <c r="M83" s="899"/>
      <c r="N83" s="900"/>
    </row>
    <row r="84" spans="1:19" ht="13.5" thickBot="1" x14ac:dyDescent="0.25">
      <c r="A84" s="121" t="s">
        <v>6</v>
      </c>
      <c r="B84" s="116" t="s">
        <v>7</v>
      </c>
      <c r="C84" s="877" t="s">
        <v>12</v>
      </c>
      <c r="D84" s="878"/>
      <c r="E84" s="878"/>
      <c r="F84" s="878"/>
      <c r="G84" s="879"/>
      <c r="H84" s="320">
        <f>+H83+H54</f>
        <v>3943.1000000000004</v>
      </c>
      <c r="I84" s="320">
        <f>+I83+I54</f>
        <v>4540.4000000000005</v>
      </c>
      <c r="J84" s="320">
        <f>+J83+J54</f>
        <v>5803.7999999999993</v>
      </c>
      <c r="K84" s="880"/>
      <c r="L84" s="881"/>
      <c r="M84" s="881"/>
      <c r="N84" s="882"/>
    </row>
    <row r="85" spans="1:19" ht="13.5" thickBot="1" x14ac:dyDescent="0.25">
      <c r="A85" s="27" t="s">
        <v>6</v>
      </c>
      <c r="B85" s="75" t="s">
        <v>8</v>
      </c>
      <c r="C85" s="855" t="s">
        <v>63</v>
      </c>
      <c r="D85" s="856"/>
      <c r="E85" s="856"/>
      <c r="F85" s="856"/>
      <c r="G85" s="856"/>
      <c r="H85" s="856"/>
      <c r="I85" s="856"/>
      <c r="J85" s="856"/>
      <c r="K85" s="856"/>
      <c r="L85" s="856"/>
      <c r="M85" s="856"/>
      <c r="N85" s="857"/>
    </row>
    <row r="86" spans="1:19" ht="29.25" customHeight="1" x14ac:dyDescent="0.2">
      <c r="A86" s="76" t="s">
        <v>6</v>
      </c>
      <c r="B86" s="77" t="s">
        <v>8</v>
      </c>
      <c r="C86" s="39" t="s">
        <v>6</v>
      </c>
      <c r="D86" s="224" t="s">
        <v>117</v>
      </c>
      <c r="E86" s="122"/>
      <c r="F86" s="760">
        <v>2</v>
      </c>
      <c r="G86" s="375" t="s">
        <v>9</v>
      </c>
      <c r="H86" s="376">
        <v>21</v>
      </c>
      <c r="I86" s="266">
        <v>100</v>
      </c>
      <c r="J86" s="275">
        <v>239</v>
      </c>
      <c r="K86" s="776" t="s">
        <v>86</v>
      </c>
      <c r="L86" s="124"/>
      <c r="M86" s="81">
        <v>2</v>
      </c>
      <c r="N86" s="82">
        <v>2</v>
      </c>
      <c r="S86" s="52"/>
    </row>
    <row r="87" spans="1:19" ht="29.25" customHeight="1" x14ac:dyDescent="0.2">
      <c r="A87" s="83"/>
      <c r="B87" s="60"/>
      <c r="C87" s="48"/>
      <c r="D87" s="125" t="s">
        <v>116</v>
      </c>
      <c r="E87" s="858" t="s">
        <v>49</v>
      </c>
      <c r="F87" s="210"/>
      <c r="G87" s="151"/>
      <c r="H87" s="321"/>
      <c r="I87" s="310"/>
      <c r="J87" s="311"/>
      <c r="K87" s="64" t="s">
        <v>87</v>
      </c>
      <c r="L87" s="380"/>
      <c r="M87" s="128">
        <v>1</v>
      </c>
      <c r="N87" s="381">
        <v>1</v>
      </c>
      <c r="O87" s="109"/>
    </row>
    <row r="88" spans="1:19" ht="15" customHeight="1" x14ac:dyDescent="0.2">
      <c r="A88" s="83"/>
      <c r="B88" s="60"/>
      <c r="C88" s="48"/>
      <c r="D88" s="859" t="s">
        <v>72</v>
      </c>
      <c r="E88" s="858"/>
      <c r="F88" s="210"/>
      <c r="G88" s="151"/>
      <c r="H88" s="321"/>
      <c r="I88" s="310"/>
      <c r="J88" s="310"/>
      <c r="K88" s="769" t="s">
        <v>73</v>
      </c>
      <c r="L88" s="172">
        <v>2</v>
      </c>
      <c r="M88" s="53">
        <v>2</v>
      </c>
      <c r="N88" s="784">
        <v>2</v>
      </c>
      <c r="O88" s="52"/>
    </row>
    <row r="89" spans="1:19" ht="25.5" customHeight="1" x14ac:dyDescent="0.2">
      <c r="A89" s="83"/>
      <c r="B89" s="60"/>
      <c r="C89" s="48"/>
      <c r="D89" s="860"/>
      <c r="E89" s="861" t="s">
        <v>50</v>
      </c>
      <c r="F89" s="210"/>
      <c r="G89" s="151"/>
      <c r="H89" s="321"/>
      <c r="I89" s="388"/>
      <c r="J89" s="391"/>
      <c r="K89" s="246" t="s">
        <v>89</v>
      </c>
      <c r="L89" s="162">
        <v>1</v>
      </c>
      <c r="M89" s="54">
        <v>4</v>
      </c>
      <c r="N89" s="133">
        <v>9</v>
      </c>
    </row>
    <row r="90" spans="1:19" ht="38.25" x14ac:dyDescent="0.2">
      <c r="A90" s="83"/>
      <c r="B90" s="60"/>
      <c r="C90" s="48"/>
      <c r="D90" s="382" t="s">
        <v>110</v>
      </c>
      <c r="E90" s="861"/>
      <c r="F90" s="210"/>
      <c r="G90" s="34"/>
      <c r="H90" s="322"/>
      <c r="I90" s="323"/>
      <c r="J90" s="377"/>
      <c r="K90" s="777" t="s">
        <v>165</v>
      </c>
      <c r="L90" s="120"/>
      <c r="M90" s="793"/>
      <c r="N90" s="785">
        <v>5</v>
      </c>
      <c r="P90" s="52"/>
    </row>
    <row r="91" spans="1:19" ht="12.75" customHeight="1" x14ac:dyDescent="0.2">
      <c r="A91" s="83"/>
      <c r="B91" s="60"/>
      <c r="C91" s="48"/>
      <c r="D91" s="865" t="s">
        <v>109</v>
      </c>
      <c r="E91" s="216"/>
      <c r="F91" s="210"/>
      <c r="G91" s="263"/>
      <c r="H91" s="324"/>
      <c r="I91" s="325"/>
      <c r="J91" s="378"/>
      <c r="K91" s="759" t="s">
        <v>88</v>
      </c>
      <c r="L91" s="59"/>
      <c r="M91" s="152">
        <v>4</v>
      </c>
      <c r="N91" s="31">
        <v>10</v>
      </c>
      <c r="Q91" s="52"/>
    </row>
    <row r="92" spans="1:19" ht="27" customHeight="1" thickBot="1" x14ac:dyDescent="0.25">
      <c r="A92" s="83"/>
      <c r="B92" s="60"/>
      <c r="C92" s="108"/>
      <c r="D92" s="866"/>
      <c r="E92" s="253"/>
      <c r="F92" s="155"/>
      <c r="G92" s="211" t="s">
        <v>13</v>
      </c>
      <c r="H92" s="327">
        <f>SUM(H86:H91)</f>
        <v>21</v>
      </c>
      <c r="I92" s="327">
        <f>SUM(I86:I91)</f>
        <v>100</v>
      </c>
      <c r="J92" s="327">
        <f>SUM(J86:J91)</f>
        <v>239</v>
      </c>
      <c r="K92" s="379"/>
      <c r="L92" s="129"/>
      <c r="M92" s="100"/>
      <c r="N92" s="130"/>
      <c r="Q92" s="52"/>
    </row>
    <row r="93" spans="1:19" ht="53.25" customHeight="1" x14ac:dyDescent="0.2">
      <c r="A93" s="76" t="s">
        <v>6</v>
      </c>
      <c r="B93" s="77" t="s">
        <v>8</v>
      </c>
      <c r="C93" s="39" t="s">
        <v>7</v>
      </c>
      <c r="D93" s="212" t="s">
        <v>51</v>
      </c>
      <c r="E93" s="131"/>
      <c r="F93" s="867">
        <v>2</v>
      </c>
      <c r="G93" s="25" t="s">
        <v>9</v>
      </c>
      <c r="H93" s="386">
        <v>2</v>
      </c>
      <c r="I93" s="329">
        <v>25</v>
      </c>
      <c r="J93" s="329">
        <v>62</v>
      </c>
      <c r="K93" s="180" t="s">
        <v>131</v>
      </c>
      <c r="L93" s="59">
        <v>1</v>
      </c>
      <c r="M93" s="81"/>
      <c r="N93" s="82"/>
      <c r="Q93" s="52"/>
      <c r="S93" s="52"/>
    </row>
    <row r="94" spans="1:19" ht="44.25" customHeight="1" x14ac:dyDescent="0.2">
      <c r="A94" s="46"/>
      <c r="B94" s="47"/>
      <c r="C94" s="48"/>
      <c r="D94" s="213" t="s">
        <v>166</v>
      </c>
      <c r="E94" s="132" t="s">
        <v>56</v>
      </c>
      <c r="F94" s="868"/>
      <c r="G94" s="208"/>
      <c r="H94" s="387"/>
      <c r="I94" s="310"/>
      <c r="J94" s="388"/>
      <c r="K94" s="384" t="s">
        <v>111</v>
      </c>
      <c r="L94" s="385"/>
      <c r="M94" s="61">
        <v>1</v>
      </c>
      <c r="N94" s="62">
        <v>1</v>
      </c>
      <c r="P94" s="52"/>
    </row>
    <row r="95" spans="1:19" ht="26.25" customHeight="1" x14ac:dyDescent="0.2">
      <c r="A95" s="83"/>
      <c r="B95" s="60"/>
      <c r="C95" s="48"/>
      <c r="D95" s="870" t="s">
        <v>74</v>
      </c>
      <c r="E95" s="872" t="s">
        <v>52</v>
      </c>
      <c r="F95" s="868"/>
      <c r="G95" s="218"/>
      <c r="H95" s="330"/>
      <c r="I95" s="326"/>
      <c r="J95" s="326"/>
      <c r="K95" s="874" t="s">
        <v>75</v>
      </c>
      <c r="L95" s="134"/>
      <c r="M95" s="135">
        <v>1</v>
      </c>
      <c r="N95" s="136">
        <v>4</v>
      </c>
      <c r="O95" s="15"/>
    </row>
    <row r="96" spans="1:19" ht="17.25" customHeight="1" thickBot="1" x14ac:dyDescent="0.25">
      <c r="A96" s="73"/>
      <c r="B96" s="37"/>
      <c r="C96" s="117"/>
      <c r="D96" s="871"/>
      <c r="E96" s="873"/>
      <c r="F96" s="869"/>
      <c r="G96" s="214" t="s">
        <v>13</v>
      </c>
      <c r="H96" s="328">
        <f>SUM(H93:H95)</f>
        <v>2</v>
      </c>
      <c r="I96" s="328">
        <f>SUM(I93:I95)</f>
        <v>25</v>
      </c>
      <c r="J96" s="328">
        <f>SUM(J93:J95)</f>
        <v>62</v>
      </c>
      <c r="K96" s="875"/>
      <c r="L96" s="137"/>
      <c r="M96" s="153"/>
      <c r="N96" s="138"/>
      <c r="O96" s="15"/>
    </row>
    <row r="97" spans="1:20" ht="40.5" customHeight="1" x14ac:dyDescent="0.2">
      <c r="A97" s="76" t="s">
        <v>6</v>
      </c>
      <c r="B97" s="77" t="s">
        <v>8</v>
      </c>
      <c r="C97" s="39" t="s">
        <v>8</v>
      </c>
      <c r="D97" s="215" t="s">
        <v>136</v>
      </c>
      <c r="E97" s="489" t="s">
        <v>137</v>
      </c>
      <c r="F97" s="235" t="s">
        <v>27</v>
      </c>
      <c r="G97" s="25" t="s">
        <v>9</v>
      </c>
      <c r="H97" s="389">
        <v>172.2</v>
      </c>
      <c r="I97" s="383">
        <v>390</v>
      </c>
      <c r="J97" s="383">
        <v>315</v>
      </c>
      <c r="K97" s="170" t="s">
        <v>132</v>
      </c>
      <c r="L97" s="43">
        <v>1</v>
      </c>
      <c r="M97" s="169"/>
      <c r="N97" s="44"/>
      <c r="Q97" s="52"/>
      <c r="S97" s="52"/>
      <c r="T97" s="52"/>
    </row>
    <row r="98" spans="1:20" ht="39.75" customHeight="1" x14ac:dyDescent="0.2">
      <c r="A98" s="259"/>
      <c r="B98" s="260"/>
      <c r="C98" s="262"/>
      <c r="D98" s="672" t="s">
        <v>120</v>
      </c>
      <c r="E98" s="609"/>
      <c r="F98" s="492"/>
      <c r="G98" s="218"/>
      <c r="H98" s="373"/>
      <c r="I98" s="493"/>
      <c r="J98" s="326"/>
      <c r="K98" s="171" t="s">
        <v>161</v>
      </c>
      <c r="L98" s="243"/>
      <c r="M98" s="244">
        <v>1</v>
      </c>
      <c r="N98" s="245"/>
    </row>
    <row r="99" spans="1:20" ht="28.5" customHeight="1" x14ac:dyDescent="0.2">
      <c r="A99" s="673"/>
      <c r="B99" s="674"/>
      <c r="C99" s="675"/>
      <c r="D99" s="671" t="s">
        <v>112</v>
      </c>
      <c r="E99" s="655"/>
      <c r="F99" s="656"/>
      <c r="G99" s="204"/>
      <c r="H99" s="313"/>
      <c r="I99" s="304"/>
      <c r="J99" s="657"/>
      <c r="K99" s="417" t="s">
        <v>133</v>
      </c>
      <c r="L99" s="418">
        <v>1</v>
      </c>
      <c r="M99" s="419"/>
      <c r="N99" s="420"/>
    </row>
    <row r="100" spans="1:20" ht="41.25" customHeight="1" x14ac:dyDescent="0.2">
      <c r="A100" s="8"/>
      <c r="B100" s="9"/>
      <c r="C100" s="2"/>
      <c r="D100" s="870" t="s">
        <v>113</v>
      </c>
      <c r="E100" s="216"/>
      <c r="F100" s="217"/>
      <c r="G100" s="219"/>
      <c r="H100" s="314"/>
      <c r="I100" s="311"/>
      <c r="J100" s="331"/>
      <c r="K100" s="171" t="s">
        <v>134</v>
      </c>
      <c r="L100" s="243">
        <v>1</v>
      </c>
      <c r="M100" s="244">
        <v>1</v>
      </c>
      <c r="N100" s="245">
        <v>1</v>
      </c>
    </row>
    <row r="101" spans="1:20" ht="28.5" customHeight="1" x14ac:dyDescent="0.2">
      <c r="A101" s="8"/>
      <c r="B101" s="9"/>
      <c r="C101" s="2"/>
      <c r="D101" s="876"/>
      <c r="E101" s="216"/>
      <c r="F101" s="217"/>
      <c r="G101" s="219"/>
      <c r="H101" s="314"/>
      <c r="I101" s="311"/>
      <c r="J101" s="331"/>
      <c r="K101" s="171" t="s">
        <v>153</v>
      </c>
      <c r="L101" s="243"/>
      <c r="M101" s="244">
        <v>1</v>
      </c>
      <c r="N101" s="245"/>
      <c r="Q101" s="52"/>
    </row>
    <row r="102" spans="1:20" ht="15" customHeight="1" thickBot="1" x14ac:dyDescent="0.25">
      <c r="A102" s="3"/>
      <c r="B102" s="1"/>
      <c r="C102" s="7"/>
      <c r="D102" s="103" t="s">
        <v>138</v>
      </c>
      <c r="E102" s="70"/>
      <c r="F102" s="168"/>
      <c r="G102" s="20" t="s">
        <v>13</v>
      </c>
      <c r="H102" s="284">
        <f>SUM(H97:H101)</f>
        <v>172.2</v>
      </c>
      <c r="I102" s="284">
        <f>SUM(I97:I101)</f>
        <v>390</v>
      </c>
      <c r="J102" s="273">
        <f>SUM(J97:J101)</f>
        <v>315</v>
      </c>
      <c r="K102" s="490" t="s">
        <v>114</v>
      </c>
      <c r="L102" s="11">
        <v>2</v>
      </c>
      <c r="M102" s="12"/>
      <c r="N102" s="491">
        <v>4</v>
      </c>
      <c r="P102" s="52"/>
    </row>
    <row r="103" spans="1:20" ht="14.25" customHeight="1" thickBot="1" x14ac:dyDescent="0.25">
      <c r="A103" s="121" t="s">
        <v>6</v>
      </c>
      <c r="B103" s="116" t="s">
        <v>8</v>
      </c>
      <c r="C103" s="877" t="s">
        <v>12</v>
      </c>
      <c r="D103" s="878"/>
      <c r="E103" s="878"/>
      <c r="F103" s="878"/>
      <c r="G103" s="879"/>
      <c r="H103" s="332">
        <f>H102+H96+H92</f>
        <v>195.2</v>
      </c>
      <c r="I103" s="332">
        <f>I102+I96+I92</f>
        <v>515</v>
      </c>
      <c r="J103" s="332">
        <f>J102+J96+J92</f>
        <v>616</v>
      </c>
      <c r="K103" s="880"/>
      <c r="L103" s="881"/>
      <c r="M103" s="881"/>
      <c r="N103" s="882"/>
    </row>
    <row r="104" spans="1:20" ht="14.25" customHeight="1" thickBot="1" x14ac:dyDescent="0.25">
      <c r="A104" s="36" t="s">
        <v>6</v>
      </c>
      <c r="B104" s="883" t="s">
        <v>14</v>
      </c>
      <c r="C104" s="884"/>
      <c r="D104" s="884"/>
      <c r="E104" s="884"/>
      <c r="F104" s="884"/>
      <c r="G104" s="885"/>
      <c r="H104" s="333">
        <f>H103+H84+H33</f>
        <v>4992.8</v>
      </c>
      <c r="I104" s="333">
        <f>I84+I33+I103</f>
        <v>6275.4000000000005</v>
      </c>
      <c r="J104" s="333">
        <f>J84+J33+J103</f>
        <v>8301.7999999999993</v>
      </c>
      <c r="K104" s="862"/>
      <c r="L104" s="863"/>
      <c r="M104" s="863"/>
      <c r="N104" s="864"/>
    </row>
    <row r="105" spans="1:20" ht="14.25" customHeight="1" thickBot="1" x14ac:dyDescent="0.25">
      <c r="A105" s="139" t="s">
        <v>11</v>
      </c>
      <c r="B105" s="845" t="s">
        <v>54</v>
      </c>
      <c r="C105" s="846"/>
      <c r="D105" s="846"/>
      <c r="E105" s="846"/>
      <c r="F105" s="846"/>
      <c r="G105" s="847"/>
      <c r="H105" s="334">
        <f>H104</f>
        <v>4992.8</v>
      </c>
      <c r="I105" s="335">
        <f>I104</f>
        <v>6275.4000000000005</v>
      </c>
      <c r="J105" s="336">
        <f>J104</f>
        <v>8301.7999999999993</v>
      </c>
      <c r="K105" s="851"/>
      <c r="L105" s="852"/>
      <c r="M105" s="852"/>
      <c r="N105" s="853"/>
    </row>
    <row r="106" spans="1:20" ht="20.25" customHeight="1" thickBot="1" x14ac:dyDescent="0.25">
      <c r="A106" s="854" t="s">
        <v>16</v>
      </c>
      <c r="B106" s="854"/>
      <c r="C106" s="854"/>
      <c r="D106" s="854"/>
      <c r="E106" s="854"/>
      <c r="F106" s="854"/>
      <c r="G106" s="854"/>
      <c r="H106" s="854"/>
      <c r="I106" s="854"/>
      <c r="J106" s="854"/>
      <c r="K106" s="141"/>
      <c r="L106" s="771"/>
      <c r="M106" s="771"/>
      <c r="N106" s="771"/>
    </row>
    <row r="107" spans="1:20" ht="41.25" customHeight="1" x14ac:dyDescent="0.2">
      <c r="A107" s="848" t="s">
        <v>15</v>
      </c>
      <c r="B107" s="849"/>
      <c r="C107" s="849"/>
      <c r="D107" s="849"/>
      <c r="E107" s="849"/>
      <c r="F107" s="849"/>
      <c r="G107" s="850"/>
      <c r="H107" s="464" t="s">
        <v>146</v>
      </c>
      <c r="I107" s="465" t="s">
        <v>79</v>
      </c>
      <c r="J107" s="465" t="s">
        <v>147</v>
      </c>
      <c r="K107" s="775"/>
      <c r="L107" s="840"/>
      <c r="M107" s="840"/>
      <c r="N107" s="840"/>
    </row>
    <row r="108" spans="1:20" ht="12.75" customHeight="1" x14ac:dyDescent="0.2">
      <c r="A108" s="841" t="s">
        <v>24</v>
      </c>
      <c r="B108" s="842"/>
      <c r="C108" s="842"/>
      <c r="D108" s="842"/>
      <c r="E108" s="842"/>
      <c r="F108" s="842"/>
      <c r="G108" s="843"/>
      <c r="H108" s="455">
        <f>SUM(H109:H113)</f>
        <v>4989.8</v>
      </c>
      <c r="I108" s="338">
        <f>SUM(I109:I113)</f>
        <v>6011.2</v>
      </c>
      <c r="J108" s="338">
        <f>SUM(J109:J113)</f>
        <v>7003.9000000000005</v>
      </c>
      <c r="K108" s="775"/>
      <c r="L108" s="840"/>
      <c r="M108" s="840"/>
      <c r="N108" s="840"/>
    </row>
    <row r="109" spans="1:20" x14ac:dyDescent="0.2">
      <c r="A109" s="834" t="s">
        <v>17</v>
      </c>
      <c r="B109" s="835"/>
      <c r="C109" s="835"/>
      <c r="D109" s="835"/>
      <c r="E109" s="835"/>
      <c r="F109" s="835"/>
      <c r="G109" s="836"/>
      <c r="H109" s="426">
        <f>SUMIF(G12:G102,"sb",H12:H102)</f>
        <v>4273.3</v>
      </c>
      <c r="I109" s="268">
        <f>SUMIF(G12:G102,"sb",I12:I102)</f>
        <v>5451.2</v>
      </c>
      <c r="J109" s="268">
        <f>SUMIF(G12:G102,"sb",J12:J102)</f>
        <v>6425.4000000000005</v>
      </c>
      <c r="K109" s="770"/>
      <c r="L109" s="844"/>
      <c r="M109" s="844"/>
      <c r="N109" s="844"/>
    </row>
    <row r="110" spans="1:20" ht="26.25" customHeight="1" x14ac:dyDescent="0.2">
      <c r="A110" s="817" t="s">
        <v>180</v>
      </c>
      <c r="B110" s="818"/>
      <c r="C110" s="818"/>
      <c r="D110" s="818"/>
      <c r="E110" s="818"/>
      <c r="F110" s="818"/>
      <c r="G110" s="819"/>
      <c r="H110" s="426">
        <f>SUMIF(G12:G102,"sb(vb)",H12:H102)</f>
        <v>110.69999999999999</v>
      </c>
      <c r="I110" s="268">
        <f>SUMIF(G12:G102,"sb(vb)",I12:I102)</f>
        <v>0</v>
      </c>
      <c r="J110" s="268">
        <f>SUMIF(G12:G102,"sb(vb)",J12:J102)</f>
        <v>0</v>
      </c>
      <c r="K110" s="770"/>
      <c r="L110" s="770"/>
      <c r="M110" s="770"/>
      <c r="N110" s="770"/>
    </row>
    <row r="111" spans="1:20" x14ac:dyDescent="0.2">
      <c r="A111" s="834" t="s">
        <v>58</v>
      </c>
      <c r="B111" s="835"/>
      <c r="C111" s="835"/>
      <c r="D111" s="835"/>
      <c r="E111" s="835"/>
      <c r="F111" s="835"/>
      <c r="G111" s="836"/>
      <c r="H111" s="426">
        <f>SUMIF(G12:G102,"sb(vr)",H12:H102)</f>
        <v>167.5</v>
      </c>
      <c r="I111" s="268">
        <f>SUMIF(G12:G102,"sb(vr)",I12:I102)</f>
        <v>180</v>
      </c>
      <c r="J111" s="268">
        <f>SUMIF(G12:G102,"sb(vr)",J12:J102)</f>
        <v>200</v>
      </c>
      <c r="K111" s="29"/>
      <c r="L111" s="770"/>
      <c r="M111" s="770"/>
      <c r="N111" s="770"/>
    </row>
    <row r="112" spans="1:20" ht="27" customHeight="1" x14ac:dyDescent="0.2">
      <c r="A112" s="817" t="s">
        <v>23</v>
      </c>
      <c r="B112" s="818"/>
      <c r="C112" s="818"/>
      <c r="D112" s="818"/>
      <c r="E112" s="818"/>
      <c r="F112" s="818"/>
      <c r="G112" s="819"/>
      <c r="H112" s="456">
        <f>SUMIF(G12:G102,"sb(sp)",H12:H102)</f>
        <v>389</v>
      </c>
      <c r="I112" s="340">
        <f>SUMIF(G12:G102,"sb(sp)",I12:I102)</f>
        <v>380</v>
      </c>
      <c r="J112" s="340">
        <f>SUMIF(G14:G102,"sb(sp)",J14:J102)</f>
        <v>378.5</v>
      </c>
      <c r="K112" s="142"/>
      <c r="L112" s="844"/>
      <c r="M112" s="844"/>
      <c r="N112" s="844"/>
    </row>
    <row r="113" spans="1:14" ht="17.25" customHeight="1" x14ac:dyDescent="0.2">
      <c r="A113" s="817" t="s">
        <v>122</v>
      </c>
      <c r="B113" s="818"/>
      <c r="C113" s="818"/>
      <c r="D113" s="818"/>
      <c r="E113" s="818"/>
      <c r="F113" s="818"/>
      <c r="G113" s="819"/>
      <c r="H113" s="456">
        <f>SUMIF(G12:G97,"sb(spl)",H12:H97)</f>
        <v>49.3</v>
      </c>
      <c r="I113" s="466">
        <f>SUMIF(G12:G97,"sb(spl)",I12:I97)</f>
        <v>0</v>
      </c>
      <c r="J113" s="466">
        <f>SUMIF(G12:G97,"sb(spl)",J12:J97)</f>
        <v>0</v>
      </c>
      <c r="K113" s="142"/>
      <c r="L113" s="770"/>
      <c r="M113" s="770"/>
      <c r="N113" s="770"/>
    </row>
    <row r="114" spans="1:14" x14ac:dyDescent="0.2">
      <c r="A114" s="841" t="s">
        <v>25</v>
      </c>
      <c r="B114" s="842"/>
      <c r="C114" s="842"/>
      <c r="D114" s="842"/>
      <c r="E114" s="842"/>
      <c r="F114" s="842"/>
      <c r="G114" s="843"/>
      <c r="H114" s="457">
        <f>SUM(H115:H116)</f>
        <v>3</v>
      </c>
      <c r="I114" s="342">
        <f>SUM(I115:I116)</f>
        <v>264.2</v>
      </c>
      <c r="J114" s="342">
        <f>SUM(J115:J116)</f>
        <v>1297.9000000000001</v>
      </c>
      <c r="K114" s="775"/>
      <c r="L114" s="840"/>
      <c r="M114" s="840"/>
      <c r="N114" s="840"/>
    </row>
    <row r="115" spans="1:14" x14ac:dyDescent="0.2">
      <c r="A115" s="834" t="s">
        <v>18</v>
      </c>
      <c r="B115" s="835"/>
      <c r="C115" s="835"/>
      <c r="D115" s="835"/>
      <c r="E115" s="835"/>
      <c r="F115" s="835"/>
      <c r="G115" s="836"/>
      <c r="H115" s="426">
        <f>SUMIF(G14:G102,"es",H14:H102)</f>
        <v>0</v>
      </c>
      <c r="I115" s="268">
        <f>SUMIF(G12:G102,"es",I12:I102)</f>
        <v>245.5</v>
      </c>
      <c r="J115" s="268">
        <f>SUMIF(G14:G102,"es",J14:J102)</f>
        <v>996.9</v>
      </c>
      <c r="K115" s="770"/>
      <c r="L115" s="844"/>
      <c r="M115" s="844"/>
      <c r="N115" s="844"/>
    </row>
    <row r="116" spans="1:14" x14ac:dyDescent="0.2">
      <c r="A116" s="834" t="s">
        <v>118</v>
      </c>
      <c r="B116" s="835"/>
      <c r="C116" s="835"/>
      <c r="D116" s="835"/>
      <c r="E116" s="835"/>
      <c r="F116" s="835"/>
      <c r="G116" s="836"/>
      <c r="H116" s="426">
        <f>SUMIF(G12:G97,"kt",H12:H97)</f>
        <v>3</v>
      </c>
      <c r="I116" s="282">
        <f>SUMIF(G14:G101,"kt",I14:I101)</f>
        <v>18.7</v>
      </c>
      <c r="J116" s="282">
        <f>SUMIF(G14:G101,"kt",J14:J101)</f>
        <v>301</v>
      </c>
      <c r="K116" s="770"/>
      <c r="L116" s="770"/>
      <c r="M116" s="770"/>
      <c r="N116" s="770"/>
    </row>
    <row r="117" spans="1:14" ht="13.5" thickBot="1" x14ac:dyDescent="0.25">
      <c r="A117" s="837" t="s">
        <v>13</v>
      </c>
      <c r="B117" s="838"/>
      <c r="C117" s="838"/>
      <c r="D117" s="838"/>
      <c r="E117" s="838"/>
      <c r="F117" s="838"/>
      <c r="G117" s="839"/>
      <c r="H117" s="351">
        <f>H114+H108</f>
        <v>4992.8</v>
      </c>
      <c r="I117" s="273">
        <f>I114+I108</f>
        <v>6275.4</v>
      </c>
      <c r="J117" s="273">
        <f>J114+J108</f>
        <v>8301.8000000000011</v>
      </c>
      <c r="K117" s="775"/>
      <c r="L117" s="840"/>
      <c r="M117" s="840"/>
      <c r="N117" s="840"/>
    </row>
    <row r="118" spans="1:14" x14ac:dyDescent="0.2">
      <c r="A118" s="123"/>
      <c r="B118" s="123"/>
      <c r="C118" s="123"/>
      <c r="D118" s="123"/>
      <c r="K118" s="143"/>
      <c r="L118" s="844"/>
      <c r="M118" s="844"/>
      <c r="N118" s="844"/>
    </row>
    <row r="119" spans="1:14" x14ac:dyDescent="0.2">
      <c r="G119" s="746"/>
      <c r="L119" s="820"/>
      <c r="M119" s="820"/>
      <c r="N119" s="820"/>
    </row>
    <row r="120" spans="1:14" x14ac:dyDescent="0.2">
      <c r="G120" s="746"/>
      <c r="K120" s="145"/>
      <c r="L120" s="788"/>
      <c r="M120" s="788"/>
      <c r="N120" s="788"/>
    </row>
    <row r="121" spans="1:14" x14ac:dyDescent="0.2">
      <c r="E121" s="29"/>
      <c r="F121" s="29"/>
      <c r="G121" s="29"/>
      <c r="K121" s="141"/>
    </row>
    <row r="122" spans="1:14" x14ac:dyDescent="0.2">
      <c r="E122" s="29"/>
      <c r="F122" s="29"/>
      <c r="G122" s="29"/>
    </row>
    <row r="123" spans="1:14" x14ac:dyDescent="0.2">
      <c r="E123" s="29"/>
      <c r="F123" s="29"/>
      <c r="G123" s="29"/>
      <c r="H123" s="747"/>
    </row>
    <row r="124" spans="1:14" x14ac:dyDescent="0.2">
      <c r="E124" s="29"/>
      <c r="F124" s="29"/>
      <c r="G124" s="29"/>
    </row>
  </sheetData>
  <mergeCells count="101">
    <mergeCell ref="A1:N1"/>
    <mergeCell ref="A2:N2"/>
    <mergeCell ref="A3:N3"/>
    <mergeCell ref="M4:N4"/>
    <mergeCell ref="A5:A7"/>
    <mergeCell ref="B5:B7"/>
    <mergeCell ref="C5:C7"/>
    <mergeCell ref="D5:D7"/>
    <mergeCell ref="E5:E7"/>
    <mergeCell ref="K6:K7"/>
    <mergeCell ref="L6:N6"/>
    <mergeCell ref="I5:I7"/>
    <mergeCell ref="J5:J7"/>
    <mergeCell ref="K5:N5"/>
    <mergeCell ref="F5:F7"/>
    <mergeCell ref="G5:G7"/>
    <mergeCell ref="D20:D21"/>
    <mergeCell ref="K20:K21"/>
    <mergeCell ref="D22:D23"/>
    <mergeCell ref="E22:E23"/>
    <mergeCell ref="F22:F23"/>
    <mergeCell ref="A8:N8"/>
    <mergeCell ref="A9:N9"/>
    <mergeCell ref="B10:N10"/>
    <mergeCell ref="C11:N11"/>
    <mergeCell ref="D18:D19"/>
    <mergeCell ref="D24:D26"/>
    <mergeCell ref="E24:E26"/>
    <mergeCell ref="F24:F26"/>
    <mergeCell ref="K24:K25"/>
    <mergeCell ref="D44:D45"/>
    <mergeCell ref="D42:D43"/>
    <mergeCell ref="D63:D67"/>
    <mergeCell ref="K66:K67"/>
    <mergeCell ref="D28:D29"/>
    <mergeCell ref="C33:G33"/>
    <mergeCell ref="K33:N33"/>
    <mergeCell ref="C34:N34"/>
    <mergeCell ref="D35:D36"/>
    <mergeCell ref="D51:D52"/>
    <mergeCell ref="D53:D54"/>
    <mergeCell ref="E56:E57"/>
    <mergeCell ref="D57:D58"/>
    <mergeCell ref="D60:D62"/>
    <mergeCell ref="K44:K45"/>
    <mergeCell ref="K50:K51"/>
    <mergeCell ref="D68:D72"/>
    <mergeCell ref="E68:E72"/>
    <mergeCell ref="C84:G84"/>
    <mergeCell ref="D83:G83"/>
    <mergeCell ref="D77:D80"/>
    <mergeCell ref="K78:K80"/>
    <mergeCell ref="D81:D82"/>
    <mergeCell ref="E81:E82"/>
    <mergeCell ref="K83:N83"/>
    <mergeCell ref="K84:N84"/>
    <mergeCell ref="K75:K76"/>
    <mergeCell ref="D73:D75"/>
    <mergeCell ref="A109:G109"/>
    <mergeCell ref="L109:N109"/>
    <mergeCell ref="K105:N105"/>
    <mergeCell ref="A108:G108"/>
    <mergeCell ref="A106:J106"/>
    <mergeCell ref="C85:N85"/>
    <mergeCell ref="E87:E88"/>
    <mergeCell ref="D88:D89"/>
    <mergeCell ref="E89:E90"/>
    <mergeCell ref="K104:N104"/>
    <mergeCell ref="D91:D92"/>
    <mergeCell ref="F93:F96"/>
    <mergeCell ref="D95:D96"/>
    <mergeCell ref="E95:E96"/>
    <mergeCell ref="K95:K96"/>
    <mergeCell ref="D100:D101"/>
    <mergeCell ref="C103:G103"/>
    <mergeCell ref="K103:N103"/>
    <mergeCell ref="B104:G104"/>
    <mergeCell ref="A110:G110"/>
    <mergeCell ref="L119:N119"/>
    <mergeCell ref="H5:H7"/>
    <mergeCell ref="D13:D14"/>
    <mergeCell ref="K13:K14"/>
    <mergeCell ref="L13:L14"/>
    <mergeCell ref="M13:M14"/>
    <mergeCell ref="N13:N14"/>
    <mergeCell ref="A116:G116"/>
    <mergeCell ref="A117:G117"/>
    <mergeCell ref="L117:N117"/>
    <mergeCell ref="A114:G114"/>
    <mergeCell ref="L114:N114"/>
    <mergeCell ref="A115:G115"/>
    <mergeCell ref="L115:N115"/>
    <mergeCell ref="L108:N108"/>
    <mergeCell ref="B105:G105"/>
    <mergeCell ref="A111:G111"/>
    <mergeCell ref="A112:G112"/>
    <mergeCell ref="L112:N112"/>
    <mergeCell ref="A113:G113"/>
    <mergeCell ref="L118:N118"/>
    <mergeCell ref="A107:G107"/>
    <mergeCell ref="L107:N107"/>
  </mergeCells>
  <pageMargins left="0.70866141732283472" right="0" top="0.74803149606299213" bottom="0.74803149606299213" header="0.31496062992125984" footer="0.31496062992125984"/>
  <pageSetup paperSize="9" scale="80" orientation="portrait" r:id="rId1"/>
  <rowBreaks count="2" manualBreakCount="2">
    <brk id="37" max="13" man="1"/>
    <brk id="62"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2"/>
  <sheetViews>
    <sheetView zoomScaleNormal="100" zoomScaleSheetLayoutView="80" workbookViewId="0">
      <selection activeCell="B11" sqref="B11:O11"/>
    </sheetView>
  </sheetViews>
  <sheetFormatPr defaultColWidth="9.140625" defaultRowHeight="12.75" x14ac:dyDescent="0.2"/>
  <cols>
    <col min="1" max="1" width="2.28515625" style="29" customWidth="1"/>
    <col min="2" max="2" width="2.42578125" style="29" customWidth="1"/>
    <col min="3" max="3" width="2.5703125" style="29" customWidth="1"/>
    <col min="4" max="4" width="26.42578125" style="29" customWidth="1"/>
    <col min="5" max="5" width="3.5703125" style="689" customWidth="1"/>
    <col min="6" max="6" width="2.7109375" style="264" customWidth="1"/>
    <col min="7" max="7" width="7.7109375" style="264" customWidth="1"/>
    <col min="8" max="8" width="9.5703125" style="343" customWidth="1"/>
    <col min="9" max="9" width="10.85546875" style="343" customWidth="1"/>
    <col min="10" max="10" width="8.42578125" style="343" customWidth="1"/>
    <col min="11" max="11" width="29.7109375" style="144" customWidth="1"/>
    <col min="12" max="14" width="5.85546875" style="144" customWidth="1"/>
    <col min="15" max="15" width="39.7109375" style="264" customWidth="1"/>
    <col min="16" max="16384" width="9.140625" style="29"/>
  </cols>
  <sheetData>
    <row r="1" spans="1:20" ht="25.5" customHeight="1" x14ac:dyDescent="0.2">
      <c r="K1" s="964" t="s">
        <v>169</v>
      </c>
      <c r="L1" s="964"/>
      <c r="M1" s="964"/>
      <c r="N1" s="964"/>
      <c r="O1" s="964"/>
    </row>
    <row r="2" spans="1:20" s="416" customFormat="1" ht="15.75" x14ac:dyDescent="0.2">
      <c r="A2" s="936" t="s">
        <v>148</v>
      </c>
      <c r="B2" s="936"/>
      <c r="C2" s="936"/>
      <c r="D2" s="936"/>
      <c r="E2" s="936"/>
      <c r="F2" s="936"/>
      <c r="G2" s="936"/>
      <c r="H2" s="936"/>
      <c r="I2" s="936"/>
      <c r="J2" s="936"/>
      <c r="K2" s="936"/>
      <c r="L2" s="936"/>
      <c r="M2" s="936"/>
      <c r="N2" s="936"/>
      <c r="O2" s="936"/>
    </row>
    <row r="3" spans="1:20" s="416" customFormat="1" ht="15.75" x14ac:dyDescent="0.2">
      <c r="A3" s="937" t="s">
        <v>46</v>
      </c>
      <c r="B3" s="938"/>
      <c r="C3" s="938"/>
      <c r="D3" s="938"/>
      <c r="E3" s="938"/>
      <c r="F3" s="938"/>
      <c r="G3" s="938"/>
      <c r="H3" s="938"/>
      <c r="I3" s="938"/>
      <c r="J3" s="938"/>
      <c r="K3" s="938"/>
      <c r="L3" s="938"/>
      <c r="M3" s="938"/>
      <c r="N3" s="938"/>
      <c r="O3" s="938"/>
    </row>
    <row r="4" spans="1:20" s="416" customFormat="1" ht="15.75" x14ac:dyDescent="0.2">
      <c r="A4" s="936" t="s">
        <v>65</v>
      </c>
      <c r="B4" s="939"/>
      <c r="C4" s="939"/>
      <c r="D4" s="939"/>
      <c r="E4" s="939"/>
      <c r="F4" s="939"/>
      <c r="G4" s="939"/>
      <c r="H4" s="939"/>
      <c r="I4" s="939"/>
      <c r="J4" s="939"/>
      <c r="K4" s="939"/>
      <c r="L4" s="939"/>
      <c r="M4" s="939"/>
      <c r="N4" s="939"/>
      <c r="O4" s="939"/>
    </row>
    <row r="5" spans="1:20" s="34" customFormat="1" ht="13.5" thickBot="1" x14ac:dyDescent="0.25">
      <c r="A5" s="15"/>
      <c r="B5" s="15"/>
      <c r="C5" s="15"/>
      <c r="D5" s="15"/>
      <c r="E5" s="690"/>
      <c r="F5" s="405"/>
      <c r="G5" s="264"/>
      <c r="H5" s="265"/>
      <c r="I5" s="265"/>
      <c r="J5" s="265"/>
      <c r="K5" s="35"/>
      <c r="L5" s="35"/>
      <c r="M5" s="35"/>
      <c r="N5" s="35"/>
      <c r="O5" s="498" t="s">
        <v>142</v>
      </c>
    </row>
    <row r="6" spans="1:20" s="34" customFormat="1" ht="17.25" customHeight="1" x14ac:dyDescent="0.2">
      <c r="A6" s="941" t="s">
        <v>0</v>
      </c>
      <c r="B6" s="944" t="s">
        <v>1</v>
      </c>
      <c r="C6" s="944" t="s">
        <v>2</v>
      </c>
      <c r="D6" s="947" t="s">
        <v>19</v>
      </c>
      <c r="E6" s="950" t="s">
        <v>3</v>
      </c>
      <c r="F6" s="961" t="s">
        <v>4</v>
      </c>
      <c r="G6" s="812" t="s">
        <v>5</v>
      </c>
      <c r="H6" s="1006" t="s">
        <v>143</v>
      </c>
      <c r="I6" s="1009" t="s">
        <v>167</v>
      </c>
      <c r="J6" s="1012" t="s">
        <v>168</v>
      </c>
      <c r="K6" s="958" t="s">
        <v>66</v>
      </c>
      <c r="L6" s="959"/>
      <c r="M6" s="959"/>
      <c r="N6" s="960"/>
      <c r="O6" s="973" t="s">
        <v>175</v>
      </c>
    </row>
    <row r="7" spans="1:20" s="34" customFormat="1" ht="12.75" customHeight="1" x14ac:dyDescent="0.2">
      <c r="A7" s="942"/>
      <c r="B7" s="945"/>
      <c r="C7" s="945"/>
      <c r="D7" s="948"/>
      <c r="E7" s="951"/>
      <c r="F7" s="962"/>
      <c r="G7" s="813"/>
      <c r="H7" s="1007"/>
      <c r="I7" s="1010"/>
      <c r="J7" s="1013"/>
      <c r="K7" s="953" t="s">
        <v>19</v>
      </c>
      <c r="L7" s="955" t="s">
        <v>81</v>
      </c>
      <c r="M7" s="956"/>
      <c r="N7" s="957"/>
      <c r="O7" s="974"/>
    </row>
    <row r="8" spans="1:20" s="34" customFormat="1" ht="101.25" customHeight="1" thickBot="1" x14ac:dyDescent="0.25">
      <c r="A8" s="943"/>
      <c r="B8" s="946"/>
      <c r="C8" s="946"/>
      <c r="D8" s="949"/>
      <c r="E8" s="952"/>
      <c r="F8" s="963"/>
      <c r="G8" s="814"/>
      <c r="H8" s="1008"/>
      <c r="I8" s="1011"/>
      <c r="J8" s="1014"/>
      <c r="K8" s="954"/>
      <c r="L8" s="158" t="s">
        <v>47</v>
      </c>
      <c r="M8" s="159" t="s">
        <v>68</v>
      </c>
      <c r="N8" s="160" t="s">
        <v>119</v>
      </c>
      <c r="O8" s="975"/>
    </row>
    <row r="9" spans="1:20" ht="18.75" customHeight="1" x14ac:dyDescent="0.2">
      <c r="A9" s="925" t="s">
        <v>22</v>
      </c>
      <c r="B9" s="926"/>
      <c r="C9" s="926"/>
      <c r="D9" s="926"/>
      <c r="E9" s="926"/>
      <c r="F9" s="926"/>
      <c r="G9" s="926"/>
      <c r="H9" s="926"/>
      <c r="I9" s="926"/>
      <c r="J9" s="926"/>
      <c r="K9" s="926"/>
      <c r="L9" s="926"/>
      <c r="M9" s="926"/>
      <c r="N9" s="926"/>
      <c r="O9" s="927"/>
    </row>
    <row r="10" spans="1:20" x14ac:dyDescent="0.2">
      <c r="A10" s="928" t="s">
        <v>26</v>
      </c>
      <c r="B10" s="929"/>
      <c r="C10" s="929"/>
      <c r="D10" s="929"/>
      <c r="E10" s="929"/>
      <c r="F10" s="929"/>
      <c r="G10" s="929"/>
      <c r="H10" s="929"/>
      <c r="I10" s="929"/>
      <c r="J10" s="929"/>
      <c r="K10" s="929"/>
      <c r="L10" s="929"/>
      <c r="M10" s="929"/>
      <c r="N10" s="929"/>
      <c r="O10" s="930"/>
    </row>
    <row r="11" spans="1:20" x14ac:dyDescent="0.2">
      <c r="A11" s="578" t="s">
        <v>6</v>
      </c>
      <c r="B11" s="996" t="s">
        <v>61</v>
      </c>
      <c r="C11" s="996"/>
      <c r="D11" s="996"/>
      <c r="E11" s="996"/>
      <c r="F11" s="996"/>
      <c r="G11" s="996"/>
      <c r="H11" s="996"/>
      <c r="I11" s="996"/>
      <c r="J11" s="996"/>
      <c r="K11" s="996"/>
      <c r="L11" s="996"/>
      <c r="M11" s="996"/>
      <c r="N11" s="996"/>
      <c r="O11" s="997"/>
    </row>
    <row r="12" spans="1:20" ht="13.5" thickBot="1" x14ac:dyDescent="0.25">
      <c r="A12" s="121" t="s">
        <v>6</v>
      </c>
      <c r="B12" s="37" t="s">
        <v>6</v>
      </c>
      <c r="C12" s="933" t="s">
        <v>30</v>
      </c>
      <c r="D12" s="933"/>
      <c r="E12" s="933"/>
      <c r="F12" s="933"/>
      <c r="G12" s="933"/>
      <c r="H12" s="933"/>
      <c r="I12" s="933"/>
      <c r="J12" s="933"/>
      <c r="K12" s="933"/>
      <c r="L12" s="934"/>
      <c r="M12" s="934"/>
      <c r="N12" s="934"/>
      <c r="O12" s="935"/>
    </row>
    <row r="13" spans="1:20" ht="25.5" customHeight="1" x14ac:dyDescent="0.2">
      <c r="A13" s="176" t="s">
        <v>6</v>
      </c>
      <c r="B13" s="38" t="s">
        <v>6</v>
      </c>
      <c r="C13" s="39" t="s">
        <v>6</v>
      </c>
      <c r="D13" s="40" t="s">
        <v>32</v>
      </c>
      <c r="E13" s="679"/>
      <c r="F13" s="617" t="s">
        <v>27</v>
      </c>
      <c r="G13" s="88" t="s">
        <v>9</v>
      </c>
      <c r="H13" s="635">
        <v>294</v>
      </c>
      <c r="I13" s="659">
        <f>294-14.2</f>
        <v>279.8</v>
      </c>
      <c r="J13" s="660">
        <f>I13-H13</f>
        <v>-14.199999999999989</v>
      </c>
      <c r="K13" s="177" t="s">
        <v>129</v>
      </c>
      <c r="L13" s="178" t="s">
        <v>182</v>
      </c>
      <c r="M13" s="45">
        <v>10</v>
      </c>
      <c r="N13" s="179">
        <v>15</v>
      </c>
      <c r="O13" s="980" t="s">
        <v>187</v>
      </c>
    </row>
    <row r="14" spans="1:20" x14ac:dyDescent="0.2">
      <c r="A14" s="46"/>
      <c r="B14" s="47"/>
      <c r="C14" s="48"/>
      <c r="D14" s="977" t="s">
        <v>64</v>
      </c>
      <c r="E14" s="681"/>
      <c r="F14" s="618"/>
      <c r="G14" s="89" t="s">
        <v>57</v>
      </c>
      <c r="H14" s="271">
        <v>145.6</v>
      </c>
      <c r="I14" s="431">
        <f>145.6</f>
        <v>145.6</v>
      </c>
      <c r="J14" s="298">
        <f>I14-H14</f>
        <v>0</v>
      </c>
      <c r="K14" s="826" t="s">
        <v>82</v>
      </c>
      <c r="L14" s="828">
        <v>5</v>
      </c>
      <c r="M14" s="830">
        <v>6</v>
      </c>
      <c r="N14" s="832">
        <v>5</v>
      </c>
      <c r="O14" s="981"/>
    </row>
    <row r="15" spans="1:20" ht="15.75" customHeight="1" x14ac:dyDescent="0.2">
      <c r="A15" s="46"/>
      <c r="B15" s="47"/>
      <c r="C15" s="48"/>
      <c r="D15" s="998"/>
      <c r="E15" s="681"/>
      <c r="F15" s="49"/>
      <c r="G15" s="21"/>
      <c r="H15" s="362"/>
      <c r="I15" s="427"/>
      <c r="J15" s="346"/>
      <c r="K15" s="827"/>
      <c r="L15" s="829"/>
      <c r="M15" s="831"/>
      <c r="N15" s="833"/>
      <c r="O15" s="981"/>
    </row>
    <row r="16" spans="1:20" ht="54.75" customHeight="1" x14ac:dyDescent="0.2">
      <c r="A16" s="46"/>
      <c r="B16" s="47"/>
      <c r="C16" s="48"/>
      <c r="D16" s="51" t="s">
        <v>99</v>
      </c>
      <c r="E16" s="681"/>
      <c r="F16" s="49"/>
      <c r="G16" s="21"/>
      <c r="H16" s="362"/>
      <c r="I16" s="427"/>
      <c r="J16" s="319"/>
      <c r="K16" s="180" t="s">
        <v>83</v>
      </c>
      <c r="L16" s="181">
        <v>3</v>
      </c>
      <c r="M16" s="621">
        <v>8</v>
      </c>
      <c r="N16" s="622">
        <v>16</v>
      </c>
      <c r="O16" s="981"/>
      <c r="Q16" s="52"/>
      <c r="T16" s="52"/>
    </row>
    <row r="17" spans="1:20" ht="42" customHeight="1" x14ac:dyDescent="0.2">
      <c r="A17" s="46"/>
      <c r="B17" s="47"/>
      <c r="C17" s="48"/>
      <c r="D17" s="182" t="s">
        <v>100</v>
      </c>
      <c r="E17" s="681"/>
      <c r="F17" s="49"/>
      <c r="G17" s="21"/>
      <c r="H17" s="362"/>
      <c r="I17" s="427"/>
      <c r="J17" s="319"/>
      <c r="K17" s="180" t="s">
        <v>82</v>
      </c>
      <c r="L17" s="181">
        <v>10</v>
      </c>
      <c r="M17" s="621">
        <v>13</v>
      </c>
      <c r="N17" s="622">
        <v>21</v>
      </c>
      <c r="O17" s="981"/>
      <c r="Q17" s="52"/>
    </row>
    <row r="18" spans="1:20" ht="42" customHeight="1" x14ac:dyDescent="0.2">
      <c r="A18" s="46"/>
      <c r="B18" s="47"/>
      <c r="C18" s="48"/>
      <c r="D18" s="614" t="s">
        <v>78</v>
      </c>
      <c r="E18" s="681"/>
      <c r="F18" s="49"/>
      <c r="G18" s="21"/>
      <c r="H18" s="348"/>
      <c r="I18" s="428"/>
      <c r="J18" s="319"/>
      <c r="K18" s="180" t="s">
        <v>82</v>
      </c>
      <c r="L18" s="183">
        <v>50</v>
      </c>
      <c r="M18" s="184">
        <v>80</v>
      </c>
      <c r="N18" s="185">
        <v>120</v>
      </c>
      <c r="O18" s="981"/>
      <c r="Q18" s="52"/>
    </row>
    <row r="19" spans="1:20" x14ac:dyDescent="0.2">
      <c r="A19" s="46"/>
      <c r="B19" s="47"/>
      <c r="C19" s="48"/>
      <c r="D19" s="982" t="s">
        <v>69</v>
      </c>
      <c r="E19" s="681"/>
      <c r="F19" s="49"/>
      <c r="G19" s="21"/>
      <c r="H19" s="348"/>
      <c r="I19" s="428"/>
      <c r="J19" s="319"/>
      <c r="K19" s="180" t="s">
        <v>102</v>
      </c>
      <c r="L19" s="620">
        <v>1</v>
      </c>
      <c r="M19" s="621">
        <v>1</v>
      </c>
      <c r="N19" s="622">
        <v>1</v>
      </c>
      <c r="O19" s="623"/>
      <c r="Q19" s="52"/>
    </row>
    <row r="20" spans="1:20" ht="25.5" x14ac:dyDescent="0.2">
      <c r="A20" s="46"/>
      <c r="B20" s="47"/>
      <c r="C20" s="48"/>
      <c r="D20" s="983"/>
      <c r="E20" s="681"/>
      <c r="F20" s="49"/>
      <c r="G20" s="21"/>
      <c r="H20" s="348"/>
      <c r="I20" s="428"/>
      <c r="J20" s="319"/>
      <c r="K20" s="64" t="s">
        <v>101</v>
      </c>
      <c r="L20" s="183">
        <v>4</v>
      </c>
      <c r="M20" s="184">
        <v>7</v>
      </c>
      <c r="N20" s="185">
        <v>11</v>
      </c>
      <c r="O20" s="623"/>
      <c r="Q20" s="52"/>
    </row>
    <row r="21" spans="1:20" ht="18" customHeight="1" x14ac:dyDescent="0.2">
      <c r="A21" s="46"/>
      <c r="B21" s="47"/>
      <c r="C21" s="48"/>
      <c r="D21" s="891" t="s">
        <v>103</v>
      </c>
      <c r="E21" s="681"/>
      <c r="F21" s="49"/>
      <c r="G21" s="21"/>
      <c r="H21" s="348"/>
      <c r="I21" s="428"/>
      <c r="J21" s="297"/>
      <c r="K21" s="981" t="s">
        <v>82</v>
      </c>
      <c r="L21" s="186">
        <v>6</v>
      </c>
      <c r="M21" s="154">
        <v>20</v>
      </c>
      <c r="N21" s="187">
        <v>29</v>
      </c>
      <c r="O21" s="560"/>
      <c r="Q21" s="52"/>
    </row>
    <row r="22" spans="1:20" ht="24" customHeight="1" thickBot="1" x14ac:dyDescent="0.25">
      <c r="A22" s="46"/>
      <c r="B22" s="47"/>
      <c r="C22" s="48"/>
      <c r="D22" s="921"/>
      <c r="E22" s="188"/>
      <c r="F22" s="168"/>
      <c r="G22" s="189" t="s">
        <v>13</v>
      </c>
      <c r="H22" s="351">
        <f>SUM(H13:H21)</f>
        <v>439.6</v>
      </c>
      <c r="I22" s="429">
        <f>SUM(I13:I21)</f>
        <v>425.4</v>
      </c>
      <c r="J22" s="272">
        <f>SUM(J13:J21)</f>
        <v>-14.199999999999989</v>
      </c>
      <c r="K22" s="923"/>
      <c r="L22" s="190"/>
      <c r="M22" s="165"/>
      <c r="N22" s="191"/>
      <c r="O22" s="575"/>
      <c r="Q22" s="52"/>
    </row>
    <row r="23" spans="1:20" ht="19.5" customHeight="1" x14ac:dyDescent="0.2">
      <c r="A23" s="176" t="s">
        <v>6</v>
      </c>
      <c r="B23" s="38" t="s">
        <v>6</v>
      </c>
      <c r="C23" s="39" t="s">
        <v>7</v>
      </c>
      <c r="D23" s="924" t="s">
        <v>48</v>
      </c>
      <c r="E23" s="905"/>
      <c r="F23" s="907" t="s">
        <v>27</v>
      </c>
      <c r="G23" s="192" t="s">
        <v>9</v>
      </c>
      <c r="H23" s="274">
        <v>140</v>
      </c>
      <c r="I23" s="432">
        <v>140</v>
      </c>
      <c r="J23" s="267"/>
      <c r="K23" s="166" t="s">
        <v>84</v>
      </c>
      <c r="L23" s="629">
        <v>4</v>
      </c>
      <c r="M23" s="55">
        <v>4</v>
      </c>
      <c r="N23" s="56">
        <v>5</v>
      </c>
      <c r="O23" s="394"/>
    </row>
    <row r="24" spans="1:20" ht="13.5" thickBot="1" x14ac:dyDescent="0.25">
      <c r="A24" s="225"/>
      <c r="B24" s="226"/>
      <c r="C24" s="227"/>
      <c r="D24" s="921"/>
      <c r="E24" s="906"/>
      <c r="F24" s="909"/>
      <c r="G24" s="189" t="s">
        <v>13</v>
      </c>
      <c r="H24" s="351">
        <f>SUM(H23)</f>
        <v>140</v>
      </c>
      <c r="I24" s="429">
        <f>SUM(I23)</f>
        <v>140</v>
      </c>
      <c r="J24" s="272">
        <f>SUM(J23:J23)</f>
        <v>0</v>
      </c>
      <c r="K24" s="194"/>
      <c r="L24" s="195"/>
      <c r="M24" s="165"/>
      <c r="N24" s="196"/>
      <c r="O24" s="575"/>
      <c r="Q24" s="52"/>
    </row>
    <row r="25" spans="1:20" ht="12.75" customHeight="1" x14ac:dyDescent="0.2">
      <c r="A25" s="46" t="s">
        <v>6</v>
      </c>
      <c r="B25" s="47" t="s">
        <v>6</v>
      </c>
      <c r="C25" s="48" t="s">
        <v>8</v>
      </c>
      <c r="D25" s="824" t="s">
        <v>115</v>
      </c>
      <c r="E25" s="887"/>
      <c r="F25" s="908" t="s">
        <v>27</v>
      </c>
      <c r="G25" s="21" t="s">
        <v>9</v>
      </c>
      <c r="H25" s="295">
        <v>46</v>
      </c>
      <c r="I25" s="437">
        <v>46</v>
      </c>
      <c r="J25" s="281"/>
      <c r="K25" s="1005" t="s">
        <v>104</v>
      </c>
      <c r="L25" s="634">
        <v>4</v>
      </c>
      <c r="M25" s="95">
        <v>5</v>
      </c>
      <c r="N25" s="157">
        <v>11</v>
      </c>
      <c r="O25" s="393"/>
      <c r="Q25" s="221"/>
      <c r="R25" s="10"/>
      <c r="S25" s="10"/>
      <c r="T25" s="10"/>
    </row>
    <row r="26" spans="1:20" ht="15.75" customHeight="1" x14ac:dyDescent="0.2">
      <c r="A26" s="46"/>
      <c r="B26" s="47"/>
      <c r="C26" s="48"/>
      <c r="D26" s="824"/>
      <c r="E26" s="887"/>
      <c r="F26" s="908"/>
      <c r="G26" s="344"/>
      <c r="H26" s="299"/>
      <c r="I26" s="434"/>
      <c r="J26" s="294"/>
      <c r="K26" s="911"/>
      <c r="L26" s="241"/>
      <c r="M26" s="95"/>
      <c r="N26" s="157"/>
      <c r="O26" s="393"/>
      <c r="Q26" s="221"/>
      <c r="R26" s="10"/>
      <c r="S26" s="10"/>
      <c r="T26" s="10"/>
    </row>
    <row r="27" spans="1:20" ht="27" customHeight="1" thickBot="1" x14ac:dyDescent="0.25">
      <c r="A27" s="225"/>
      <c r="B27" s="226"/>
      <c r="C27" s="227"/>
      <c r="D27" s="904"/>
      <c r="E27" s="906"/>
      <c r="F27" s="909"/>
      <c r="G27" s="189" t="s">
        <v>13</v>
      </c>
      <c r="H27" s="351">
        <f>SUM(H25:H26)</f>
        <v>46</v>
      </c>
      <c r="I27" s="429">
        <f>SUM(I25:I26)</f>
        <v>46</v>
      </c>
      <c r="J27" s="272">
        <f>SUM(J25:J25)</f>
        <v>0</v>
      </c>
      <c r="K27" s="222" t="s">
        <v>155</v>
      </c>
      <c r="L27" s="228">
        <v>4</v>
      </c>
      <c r="M27" s="229">
        <v>8</v>
      </c>
      <c r="N27" s="230">
        <v>12</v>
      </c>
      <c r="O27" s="576"/>
      <c r="Q27" s="221"/>
      <c r="R27" s="10"/>
      <c r="S27" s="10"/>
      <c r="T27" s="10"/>
    </row>
    <row r="28" spans="1:20" ht="29.25" customHeight="1" x14ac:dyDescent="0.2">
      <c r="A28" s="354" t="s">
        <v>6</v>
      </c>
      <c r="B28" s="38" t="s">
        <v>6</v>
      </c>
      <c r="C28" s="39" t="s">
        <v>10</v>
      </c>
      <c r="D28" s="247" t="s">
        <v>60</v>
      </c>
      <c r="E28" s="679"/>
      <c r="F28" s="355" t="s">
        <v>27</v>
      </c>
      <c r="G28" s="356" t="s">
        <v>9</v>
      </c>
      <c r="H28" s="357">
        <v>221.2</v>
      </c>
      <c r="I28" s="749">
        <v>221.2</v>
      </c>
      <c r="J28" s="750"/>
      <c r="K28" s="248"/>
      <c r="L28" s="249"/>
      <c r="M28" s="250"/>
      <c r="N28" s="251"/>
      <c r="O28" s="577"/>
    </row>
    <row r="29" spans="1:20" ht="28.5" customHeight="1" x14ac:dyDescent="0.2">
      <c r="A29" s="46"/>
      <c r="B29" s="47"/>
      <c r="C29" s="48"/>
      <c r="D29" s="824" t="s">
        <v>70</v>
      </c>
      <c r="E29" s="681"/>
      <c r="F29" s="197"/>
      <c r="G29" s="753" t="s">
        <v>57</v>
      </c>
      <c r="H29" s="754"/>
      <c r="I29" s="755">
        <v>21.9</v>
      </c>
      <c r="J29" s="756">
        <f>I29-H29</f>
        <v>21.9</v>
      </c>
      <c r="K29" s="422" t="s">
        <v>62</v>
      </c>
      <c r="L29" s="200" t="s">
        <v>34</v>
      </c>
      <c r="M29" s="504" t="s">
        <v>34</v>
      </c>
      <c r="N29" s="201" t="s">
        <v>34</v>
      </c>
      <c r="O29" s="393"/>
      <c r="R29" s="52"/>
    </row>
    <row r="30" spans="1:20" ht="32.25" customHeight="1" x14ac:dyDescent="0.2">
      <c r="A30" s="46"/>
      <c r="B30" s="47"/>
      <c r="C30" s="48"/>
      <c r="D30" s="824"/>
      <c r="E30" s="681"/>
      <c r="F30" s="197"/>
      <c r="G30" s="198"/>
      <c r="H30" s="278"/>
      <c r="I30" s="435"/>
      <c r="J30" s="280"/>
      <c r="K30" s="422" t="s">
        <v>91</v>
      </c>
      <c r="L30" s="200">
        <v>5</v>
      </c>
      <c r="M30" s="504">
        <v>7</v>
      </c>
      <c r="N30" s="201" t="s">
        <v>71</v>
      </c>
      <c r="O30" s="393"/>
    </row>
    <row r="31" spans="1:20" ht="19.5" customHeight="1" x14ac:dyDescent="0.2">
      <c r="A31" s="46"/>
      <c r="B31" s="47"/>
      <c r="C31" s="48"/>
      <c r="D31" s="58"/>
      <c r="E31" s="681"/>
      <c r="F31" s="197"/>
      <c r="G31" s="18"/>
      <c r="H31" s="278"/>
      <c r="I31" s="435"/>
      <c r="J31" s="281"/>
      <c r="K31" s="119" t="s">
        <v>156</v>
      </c>
      <c r="L31" s="65">
        <v>9</v>
      </c>
      <c r="M31" s="61">
        <v>10</v>
      </c>
      <c r="N31" s="33">
        <v>10</v>
      </c>
      <c r="O31" s="393"/>
    </row>
    <row r="32" spans="1:20" ht="82.5" customHeight="1" x14ac:dyDescent="0.2">
      <c r="A32" s="46"/>
      <c r="B32" s="47"/>
      <c r="C32" s="48"/>
      <c r="D32" s="748" t="s">
        <v>105</v>
      </c>
      <c r="E32" s="691"/>
      <c r="F32" s="407"/>
      <c r="G32" s="410"/>
      <c r="H32" s="479"/>
      <c r="I32" s="480"/>
      <c r="J32" s="481"/>
      <c r="K32" s="472" t="s">
        <v>106</v>
      </c>
      <c r="L32" s="30">
        <v>11</v>
      </c>
      <c r="M32" s="152">
        <v>11</v>
      </c>
      <c r="N32" s="31">
        <v>22</v>
      </c>
      <c r="O32" s="393"/>
      <c r="S32" s="52"/>
      <c r="T32" s="52"/>
    </row>
    <row r="33" spans="1:22" ht="20.25" customHeight="1" thickBot="1" x14ac:dyDescent="0.25">
      <c r="A33" s="67"/>
      <c r="B33" s="37"/>
      <c r="C33" s="68"/>
      <c r="D33" s="69"/>
      <c r="E33" s="680"/>
      <c r="F33" s="71"/>
      <c r="G33" s="173" t="s">
        <v>13</v>
      </c>
      <c r="H33" s="467">
        <f>SUM(H28:H32)</f>
        <v>221.2</v>
      </c>
      <c r="I33" s="468">
        <f>SUM(I28:I32)</f>
        <v>243.1</v>
      </c>
      <c r="J33" s="469">
        <f>SUM(J28:J32)</f>
        <v>21.9</v>
      </c>
      <c r="K33" s="470" t="s">
        <v>107</v>
      </c>
      <c r="L33" s="232" t="s">
        <v>31</v>
      </c>
      <c r="M33" s="233" t="s">
        <v>31</v>
      </c>
      <c r="N33" s="72" t="s">
        <v>31</v>
      </c>
      <c r="O33" s="471"/>
      <c r="Q33" s="52"/>
    </row>
    <row r="34" spans="1:22" ht="13.5" thickBot="1" x14ac:dyDescent="0.25">
      <c r="A34" s="73" t="s">
        <v>6</v>
      </c>
      <c r="B34" s="74" t="s">
        <v>6</v>
      </c>
      <c r="C34" s="915" t="s">
        <v>12</v>
      </c>
      <c r="D34" s="916"/>
      <c r="E34" s="916"/>
      <c r="F34" s="878"/>
      <c r="G34" s="879"/>
      <c r="H34" s="320">
        <f>H33+H27+H24+H22</f>
        <v>846.8</v>
      </c>
      <c r="I34" s="430">
        <f>I33+I27+I24+I22</f>
        <v>854.5</v>
      </c>
      <c r="J34" s="286">
        <f>J33+J27+J24+J22</f>
        <v>7.7000000000000099</v>
      </c>
      <c r="K34" s="880"/>
      <c r="L34" s="881"/>
      <c r="M34" s="881"/>
      <c r="N34" s="881"/>
      <c r="O34" s="882"/>
    </row>
    <row r="35" spans="1:22" ht="13.5" thickBot="1" x14ac:dyDescent="0.25">
      <c r="A35" s="76" t="s">
        <v>6</v>
      </c>
      <c r="B35" s="77" t="s">
        <v>7</v>
      </c>
      <c r="C35" s="917" t="s">
        <v>53</v>
      </c>
      <c r="D35" s="918"/>
      <c r="E35" s="918"/>
      <c r="F35" s="918"/>
      <c r="G35" s="856"/>
      <c r="H35" s="856"/>
      <c r="I35" s="856"/>
      <c r="J35" s="856"/>
      <c r="K35" s="856"/>
      <c r="L35" s="856"/>
      <c r="M35" s="856"/>
      <c r="N35" s="856"/>
      <c r="O35" s="857"/>
    </row>
    <row r="36" spans="1:22" ht="15.75" customHeight="1" x14ac:dyDescent="0.2">
      <c r="A36" s="76" t="s">
        <v>6</v>
      </c>
      <c r="B36" s="77" t="s">
        <v>7</v>
      </c>
      <c r="C36" s="39" t="s">
        <v>6</v>
      </c>
      <c r="D36" s="919" t="s">
        <v>44</v>
      </c>
      <c r="E36" s="692"/>
      <c r="F36" s="585">
        <v>2</v>
      </c>
      <c r="G36" s="649" t="s">
        <v>9</v>
      </c>
      <c r="H36" s="643">
        <f>3187.3+21.8</f>
        <v>3209.1000000000004</v>
      </c>
      <c r="I36" s="688">
        <f>3187.3+21.8+55</f>
        <v>3264.1000000000004</v>
      </c>
      <c r="J36" s="602">
        <f>I36-H36</f>
        <v>55</v>
      </c>
      <c r="K36" s="592" t="s">
        <v>33</v>
      </c>
      <c r="L36" s="193">
        <v>976</v>
      </c>
      <c r="M36" s="404">
        <v>1084</v>
      </c>
      <c r="N36" s="394">
        <v>1136</v>
      </c>
      <c r="O36" s="995" t="s">
        <v>189</v>
      </c>
      <c r="V36" s="52"/>
    </row>
    <row r="37" spans="1:22" ht="16.5" customHeight="1" x14ac:dyDescent="0.2">
      <c r="A37" s="83"/>
      <c r="B37" s="60"/>
      <c r="C37" s="48"/>
      <c r="D37" s="976"/>
      <c r="E37" s="559"/>
      <c r="F37" s="707"/>
      <c r="G37" s="650" t="s">
        <v>20</v>
      </c>
      <c r="H37" s="644">
        <v>372.7</v>
      </c>
      <c r="I37" s="742">
        <f>372.7+16.3</f>
        <v>389</v>
      </c>
      <c r="J37" s="745">
        <f>I37-H37</f>
        <v>16.300000000000011</v>
      </c>
      <c r="K37" s="593" t="s">
        <v>85</v>
      </c>
      <c r="L37" s="392">
        <v>1251</v>
      </c>
      <c r="M37" s="54">
        <v>1360</v>
      </c>
      <c r="N37" s="508">
        <v>1467</v>
      </c>
      <c r="O37" s="894"/>
      <c r="P37" s="52"/>
    </row>
    <row r="38" spans="1:22" ht="30" customHeight="1" x14ac:dyDescent="0.2">
      <c r="A38" s="83"/>
      <c r="B38" s="60"/>
      <c r="C38" s="48"/>
      <c r="D38" s="977" t="s">
        <v>125</v>
      </c>
      <c r="E38" s="559"/>
      <c r="F38" s="586"/>
      <c r="G38" s="651" t="s">
        <v>121</v>
      </c>
      <c r="H38" s="645">
        <v>49.3</v>
      </c>
      <c r="I38" s="428">
        <v>49.3</v>
      </c>
      <c r="J38" s="509"/>
      <c r="K38" s="594" t="s">
        <v>150</v>
      </c>
      <c r="L38" s="520">
        <v>700</v>
      </c>
      <c r="M38" s="794">
        <v>770</v>
      </c>
      <c r="N38" s="234">
        <v>805</v>
      </c>
      <c r="O38" s="894"/>
    </row>
    <row r="39" spans="1:22" ht="29.25" customHeight="1" x14ac:dyDescent="0.2">
      <c r="A39" s="83"/>
      <c r="B39" s="60"/>
      <c r="C39" s="48"/>
      <c r="D39" s="977"/>
      <c r="E39" s="559"/>
      <c r="F39" s="707"/>
      <c r="G39" s="740" t="s">
        <v>126</v>
      </c>
      <c r="H39" s="741"/>
      <c r="I39" s="742">
        <v>18.600000000000001</v>
      </c>
      <c r="J39" s="743">
        <f>I39-H39</f>
        <v>18.600000000000001</v>
      </c>
      <c r="K39" s="708" t="s">
        <v>162</v>
      </c>
      <c r="L39" s="97">
        <v>2</v>
      </c>
      <c r="M39" s="53"/>
      <c r="N39" s="424"/>
      <c r="O39" s="894"/>
      <c r="P39" s="52"/>
      <c r="Q39" s="52"/>
      <c r="R39" s="52"/>
      <c r="S39" s="52"/>
      <c r="T39" s="52"/>
    </row>
    <row r="40" spans="1:22" ht="27.75" customHeight="1" x14ac:dyDescent="0.2">
      <c r="A40" s="83"/>
      <c r="B40" s="60"/>
      <c r="C40" s="87"/>
      <c r="D40" s="914" t="s">
        <v>123</v>
      </c>
      <c r="E40" s="559"/>
      <c r="F40" s="586"/>
      <c r="G40" s="24" t="s">
        <v>126</v>
      </c>
      <c r="H40" s="709">
        <v>92.1</v>
      </c>
      <c r="I40" s="431">
        <v>92.1</v>
      </c>
      <c r="J40" s="710"/>
      <c r="K40" s="711" t="s">
        <v>151</v>
      </c>
      <c r="L40" s="392">
        <v>9</v>
      </c>
      <c r="M40" s="54">
        <v>9</v>
      </c>
      <c r="N40" s="712">
        <v>9</v>
      </c>
      <c r="O40" s="894"/>
      <c r="P40" s="52"/>
    </row>
    <row r="41" spans="1:22" ht="25.5" customHeight="1" x14ac:dyDescent="0.2">
      <c r="A41" s="83"/>
      <c r="B41" s="60"/>
      <c r="C41" s="87"/>
      <c r="D41" s="825"/>
      <c r="E41" s="559"/>
      <c r="F41" s="586"/>
      <c r="G41" s="779"/>
      <c r="H41" s="646"/>
      <c r="I41" s="511"/>
      <c r="J41" s="512"/>
      <c r="K41" s="220" t="s">
        <v>90</v>
      </c>
      <c r="L41" s="521">
        <v>2</v>
      </c>
      <c r="M41" s="793">
        <v>2</v>
      </c>
      <c r="N41" s="366">
        <v>1</v>
      </c>
      <c r="O41" s="894"/>
      <c r="R41" s="52"/>
    </row>
    <row r="42" spans="1:22" ht="20.25" customHeight="1" x14ac:dyDescent="0.2">
      <c r="A42" s="57"/>
      <c r="B42" s="47"/>
      <c r="C42" s="48"/>
      <c r="D42" s="912" t="s">
        <v>28</v>
      </c>
      <c r="E42" s="559"/>
      <c r="F42" s="586"/>
      <c r="G42" s="779"/>
      <c r="H42" s="647"/>
      <c r="I42" s="428"/>
      <c r="J42" s="509"/>
      <c r="K42" s="780"/>
      <c r="L42" s="521"/>
      <c r="M42" s="793"/>
      <c r="N42" s="366"/>
      <c r="O42" s="894"/>
    </row>
    <row r="43" spans="1:22" ht="20.25" customHeight="1" x14ac:dyDescent="0.2">
      <c r="A43" s="412"/>
      <c r="B43" s="408"/>
      <c r="C43" s="262"/>
      <c r="D43" s="978"/>
      <c r="E43" s="507"/>
      <c r="F43" s="735"/>
      <c r="G43" s="395"/>
      <c r="H43" s="648"/>
      <c r="I43" s="480"/>
      <c r="J43" s="604"/>
      <c r="K43" s="801" t="s">
        <v>179</v>
      </c>
      <c r="L43" s="392">
        <v>1</v>
      </c>
      <c r="M43" s="54"/>
      <c r="N43" s="508"/>
      <c r="O43" s="895"/>
      <c r="U43" s="52"/>
    </row>
    <row r="44" spans="1:22" ht="51" x14ac:dyDescent="0.2">
      <c r="A44" s="83"/>
      <c r="B44" s="60"/>
      <c r="C44" s="93"/>
      <c r="D44" s="810" t="s">
        <v>127</v>
      </c>
      <c r="E44" s="559"/>
      <c r="F44" s="586"/>
      <c r="G44" s="700"/>
      <c r="H44" s="647"/>
      <c r="I44" s="428"/>
      <c r="J44" s="510"/>
      <c r="K44" s="800" t="s">
        <v>192</v>
      </c>
      <c r="L44" s="522">
        <v>100</v>
      </c>
      <c r="M44" s="797"/>
      <c r="N44" s="366"/>
      <c r="O44" s="799"/>
    </row>
    <row r="45" spans="1:22" ht="25.5" x14ac:dyDescent="0.2">
      <c r="A45" s="83"/>
      <c r="B45" s="60"/>
      <c r="C45" s="48"/>
      <c r="D45" s="615" t="s">
        <v>163</v>
      </c>
      <c r="E45" s="703"/>
      <c r="F45" s="586"/>
      <c r="G45" s="637"/>
      <c r="H45" s="647"/>
      <c r="I45" s="428"/>
      <c r="J45" s="510"/>
      <c r="K45" s="627"/>
      <c r="L45" s="521"/>
      <c r="M45" s="630"/>
      <c r="N45" s="516"/>
      <c r="O45" s="624"/>
    </row>
    <row r="46" spans="1:22" ht="27.75" customHeight="1" x14ac:dyDescent="0.2">
      <c r="A46" s="46"/>
      <c r="B46" s="47"/>
      <c r="C46" s="48"/>
      <c r="D46" s="501" t="s">
        <v>128</v>
      </c>
      <c r="E46" s="559"/>
      <c r="F46" s="586"/>
      <c r="G46" s="779"/>
      <c r="H46" s="647"/>
      <c r="I46" s="428"/>
      <c r="J46" s="510"/>
      <c r="K46" s="782"/>
      <c r="L46" s="521"/>
      <c r="M46" s="517"/>
      <c r="N46" s="798"/>
      <c r="O46" s="779"/>
      <c r="R46" s="52"/>
    </row>
    <row r="47" spans="1:22" ht="43.5" customHeight="1" x14ac:dyDescent="0.2">
      <c r="A47" s="46"/>
      <c r="B47" s="47"/>
      <c r="C47" s="48"/>
      <c r="D47" s="619" t="s">
        <v>154</v>
      </c>
      <c r="E47" s="559"/>
      <c r="F47" s="586"/>
      <c r="G47" s="700"/>
      <c r="H47" s="647"/>
      <c r="I47" s="428"/>
      <c r="J47" s="510"/>
      <c r="K47" s="701"/>
      <c r="L47" s="521"/>
      <c r="M47" s="702"/>
      <c r="N47" s="366"/>
      <c r="O47" s="700"/>
      <c r="Q47" s="52"/>
      <c r="S47" s="52"/>
    </row>
    <row r="48" spans="1:22" ht="76.5" x14ac:dyDescent="0.2">
      <c r="A48" s="46"/>
      <c r="B48" s="47"/>
      <c r="C48" s="48"/>
      <c r="D48" s="619" t="s">
        <v>124</v>
      </c>
      <c r="E48" s="559"/>
      <c r="F48" s="586"/>
      <c r="G48" s="637"/>
      <c r="H48" s="647"/>
      <c r="I48" s="428"/>
      <c r="J48" s="510"/>
      <c r="K48" s="627"/>
      <c r="L48" s="521"/>
      <c r="M48" s="630"/>
      <c r="N48" s="366"/>
      <c r="O48" s="624"/>
      <c r="Q48" s="52"/>
      <c r="R48" s="52"/>
      <c r="S48" s="52"/>
      <c r="U48" s="52"/>
    </row>
    <row r="49" spans="1:23" ht="54.75" customHeight="1" x14ac:dyDescent="0.2">
      <c r="A49" s="57"/>
      <c r="B49" s="47"/>
      <c r="C49" s="48"/>
      <c r="D49" s="51" t="s">
        <v>145</v>
      </c>
      <c r="E49" s="519" t="s">
        <v>144</v>
      </c>
      <c r="F49" s="586"/>
      <c r="G49" s="637"/>
      <c r="H49" s="647"/>
      <c r="I49" s="428"/>
      <c r="J49" s="510"/>
      <c r="K49" s="513"/>
      <c r="L49" s="523"/>
      <c r="M49" s="630"/>
      <c r="N49" s="366"/>
      <c r="O49" s="514"/>
      <c r="S49" s="52"/>
      <c r="U49" s="52"/>
    </row>
    <row r="50" spans="1:23" x14ac:dyDescent="0.2">
      <c r="A50" s="57"/>
      <c r="B50" s="47"/>
      <c r="C50" s="48"/>
      <c r="D50" s="886" t="s">
        <v>164</v>
      </c>
      <c r="E50" s="691"/>
      <c r="F50" s="586"/>
      <c r="G50" s="637"/>
      <c r="H50" s="647"/>
      <c r="I50" s="428"/>
      <c r="J50" s="510"/>
      <c r="K50" s="979"/>
      <c r="L50" s="521"/>
      <c r="M50" s="630"/>
      <c r="N50" s="366"/>
      <c r="O50" s="624"/>
    </row>
    <row r="51" spans="1:23" x14ac:dyDescent="0.2">
      <c r="A51" s="57"/>
      <c r="B51" s="47"/>
      <c r="C51" s="48"/>
      <c r="D51" s="886"/>
      <c r="E51" s="691"/>
      <c r="F51" s="586"/>
      <c r="G51" s="637"/>
      <c r="H51" s="647"/>
      <c r="I51" s="428"/>
      <c r="J51" s="510"/>
      <c r="K51" s="979"/>
      <c r="L51" s="521"/>
      <c r="M51" s="630"/>
      <c r="N51" s="366"/>
      <c r="O51" s="624"/>
    </row>
    <row r="52" spans="1:23" ht="27" customHeight="1" x14ac:dyDescent="0.2">
      <c r="A52" s="57"/>
      <c r="B52" s="47"/>
      <c r="C52" s="48"/>
      <c r="D52" s="914" t="s">
        <v>29</v>
      </c>
      <c r="E52" s="559"/>
      <c r="F52" s="586"/>
      <c r="G52" s="410"/>
      <c r="H52" s="648"/>
      <c r="I52" s="480"/>
      <c r="J52" s="518"/>
      <c r="K52" s="627"/>
      <c r="L52" s="521"/>
      <c r="M52" s="630"/>
      <c r="N52" s="366"/>
      <c r="O52" s="624"/>
      <c r="S52" s="52"/>
    </row>
    <row r="53" spans="1:23" ht="13.5" thickBot="1" x14ac:dyDescent="0.25">
      <c r="A53" s="73"/>
      <c r="B53" s="37"/>
      <c r="C53" s="252"/>
      <c r="D53" s="904"/>
      <c r="E53" s="165"/>
      <c r="F53" s="587"/>
      <c r="G53" s="20" t="s">
        <v>13</v>
      </c>
      <c r="H53" s="272">
        <f>SUM(H36:H52)</f>
        <v>3723.2000000000003</v>
      </c>
      <c r="I53" s="429">
        <f>SUM(I36:I52)</f>
        <v>3813.1000000000004</v>
      </c>
      <c r="J53" s="352">
        <f>SUM(J36:J52)</f>
        <v>89.9</v>
      </c>
      <c r="K53" s="595"/>
      <c r="L53" s="524"/>
      <c r="M53" s="91"/>
      <c r="N53" s="525"/>
      <c r="O53" s="625"/>
    </row>
    <row r="54" spans="1:23" ht="43.5" customHeight="1" x14ac:dyDescent="0.2">
      <c r="A54" s="76" t="s">
        <v>6</v>
      </c>
      <c r="B54" s="77" t="s">
        <v>7</v>
      </c>
      <c r="C54" s="372" t="s">
        <v>7</v>
      </c>
      <c r="D54" s="104" t="s">
        <v>45</v>
      </c>
      <c r="E54" s="105"/>
      <c r="F54" s="588"/>
      <c r="G54" s="375"/>
      <c r="H54" s="275"/>
      <c r="I54" s="433"/>
      <c r="J54" s="603"/>
      <c r="K54" s="596"/>
      <c r="L54" s="193"/>
      <c r="M54" s="404"/>
      <c r="N54" s="394"/>
      <c r="O54" s="192"/>
      <c r="R54" s="52"/>
      <c r="T54" s="52"/>
    </row>
    <row r="55" spans="1:23" ht="44.25" customHeight="1" x14ac:dyDescent="0.2">
      <c r="A55" s="259"/>
      <c r="B55" s="260"/>
      <c r="C55" s="409"/>
      <c r="D55" s="802" t="s">
        <v>59</v>
      </c>
      <c r="E55" s="242" t="s">
        <v>55</v>
      </c>
      <c r="F55" s="803"/>
      <c r="G55" s="114"/>
      <c r="H55" s="299"/>
      <c r="I55" s="434"/>
      <c r="J55" s="804"/>
      <c r="K55" s="805"/>
      <c r="L55" s="520"/>
      <c r="M55" s="794"/>
      <c r="N55" s="234"/>
      <c r="O55" s="17"/>
      <c r="Q55" s="52"/>
    </row>
    <row r="56" spans="1:23" ht="13.5" customHeight="1" x14ac:dyDescent="0.2">
      <c r="A56" s="83"/>
      <c r="B56" s="60"/>
      <c r="C56" s="93"/>
      <c r="D56" s="886" t="s">
        <v>157</v>
      </c>
      <c r="E56" s="167"/>
      <c r="F56" s="584" t="s">
        <v>27</v>
      </c>
      <c r="G56" s="19" t="s">
        <v>9</v>
      </c>
      <c r="H56" s="295">
        <v>2.9</v>
      </c>
      <c r="I56" s="437">
        <v>2.9</v>
      </c>
      <c r="J56" s="319"/>
      <c r="K56" s="780" t="s">
        <v>135</v>
      </c>
      <c r="L56" s="521">
        <v>1</v>
      </c>
      <c r="M56" s="793"/>
      <c r="N56" s="366"/>
      <c r="O56" s="778"/>
      <c r="S56" s="52"/>
      <c r="U56" s="52"/>
    </row>
    <row r="57" spans="1:23" ht="31.5" customHeight="1" x14ac:dyDescent="0.2">
      <c r="A57" s="83"/>
      <c r="B57" s="60"/>
      <c r="C57" s="48"/>
      <c r="D57" s="892"/>
      <c r="E57" s="736"/>
      <c r="F57" s="590"/>
      <c r="G57" s="19"/>
      <c r="H57" s="295"/>
      <c r="I57" s="437"/>
      <c r="J57" s="319"/>
      <c r="K57" s="724" t="s">
        <v>130</v>
      </c>
      <c r="L57" s="520"/>
      <c r="M57" s="725">
        <v>15</v>
      </c>
      <c r="N57" s="234">
        <v>85</v>
      </c>
      <c r="O57" s="483"/>
      <c r="U57" s="52"/>
      <c r="V57" s="52"/>
    </row>
    <row r="58" spans="1:23" ht="39.75" customHeight="1" x14ac:dyDescent="0.2">
      <c r="A58" s="83"/>
      <c r="B58" s="60"/>
      <c r="C58" s="48"/>
      <c r="D58" s="720" t="s">
        <v>158</v>
      </c>
      <c r="E58" s="164"/>
      <c r="F58" s="738">
        <v>2</v>
      </c>
      <c r="G58" s="726" t="s">
        <v>9</v>
      </c>
      <c r="H58" s="400"/>
      <c r="I58" s="737"/>
      <c r="J58" s="652"/>
      <c r="K58" s="724" t="s">
        <v>108</v>
      </c>
      <c r="L58" s="202"/>
      <c r="M58" s="725"/>
      <c r="N58" s="234">
        <v>1</v>
      </c>
      <c r="O58" s="483"/>
      <c r="U58" s="52"/>
      <c r="V58" s="52"/>
    </row>
    <row r="59" spans="1:23" s="486" customFormat="1" ht="18" customHeight="1" x14ac:dyDescent="0.2">
      <c r="A59" s="484"/>
      <c r="B59" s="502"/>
      <c r="C59" s="485"/>
      <c r="D59" s="986" t="s">
        <v>174</v>
      </c>
      <c r="E59" s="722"/>
      <c r="F59" s="584">
        <v>5</v>
      </c>
      <c r="G59" s="19" t="s">
        <v>9</v>
      </c>
      <c r="H59" s="317">
        <v>55</v>
      </c>
      <c r="I59" s="713">
        <v>0</v>
      </c>
      <c r="J59" s="714">
        <f>I59-H59</f>
        <v>-55</v>
      </c>
      <c r="K59" s="686" t="s">
        <v>172</v>
      </c>
      <c r="L59" s="687">
        <v>1</v>
      </c>
      <c r="M59" s="559"/>
      <c r="N59" s="560"/>
      <c r="O59" s="894" t="s">
        <v>190</v>
      </c>
      <c r="U59" s="487"/>
      <c r="V59" s="487"/>
    </row>
    <row r="60" spans="1:23" s="486" customFormat="1" ht="81" customHeight="1" x14ac:dyDescent="0.2">
      <c r="A60" s="484"/>
      <c r="B60" s="502"/>
      <c r="C60" s="485"/>
      <c r="D60" s="986"/>
      <c r="E60" s="164"/>
      <c r="F60" s="584"/>
      <c r="G60" s="19"/>
      <c r="H60" s="317"/>
      <c r="I60" s="437"/>
      <c r="J60" s="319"/>
      <c r="K60" s="686" t="s">
        <v>173</v>
      </c>
      <c r="L60" s="687">
        <v>1</v>
      </c>
      <c r="M60" s="559"/>
      <c r="N60" s="560"/>
      <c r="O60" s="894"/>
      <c r="U60" s="487"/>
      <c r="V60" s="487"/>
    </row>
    <row r="61" spans="1:23" ht="20.25" customHeight="1" x14ac:dyDescent="0.2">
      <c r="A61" s="110"/>
      <c r="B61" s="111"/>
      <c r="C61" s="108"/>
      <c r="D61" s="987"/>
      <c r="E61" s="693"/>
      <c r="F61" s="591"/>
      <c r="G61" s="23" t="s">
        <v>13</v>
      </c>
      <c r="H61" s="610">
        <f>SUM(H55:H59)</f>
        <v>57.9</v>
      </c>
      <c r="I61" s="440">
        <f>SUM(I55:I59)</f>
        <v>2.9</v>
      </c>
      <c r="J61" s="497">
        <f>SUM(J55:J59)</f>
        <v>-55</v>
      </c>
      <c r="K61" s="724"/>
      <c r="L61" s="535"/>
      <c r="M61" s="507"/>
      <c r="N61" s="396"/>
      <c r="O61" s="895"/>
      <c r="Q61" s="52"/>
      <c r="R61" s="52"/>
    </row>
    <row r="62" spans="1:23" ht="23.25" customHeight="1" x14ac:dyDescent="0.2">
      <c r="A62" s="203"/>
      <c r="B62" s="60"/>
      <c r="C62" s="108"/>
      <c r="D62" s="886" t="s">
        <v>185</v>
      </c>
      <c r="E62" s="693"/>
      <c r="F62" s="584" t="s">
        <v>76</v>
      </c>
      <c r="G62" s="19" t="s">
        <v>9</v>
      </c>
      <c r="H62" s="728">
        <v>5</v>
      </c>
      <c r="I62" s="435">
        <v>5</v>
      </c>
      <c r="J62" s="281">
        <f>I62-H62</f>
        <v>0</v>
      </c>
      <c r="K62" s="597" t="s">
        <v>139</v>
      </c>
      <c r="L62" s="174">
        <v>1</v>
      </c>
      <c r="M62" s="526"/>
      <c r="N62" s="527"/>
      <c r="O62" s="981" t="s">
        <v>186</v>
      </c>
      <c r="P62" s="475"/>
      <c r="Q62" s="475"/>
      <c r="S62" s="52"/>
      <c r="W62" s="52"/>
    </row>
    <row r="63" spans="1:23" ht="23.25" customHeight="1" x14ac:dyDescent="0.2">
      <c r="A63" s="203"/>
      <c r="B63" s="60"/>
      <c r="C63" s="108"/>
      <c r="D63" s="886"/>
      <c r="E63" s="694"/>
      <c r="F63" s="590"/>
      <c r="G63" s="729"/>
      <c r="H63" s="733"/>
      <c r="I63" s="529"/>
      <c r="J63" s="365"/>
      <c r="K63" s="598" t="s">
        <v>93</v>
      </c>
      <c r="L63" s="561">
        <v>1</v>
      </c>
      <c r="M63" s="562"/>
      <c r="N63" s="542"/>
      <c r="O63" s="981"/>
      <c r="P63" s="209"/>
      <c r="Q63" s="209"/>
      <c r="R63" s="52"/>
      <c r="S63" s="52"/>
      <c r="T63" s="52"/>
    </row>
    <row r="64" spans="1:23" ht="23.25" customHeight="1" x14ac:dyDescent="0.2">
      <c r="A64" s="203"/>
      <c r="B64" s="60"/>
      <c r="C64" s="108"/>
      <c r="D64" s="886"/>
      <c r="E64" s="694"/>
      <c r="F64" s="590"/>
      <c r="G64" s="729"/>
      <c r="H64" s="733"/>
      <c r="I64" s="529"/>
      <c r="J64" s="365"/>
      <c r="K64" s="599" t="s">
        <v>77</v>
      </c>
      <c r="L64" s="563"/>
      <c r="M64" s="530">
        <v>1</v>
      </c>
      <c r="N64" s="542"/>
      <c r="O64" s="981"/>
      <c r="P64" s="209"/>
      <c r="Q64" s="209"/>
      <c r="S64" s="52"/>
      <c r="T64" s="52"/>
    </row>
    <row r="65" spans="1:22" ht="23.25" customHeight="1" x14ac:dyDescent="0.2">
      <c r="A65" s="203"/>
      <c r="B65" s="60"/>
      <c r="C65" s="108"/>
      <c r="D65" s="886"/>
      <c r="E65" s="694"/>
      <c r="F65" s="590"/>
      <c r="G65" s="236"/>
      <c r="H65" s="734"/>
      <c r="I65" s="480"/>
      <c r="J65" s="604"/>
      <c r="K65" s="971" t="s">
        <v>152</v>
      </c>
      <c r="L65" s="523"/>
      <c r="M65" s="517"/>
      <c r="N65" s="366">
        <v>50</v>
      </c>
      <c r="O65" s="981"/>
      <c r="P65" s="209"/>
      <c r="Q65" s="209"/>
      <c r="S65" s="52"/>
      <c r="V65" s="52"/>
    </row>
    <row r="66" spans="1:22" ht="23.25" customHeight="1" x14ac:dyDescent="0.2">
      <c r="A66" s="203"/>
      <c r="B66" s="60"/>
      <c r="C66" s="108"/>
      <c r="D66" s="892"/>
      <c r="E66" s="695"/>
      <c r="F66" s="591"/>
      <c r="G66" s="23" t="s">
        <v>13</v>
      </c>
      <c r="H66" s="610">
        <f>SUM(H62:H65)</f>
        <v>5</v>
      </c>
      <c r="I66" s="440">
        <f>SUM(I62:I65)</f>
        <v>5</v>
      </c>
      <c r="J66" s="497">
        <f>SUM(J62:J65)</f>
        <v>0</v>
      </c>
      <c r="K66" s="972"/>
      <c r="L66" s="175"/>
      <c r="M66" s="413"/>
      <c r="N66" s="528"/>
      <c r="O66" s="827"/>
      <c r="P66" s="209"/>
      <c r="Q66" s="209"/>
      <c r="S66" s="52"/>
    </row>
    <row r="67" spans="1:22" ht="16.5" customHeight="1" x14ac:dyDescent="0.2">
      <c r="A67" s="83"/>
      <c r="B67" s="60"/>
      <c r="C67" s="48"/>
      <c r="D67" s="886" t="s">
        <v>159</v>
      </c>
      <c r="E67" s="896"/>
      <c r="F67" s="584">
        <v>5</v>
      </c>
      <c r="G67" s="730" t="s">
        <v>9</v>
      </c>
      <c r="H67" s="716">
        <f>50+6.4</f>
        <v>56.4</v>
      </c>
      <c r="I67" s="463">
        <f>50+6.4</f>
        <v>56.4</v>
      </c>
      <c r="J67" s="495">
        <f>I67-H67</f>
        <v>0</v>
      </c>
      <c r="K67" s="600" t="s">
        <v>93</v>
      </c>
      <c r="L67" s="538">
        <v>1</v>
      </c>
      <c r="M67" s="403"/>
      <c r="N67" s="532"/>
      <c r="O67" s="811"/>
      <c r="P67" s="343"/>
      <c r="Q67" s="52"/>
    </row>
    <row r="68" spans="1:22" ht="16.5" customHeight="1" x14ac:dyDescent="0.2">
      <c r="A68" s="83"/>
      <c r="B68" s="60"/>
      <c r="C68" s="48"/>
      <c r="D68" s="886"/>
      <c r="E68" s="896"/>
      <c r="F68" s="590"/>
      <c r="G68" s="731" t="s">
        <v>21</v>
      </c>
      <c r="H68" s="728"/>
      <c r="I68" s="435"/>
      <c r="J68" s="365"/>
      <c r="K68" s="601" t="s">
        <v>139</v>
      </c>
      <c r="L68" s="540">
        <v>1</v>
      </c>
      <c r="M68" s="530"/>
      <c r="N68" s="533"/>
      <c r="O68" s="988"/>
      <c r="Q68" s="52"/>
    </row>
    <row r="69" spans="1:22" ht="17.25" customHeight="1" x14ac:dyDescent="0.2">
      <c r="A69" s="83"/>
      <c r="B69" s="60"/>
      <c r="C69" s="48"/>
      <c r="D69" s="886"/>
      <c r="E69" s="896"/>
      <c r="F69" s="590"/>
      <c r="G69" s="731"/>
      <c r="H69" s="728"/>
      <c r="I69" s="435"/>
      <c r="J69" s="365"/>
      <c r="K69" s="601" t="s">
        <v>94</v>
      </c>
      <c r="L69" s="540">
        <v>1</v>
      </c>
      <c r="M69" s="541"/>
      <c r="N69" s="542"/>
      <c r="O69" s="988"/>
      <c r="Q69" s="52"/>
      <c r="R69" s="52"/>
      <c r="S69" s="52"/>
      <c r="T69" s="52"/>
    </row>
    <row r="70" spans="1:22" ht="17.25" customHeight="1" x14ac:dyDescent="0.2">
      <c r="A70" s="83"/>
      <c r="B70" s="60"/>
      <c r="C70" s="48"/>
      <c r="D70" s="886"/>
      <c r="E70" s="896"/>
      <c r="F70" s="590"/>
      <c r="G70" s="731"/>
      <c r="H70" s="728"/>
      <c r="I70" s="435"/>
      <c r="J70" s="365"/>
      <c r="K70" s="601" t="s">
        <v>95</v>
      </c>
      <c r="L70" s="540">
        <v>1</v>
      </c>
      <c r="M70" s="541"/>
      <c r="N70" s="542"/>
      <c r="O70" s="988"/>
      <c r="Q70" s="52"/>
      <c r="R70" s="52"/>
      <c r="S70" s="52"/>
      <c r="T70" s="52"/>
    </row>
    <row r="71" spans="1:22" ht="15.75" customHeight="1" x14ac:dyDescent="0.2">
      <c r="A71" s="83"/>
      <c r="B71" s="60"/>
      <c r="C71" s="108"/>
      <c r="D71" s="886"/>
      <c r="E71" s="896"/>
      <c r="F71" s="590"/>
      <c r="G71" s="22" t="s">
        <v>13</v>
      </c>
      <c r="H71" s="667">
        <f>SUM(H67:H69)</f>
        <v>56.4</v>
      </c>
      <c r="I71" s="438">
        <f>SUM(I67:I69)</f>
        <v>56.4</v>
      </c>
      <c r="J71" s="605">
        <f>SUM(J67:J69)</f>
        <v>0</v>
      </c>
      <c r="K71" s="715" t="s">
        <v>96</v>
      </c>
      <c r="L71" s="538"/>
      <c r="M71" s="543">
        <v>30</v>
      </c>
      <c r="N71" s="544">
        <v>100</v>
      </c>
      <c r="O71" s="988"/>
      <c r="Q71" s="52"/>
      <c r="R71" s="52"/>
    </row>
    <row r="72" spans="1:22" ht="15.75" customHeight="1" x14ac:dyDescent="0.2">
      <c r="A72" s="83"/>
      <c r="B72" s="60"/>
      <c r="C72" s="48"/>
      <c r="D72" s="891" t="s">
        <v>97</v>
      </c>
      <c r="E72" s="896"/>
      <c r="F72" s="49"/>
      <c r="G72" s="126" t="s">
        <v>9</v>
      </c>
      <c r="H72" s="716">
        <v>2.2000000000000002</v>
      </c>
      <c r="I72" s="463">
        <v>2.2000000000000002</v>
      </c>
      <c r="J72" s="495">
        <f>I72-H72</f>
        <v>0</v>
      </c>
      <c r="K72" s="717" t="s">
        <v>139</v>
      </c>
      <c r="L72" s="718">
        <v>1</v>
      </c>
      <c r="M72" s="545"/>
      <c r="N72" s="719"/>
      <c r="O72" s="993"/>
      <c r="P72" s="256"/>
      <c r="Q72" s="52"/>
    </row>
    <row r="73" spans="1:22" ht="30" customHeight="1" x14ac:dyDescent="0.2">
      <c r="A73" s="83"/>
      <c r="B73" s="60"/>
      <c r="C73" s="48"/>
      <c r="D73" s="886"/>
      <c r="E73" s="896"/>
      <c r="F73" s="590"/>
      <c r="G73" s="126" t="s">
        <v>98</v>
      </c>
      <c r="H73" s="611"/>
      <c r="I73" s="494"/>
      <c r="J73" s="495"/>
      <c r="K73" s="539" t="s">
        <v>140</v>
      </c>
      <c r="L73" s="540">
        <v>1</v>
      </c>
      <c r="M73" s="546"/>
      <c r="N73" s="547"/>
      <c r="O73" s="993"/>
      <c r="P73" s="256"/>
      <c r="Q73" s="52"/>
    </row>
    <row r="74" spans="1:22" ht="17.25" customHeight="1" x14ac:dyDescent="0.2">
      <c r="A74" s="83"/>
      <c r="B74" s="60"/>
      <c r="C74" s="48"/>
      <c r="D74" s="886"/>
      <c r="E74" s="896"/>
      <c r="F74" s="590"/>
      <c r="G74" s="19"/>
      <c r="H74" s="728"/>
      <c r="I74" s="435"/>
      <c r="J74" s="281"/>
      <c r="K74" s="539" t="s">
        <v>94</v>
      </c>
      <c r="L74" s="540"/>
      <c r="M74" s="546">
        <v>1</v>
      </c>
      <c r="N74" s="547"/>
      <c r="O74" s="993"/>
      <c r="P74" s="256"/>
      <c r="Q74" s="52"/>
    </row>
    <row r="75" spans="1:22" ht="16.5" customHeight="1" x14ac:dyDescent="0.2">
      <c r="A75" s="414"/>
      <c r="B75" s="415"/>
      <c r="C75" s="261"/>
      <c r="D75" s="892"/>
      <c r="E75" s="897"/>
      <c r="F75" s="591"/>
      <c r="G75" s="23" t="s">
        <v>13</v>
      </c>
      <c r="H75" s="610">
        <f>SUM(H72:H73)</f>
        <v>2.2000000000000002</v>
      </c>
      <c r="I75" s="440">
        <f>SUM(I72:I73)</f>
        <v>2.2000000000000002</v>
      </c>
      <c r="J75" s="497">
        <f>SUM(J72:J73)</f>
        <v>0</v>
      </c>
      <c r="K75" s="806" t="s">
        <v>141</v>
      </c>
      <c r="L75" s="807"/>
      <c r="M75" s="808"/>
      <c r="N75" s="809">
        <v>100</v>
      </c>
      <c r="O75" s="994"/>
      <c r="Q75" s="52"/>
      <c r="R75" s="52"/>
    </row>
    <row r="76" spans="1:22" ht="15" customHeight="1" x14ac:dyDescent="0.2">
      <c r="A76" s="83"/>
      <c r="B76" s="60"/>
      <c r="C76" s="48"/>
      <c r="D76" s="886" t="s">
        <v>176</v>
      </c>
      <c r="E76" s="154"/>
      <c r="F76" s="584"/>
      <c r="G76" s="114" t="s">
        <v>9</v>
      </c>
      <c r="H76" s="734">
        <f>152.1-55-36.6</f>
        <v>60.499999999999993</v>
      </c>
      <c r="I76" s="480">
        <f>152.1-55-36.6</f>
        <v>60.499999999999993</v>
      </c>
      <c r="J76" s="804">
        <f>I76-H76</f>
        <v>0</v>
      </c>
      <c r="K76" s="767" t="s">
        <v>171</v>
      </c>
      <c r="L76" s="535">
        <v>100</v>
      </c>
      <c r="M76" s="507"/>
      <c r="N76" s="396"/>
      <c r="O76" s="984"/>
      <c r="Q76" s="52"/>
    </row>
    <row r="77" spans="1:22" ht="15" customHeight="1" x14ac:dyDescent="0.2">
      <c r="A77" s="83"/>
      <c r="B77" s="60"/>
      <c r="C77" s="48"/>
      <c r="D77" s="886"/>
      <c r="E77" s="154"/>
      <c r="F77" s="584"/>
      <c r="G77" s="126" t="s">
        <v>98</v>
      </c>
      <c r="H77" s="612">
        <v>3</v>
      </c>
      <c r="I77" s="431">
        <v>3</v>
      </c>
      <c r="J77" s="298"/>
      <c r="K77" s="894" t="s">
        <v>177</v>
      </c>
      <c r="L77" s="664"/>
      <c r="M77" s="653"/>
      <c r="N77" s="560">
        <v>1</v>
      </c>
      <c r="O77" s="984"/>
      <c r="Q77" s="52"/>
      <c r="V77" s="52"/>
    </row>
    <row r="78" spans="1:22" ht="15" customHeight="1" x14ac:dyDescent="0.2">
      <c r="A78" s="83"/>
      <c r="B78" s="60"/>
      <c r="C78" s="108"/>
      <c r="D78" s="886"/>
      <c r="E78" s="154"/>
      <c r="F78" s="584"/>
      <c r="G78" s="22" t="s">
        <v>13</v>
      </c>
      <c r="H78" s="301">
        <f>SUM(H76:H77)</f>
        <v>63.499999999999993</v>
      </c>
      <c r="I78" s="438">
        <f>SUM(I76:I77)</f>
        <v>63.499999999999993</v>
      </c>
      <c r="J78" s="605">
        <f>SUM(J76:J77)</f>
        <v>0</v>
      </c>
      <c r="K78" s="894"/>
      <c r="L78" s="664"/>
      <c r="M78" s="662"/>
      <c r="N78" s="665"/>
      <c r="O78" s="985"/>
      <c r="Q78" s="52"/>
    </row>
    <row r="79" spans="1:22" ht="24.75" customHeight="1" x14ac:dyDescent="0.2">
      <c r="A79" s="83"/>
      <c r="B79" s="60"/>
      <c r="C79" s="48"/>
      <c r="D79" s="891" t="s">
        <v>92</v>
      </c>
      <c r="E79" s="1000"/>
      <c r="F79" s="589"/>
      <c r="G79" s="638" t="s">
        <v>9</v>
      </c>
      <c r="H79" s="613"/>
      <c r="I79" s="496"/>
      <c r="J79" s="606"/>
      <c r="K79" s="663" t="s">
        <v>173</v>
      </c>
      <c r="L79" s="608"/>
      <c r="M79" s="534">
        <v>1</v>
      </c>
      <c r="N79" s="654"/>
      <c r="O79" s="1001"/>
      <c r="P79" s="52"/>
    </row>
    <row r="80" spans="1:22" ht="17.25" customHeight="1" x14ac:dyDescent="0.2">
      <c r="A80" s="113"/>
      <c r="B80" s="111"/>
      <c r="C80" s="108"/>
      <c r="D80" s="892"/>
      <c r="E80" s="896"/>
      <c r="F80" s="584"/>
      <c r="G80" s="22" t="s">
        <v>13</v>
      </c>
      <c r="H80" s="667"/>
      <c r="I80" s="438"/>
      <c r="J80" s="668">
        <f>SUM(J79)</f>
        <v>0</v>
      </c>
      <c r="K80" s="661"/>
      <c r="L80" s="609"/>
      <c r="M80" s="66"/>
      <c r="N80" s="666"/>
      <c r="O80" s="911"/>
      <c r="P80" s="52"/>
      <c r="Q80" s="52"/>
    </row>
    <row r="81" spans="1:20" ht="13.5" customHeight="1" thickBot="1" x14ac:dyDescent="0.25">
      <c r="A81" s="115"/>
      <c r="B81" s="116"/>
      <c r="C81" s="117"/>
      <c r="D81" s="607"/>
      <c r="E81" s="967" t="s">
        <v>80</v>
      </c>
      <c r="F81" s="967"/>
      <c r="G81" s="967"/>
      <c r="H81" s="318">
        <f>H61+H71+H75+H78+H66</f>
        <v>185</v>
      </c>
      <c r="I81" s="669">
        <f>I61+I71+I75+I78+I66</f>
        <v>130</v>
      </c>
      <c r="J81" s="670">
        <f>J61+J71+J75+J78+J66</f>
        <v>-55</v>
      </c>
      <c r="K81" s="968"/>
      <c r="L81" s="969"/>
      <c r="M81" s="969"/>
      <c r="N81" s="969"/>
      <c r="O81" s="970"/>
    </row>
    <row r="82" spans="1:20" ht="13.5" thickBot="1" x14ac:dyDescent="0.25">
      <c r="A82" s="121" t="s">
        <v>6</v>
      </c>
      <c r="B82" s="116" t="s">
        <v>7</v>
      </c>
      <c r="C82" s="877" t="s">
        <v>12</v>
      </c>
      <c r="D82" s="878"/>
      <c r="E82" s="878"/>
      <c r="F82" s="878"/>
      <c r="G82" s="879"/>
      <c r="H82" s="320">
        <f>+H81+H53</f>
        <v>3908.2000000000003</v>
      </c>
      <c r="I82" s="430">
        <f>+I81+I53</f>
        <v>3943.1000000000004</v>
      </c>
      <c r="J82" s="286">
        <f>+J81+J53</f>
        <v>34.900000000000006</v>
      </c>
      <c r="K82" s="880"/>
      <c r="L82" s="881"/>
      <c r="M82" s="881"/>
      <c r="N82" s="881"/>
      <c r="O82" s="882"/>
    </row>
    <row r="83" spans="1:20" ht="13.5" thickBot="1" x14ac:dyDescent="0.25">
      <c r="A83" s="27" t="s">
        <v>6</v>
      </c>
      <c r="B83" s="75" t="s">
        <v>8</v>
      </c>
      <c r="C83" s="855" t="s">
        <v>63</v>
      </c>
      <c r="D83" s="856"/>
      <c r="E83" s="856"/>
      <c r="F83" s="856"/>
      <c r="G83" s="856"/>
      <c r="H83" s="856"/>
      <c r="I83" s="856"/>
      <c r="J83" s="856"/>
      <c r="K83" s="856"/>
      <c r="L83" s="856"/>
      <c r="M83" s="856"/>
      <c r="N83" s="856"/>
      <c r="O83" s="857"/>
    </row>
    <row r="84" spans="1:20" ht="29.25" customHeight="1" x14ac:dyDescent="0.2">
      <c r="A84" s="76" t="s">
        <v>6</v>
      </c>
      <c r="B84" s="77" t="s">
        <v>8</v>
      </c>
      <c r="C84" s="39" t="s">
        <v>6</v>
      </c>
      <c r="D84" s="503" t="s">
        <v>117</v>
      </c>
      <c r="E84" s="122"/>
      <c r="F84" s="617">
        <v>2</v>
      </c>
      <c r="G84" s="193" t="s">
        <v>9</v>
      </c>
      <c r="H84" s="564">
        <v>21</v>
      </c>
      <c r="I84" s="432">
        <v>21</v>
      </c>
      <c r="J84" s="565"/>
      <c r="K84" s="506" t="s">
        <v>86</v>
      </c>
      <c r="L84" s="124"/>
      <c r="M84" s="81">
        <v>2</v>
      </c>
      <c r="N84" s="82">
        <v>2</v>
      </c>
      <c r="O84" s="394"/>
      <c r="T84" s="52"/>
    </row>
    <row r="85" spans="1:20" ht="30.75" customHeight="1" x14ac:dyDescent="0.2">
      <c r="A85" s="83"/>
      <c r="B85" s="60"/>
      <c r="C85" s="48"/>
      <c r="D85" s="125" t="s">
        <v>116</v>
      </c>
      <c r="E85" s="696" t="s">
        <v>49</v>
      </c>
      <c r="F85" s="210"/>
      <c r="G85" s="174"/>
      <c r="H85" s="374"/>
      <c r="I85" s="428"/>
      <c r="J85" s="515"/>
      <c r="K85" s="64" t="s">
        <v>87</v>
      </c>
      <c r="L85" s="380"/>
      <c r="M85" s="128">
        <v>1</v>
      </c>
      <c r="N85" s="381">
        <v>1</v>
      </c>
      <c r="O85" s="21"/>
      <c r="P85" s="52"/>
    </row>
    <row r="86" spans="1:20" ht="15" customHeight="1" x14ac:dyDescent="0.2">
      <c r="A86" s="83"/>
      <c r="B86" s="60"/>
      <c r="C86" s="48"/>
      <c r="D86" s="859" t="s">
        <v>72</v>
      </c>
      <c r="E86" s="991" t="s">
        <v>50</v>
      </c>
      <c r="F86" s="210"/>
      <c r="G86" s="174"/>
      <c r="H86" s="374"/>
      <c r="I86" s="566"/>
      <c r="J86" s="444"/>
      <c r="K86" s="721" t="s">
        <v>73</v>
      </c>
      <c r="L86" s="172">
        <v>2</v>
      </c>
      <c r="M86" s="53">
        <v>2</v>
      </c>
      <c r="N86" s="727">
        <v>2</v>
      </c>
      <c r="O86" s="723"/>
      <c r="P86" s="52"/>
    </row>
    <row r="87" spans="1:20" ht="30.75" customHeight="1" x14ac:dyDescent="0.2">
      <c r="A87" s="83"/>
      <c r="B87" s="60"/>
      <c r="C87" s="48"/>
      <c r="D87" s="860"/>
      <c r="E87" s="992"/>
      <c r="F87" s="210"/>
      <c r="G87" s="174"/>
      <c r="H87" s="374"/>
      <c r="I87" s="566"/>
      <c r="J87" s="444"/>
      <c r="K87" s="246" t="s">
        <v>89</v>
      </c>
      <c r="L87" s="162">
        <v>1</v>
      </c>
      <c r="M87" s="54">
        <v>4</v>
      </c>
      <c r="N87" s="133">
        <v>9</v>
      </c>
      <c r="O87" s="779"/>
      <c r="P87" s="52"/>
      <c r="R87" s="52"/>
    </row>
    <row r="88" spans="1:20" ht="42.75" customHeight="1" x14ac:dyDescent="0.2">
      <c r="A88" s="83"/>
      <c r="B88" s="60"/>
      <c r="C88" s="48"/>
      <c r="D88" s="636" t="s">
        <v>110</v>
      </c>
      <c r="E88" s="683"/>
      <c r="F88" s="210"/>
      <c r="G88" s="567"/>
      <c r="H88" s="374"/>
      <c r="I88" s="566"/>
      <c r="J88" s="442"/>
      <c r="K88" s="626" t="s">
        <v>165</v>
      </c>
      <c r="L88" s="120"/>
      <c r="M88" s="630"/>
      <c r="N88" s="628">
        <v>5</v>
      </c>
      <c r="O88" s="700"/>
      <c r="P88" s="52"/>
    </row>
    <row r="89" spans="1:20" ht="27" customHeight="1" x14ac:dyDescent="0.2">
      <c r="A89" s="83"/>
      <c r="B89" s="60"/>
      <c r="C89" s="48"/>
      <c r="D89" s="865" t="s">
        <v>109</v>
      </c>
      <c r="E89" s="682"/>
      <c r="F89" s="210"/>
      <c r="G89" s="568"/>
      <c r="H89" s="374"/>
      <c r="I89" s="566"/>
      <c r="J89" s="442"/>
      <c r="K89" s="616" t="s">
        <v>88</v>
      </c>
      <c r="L89" s="59"/>
      <c r="M89" s="152">
        <v>4</v>
      </c>
      <c r="N89" s="31">
        <v>10</v>
      </c>
      <c r="O89" s="965"/>
    </row>
    <row r="90" spans="1:20" ht="18" customHeight="1" thickBot="1" x14ac:dyDescent="0.25">
      <c r="A90" s="73"/>
      <c r="B90" s="37"/>
      <c r="C90" s="117"/>
      <c r="D90" s="866"/>
      <c r="E90" s="684"/>
      <c r="F90" s="155"/>
      <c r="G90" s="211" t="s">
        <v>13</v>
      </c>
      <c r="H90" s="327">
        <f>SUM(H84:H89)</f>
        <v>21</v>
      </c>
      <c r="I90" s="441">
        <f>SUM(I84:I89)</f>
        <v>21</v>
      </c>
      <c r="J90" s="443">
        <f>SUM(J84:J89)</f>
        <v>0</v>
      </c>
      <c r="K90" s="379"/>
      <c r="L90" s="129"/>
      <c r="M90" s="100"/>
      <c r="N90" s="130"/>
      <c r="O90" s="966"/>
      <c r="R90" s="52"/>
    </row>
    <row r="91" spans="1:20" ht="53.25" customHeight="1" x14ac:dyDescent="0.2">
      <c r="A91" s="76" t="s">
        <v>6</v>
      </c>
      <c r="B91" s="77" t="s">
        <v>8</v>
      </c>
      <c r="C91" s="39" t="s">
        <v>7</v>
      </c>
      <c r="D91" s="212" t="s">
        <v>51</v>
      </c>
      <c r="E91" s="697"/>
      <c r="F91" s="867">
        <v>2</v>
      </c>
      <c r="G91" s="25" t="s">
        <v>9</v>
      </c>
      <c r="H91" s="386">
        <v>10</v>
      </c>
      <c r="I91" s="639">
        <v>2</v>
      </c>
      <c r="J91" s="640">
        <f>I91-H91</f>
        <v>-8</v>
      </c>
      <c r="K91" s="180" t="s">
        <v>131</v>
      </c>
      <c r="L91" s="59">
        <v>1</v>
      </c>
      <c r="M91" s="81"/>
      <c r="N91" s="82"/>
      <c r="O91" s="237" t="s">
        <v>191</v>
      </c>
      <c r="R91" s="52"/>
      <c r="T91" s="52"/>
    </row>
    <row r="92" spans="1:20" ht="39.75" customHeight="1" x14ac:dyDescent="0.2">
      <c r="A92" s="83"/>
      <c r="B92" s="60"/>
      <c r="C92" s="48"/>
      <c r="D92" s="213" t="s">
        <v>160</v>
      </c>
      <c r="E92" s="698" t="s">
        <v>56</v>
      </c>
      <c r="F92" s="868"/>
      <c r="G92" s="219"/>
      <c r="H92" s="321"/>
      <c r="I92" s="439"/>
      <c r="J92" s="569"/>
      <c r="K92" s="384" t="s">
        <v>111</v>
      </c>
      <c r="L92" s="385"/>
      <c r="M92" s="61">
        <v>1</v>
      </c>
      <c r="N92" s="62">
        <v>1</v>
      </c>
      <c r="O92" s="482"/>
      <c r="R92" s="52"/>
      <c r="T92" s="52"/>
    </row>
    <row r="93" spans="1:20" ht="24" customHeight="1" x14ac:dyDescent="0.2">
      <c r="A93" s="46"/>
      <c r="B93" s="47"/>
      <c r="C93" s="48"/>
      <c r="D93" s="989" t="s">
        <v>74</v>
      </c>
      <c r="E93" s="872" t="s">
        <v>52</v>
      </c>
      <c r="F93" s="868"/>
      <c r="G93" s="208"/>
      <c r="H93" s="387"/>
      <c r="I93" s="449"/>
      <c r="J93" s="444"/>
      <c r="K93" s="874" t="s">
        <v>75</v>
      </c>
      <c r="L93" s="134"/>
      <c r="M93" s="135">
        <v>1</v>
      </c>
      <c r="N93" s="136">
        <v>4</v>
      </c>
      <c r="O93" s="1002"/>
      <c r="Q93" s="52"/>
    </row>
    <row r="94" spans="1:20" ht="17.25" customHeight="1" thickBot="1" x14ac:dyDescent="0.25">
      <c r="A94" s="73"/>
      <c r="B94" s="37"/>
      <c r="C94" s="117"/>
      <c r="D94" s="990"/>
      <c r="E94" s="873"/>
      <c r="F94" s="869"/>
      <c r="G94" s="214" t="s">
        <v>13</v>
      </c>
      <c r="H94" s="327">
        <f>SUM(H91:H93)</f>
        <v>10</v>
      </c>
      <c r="I94" s="441">
        <f>SUM(I91:I93)</f>
        <v>2</v>
      </c>
      <c r="J94" s="445">
        <f>SUM(J91:J93)</f>
        <v>-8</v>
      </c>
      <c r="K94" s="875"/>
      <c r="L94" s="137"/>
      <c r="M94" s="153"/>
      <c r="N94" s="138"/>
      <c r="O94" s="1003"/>
      <c r="P94" s="15"/>
    </row>
    <row r="95" spans="1:20" ht="40.5" customHeight="1" x14ac:dyDescent="0.2">
      <c r="A95" s="76" t="s">
        <v>6</v>
      </c>
      <c r="B95" s="77" t="s">
        <v>8</v>
      </c>
      <c r="C95" s="39" t="s">
        <v>8</v>
      </c>
      <c r="D95" s="215" t="s">
        <v>136</v>
      </c>
      <c r="E95" s="699" t="s">
        <v>137</v>
      </c>
      <c r="F95" s="235" t="s">
        <v>27</v>
      </c>
      <c r="G95" s="25" t="s">
        <v>9</v>
      </c>
      <c r="H95" s="386">
        <v>150</v>
      </c>
      <c r="I95" s="639">
        <v>172.2</v>
      </c>
      <c r="J95" s="642">
        <f>I95-H95</f>
        <v>22.199999999999989</v>
      </c>
      <c r="K95" s="170" t="s">
        <v>132</v>
      </c>
      <c r="L95" s="43">
        <v>1</v>
      </c>
      <c r="M95" s="169"/>
      <c r="N95" s="44"/>
      <c r="O95" s="1004" t="s">
        <v>193</v>
      </c>
      <c r="R95" s="52"/>
      <c r="T95" s="52"/>
    </row>
    <row r="96" spans="1:20" ht="39.75" customHeight="1" x14ac:dyDescent="0.2">
      <c r="A96" s="83"/>
      <c r="B96" s="60"/>
      <c r="C96" s="48"/>
      <c r="D96" s="658" t="s">
        <v>120</v>
      </c>
      <c r="E96" s="694"/>
      <c r="F96" s="217"/>
      <c r="G96" s="219"/>
      <c r="H96" s="321"/>
      <c r="I96" s="439"/>
      <c r="J96" s="436"/>
      <c r="K96" s="171" t="s">
        <v>161</v>
      </c>
      <c r="L96" s="243"/>
      <c r="M96" s="244">
        <v>1</v>
      </c>
      <c r="N96" s="245"/>
      <c r="O96" s="922"/>
    </row>
    <row r="97" spans="1:20" ht="28.5" customHeight="1" x14ac:dyDescent="0.2">
      <c r="A97" s="83"/>
      <c r="B97" s="60"/>
      <c r="C97" s="48"/>
      <c r="D97" s="641" t="s">
        <v>112</v>
      </c>
      <c r="E97" s="685"/>
      <c r="F97" s="492"/>
      <c r="G97" s="219"/>
      <c r="H97" s="321"/>
      <c r="I97" s="439"/>
      <c r="J97" s="446"/>
      <c r="K97" s="171" t="s">
        <v>133</v>
      </c>
      <c r="L97" s="243">
        <v>1</v>
      </c>
      <c r="M97" s="244"/>
      <c r="N97" s="245"/>
      <c r="O97" s="922"/>
    </row>
    <row r="98" spans="1:20" ht="30" customHeight="1" x14ac:dyDescent="0.2">
      <c r="A98" s="8"/>
      <c r="B98" s="9"/>
      <c r="C98" s="2"/>
      <c r="D98" s="999" t="s">
        <v>113</v>
      </c>
      <c r="E98" s="682"/>
      <c r="F98" s="217"/>
      <c r="G98" s="219"/>
      <c r="H98" s="321"/>
      <c r="I98" s="439"/>
      <c r="J98" s="446"/>
      <c r="K98" s="417" t="s">
        <v>134</v>
      </c>
      <c r="L98" s="418">
        <v>1</v>
      </c>
      <c r="M98" s="419">
        <v>1</v>
      </c>
      <c r="N98" s="420">
        <v>1</v>
      </c>
      <c r="O98" s="922"/>
    </row>
    <row r="99" spans="1:20" ht="29.25" customHeight="1" x14ac:dyDescent="0.2">
      <c r="A99" s="8"/>
      <c r="B99" s="9"/>
      <c r="C99" s="2"/>
      <c r="D99" s="876"/>
      <c r="E99" s="682"/>
      <c r="F99" s="217"/>
      <c r="G99" s="219"/>
      <c r="H99" s="321"/>
      <c r="I99" s="439"/>
      <c r="J99" s="446"/>
      <c r="K99" s="171" t="s">
        <v>153</v>
      </c>
      <c r="L99" s="243"/>
      <c r="M99" s="244">
        <v>1</v>
      </c>
      <c r="N99" s="245"/>
      <c r="O99" s="922"/>
    </row>
    <row r="100" spans="1:20" ht="21" customHeight="1" thickBot="1" x14ac:dyDescent="0.25">
      <c r="A100" s="3"/>
      <c r="B100" s="1"/>
      <c r="C100" s="7"/>
      <c r="D100" s="103" t="s">
        <v>138</v>
      </c>
      <c r="E100" s="680"/>
      <c r="F100" s="168"/>
      <c r="G100" s="20" t="s">
        <v>13</v>
      </c>
      <c r="H100" s="351">
        <f>SUM(H95:H98)</f>
        <v>150</v>
      </c>
      <c r="I100" s="429">
        <f>SUM(I95:I98)</f>
        <v>172.2</v>
      </c>
      <c r="J100" s="352">
        <f>SUM(J95:J98)</f>
        <v>22.199999999999989</v>
      </c>
      <c r="K100" s="490" t="s">
        <v>114</v>
      </c>
      <c r="L100" s="11">
        <v>2</v>
      </c>
      <c r="M100" s="12"/>
      <c r="N100" s="491">
        <v>4</v>
      </c>
      <c r="O100" s="425"/>
      <c r="Q100" s="52"/>
    </row>
    <row r="101" spans="1:20" ht="14.25" customHeight="1" thickBot="1" x14ac:dyDescent="0.25">
      <c r="A101" s="121" t="s">
        <v>6</v>
      </c>
      <c r="B101" s="116" t="s">
        <v>8</v>
      </c>
      <c r="C101" s="877" t="s">
        <v>12</v>
      </c>
      <c r="D101" s="878"/>
      <c r="E101" s="878"/>
      <c r="F101" s="878"/>
      <c r="G101" s="879"/>
      <c r="H101" s="332">
        <f>H100+H94+H90</f>
        <v>181</v>
      </c>
      <c r="I101" s="450">
        <f>I100+I94+I90</f>
        <v>195.2</v>
      </c>
      <c r="J101" s="447">
        <f>J100+J94+J90</f>
        <v>14.199999999999989</v>
      </c>
      <c r="K101" s="880"/>
      <c r="L101" s="881"/>
      <c r="M101" s="881"/>
      <c r="N101" s="881"/>
      <c r="O101" s="882"/>
    </row>
    <row r="102" spans="1:20" ht="14.25" customHeight="1" thickBot="1" x14ac:dyDescent="0.25">
      <c r="A102" s="36" t="s">
        <v>6</v>
      </c>
      <c r="B102" s="883" t="s">
        <v>14</v>
      </c>
      <c r="C102" s="884"/>
      <c r="D102" s="884"/>
      <c r="E102" s="884"/>
      <c r="F102" s="884"/>
      <c r="G102" s="885"/>
      <c r="H102" s="333">
        <f>H101+H82+H34</f>
        <v>4936</v>
      </c>
      <c r="I102" s="451">
        <f>I101+I82+I34</f>
        <v>4992.8</v>
      </c>
      <c r="J102" s="448">
        <f>J82+J34+J101</f>
        <v>56.800000000000004</v>
      </c>
      <c r="K102" s="862"/>
      <c r="L102" s="863"/>
      <c r="M102" s="863"/>
      <c r="N102" s="863"/>
      <c r="O102" s="864"/>
    </row>
    <row r="103" spans="1:20" ht="14.25" customHeight="1" thickBot="1" x14ac:dyDescent="0.25">
      <c r="A103" s="139" t="s">
        <v>11</v>
      </c>
      <c r="B103" s="845" t="s">
        <v>54</v>
      </c>
      <c r="C103" s="846"/>
      <c r="D103" s="846"/>
      <c r="E103" s="846"/>
      <c r="F103" s="846"/>
      <c r="G103" s="847"/>
      <c r="H103" s="334">
        <f>H102</f>
        <v>4936</v>
      </c>
      <c r="I103" s="452">
        <f>I102</f>
        <v>4992.8</v>
      </c>
      <c r="J103" s="336">
        <f>J102</f>
        <v>56.800000000000004</v>
      </c>
      <c r="K103" s="851"/>
      <c r="L103" s="852"/>
      <c r="M103" s="852"/>
      <c r="N103" s="852"/>
      <c r="O103" s="853"/>
    </row>
    <row r="104" spans="1:20" ht="27" customHeight="1" thickBot="1" x14ac:dyDescent="0.25">
      <c r="A104" s="854" t="s">
        <v>16</v>
      </c>
      <c r="B104" s="854"/>
      <c r="C104" s="854"/>
      <c r="D104" s="854"/>
      <c r="E104" s="854"/>
      <c r="F104" s="854"/>
      <c r="G104" s="854"/>
      <c r="H104" s="854"/>
      <c r="I104" s="854"/>
      <c r="J104" s="854"/>
      <c r="K104" s="141"/>
      <c r="L104" s="141"/>
      <c r="M104" s="141"/>
      <c r="N104" s="141"/>
      <c r="O104" s="421"/>
    </row>
    <row r="105" spans="1:20" ht="64.5" customHeight="1" x14ac:dyDescent="0.2">
      <c r="A105" s="848" t="s">
        <v>15</v>
      </c>
      <c r="B105" s="849"/>
      <c r="C105" s="849"/>
      <c r="D105" s="849"/>
      <c r="E105" s="849"/>
      <c r="F105" s="849"/>
      <c r="G105" s="850"/>
      <c r="H105" s="454" t="s">
        <v>146</v>
      </c>
      <c r="I105" s="458" t="s">
        <v>170</v>
      </c>
      <c r="J105" s="453" t="s">
        <v>168</v>
      </c>
      <c r="K105" s="505"/>
      <c r="L105" s="505"/>
      <c r="M105" s="505"/>
      <c r="N105" s="505"/>
      <c r="O105" s="505"/>
      <c r="T105" s="52"/>
    </row>
    <row r="106" spans="1:20" ht="12.75" customHeight="1" x14ac:dyDescent="0.2">
      <c r="A106" s="841" t="s">
        <v>24</v>
      </c>
      <c r="B106" s="842"/>
      <c r="C106" s="842"/>
      <c r="D106" s="842"/>
      <c r="E106" s="842"/>
      <c r="F106" s="842"/>
      <c r="G106" s="843"/>
      <c r="H106" s="455">
        <f ca="1">SUM(H107:H111)</f>
        <v>4933.0000000000009</v>
      </c>
      <c r="I106" s="459">
        <f ca="1">SUM(I107:I111)</f>
        <v>4989.8</v>
      </c>
      <c r="J106" s="337">
        <f ca="1">SUM(J107:J111)</f>
        <v>56.800000000000011</v>
      </c>
      <c r="K106" s="505"/>
      <c r="L106" s="505"/>
      <c r="M106" s="505"/>
      <c r="N106" s="505"/>
      <c r="O106" s="505"/>
    </row>
    <row r="107" spans="1:20" x14ac:dyDescent="0.2">
      <c r="A107" s="834" t="s">
        <v>17</v>
      </c>
      <c r="B107" s="835"/>
      <c r="C107" s="835"/>
      <c r="D107" s="835"/>
      <c r="E107" s="835"/>
      <c r="F107" s="835"/>
      <c r="G107" s="836"/>
      <c r="H107" s="426">
        <f>SUMIF(G13:G100,"sb",H13:H100)</f>
        <v>4273.3</v>
      </c>
      <c r="I107" s="460">
        <f>SUMIF(G13:G100,"sb",I13:I100)</f>
        <v>4273.3</v>
      </c>
      <c r="J107" s="353">
        <f>SUMIF(G13:G100,"sb",J13:J100)</f>
        <v>0</v>
      </c>
      <c r="K107" s="570"/>
      <c r="L107" s="570"/>
      <c r="M107" s="570"/>
      <c r="N107" s="570"/>
      <c r="O107" s="571"/>
    </row>
    <row r="108" spans="1:20" ht="28.5" customHeight="1" x14ac:dyDescent="0.2">
      <c r="A108" s="817" t="s">
        <v>181</v>
      </c>
      <c r="B108" s="818"/>
      <c r="C108" s="818"/>
      <c r="D108" s="818"/>
      <c r="E108" s="818"/>
      <c r="F108" s="818"/>
      <c r="G108" s="819"/>
      <c r="H108" s="426">
        <f ca="1">SUMIF(G13:H95,"sb(vb)",H13:H95)</f>
        <v>92.1</v>
      </c>
      <c r="I108" s="460">
        <f>SUMIF(G13:G100,"sb(vb)",I13:I100)</f>
        <v>110.69999999999999</v>
      </c>
      <c r="J108" s="353">
        <f>SUMIF(G13:G100,"sb(vb)",J13:J100)</f>
        <v>18.600000000000001</v>
      </c>
      <c r="K108" s="570"/>
      <c r="L108" s="570"/>
      <c r="M108" s="570"/>
      <c r="N108" s="570"/>
      <c r="O108" s="571"/>
    </row>
    <row r="109" spans="1:20" x14ac:dyDescent="0.2">
      <c r="A109" s="834" t="s">
        <v>58</v>
      </c>
      <c r="B109" s="835"/>
      <c r="C109" s="835"/>
      <c r="D109" s="835"/>
      <c r="E109" s="835"/>
      <c r="F109" s="835"/>
      <c r="G109" s="836"/>
      <c r="H109" s="426">
        <f>SUMIF(G13:G100,"sb(vr)",H13:H100)</f>
        <v>145.6</v>
      </c>
      <c r="I109" s="460">
        <f>SUMIF(G13:G100,"sb(vr)",I13:I100)</f>
        <v>167.5</v>
      </c>
      <c r="J109" s="353">
        <f>SUMIF(G13:G100,"sb(vr)",J13:J100)</f>
        <v>21.9</v>
      </c>
      <c r="K109" s="140"/>
      <c r="L109" s="140"/>
      <c r="M109" s="140"/>
      <c r="N109" s="140"/>
      <c r="O109" s="571"/>
    </row>
    <row r="110" spans="1:20" ht="27" customHeight="1" x14ac:dyDescent="0.2">
      <c r="A110" s="817" t="s">
        <v>23</v>
      </c>
      <c r="B110" s="818"/>
      <c r="C110" s="818"/>
      <c r="D110" s="818"/>
      <c r="E110" s="818"/>
      <c r="F110" s="818"/>
      <c r="G110" s="819"/>
      <c r="H110" s="456">
        <f>SUMIF(G13:G100,"sb(sp)",H13:H100)</f>
        <v>372.7</v>
      </c>
      <c r="I110" s="461">
        <f>SUMIF(G13:G100,"sb(sp)",I13:I100)</f>
        <v>389</v>
      </c>
      <c r="J110" s="339">
        <f>SUMIF(G15:G100,"sb(sp)",J15:J100)</f>
        <v>16.300000000000011</v>
      </c>
      <c r="K110" s="572"/>
      <c r="L110" s="572"/>
      <c r="M110" s="572"/>
      <c r="N110" s="572"/>
      <c r="O110" s="571"/>
    </row>
    <row r="111" spans="1:20" ht="17.25" customHeight="1" x14ac:dyDescent="0.2">
      <c r="A111" s="817" t="s">
        <v>122</v>
      </c>
      <c r="B111" s="818"/>
      <c r="C111" s="818"/>
      <c r="D111" s="818"/>
      <c r="E111" s="818"/>
      <c r="F111" s="818"/>
      <c r="G111" s="819"/>
      <c r="H111" s="456">
        <f ca="1">SUMIF(G13:H98,"sb(spl)",H13:H98)</f>
        <v>49.3</v>
      </c>
      <c r="I111" s="499">
        <f ca="1">SUMIF(G13:H98,"sb(spl)",I13:I98)</f>
        <v>49.3</v>
      </c>
      <c r="J111" s="500">
        <f ca="1">SUMIF(G13:H98,"sb(spl)",J13:J98)</f>
        <v>0</v>
      </c>
      <c r="K111" s="572"/>
      <c r="L111" s="572"/>
      <c r="M111" s="572"/>
      <c r="N111" s="572"/>
      <c r="O111" s="571"/>
    </row>
    <row r="112" spans="1:20" x14ac:dyDescent="0.2">
      <c r="A112" s="841" t="s">
        <v>25</v>
      </c>
      <c r="B112" s="842"/>
      <c r="C112" s="842"/>
      <c r="D112" s="842"/>
      <c r="E112" s="842"/>
      <c r="F112" s="842"/>
      <c r="G112" s="843"/>
      <c r="H112" s="457">
        <f>SUM(H113:H114)</f>
        <v>3</v>
      </c>
      <c r="I112" s="462">
        <f>SUM(I113:I114)</f>
        <v>3</v>
      </c>
      <c r="J112" s="341">
        <f>SUM(J113:J114)</f>
        <v>0</v>
      </c>
      <c r="K112" s="505"/>
      <c r="L112" s="505"/>
      <c r="M112" s="505"/>
      <c r="N112" s="505"/>
      <c r="O112" s="505"/>
    </row>
    <row r="113" spans="1:15" x14ac:dyDescent="0.2">
      <c r="A113" s="834" t="s">
        <v>18</v>
      </c>
      <c r="B113" s="835"/>
      <c r="C113" s="835"/>
      <c r="D113" s="835"/>
      <c r="E113" s="835"/>
      <c r="F113" s="835"/>
      <c r="G113" s="836"/>
      <c r="H113" s="426">
        <f>SUMIF(G15:G100,"es",H15:H100)</f>
        <v>0</v>
      </c>
      <c r="I113" s="460">
        <f>SUMIF(G13:G100,"es",I13:I100)</f>
        <v>0</v>
      </c>
      <c r="J113" s="353">
        <f>SUMIF(G15:G100,"es",J15:J100)</f>
        <v>0</v>
      </c>
      <c r="K113" s="571"/>
      <c r="L113" s="571"/>
      <c r="M113" s="571"/>
      <c r="N113" s="571"/>
      <c r="O113" s="571"/>
    </row>
    <row r="114" spans="1:15" x14ac:dyDescent="0.2">
      <c r="A114" s="834" t="s">
        <v>118</v>
      </c>
      <c r="B114" s="835"/>
      <c r="C114" s="835"/>
      <c r="D114" s="835"/>
      <c r="E114" s="835"/>
      <c r="F114" s="835"/>
      <c r="G114" s="836"/>
      <c r="H114" s="426">
        <f>SUMIF(G13:G95,"kt",H13:H95)</f>
        <v>3</v>
      </c>
      <c r="I114" s="463">
        <f>SUMIF(G15:G98,"kt",I15:I98)</f>
        <v>3</v>
      </c>
      <c r="J114" s="283">
        <f>SUMIF(G15:G98,"kt",J15:J98)</f>
        <v>0</v>
      </c>
      <c r="K114" s="571"/>
      <c r="L114" s="571"/>
      <c r="M114" s="571"/>
      <c r="N114" s="571"/>
      <c r="O114" s="571"/>
    </row>
    <row r="115" spans="1:15" ht="13.5" thickBot="1" x14ac:dyDescent="0.25">
      <c r="A115" s="837" t="s">
        <v>13</v>
      </c>
      <c r="B115" s="838"/>
      <c r="C115" s="838"/>
      <c r="D115" s="838"/>
      <c r="E115" s="838"/>
      <c r="F115" s="838"/>
      <c r="G115" s="839"/>
      <c r="H115" s="351">
        <f ca="1">H112+H106</f>
        <v>4936.0000000000009</v>
      </c>
      <c r="I115" s="429">
        <f ca="1">I112+I106</f>
        <v>4992.8</v>
      </c>
      <c r="J115" s="352">
        <f ca="1">J112+J106</f>
        <v>56.800000000000011</v>
      </c>
      <c r="K115" s="505"/>
      <c r="L115" s="505"/>
      <c r="M115" s="505"/>
      <c r="N115" s="505"/>
      <c r="O115" s="505"/>
    </row>
    <row r="116" spans="1:15" x14ac:dyDescent="0.2">
      <c r="A116" s="123"/>
      <c r="B116" s="123"/>
      <c r="C116" s="123"/>
      <c r="D116" s="123"/>
      <c r="K116" s="573"/>
      <c r="L116" s="573"/>
      <c r="M116" s="573"/>
      <c r="N116" s="573"/>
      <c r="O116" s="571"/>
    </row>
    <row r="117" spans="1:15" x14ac:dyDescent="0.2">
      <c r="K117" s="574"/>
      <c r="L117" s="574"/>
      <c r="M117" s="574"/>
      <c r="N117" s="574"/>
      <c r="O117" s="505"/>
    </row>
    <row r="118" spans="1:15" x14ac:dyDescent="0.2">
      <c r="K118" s="145"/>
      <c r="L118" s="145"/>
      <c r="M118" s="145"/>
      <c r="N118" s="145"/>
      <c r="O118" s="423"/>
    </row>
    <row r="119" spans="1:15" x14ac:dyDescent="0.2">
      <c r="F119" s="29"/>
      <c r="G119" s="29"/>
      <c r="K119" s="141"/>
      <c r="L119" s="141"/>
      <c r="M119" s="141"/>
      <c r="N119" s="141"/>
    </row>
    <row r="120" spans="1:15" x14ac:dyDescent="0.2">
      <c r="F120" s="29"/>
      <c r="G120" s="29"/>
    </row>
    <row r="121" spans="1:15" x14ac:dyDescent="0.2">
      <c r="F121" s="29"/>
      <c r="G121" s="29"/>
    </row>
    <row r="122" spans="1:15" x14ac:dyDescent="0.2">
      <c r="F122" s="29"/>
      <c r="G122" s="29"/>
    </row>
  </sheetData>
  <mergeCells count="102">
    <mergeCell ref="N14:N15"/>
    <mergeCell ref="D25:D27"/>
    <mergeCell ref="E25:E27"/>
    <mergeCell ref="F25:F27"/>
    <mergeCell ref="K25:K26"/>
    <mergeCell ref="D29:D30"/>
    <mergeCell ref="A2:O2"/>
    <mergeCell ref="A3:O3"/>
    <mergeCell ref="A4:O4"/>
    <mergeCell ref="A6:A8"/>
    <mergeCell ref="B6:B8"/>
    <mergeCell ref="C6:C8"/>
    <mergeCell ref="D6:D8"/>
    <mergeCell ref="E6:E8"/>
    <mergeCell ref="F6:F8"/>
    <mergeCell ref="G6:G8"/>
    <mergeCell ref="H6:H8"/>
    <mergeCell ref="I6:I8"/>
    <mergeCell ref="J6:J8"/>
    <mergeCell ref="K7:K8"/>
    <mergeCell ref="K6:N6"/>
    <mergeCell ref="L7:N7"/>
    <mergeCell ref="A9:O9"/>
    <mergeCell ref="A10:O10"/>
    <mergeCell ref="B11:O11"/>
    <mergeCell ref="C12:O12"/>
    <mergeCell ref="D14:D15"/>
    <mergeCell ref="K14:K15"/>
    <mergeCell ref="K101:O101"/>
    <mergeCell ref="B102:G102"/>
    <mergeCell ref="K102:O102"/>
    <mergeCell ref="C101:G101"/>
    <mergeCell ref="F91:F94"/>
    <mergeCell ref="E72:E75"/>
    <mergeCell ref="D89:D90"/>
    <mergeCell ref="D98:D99"/>
    <mergeCell ref="D86:D87"/>
    <mergeCell ref="D79:D80"/>
    <mergeCell ref="E79:E80"/>
    <mergeCell ref="O79:O80"/>
    <mergeCell ref="K93:K94"/>
    <mergeCell ref="O93:O94"/>
    <mergeCell ref="C35:O35"/>
    <mergeCell ref="L14:L15"/>
    <mergeCell ref="M14:M15"/>
    <mergeCell ref="K34:O34"/>
    <mergeCell ref="A115:G115"/>
    <mergeCell ref="A109:G109"/>
    <mergeCell ref="A110:G110"/>
    <mergeCell ref="A112:G112"/>
    <mergeCell ref="A113:G113"/>
    <mergeCell ref="A111:G111"/>
    <mergeCell ref="A114:G114"/>
    <mergeCell ref="A104:J104"/>
    <mergeCell ref="A105:G105"/>
    <mergeCell ref="A106:G106"/>
    <mergeCell ref="A107:G107"/>
    <mergeCell ref="A108:G108"/>
    <mergeCell ref="D19:D20"/>
    <mergeCell ref="D21:D22"/>
    <mergeCell ref="K21:K22"/>
    <mergeCell ref="D23:D24"/>
    <mergeCell ref="E23:E24"/>
    <mergeCell ref="F23:F24"/>
    <mergeCell ref="B103:G103"/>
    <mergeCell ref="K103:O103"/>
    <mergeCell ref="O76:O78"/>
    <mergeCell ref="D59:D61"/>
    <mergeCell ref="O67:O71"/>
    <mergeCell ref="D72:D75"/>
    <mergeCell ref="D93:D94"/>
    <mergeCell ref="E93:E94"/>
    <mergeCell ref="E86:E87"/>
    <mergeCell ref="O62:O66"/>
    <mergeCell ref="O59:O61"/>
    <mergeCell ref="O72:O75"/>
    <mergeCell ref="O36:O43"/>
    <mergeCell ref="O95:O99"/>
    <mergeCell ref="K1:O1"/>
    <mergeCell ref="O89:O90"/>
    <mergeCell ref="C82:G82"/>
    <mergeCell ref="K82:O82"/>
    <mergeCell ref="C83:O83"/>
    <mergeCell ref="D76:D78"/>
    <mergeCell ref="K77:K78"/>
    <mergeCell ref="E81:G81"/>
    <mergeCell ref="K81:O81"/>
    <mergeCell ref="D67:D71"/>
    <mergeCell ref="K65:K66"/>
    <mergeCell ref="D52:D53"/>
    <mergeCell ref="O6:O8"/>
    <mergeCell ref="E67:E71"/>
    <mergeCell ref="D62:D66"/>
    <mergeCell ref="D56:D57"/>
    <mergeCell ref="C34:G34"/>
    <mergeCell ref="D36:D37"/>
    <mergeCell ref="D38:D39"/>
    <mergeCell ref="D40:D41"/>
    <mergeCell ref="D42:D43"/>
    <mergeCell ref="D50:D51"/>
    <mergeCell ref="K50:K51"/>
    <mergeCell ref="O13:O18"/>
  </mergeCells>
  <printOptions horizontalCentered="1"/>
  <pageMargins left="0" right="0" top="0.39370078740157483" bottom="0" header="0.31496062992125984" footer="0.31496062992125984"/>
  <pageSetup paperSize="9" scale="90" orientation="landscape" r:id="rId1"/>
  <rowBreaks count="4" manualBreakCount="4">
    <brk id="24" max="14" man="1"/>
    <brk id="55" max="14" man="1"/>
    <brk id="75" max="14" man="1"/>
    <brk id="94"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Asignavimų valdytojų kodai</vt:lpstr>
      <vt:lpstr>08 programa</vt:lpstr>
      <vt:lpstr>Lyginamasis</vt:lpstr>
      <vt:lpstr>'08 programa'!Print_Area</vt:lpstr>
      <vt:lpstr>Lyginamasis!Print_Area</vt:lpstr>
      <vt:lpstr>'08 programa'!Print_Titles</vt:lpstr>
      <vt:lpstr>Lyginamasis!Print_Titles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Snieguole Kacerauskaite</cp:lastModifiedBy>
  <cp:lastPrinted>2016-11-11T07:36:09Z</cp:lastPrinted>
  <dcterms:created xsi:type="dcterms:W3CDTF">2004-04-19T12:01:47Z</dcterms:created>
  <dcterms:modified xsi:type="dcterms:W3CDTF">2016-11-11T07:36:14Z</dcterms:modified>
</cp:coreProperties>
</file>