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APRAŠYMAS" sheetId="1" r:id="rId1"/>
    <sheet name="RODIKLIAI" sheetId="2" r:id="rId2"/>
  </sheets>
  <definedNames>
    <definedName name="_xlnm.Print_Area" localSheetId="1">'RODIKLIAI'!$1:$128</definedName>
    <definedName name="_xlnm.Print_Titles" localSheetId="1">'RODIKLIAI'!$5:$7</definedName>
  </definedNames>
  <calcPr fullCalcOnLoad="1"/>
</workbook>
</file>

<file path=xl/sharedStrings.xml><?xml version="1.0" encoding="utf-8"?>
<sst xmlns="http://schemas.openxmlformats.org/spreadsheetml/2006/main" count="452" uniqueCount="212">
  <si>
    <t>tūkst. Lt</t>
  </si>
  <si>
    <t>Priemonės pavadinimas</t>
  </si>
  <si>
    <t>Priemonės požymis</t>
  </si>
  <si>
    <t>Priemonės vykdytojo kodas</t>
  </si>
  <si>
    <t>Finansavimo šaltinis</t>
  </si>
  <si>
    <t>Asignavimai (tūkst. Lt)</t>
  </si>
  <si>
    <t>Produkto kriterijus</t>
  </si>
  <si>
    <t>Paaiškinimas dėl nukrypimo nuo produkto vertinimo kriterijaus plano</t>
  </si>
  <si>
    <t>2007 m. patvirtinta KMT</t>
  </si>
  <si>
    <t>2007 m. panaudotos lėšos (kasinės išlaidos)</t>
  </si>
  <si>
    <t>pavadinimas</t>
  </si>
  <si>
    <t>planuotos reikšmės</t>
  </si>
  <si>
    <t>faktinės reikšmės</t>
  </si>
  <si>
    <t>01</t>
  </si>
  <si>
    <t>Savivaldybės tarybos darbo organizavimas</t>
  </si>
  <si>
    <t>5.4</t>
  </si>
  <si>
    <t>SB</t>
  </si>
  <si>
    <t>Tarybos narių skaičius</t>
  </si>
  <si>
    <t>Iš viso:</t>
  </si>
  <si>
    <t>02</t>
  </si>
  <si>
    <t>Savivaldybės administracijos darbo organizavimas 
(darbo jėga ir eksploatacinės išlaidos)</t>
  </si>
  <si>
    <t>Valstybės karjeros tarnautojų etatų skaičius</t>
  </si>
  <si>
    <t>SB(TA)</t>
  </si>
  <si>
    <t>Darbuotojų, dirbančių pagal darbo sutartis, etatų skaičius</t>
  </si>
  <si>
    <t>03</t>
  </si>
  <si>
    <t>Savivaldybės tarybos sekretoriato darbo organizavimas</t>
  </si>
  <si>
    <t>Etatų skaičius</t>
  </si>
  <si>
    <t>04</t>
  </si>
  <si>
    <t>Finansinio, ūkinio bei materialinio Kontrolieriaus tarnybos aptarnavimo užtikrinimas</t>
  </si>
  <si>
    <t>6.11</t>
  </si>
  <si>
    <t>Civilinės būklės aktų registravimas</t>
  </si>
  <si>
    <t>6.2</t>
  </si>
  <si>
    <t>SB(VB)</t>
  </si>
  <si>
    <t>Gyventojų registro tvarkymas ir duomenų teikimas Valstybės registrui</t>
  </si>
  <si>
    <t>Nuosavybės teisių į gyvenamuosius namus, jų dalis, butus, ūkinės ir komercinės paskirties pastatus atkūrimas</t>
  </si>
  <si>
    <t>5.2</t>
  </si>
  <si>
    <t>Valstybės garantijų nuomininkams, gyvenantiems savininkams grąžintuose gyvenamuosiuose namuose, jų dalyse, butuose, vykdymas ir savivaldybių nuomojamų gyvenamųjų patalpų įsigijimas</t>
  </si>
  <si>
    <t>1.6</t>
  </si>
  <si>
    <t>Įvykdyta garantijų (nuomininkų skaičius)</t>
  </si>
  <si>
    <t>06</t>
  </si>
  <si>
    <t>Valstybinės kalbos vartojimo ir taisyklingumo kontrolė</t>
  </si>
  <si>
    <t>2.7</t>
  </si>
  <si>
    <t>07</t>
  </si>
  <si>
    <t>Savivaldybei priskirtų archyvinių dokumentų tvarkymas</t>
  </si>
  <si>
    <t>6.1</t>
  </si>
  <si>
    <t>08</t>
  </si>
  <si>
    <t>Vaikų ir jaunimo teisių apsauga</t>
  </si>
  <si>
    <t>1.7</t>
  </si>
  <si>
    <t>1.8</t>
  </si>
  <si>
    <t>09</t>
  </si>
  <si>
    <t>Žemės ūkio funkcijų vykdymas</t>
  </si>
  <si>
    <t>4.3</t>
  </si>
  <si>
    <t>10</t>
  </si>
  <si>
    <t>Karo prievolės administravimas</t>
  </si>
  <si>
    <t>6.8</t>
  </si>
  <si>
    <t>11</t>
  </si>
  <si>
    <t>Dalyvavimas rengiantis mobilizacijai</t>
  </si>
  <si>
    <t>6.3</t>
  </si>
  <si>
    <t>12</t>
  </si>
  <si>
    <t>Civilinės saugos organizavimas</t>
  </si>
  <si>
    <t xml:space="preserve">SB(TA) </t>
  </si>
  <si>
    <t>14</t>
  </si>
  <si>
    <t xml:space="preserve">Pirminė teisinė pagalba pagal valstybės garantuojamos teisinės pagalbos įstatymą </t>
  </si>
  <si>
    <t>16</t>
  </si>
  <si>
    <t>Pašalpų ir kompensacijų administravimas</t>
  </si>
  <si>
    <t>1.5</t>
  </si>
  <si>
    <t>17</t>
  </si>
  <si>
    <t xml:space="preserve">Socialinės globos asmenims su sunkia negalia administravimas </t>
  </si>
  <si>
    <t>18</t>
  </si>
  <si>
    <t xml:space="preserve">Gyvenamosios vietos deklaravimas </t>
  </si>
  <si>
    <t>6.5</t>
  </si>
  <si>
    <t>19</t>
  </si>
  <si>
    <t>Duomenų teikimas Valstybės suteiktos pagalbos registrui</t>
  </si>
  <si>
    <t xml:space="preserve">Galimybės vykdyti nenumatytas priemones (iš Savivaldybės administracijos direktoriaus rezervo) užtikrinimas </t>
  </si>
  <si>
    <t>4.5</t>
  </si>
  <si>
    <t>Klaipėdos miesto plėtros strateginio plano įgyvendinimo priežiūros tobulinimas</t>
  </si>
  <si>
    <t>4.1</t>
  </si>
  <si>
    <t>Parengta  KSP nauja redakcija</t>
  </si>
  <si>
    <t>Surengta konferencija</t>
  </si>
  <si>
    <t>Vykdoma veiksmų pagal KSP plane numatytą terminą, %</t>
  </si>
  <si>
    <t>Sistemingas Savivaldybės administracijos darbuotojų mokymas pagal mokymų planą</t>
  </si>
  <si>
    <t>5.3</t>
  </si>
  <si>
    <t>Pagal patvirtintą mokymo planą apmokyti darbuotojai</t>
  </si>
  <si>
    <t>2007 m. buvo organizuojami mokymai šiomis temomis: įvadinis valstybės tarnautojų mokymas; efektyvus skyriaus veiklos darbo organizavimas; struktūrinių fondų strateginis valdymas; kova su korupcija; kompiuterinis raštingumas; drausminės, tarnybinės ir materialinės atsakomybės taikymas; buhalterinė apskaita; finansų valdymas ir kontrolė; vidaus audito valdymas; derybų vedimo įgūdžiai; viešojo ir privataus sektoriaus bendradarbiavimas bei papildomi mokymai, kitomis profesinėmis temomis. Bendra projekto vertė - 74,3 tūkst. Lt. Likusi suma apmokėta 2008 m. pradžioje.</t>
  </si>
  <si>
    <t>Projekto "Kompleksinis kvalifikacijos kėlimas Klaipėdoje" vykdymas</t>
  </si>
  <si>
    <t>ES</t>
  </si>
  <si>
    <t>Apmokyti Klaipėdos miesto savivaldybės administracijos tarnautojai</t>
  </si>
  <si>
    <t>2007 m. buvo organizuojami mokymai šiomis temomis: įvadinis valstybės tarnautojų mokymas; kompiuterinis raštingumas (ECDL septyni moduliai);  anglų kalba pradedantiesiems ir kt. temomis. Pažymėjimus iš ES fondo kursų gavo 28 dalyviai,  likę dalyviai pažymėjimus gaus 2008 m. balandžio mėn. baigiantis projektui.</t>
  </si>
  <si>
    <t>05</t>
  </si>
  <si>
    <t>Sąlygų naudoti darbui informacines technologijas sudarymas</t>
  </si>
  <si>
    <t>6.6</t>
  </si>
  <si>
    <t>Specializuotos literatūros įsigijimas, vnt.</t>
  </si>
  <si>
    <t>Suremontuota org. technikos vnt.</t>
  </si>
  <si>
    <t>Atliktas kompiuterinio tinklo infrastruktūros auditas</t>
  </si>
  <si>
    <t xml:space="preserve">Įsigyta org. technikos eksploatacinių priemonių, vnt. </t>
  </si>
  <si>
    <t>Turimos programinės įrangos priežiūros sutartys, vnt.</t>
  </si>
  <si>
    <t xml:space="preserve">Informacinių technologijų plėtojimas Savivaldybės administracijoje </t>
  </si>
  <si>
    <t>P 1.3.2.3.</t>
  </si>
  <si>
    <t>Įsigytų kompiuterių ,vnt.</t>
  </si>
  <si>
    <t>PF</t>
  </si>
  <si>
    <t xml:space="preserve">Įsigyta serverių, vnt. </t>
  </si>
  <si>
    <t>Įsigyta programų ir licencijų, vnt.</t>
  </si>
  <si>
    <t>P  1.3.2.4.</t>
  </si>
  <si>
    <t>Įsigyta org. technikos, vnt.</t>
  </si>
  <si>
    <r>
      <t xml:space="preserve">Įsigyta </t>
    </r>
    <r>
      <rPr>
        <i/>
        <sz val="9"/>
        <rFont val="Times New Roman"/>
        <family val="1"/>
      </rPr>
      <t>Oracle</t>
    </r>
    <r>
      <rPr>
        <sz val="9"/>
        <rFont val="Times New Roman"/>
        <family val="1"/>
      </rPr>
      <t xml:space="preserve"> duomenų bazė</t>
    </r>
  </si>
  <si>
    <t>Apmokyta darbuotojų</t>
  </si>
  <si>
    <t>Savivaldybės informacijos sklaida dienraščiuose ir informaciniuose pranešimuose</t>
  </si>
  <si>
    <t>Paskelbtos savivaldybės informacijos ir spausdintų skubių skelbimų skaičius, vnt.</t>
  </si>
  <si>
    <t>Leidinių, reprezentuojančių Klaipėdos miestą ir informuojančių apie savivaldybės veiklą, leidyba</t>
  </si>
  <si>
    <t>Išleistas Klaipėdos miesto plėtros strateginis planas</t>
  </si>
  <si>
    <t xml:space="preserve">Savivaldybei priklausančio neįregistruoto turto įregistravimas (nekilnojamojo turto kadastriniai, geodeziniai, topografiniai matavimai ir teisinė registracija) </t>
  </si>
  <si>
    <t>Teisiškai įregistruotų objektų skaičius</t>
  </si>
  <si>
    <t>Savivaldybės nekilnojamojo turto administravimas</t>
  </si>
  <si>
    <t xml:space="preserve">Savivaldybei priklausančių statinių esamos techninės būklės įvertinimo paslaugų įsigijimas </t>
  </si>
  <si>
    <t>3.5</t>
  </si>
  <si>
    <t>Įvertinti statiniai</t>
  </si>
  <si>
    <t>Konferencijos apie savivaldybės turto valdymo strategijos formavimą organizavimas</t>
  </si>
  <si>
    <t>Savivaldybei nuosavybės teise priklausančio turto privatizavimo programų parengimas ir privatizavimas</t>
  </si>
  <si>
    <t>Privatizuotų objektų skaičius</t>
  </si>
  <si>
    <t>3.1</t>
  </si>
  <si>
    <t>Melnragės ir Girulių seniūnijos pastato (Molo g. 60) rekonstrukcija</t>
  </si>
  <si>
    <t>I</t>
  </si>
  <si>
    <t>2.4</t>
  </si>
  <si>
    <t>Naujo pastato dokumentų saugyklos projektavimas ir statyba</t>
  </si>
  <si>
    <t>Parengtas techninis projektas</t>
  </si>
  <si>
    <t>SB(VIP)</t>
  </si>
  <si>
    <r>
      <t xml:space="preserve">Dalyvavimas  tarptautinių  organizacijų veikloje  (BMS, </t>
    </r>
    <r>
      <rPr>
        <i/>
        <sz val="10"/>
        <rFont val="Times New Roman"/>
        <family val="1"/>
      </rPr>
      <t>Eurocities</t>
    </r>
    <r>
      <rPr>
        <sz val="10"/>
        <rFont val="Times New Roman"/>
        <family val="1"/>
      </rPr>
      <t xml:space="preserve">, ENNHO,  </t>
    </r>
    <r>
      <rPr>
        <i/>
        <sz val="10"/>
        <rFont val="Times New Roman"/>
        <family val="1"/>
      </rPr>
      <t>Baltic Sail</t>
    </r>
    <r>
      <rPr>
        <sz val="10"/>
        <rFont val="Times New Roman"/>
        <family val="1"/>
      </rPr>
      <t xml:space="preserve">, LSA) </t>
    </r>
  </si>
  <si>
    <t>Organizacijų, kurių narė yra Savivaldybė, skaičius</t>
  </si>
  <si>
    <t>4.2</t>
  </si>
  <si>
    <t>Tarptautinių organizacijų renginiuose vizitų skaičius</t>
  </si>
  <si>
    <t>Baltijos miestų sąjungos Turizmo komisijos posėdis</t>
  </si>
  <si>
    <t>Europos dienos akcijų organizavimas</t>
  </si>
  <si>
    <t xml:space="preserve">Europos dienos visuomeninės akcijos projektai </t>
  </si>
  <si>
    <t>Reprezentacinių priemonių organizavimas</t>
  </si>
  <si>
    <t xml:space="preserve">Visuomenės nuomonės tyrimų ir gyventojų apklausų organizavimas </t>
  </si>
  <si>
    <t>P 1.3.2.1.</t>
  </si>
  <si>
    <t>Suorganizuota apklausų</t>
  </si>
  <si>
    <t>Iš viso programai:</t>
  </si>
  <si>
    <t>Finansavimo šaltiniai</t>
  </si>
  <si>
    <t>2007 m. metinis  planas įskaitant patikslinimus</t>
  </si>
  <si>
    <t>SAVIVALDYBĖS  LĖŠOS</t>
  </si>
  <si>
    <r>
      <t xml:space="preserve">Kitos savivaldybės biudžeto lėšos </t>
    </r>
    <r>
      <rPr>
        <b/>
        <sz val="9"/>
        <rFont val="Times New Roman"/>
        <family val="1"/>
      </rPr>
      <t>SB</t>
    </r>
  </si>
  <si>
    <r>
      <t xml:space="preserve">Valstybės biudžeto specialiosios tikslinės dotacijos lėšos </t>
    </r>
    <r>
      <rPr>
        <b/>
        <sz val="9"/>
        <rFont val="Times New Roman"/>
        <family val="1"/>
      </rPr>
      <t>SB(VB)</t>
    </r>
  </si>
  <si>
    <r>
      <t xml:space="preserve">Valstybės ir Savivaldybės biudžeto tarpusavio atsiskaitymų lėšos </t>
    </r>
    <r>
      <rPr>
        <b/>
        <sz val="9"/>
        <rFont val="Times New Roman"/>
        <family val="1"/>
      </rPr>
      <t>SB(TA)</t>
    </r>
  </si>
  <si>
    <r>
      <t xml:space="preserve">Savivaldybės privatizavimo fondo lėšos </t>
    </r>
    <r>
      <rPr>
        <b/>
        <sz val="9"/>
        <rFont val="Times New Roman"/>
        <family val="1"/>
      </rPr>
      <t>PF</t>
    </r>
  </si>
  <si>
    <t>KITOS  LĖŠOS</t>
  </si>
  <si>
    <r>
      <t xml:space="preserve">Europos Sąjungos paramos lėšos </t>
    </r>
    <r>
      <rPr>
        <b/>
        <sz val="9"/>
        <rFont val="Times New Roman"/>
        <family val="1"/>
      </rPr>
      <t>ES</t>
    </r>
  </si>
  <si>
    <r>
      <t xml:space="preserve">Kiti finansavimo šaltiniai </t>
    </r>
    <r>
      <rPr>
        <b/>
        <sz val="9"/>
        <rFont val="Times New Roman"/>
        <family val="1"/>
      </rPr>
      <t>Kt</t>
    </r>
  </si>
  <si>
    <t>IŠ VISO:</t>
  </si>
  <si>
    <t>Programoje 2007 m. numatyta:</t>
  </si>
  <si>
    <r>
      <t xml:space="preserve">Asignavimų valdytojai: </t>
    </r>
    <r>
      <rPr>
        <sz val="12"/>
        <rFont val="Times New Roman"/>
        <family val="1"/>
      </rPr>
      <t xml:space="preserve">Klaipėdos miesto savivaldybės administracija. </t>
    </r>
  </si>
  <si>
    <t xml:space="preserve"> PRIEMONIŲ ĮGYVENDINIMO ATASKAITA</t>
  </si>
  <si>
    <t>2007 M. KLAIPĖDOS MIESTO SAVIVALDYBĖS  ADMINISTRACIJOS                           
SAVIVALDYBĖS VALDYMO TOBULINIMO  PROGRAMOS (NR.03)</t>
  </si>
  <si>
    <t xml:space="preserve"> 2007 M. KLAIPĖDOS MIESTO SAVIVALDYBĖS  ADMINISTRACIJOS                           
SAVIVALDYBĖS VALDYMO TOBULINIMO  PROGRAMOS (NR.03)                                                                                                       PRIEMONIŲ ĮGYVENDINIMO ATASKAITA</t>
  </si>
  <si>
    <t>1 TIKSLAS. Organizuoti ir užtikrinti savivaldybės funkcijoms įgyvendinti</t>
  </si>
  <si>
    <t>01 UŽDAVINYS. Sudaryti sąlygas savivaldybės funkcijų įgyvendinimui</t>
  </si>
  <si>
    <t>02 UŽDAVINYS. Vykdyti valstybines (perduotas savivaldybei) funkcijas</t>
  </si>
  <si>
    <t>03 UŽDAVINYS. Sudaryti sąlygas iš anksto negalimoms suplanuoti  priemonėms vykdyti bei savivaldybės įsipareigojimams įgyvendinti</t>
  </si>
  <si>
    <t>2 TIKSLAS. Siekti savivaldybės administracijos veiklos efektyvumo, viešumo ir skaidrumo</t>
  </si>
  <si>
    <t>01 UŽDAVINYS. Organizuoti savivaldybės veiklą vadovaujantis šiuolaikiniais vadybos metodais</t>
  </si>
  <si>
    <t>02 UŽDAVINYS. Informuoti visuomenę apie savivaldybės veiklą</t>
  </si>
  <si>
    <t>03 UŽDAVINYS. Užtikrinti savivaldybės vykdomų procedūrų skaidrumą</t>
  </si>
  <si>
    <t>3 TIKSLAS. Užtikrinti efektyvų savivaldybei nuosavybės teise priklausančio nekilnojamojo turto naudojimą ir įmonių bei įstaigų valdymą</t>
  </si>
  <si>
    <t>01 UŽDAVINYS. Tinkamai naudoti, saugoti, prižiūrėti ir eksploatatuoti savivaldybės turtą</t>
  </si>
  <si>
    <t>02 UŽDAVINYS. Organizuoti savivivaldybei priklausančio turto privatizavimą</t>
  </si>
  <si>
    <t>4 TIKSLAS. Gerinti Savivaldybės administracijos darbo kokybę</t>
  </si>
  <si>
    <t xml:space="preserve">01 UŽDAVINYS. Gerinti Savivaldybės administracijos materialinę ir techninę bazę  </t>
  </si>
  <si>
    <t xml:space="preserve">5 TIKSLAS. Gerinti miesto įvaizdį </t>
  </si>
  <si>
    <t xml:space="preserve">01 UŽDAVINYS. Plėtoti dalykinius santykius ir ryšius su tarptautinėmis ir vietinėmis institucijomis ir organizacijomis  </t>
  </si>
  <si>
    <t xml:space="preserve">02 UŽDAVINYS. Plėtoti ryšių su visuomene procesą  savivaldybėje </t>
  </si>
  <si>
    <t xml:space="preserve">Suremontuota mažiau technikos nei planuota, nes buvo mažiau gedimų. </t>
  </si>
  <si>
    <t xml:space="preserve">Įsigytos organizacinės technikos eksploatacinės priemonės - disketės, laidai, tinklo kirstukai, toneriai, laikmenos ir pan. </t>
  </si>
  <si>
    <t>Teisiškai įregistruota 70 objektų. Taip pat užsakyti inžinerinių tinklų kadastriniai matavimai, kurie bus atlikti 2008 m.</t>
  </si>
  <si>
    <t>Paskelbus 6 objektams supaprastinto pirkimo konkursą, taikant įprastinę komercinę praktiką, buvo pasiūlytos mažesnės sumos nei planuota, todėl, gavus papildomai prašymų, dar buvo atlikti 2 savivaldybei priklausančių statinių esamos būklės vertinimai. Įvertinti šie statiniai: Klaipėdos lopšelis-darželis "Kregždutė" (Butsargių g. 10), Klaipėdos jaunimo centras (Puodžių g. 1), Klaipėdos lopšelis-darželis "Svirpliukas" (Liepų g. 43A), Klaipėdos lopšelis-darželis "Boružėlė" (Danės g. 29), Klaipėdos lopšelis-darželis "Obelėlė" (Valstiečių g. 10), Klaipėdos Vydūno vidurinė mokykla (Daržų g. 18), Klaipėdos mokykla-darželis "Berželis" (Mogiliovo g. 2), savivaldybei nuosavybė teise priklausančios patalpos Taikos pr. 81A (un. Nr. 2197-3006-1010:0003).</t>
  </si>
  <si>
    <t>Savivaldybės administracijos pastatų remontas (Tarybos posėdžių salės rekonstrukcijos projektavimas)</t>
  </si>
  <si>
    <t>Parengtas tarybos posėdžių salės rekonstrukcijos techninis projektas</t>
  </si>
  <si>
    <t>Parengtas pastato Molo g. 60 rekonstrukcijos techninis  projektas</t>
  </si>
  <si>
    <t>Išleistas Klaipėdos miestą reprezentuojantis informacinis leidinys "Klaipėda: susitikim prie jūros" lietuvių ir anglų kalbomis (tiražas - 1000 vnt.)</t>
  </si>
  <si>
    <t>Administruojamų objektų skaičius, vnt.</t>
  </si>
  <si>
    <r>
      <t xml:space="preserve">2007 m. spalio mėn. surengta konferencija </t>
    </r>
    <r>
      <rPr>
        <i/>
        <sz val="9"/>
        <rFont val="Times New Roman"/>
        <family val="1"/>
      </rPr>
      <t>„Savivaldybės – nekilnojamo turto rinkos dalyvės“</t>
    </r>
  </si>
  <si>
    <t>2007 m. spalio mėn. surengta  konferencija "Plėtros planavimas pajūrio savivaldybėse: patirtis ir perspektyvos".</t>
  </si>
  <si>
    <t>Įsigyta įvairių reprezentacinių suvenyrų - 300 vnt., reprezentacinių marškinėlių - 1000 vnt.,  ženkliukų su Klaipėdos ženklu -  3000 vnt. ir kitų suvenyrų (vėliavų,  miesto herbų ir pan.).</t>
  </si>
  <si>
    <t xml:space="preserve">Sudalyvauta 20 tarptautinių organizacijų renginiuose </t>
  </si>
  <si>
    <t>Faktiškai įvykdyta</t>
  </si>
  <si>
    <t>Dalinai įvykdyta</t>
  </si>
  <si>
    <t>Neįvykdyta pagal planą</t>
  </si>
  <si>
    <t>Programos priemonės kodas</t>
  </si>
  <si>
    <t>2007 m. rugsėjo 27 d. sprendimu Nr. T2-285 patvirtinta KSP nauja redakcija</t>
  </si>
  <si>
    <t xml:space="preserve">* pagal Klaipėdos miesto savivaldybės tarybos 2007-01-18 sprendimą Nr. T2-1;
</t>
  </si>
  <si>
    <t>2007 m. patvirtinta KMT*</t>
  </si>
  <si>
    <t>2007 m. metinis  planas įskaitant patikslinimus**</t>
  </si>
  <si>
    <r>
      <t xml:space="preserve">Programą vykdė: </t>
    </r>
    <r>
      <rPr>
        <sz val="12"/>
        <rFont val="Times New Roman"/>
        <family val="1"/>
      </rPr>
      <t xml:space="preserve">Socialinio departamento Socialinės paramos, Socialinio būsto skyriai, Vaikų teisių apsaugos tarnyba ir jaunimo reikalų koordinatorius, Miesto ūkio departamento Miesto tvarkymo, Statybos ir infrastruktūros plėtros skyriai, Ekonomikos ir strategijos departamento Strateginio planavimo ir monitoringo, Tarptautinių ryšių ir turizmo, Investicijų ir verslo plėtros, Turto ir privatizavimo skyriai,  Juridinis skyrius, Personalo skyrius, Buhalterija, Civilinės metrikacijos skyrius, Civilinės saugos tarnyba, Ryšių su visuomene skyrius, Informacinių technologijų skyrius,  Karo prievolės specialistai, vyr. kalbos tvarkytojas, Kontrolės tarnyba. </t>
    </r>
  </si>
  <si>
    <r>
      <t>2007 m.</t>
    </r>
    <r>
      <rPr>
        <sz val="12"/>
        <rFont val="Times New Roman"/>
        <family val="1"/>
      </rPr>
      <t xml:space="preserve"> planuota įvykdyti 41 priemonę (pagal maksimalius aignavimus). Faktiškai įvykdyta pagal planą 34 priemonės  (83 proc.), iš dalies įvykdytos 5 priemonės (12 proc.) ir neįvykdytos 2 priemonės (5 proc.).</t>
    </r>
  </si>
  <si>
    <t xml:space="preserve">Teisinių (antstolio, advokato) paslaugų  pirkimas </t>
  </si>
  <si>
    <t>** pagal Klaipėdos miesto savivaldybės tarybos sprendimus: 2007-10-25 Nr. T2-332, 2007-12-20 Nr. T2-409.</t>
  </si>
  <si>
    <t>Suteiktų konsultacijų vidutiniškai per metus skaičius</t>
  </si>
  <si>
    <t xml:space="preserve">Išleista leidinių </t>
  </si>
  <si>
    <t>Įsigytas reprezentacinių suvenyrų paketas, vnt.</t>
  </si>
  <si>
    <t>Lėšos panaudotos toneriams įsigyti.</t>
  </si>
  <si>
    <t>Informacija ir skelbimai skelbti vietinėje spaudoje "Klaipėda" ir "Vakarų ekspresas" savaitiniuose puslapiuose</t>
  </si>
  <si>
    <r>
      <t xml:space="preserve">Išlaistas leidinys </t>
    </r>
    <r>
      <rPr>
        <i/>
        <sz val="9"/>
        <rFont val="Times New Roman"/>
        <family val="1"/>
      </rPr>
      <t>"Klaipėdos miesto plėtros strateginis planas 2007-2013 m."</t>
    </r>
    <r>
      <rPr>
        <sz val="9"/>
        <rFont val="Times New Roman"/>
        <family val="1"/>
      </rPr>
      <t xml:space="preserve"> (tiražas (lietuvių kalba) - 1000 vnt.)</t>
    </r>
  </si>
  <si>
    <t xml:space="preserve">Kasmet prižiūrima ir remontuojama apie 18 Savivaldybei priklausančių objektų. </t>
  </si>
  <si>
    <t xml:space="preserve">Privatizuota mažiau objektų, nes pateikta mažiau prašymų dėl butų privatizavimo. Parengti dokumentai ir pasirašytos gyvenamųjų patalpų ir jų priklausinių privatizavimo sutartys: privatizuotos 26 gyvenamosios patalpos ir jų priklausiniai. Už privatizuotas gyvenamąsias patalpas gauta 717 456,86 Lt. Paskaičiuotos 17 gyvenamųjų patalpų privatizavimo (pardavimo) kainos, paruošta 11 gyvenamųjų patalpų ir jų priklausinių, privatizuojamų rinkos verte, įkainojimo aktų. </t>
  </si>
  <si>
    <t>Tarybos posėdžių salės rekonstrukcijos projektas pagal sutartį turi būti baigtas 2008 m. gegužės mėn.</t>
  </si>
  <si>
    <t>Projektas parengtas, ekspertuotas, bet nebaigtas derinti Nuolatinėje statybos komisijoje. Projektas bus galutinai baigtas derinti 2008 m.</t>
  </si>
  <si>
    <t>Savivaldybės administracijai  2007-10-22 gavus Priešgaisrinės apsaugos ir gelbėjimo departamento prie Vidaus reikalų ministerijos prašymą bendradarbiauti, įgyvendinant Klaipėdos miesto ekstremalių situacijų valdymo centro ir archyvo statybos projektą Dubysos g. 39A, įkuriant Bendrojo pagalbos centro regioninį padalinį, paskelbtas viešasis pirkimas buvo nutrauktas. 2008 m. bus derinami veiksmai su prieš tai minėta institucija.</t>
  </si>
  <si>
    <r>
      <t xml:space="preserve">Savivaldybės narystė tarptautinėse organziacijose: Baltijos miestų sąjunga, Europos miestų asociacija EUROCITIES, Baltijos uostų organizacija </t>
    </r>
    <r>
      <rPr>
        <i/>
        <sz val="9"/>
        <rFont val="Times New Roman"/>
        <family val="1"/>
      </rPr>
      <t>Baltic Sail</t>
    </r>
    <r>
      <rPr>
        <sz val="9"/>
        <rFont val="Times New Roman"/>
        <family val="1"/>
      </rPr>
      <t>, Europos paveldo organizacijų tinklas ENHHO, Europos miestai prieš narkotikus ECAD. 2007 m. pabaigoje svarstyta galimybė stoti į naują tarptautinę Baltijos jūros savivaldybių organizaciją KIMO. Sprendimas dėl stojimo į KIMO bus svarstomas 2008 m.</t>
    </r>
  </si>
  <si>
    <t>Posėdis buvo organizuotas Palangoje pagal komisijos narių pageidavimą.</t>
  </si>
  <si>
    <t>2007m. gegužės mėn. kartu su Klaipėdos Europos informacijos centru organizuotas seminaras-diskusija 120 dalyvių "Kur plaukiame - kairėn ar dešinėn? Kokios europietiškos ideologijos geidžia šiandienos Lietuva?"</t>
  </si>
  <si>
    <t>Ryšių su visuomene skyrius neorganizavo apklausos atlikimo, nes, skyriui pradėjus įgyvendinti gyvenamosios vietos deklaravimo funkciją, pritrūko žmogiškųjų išteklių.</t>
  </si>
  <si>
    <t xml:space="preserve">Paskolų grąžinimas, palūkanų už paskolas mokėjimas, komisinių mokesčių bei kitų išlaidų, susijusių su paskolų aptarnavimu mokėjimas </t>
  </si>
  <si>
    <t>5.1</t>
  </si>
</sst>
</file>

<file path=xl/styles.xml><?xml version="1.0" encoding="utf-8"?>
<styleSheet xmlns="http://schemas.openxmlformats.org/spreadsheetml/2006/main">
  <numFmts count="9">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s>
  <fonts count="55">
    <font>
      <sz val="10"/>
      <name val="Arial"/>
      <family val="0"/>
    </font>
    <font>
      <sz val="8"/>
      <name val="Times New Roman"/>
      <family val="1"/>
    </font>
    <font>
      <sz val="10"/>
      <name val="Times New Roman"/>
      <family val="1"/>
    </font>
    <font>
      <b/>
      <sz val="10"/>
      <name val="Times New Roman"/>
      <family val="1"/>
    </font>
    <font>
      <b/>
      <sz val="9"/>
      <name val="Times New Roman"/>
      <family val="1"/>
    </font>
    <font>
      <b/>
      <sz val="9"/>
      <name val="Arial"/>
      <family val="0"/>
    </font>
    <font>
      <sz val="9"/>
      <name val="Times New Roman"/>
      <family val="1"/>
    </font>
    <font>
      <b/>
      <sz val="8"/>
      <name val="Times New Roman"/>
      <family val="1"/>
    </font>
    <font>
      <i/>
      <sz val="9"/>
      <name val="Times New Roman"/>
      <family val="1"/>
    </font>
    <font>
      <sz val="9"/>
      <color indexed="9"/>
      <name val="Times New Roman"/>
      <family val="1"/>
    </font>
    <font>
      <sz val="9"/>
      <name val="Arial"/>
      <family val="0"/>
    </font>
    <font>
      <i/>
      <sz val="10"/>
      <name val="Times New Roman"/>
      <family val="1"/>
    </font>
    <font>
      <sz val="8"/>
      <color indexed="9"/>
      <name val="Times New Roman"/>
      <family val="1"/>
    </font>
    <font>
      <sz val="12"/>
      <name val="Times New Roman"/>
      <family val="1"/>
    </font>
    <font>
      <b/>
      <sz val="12"/>
      <name val="Times New Roman"/>
      <family val="1"/>
    </font>
    <font>
      <sz val="12"/>
      <name val="Arial"/>
      <family val="0"/>
    </font>
    <font>
      <sz val="12"/>
      <color indexed="9"/>
      <name val="Times New Roman"/>
      <family val="1"/>
    </font>
    <font>
      <b/>
      <sz val="11"/>
      <name val="Times New Roman"/>
      <family val="1"/>
    </font>
    <font>
      <b/>
      <sz val="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b/>
      <sz val="12"/>
      <color indexed="8"/>
      <name val="Times New Roman"/>
      <family val="0"/>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5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style="medium"/>
    </border>
    <border>
      <left style="medium"/>
      <right style="medium"/>
      <top>
        <color indexed="63"/>
      </top>
      <bottom style="medium"/>
    </border>
    <border>
      <left style="medium"/>
      <right style="medium"/>
      <top>
        <color indexed="63"/>
      </top>
      <bottom style="thin"/>
    </border>
    <border>
      <left style="medium"/>
      <right>
        <color indexed="63"/>
      </right>
      <top>
        <color indexed="63"/>
      </top>
      <bottom style="thin"/>
    </border>
    <border>
      <left style="medium"/>
      <right style="thin"/>
      <top style="medium"/>
      <bottom style="thin"/>
    </border>
    <border>
      <left>
        <color indexed="63"/>
      </left>
      <right>
        <color indexed="63"/>
      </right>
      <top>
        <color indexed="63"/>
      </top>
      <bottom style="thin"/>
    </border>
    <border>
      <left style="medium"/>
      <right>
        <color indexed="63"/>
      </right>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medium"/>
      <right>
        <color indexed="63"/>
      </right>
      <top style="thin"/>
      <bottom style="medium"/>
    </border>
    <border>
      <left>
        <color indexed="63"/>
      </left>
      <right style="medium"/>
      <top>
        <color indexed="63"/>
      </top>
      <bottom style="medium"/>
    </border>
    <border>
      <left>
        <color indexed="63"/>
      </left>
      <right style="medium"/>
      <top style="medium"/>
      <bottom>
        <color indexed="63"/>
      </bottom>
    </border>
    <border>
      <left style="medium"/>
      <right style="medium"/>
      <top style="thin"/>
      <bottom style="thin"/>
    </border>
    <border>
      <left style="medium"/>
      <right>
        <color indexed="63"/>
      </right>
      <top style="medium"/>
      <bottom style="thin"/>
    </border>
    <border>
      <left style="medium"/>
      <right style="medium"/>
      <top style="thin"/>
      <bottom>
        <color indexed="63"/>
      </botto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style="medium"/>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1" fillId="0" borderId="3" applyNumberFormat="0" applyFill="0" applyAlignment="0" applyProtection="0"/>
    <xf numFmtId="0" fontId="41" fillId="0" borderId="0" applyNumberFormat="0" applyFill="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21" borderId="0" applyNumberFormat="0" applyBorder="0" applyAlignment="0" applyProtection="0"/>
    <xf numFmtId="0" fontId="46" fillId="22" borderId="4" applyNumberFormat="0" applyAlignment="0" applyProtection="0"/>
    <xf numFmtId="0" fontId="47" fillId="0" borderId="0" applyNumberFormat="0" applyFill="0" applyBorder="0" applyAlignment="0" applyProtection="0"/>
    <xf numFmtId="0" fontId="48" fillId="2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0" fillId="31" borderId="6" applyNumberFormat="0" applyFont="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22" borderId="5" applyNumberFormat="0" applyAlignment="0" applyProtection="0"/>
    <xf numFmtId="0" fontId="52" fillId="0" borderId="7" applyNumberFormat="0" applyFill="0" applyAlignment="0" applyProtection="0"/>
    <xf numFmtId="0" fontId="53" fillId="0" borderId="8" applyNumberFormat="0" applyFill="0" applyAlignment="0" applyProtection="0"/>
    <xf numFmtId="0" fontId="54" fillId="32"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470">
    <xf numFmtId="0" fontId="0" fillId="0" borderId="0" xfId="0" applyAlignment="1">
      <alignment/>
    </xf>
    <xf numFmtId="0" fontId="1" fillId="0" borderId="0" xfId="0" applyFont="1" applyAlignment="1">
      <alignment vertical="top"/>
    </xf>
    <xf numFmtId="0" fontId="1" fillId="0" borderId="0" xfId="0" applyFont="1" applyAlignment="1">
      <alignment horizontal="right" vertical="top"/>
    </xf>
    <xf numFmtId="0" fontId="1" fillId="0" borderId="0" xfId="0" applyFont="1" applyBorder="1" applyAlignment="1">
      <alignment vertical="top"/>
    </xf>
    <xf numFmtId="49" fontId="6" fillId="0" borderId="10"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49" fontId="6" fillId="0" borderId="12" xfId="0" applyNumberFormat="1" applyFont="1" applyBorder="1" applyAlignment="1">
      <alignment horizontal="center" vertical="top"/>
    </xf>
    <xf numFmtId="0" fontId="6" fillId="0" borderId="13" xfId="0" applyFont="1" applyFill="1" applyBorder="1" applyAlignment="1">
      <alignment horizontal="center" vertical="top"/>
    </xf>
    <xf numFmtId="164" fontId="6" fillId="0" borderId="13" xfId="0" applyNumberFormat="1" applyFont="1" applyFill="1" applyBorder="1" applyAlignment="1">
      <alignment horizontal="center" vertical="top"/>
    </xf>
    <xf numFmtId="0" fontId="1" fillId="0" borderId="12" xfId="0" applyFont="1" applyFill="1" applyBorder="1" applyAlignment="1">
      <alignment horizontal="center" vertical="top"/>
    </xf>
    <xf numFmtId="49" fontId="6" fillId="0" borderId="14" xfId="0" applyNumberFormat="1" applyFont="1" applyFill="1" applyBorder="1" applyAlignment="1">
      <alignment horizontal="center" vertical="top"/>
    </xf>
    <xf numFmtId="49" fontId="6" fillId="0" borderId="15" xfId="0" applyNumberFormat="1" applyFont="1" applyFill="1" applyBorder="1" applyAlignment="1">
      <alignment horizontal="center" vertical="top"/>
    </xf>
    <xf numFmtId="0" fontId="7" fillId="0" borderId="16" xfId="0" applyFont="1" applyFill="1" applyBorder="1" applyAlignment="1">
      <alignment horizontal="right" vertical="top" wrapText="1"/>
    </xf>
    <xf numFmtId="164" fontId="4" fillId="0" borderId="17" xfId="0" applyNumberFormat="1" applyFont="1" applyFill="1" applyBorder="1" applyAlignment="1">
      <alignment horizontal="center" vertical="top"/>
    </xf>
    <xf numFmtId="164" fontId="4" fillId="0" borderId="16" xfId="0" applyNumberFormat="1" applyFont="1" applyFill="1" applyBorder="1" applyAlignment="1">
      <alignment horizontal="center" vertical="top"/>
    </xf>
    <xf numFmtId="0" fontId="1" fillId="0" borderId="0" xfId="0" applyFont="1" applyBorder="1" applyAlignment="1">
      <alignment vertical="top"/>
    </xf>
    <xf numFmtId="164" fontId="6" fillId="0" borderId="18" xfId="0" applyNumberFormat="1" applyFont="1" applyFill="1" applyBorder="1" applyAlignment="1">
      <alignment horizontal="center" vertical="top"/>
    </xf>
    <xf numFmtId="164" fontId="6" fillId="0" borderId="19" xfId="0" applyNumberFormat="1" applyFont="1" applyFill="1" applyBorder="1" applyAlignment="1">
      <alignment horizontal="center" vertical="top"/>
    </xf>
    <xf numFmtId="0" fontId="6" fillId="0" borderId="12" xfId="0" applyFont="1" applyBorder="1" applyAlignment="1">
      <alignment vertical="top" wrapText="1"/>
    </xf>
    <xf numFmtId="0" fontId="1" fillId="0" borderId="20" xfId="0" applyFont="1" applyBorder="1" applyAlignment="1">
      <alignment horizontal="center" vertical="top"/>
    </xf>
    <xf numFmtId="0" fontId="1" fillId="0" borderId="13" xfId="0" applyFont="1" applyBorder="1" applyAlignment="1">
      <alignment horizontal="center" vertical="top" wrapText="1"/>
    </xf>
    <xf numFmtId="0" fontId="1" fillId="0" borderId="21" xfId="0" applyFont="1" applyBorder="1" applyAlignment="1">
      <alignment vertical="top"/>
    </xf>
    <xf numFmtId="49" fontId="6" fillId="0" borderId="22" xfId="0" applyNumberFormat="1" applyFont="1" applyFill="1" applyBorder="1" applyAlignment="1">
      <alignment vertical="top"/>
    </xf>
    <xf numFmtId="49" fontId="1" fillId="0" borderId="23" xfId="0" applyNumberFormat="1" applyFont="1" applyBorder="1" applyAlignment="1">
      <alignment horizontal="center" vertical="top"/>
    </xf>
    <xf numFmtId="0" fontId="6" fillId="0" borderId="23" xfId="0" applyFont="1" applyFill="1" applyBorder="1" applyAlignment="1">
      <alignment vertical="top"/>
    </xf>
    <xf numFmtId="164" fontId="6" fillId="0" borderId="23" xfId="0" applyNumberFormat="1" applyFont="1" applyFill="1" applyBorder="1" applyAlignment="1">
      <alignment horizontal="center" vertical="top"/>
    </xf>
    <xf numFmtId="0" fontId="1" fillId="0" borderId="24" xfId="0" applyFont="1" applyBorder="1" applyAlignment="1">
      <alignment horizontal="center" vertical="top"/>
    </xf>
    <xf numFmtId="0" fontId="1" fillId="0" borderId="23" xfId="0" applyFont="1" applyBorder="1" applyAlignment="1">
      <alignment horizontal="center" vertical="top" wrapText="1"/>
    </xf>
    <xf numFmtId="49" fontId="6" fillId="0" borderId="14" xfId="0" applyNumberFormat="1" applyFont="1" applyFill="1" applyBorder="1" applyAlignment="1">
      <alignment vertical="top"/>
    </xf>
    <xf numFmtId="49" fontId="1" fillId="0" borderId="17" xfId="0" applyNumberFormat="1" applyFont="1" applyBorder="1" applyAlignment="1">
      <alignment horizontal="center" vertical="top"/>
    </xf>
    <xf numFmtId="164" fontId="4" fillId="0" borderId="25" xfId="0" applyNumberFormat="1" applyFont="1" applyFill="1" applyBorder="1" applyAlignment="1">
      <alignment horizontal="center" vertical="top"/>
    </xf>
    <xf numFmtId="0" fontId="0" fillId="0" borderId="26" xfId="0" applyBorder="1" applyAlignment="1">
      <alignment/>
    </xf>
    <xf numFmtId="0" fontId="1" fillId="0" borderId="17" xfId="0" applyFont="1" applyBorder="1" applyAlignment="1">
      <alignment horizontal="center" vertical="top" wrapText="1"/>
    </xf>
    <xf numFmtId="0" fontId="6" fillId="0" borderId="18" xfId="0" applyFont="1" applyFill="1" applyBorder="1" applyAlignment="1">
      <alignment horizontal="center" vertical="top" wrapText="1"/>
    </xf>
    <xf numFmtId="0" fontId="6" fillId="0" borderId="17" xfId="0" applyFont="1" applyFill="1" applyBorder="1" applyAlignment="1">
      <alignment horizontal="center" vertical="top"/>
    </xf>
    <xf numFmtId="0" fontId="6" fillId="0" borderId="27" xfId="0" applyFont="1" applyBorder="1" applyAlignment="1">
      <alignment horizontal="center" vertical="top" wrapText="1"/>
    </xf>
    <xf numFmtId="0" fontId="6" fillId="0" borderId="23" xfId="0" applyFont="1" applyFill="1" applyBorder="1" applyAlignment="1">
      <alignment horizontal="center" vertical="top"/>
    </xf>
    <xf numFmtId="164" fontId="6" fillId="0" borderId="28" xfId="0" applyNumberFormat="1" applyFont="1" applyFill="1" applyBorder="1" applyAlignment="1">
      <alignment horizontal="center" vertical="top"/>
    </xf>
    <xf numFmtId="0" fontId="7" fillId="0" borderId="16" xfId="0" applyFont="1" applyFill="1" applyBorder="1" applyAlignment="1">
      <alignment horizontal="center" vertical="top" wrapText="1"/>
    </xf>
    <xf numFmtId="0" fontId="6" fillId="0" borderId="15" xfId="0" applyFont="1" applyFill="1" applyBorder="1" applyAlignment="1">
      <alignment horizontal="center" wrapText="1"/>
    </xf>
    <xf numFmtId="164" fontId="6" fillId="0" borderId="18" xfId="0" applyNumberFormat="1" applyFont="1" applyFill="1" applyBorder="1" applyAlignment="1">
      <alignment horizontal="center" vertical="top"/>
    </xf>
    <xf numFmtId="164" fontId="6" fillId="0" borderId="28" xfId="0" applyNumberFormat="1" applyFont="1" applyFill="1" applyBorder="1" applyAlignment="1">
      <alignment horizontal="center" vertical="top"/>
    </xf>
    <xf numFmtId="0" fontId="6" fillId="0" borderId="29" xfId="0" applyFont="1" applyFill="1" applyBorder="1" applyAlignment="1">
      <alignment horizontal="left" wrapText="1"/>
    </xf>
    <xf numFmtId="49" fontId="2" fillId="0" borderId="30" xfId="0" applyNumberFormat="1" applyFont="1" applyBorder="1" applyAlignment="1">
      <alignment horizontal="center" vertical="top"/>
    </xf>
    <xf numFmtId="0" fontId="6" fillId="0" borderId="28" xfId="0" applyFont="1" applyFill="1" applyBorder="1" applyAlignment="1">
      <alignment horizontal="center" vertical="top"/>
    </xf>
    <xf numFmtId="0" fontId="6" fillId="0" borderId="31" xfId="0" applyFont="1" applyFill="1" applyBorder="1" applyAlignment="1">
      <alignment horizontal="left" wrapText="1"/>
    </xf>
    <xf numFmtId="0" fontId="0" fillId="0" borderId="17" xfId="0" applyFont="1" applyBorder="1" applyAlignment="1">
      <alignment vertical="top"/>
    </xf>
    <xf numFmtId="0" fontId="7" fillId="0" borderId="30" xfId="0" applyFont="1" applyFill="1" applyBorder="1" applyAlignment="1">
      <alignment horizontal="right" vertical="top" wrapText="1"/>
    </xf>
    <xf numFmtId="164" fontId="4" fillId="0" borderId="30" xfId="0" applyNumberFormat="1" applyFont="1" applyFill="1" applyBorder="1" applyAlignment="1">
      <alignment horizontal="center" vertical="top"/>
    </xf>
    <xf numFmtId="0" fontId="6" fillId="0" borderId="30" xfId="0" applyFont="1" applyFill="1" applyBorder="1" applyAlignment="1">
      <alignment horizontal="center" vertical="top"/>
    </xf>
    <xf numFmtId="164" fontId="6" fillId="0" borderId="13" xfId="0" applyNumberFormat="1" applyFont="1" applyFill="1" applyBorder="1" applyAlignment="1">
      <alignment horizontal="center" vertical="center"/>
    </xf>
    <xf numFmtId="164" fontId="6" fillId="0" borderId="18" xfId="0" applyNumberFormat="1" applyFont="1" applyFill="1" applyBorder="1" applyAlignment="1">
      <alignment horizontal="center" vertical="center"/>
    </xf>
    <xf numFmtId="0" fontId="6" fillId="0" borderId="13" xfId="0" applyFont="1" applyFill="1" applyBorder="1" applyAlignment="1">
      <alignment horizontal="center" vertical="top" wrapText="1"/>
    </xf>
    <xf numFmtId="0" fontId="6" fillId="0" borderId="28" xfId="0" applyFont="1" applyFill="1" applyBorder="1" applyAlignment="1">
      <alignment horizontal="center" vertical="top" wrapText="1"/>
    </xf>
    <xf numFmtId="164" fontId="6" fillId="0" borderId="28" xfId="0" applyNumberFormat="1" applyFont="1" applyFill="1" applyBorder="1" applyAlignment="1">
      <alignment horizontal="center" vertical="center"/>
    </xf>
    <xf numFmtId="0" fontId="6" fillId="0" borderId="23" xfId="0" applyFont="1" applyFill="1" applyBorder="1" applyAlignment="1">
      <alignment horizontal="center" vertical="top" wrapText="1"/>
    </xf>
    <xf numFmtId="164" fontId="6" fillId="0" borderId="23" xfId="0" applyNumberFormat="1" applyFont="1" applyFill="1" applyBorder="1" applyAlignment="1">
      <alignment horizontal="center" vertical="center"/>
    </xf>
    <xf numFmtId="49" fontId="6" fillId="0" borderId="12" xfId="0" applyNumberFormat="1" applyFont="1" applyFill="1" applyBorder="1" applyAlignment="1">
      <alignment horizontal="center" vertical="top"/>
    </xf>
    <xf numFmtId="49" fontId="6" fillId="33" borderId="13" xfId="0" applyNumberFormat="1" applyFont="1" applyFill="1" applyBorder="1" applyAlignment="1">
      <alignment horizontal="center" vertical="top"/>
    </xf>
    <xf numFmtId="164" fontId="6" fillId="33" borderId="13" xfId="0" applyNumberFormat="1" applyFont="1" applyFill="1" applyBorder="1" applyAlignment="1">
      <alignment horizontal="center" vertical="top"/>
    </xf>
    <xf numFmtId="0" fontId="7" fillId="33" borderId="16" xfId="0" applyFont="1" applyFill="1" applyBorder="1" applyAlignment="1">
      <alignment horizontal="right" vertical="top" wrapText="1"/>
    </xf>
    <xf numFmtId="164" fontId="4" fillId="33" borderId="16" xfId="0" applyNumberFormat="1" applyFont="1" applyFill="1" applyBorder="1" applyAlignment="1">
      <alignment horizontal="center" vertical="top"/>
    </xf>
    <xf numFmtId="0" fontId="6" fillId="33" borderId="12" xfId="0" applyNumberFormat="1" applyFont="1" applyFill="1" applyBorder="1" applyAlignment="1">
      <alignment horizontal="center" vertical="top"/>
    </xf>
    <xf numFmtId="0" fontId="6" fillId="0" borderId="21" xfId="0" applyFont="1" applyBorder="1" applyAlignment="1">
      <alignment horizontal="left" vertical="top" wrapText="1"/>
    </xf>
    <xf numFmtId="0" fontId="6" fillId="0" borderId="18" xfId="0" applyFont="1" applyBorder="1" applyAlignment="1">
      <alignment horizontal="center" vertical="top"/>
    </xf>
    <xf numFmtId="0" fontId="6" fillId="0" borderId="32" xfId="0" applyFont="1" applyBorder="1" applyAlignment="1">
      <alignment horizontal="left" vertical="top" wrapText="1"/>
    </xf>
    <xf numFmtId="164" fontId="6" fillId="33" borderId="23" xfId="0" applyNumberFormat="1" applyFont="1" applyFill="1" applyBorder="1" applyAlignment="1">
      <alignment horizontal="center" vertical="top"/>
    </xf>
    <xf numFmtId="0" fontId="6" fillId="0" borderId="31" xfId="0" applyFont="1" applyBorder="1" applyAlignment="1">
      <alignment horizontal="left" vertical="top" wrapText="1"/>
    </xf>
    <xf numFmtId="0" fontId="6" fillId="0" borderId="28" xfId="0" applyFont="1" applyBorder="1" applyAlignment="1">
      <alignment horizontal="center" vertical="top"/>
    </xf>
    <xf numFmtId="0" fontId="6" fillId="0" borderId="28" xfId="0" applyFont="1" applyBorder="1" applyAlignment="1">
      <alignment horizontal="left" vertical="top" wrapText="1"/>
    </xf>
    <xf numFmtId="164" fontId="9" fillId="33" borderId="18" xfId="0" applyNumberFormat="1" applyFont="1" applyFill="1" applyBorder="1" applyAlignment="1">
      <alignment horizontal="center" vertical="top"/>
    </xf>
    <xf numFmtId="164" fontId="4" fillId="33" borderId="16" xfId="0" applyNumberFormat="1" applyFont="1" applyFill="1" applyBorder="1" applyAlignment="1">
      <alignment horizontal="center" vertical="top"/>
    </xf>
    <xf numFmtId="0" fontId="6" fillId="34" borderId="23" xfId="0" applyFont="1" applyFill="1" applyBorder="1" applyAlignment="1">
      <alignment horizontal="center" vertical="top"/>
    </xf>
    <xf numFmtId="0" fontId="6" fillId="34" borderId="17" xfId="0" applyFont="1" applyFill="1" applyBorder="1" applyAlignment="1">
      <alignment horizontal="center" vertical="top"/>
    </xf>
    <xf numFmtId="0" fontId="6" fillId="0" borderId="12" xfId="0" applyFont="1" applyFill="1" applyBorder="1" applyAlignment="1">
      <alignment horizontal="center" vertical="top" wrapText="1"/>
    </xf>
    <xf numFmtId="164" fontId="6" fillId="0" borderId="12" xfId="0" applyNumberFormat="1" applyFont="1" applyFill="1" applyBorder="1" applyAlignment="1">
      <alignment horizontal="center" vertical="top"/>
    </xf>
    <xf numFmtId="0" fontId="6" fillId="35" borderId="33" xfId="0" applyFont="1" applyFill="1" applyBorder="1" applyAlignment="1">
      <alignment horizontal="left" vertical="top" wrapText="1"/>
    </xf>
    <xf numFmtId="0" fontId="6" fillId="35" borderId="13" xfId="0" applyFont="1" applyFill="1" applyBorder="1" applyAlignment="1">
      <alignment horizontal="center" vertical="top"/>
    </xf>
    <xf numFmtId="0" fontId="6" fillId="0" borderId="34" xfId="0" applyFont="1" applyBorder="1" applyAlignment="1">
      <alignment horizontal="left" vertical="top" wrapText="1"/>
    </xf>
    <xf numFmtId="0" fontId="6" fillId="0" borderId="35" xfId="0" applyFont="1" applyBorder="1" applyAlignment="1">
      <alignment horizontal="left" vertical="top" wrapText="1"/>
    </xf>
    <xf numFmtId="0" fontId="6" fillId="0" borderId="36" xfId="0" applyFont="1" applyBorder="1" applyAlignment="1">
      <alignment horizontal="left" vertical="top" wrapText="1"/>
    </xf>
    <xf numFmtId="0" fontId="6" fillId="0" borderId="35" xfId="0" applyFont="1" applyBorder="1" applyAlignment="1">
      <alignment horizontal="center" vertical="top" wrapText="1"/>
    </xf>
    <xf numFmtId="0" fontId="6" fillId="36" borderId="36" xfId="0" applyFont="1" applyFill="1" applyBorder="1" applyAlignment="1">
      <alignment horizontal="left" vertical="top" wrapText="1"/>
    </xf>
    <xf numFmtId="0" fontId="6" fillId="36" borderId="28" xfId="0" applyFont="1" applyFill="1" applyBorder="1" applyAlignment="1">
      <alignment horizontal="center" vertical="top"/>
    </xf>
    <xf numFmtId="0" fontId="6" fillId="0" borderId="37" xfId="0" applyFont="1" applyFill="1" applyBorder="1" applyAlignment="1">
      <alignment horizontal="left" vertical="top" wrapText="1"/>
    </xf>
    <xf numFmtId="0" fontId="6" fillId="0" borderId="16" xfId="0" applyFont="1" applyFill="1" applyBorder="1" applyAlignment="1">
      <alignment horizontal="center" vertical="top"/>
    </xf>
    <xf numFmtId="0" fontId="6" fillId="0" borderId="38" xfId="0" applyFont="1" applyFill="1" applyBorder="1" applyAlignment="1">
      <alignment horizontal="center" vertical="top" wrapText="1"/>
    </xf>
    <xf numFmtId="0" fontId="6" fillId="0" borderId="33" xfId="0" applyFont="1" applyBorder="1" applyAlignment="1">
      <alignment horizontal="left" vertical="top" wrapText="1"/>
    </xf>
    <xf numFmtId="0" fontId="6" fillId="0" borderId="13" xfId="0" applyFont="1" applyBorder="1" applyAlignment="1">
      <alignment horizontal="center" vertical="top"/>
    </xf>
    <xf numFmtId="0" fontId="6" fillId="0" borderId="23" xfId="0" applyFont="1" applyBorder="1" applyAlignment="1">
      <alignment horizontal="center" vertical="top" wrapText="1"/>
    </xf>
    <xf numFmtId="0" fontId="6" fillId="0" borderId="30" xfId="0" applyFont="1" applyFill="1" applyBorder="1" applyAlignment="1">
      <alignment horizontal="center" vertical="top" wrapText="1"/>
    </xf>
    <xf numFmtId="164" fontId="6" fillId="0" borderId="30" xfId="0" applyNumberFormat="1" applyFont="1" applyFill="1" applyBorder="1" applyAlignment="1">
      <alignment horizontal="center" vertical="top"/>
    </xf>
    <xf numFmtId="49" fontId="6" fillId="0" borderId="13" xfId="0" applyNumberFormat="1" applyFont="1" applyFill="1" applyBorder="1" applyAlignment="1">
      <alignment horizontal="center" vertical="top"/>
    </xf>
    <xf numFmtId="0" fontId="0" fillId="0" borderId="17" xfId="0" applyFont="1" applyBorder="1" applyAlignment="1">
      <alignment horizontal="center" vertical="top"/>
    </xf>
    <xf numFmtId="49" fontId="6" fillId="0" borderId="23" xfId="0" applyNumberFormat="1" applyFont="1" applyFill="1" applyBorder="1" applyAlignment="1">
      <alignment horizontal="center" vertical="top"/>
    </xf>
    <xf numFmtId="49" fontId="6" fillId="0" borderId="18" xfId="0" applyNumberFormat="1" applyFont="1" applyFill="1" applyBorder="1" applyAlignment="1">
      <alignment horizontal="center" vertical="top"/>
    </xf>
    <xf numFmtId="0" fontId="6" fillId="0" borderId="21" xfId="0" applyFont="1" applyFill="1" applyBorder="1" applyAlignment="1">
      <alignment vertical="top" wrapText="1"/>
    </xf>
    <xf numFmtId="0" fontId="6" fillId="0" borderId="18" xfId="0" applyFont="1" applyFill="1" applyBorder="1" applyAlignment="1">
      <alignment horizontal="center" vertical="top"/>
    </xf>
    <xf numFmtId="0" fontId="6" fillId="0" borderId="32" xfId="0" applyFont="1" applyFill="1" applyBorder="1" applyAlignment="1">
      <alignment vertical="top" wrapText="1"/>
    </xf>
    <xf numFmtId="49" fontId="6" fillId="0" borderId="28" xfId="0" applyNumberFormat="1" applyFont="1" applyFill="1" applyBorder="1" applyAlignment="1">
      <alignment horizontal="center" vertical="top"/>
    </xf>
    <xf numFmtId="0" fontId="6" fillId="34" borderId="12" xfId="0" applyFont="1" applyFill="1" applyBorder="1" applyAlignment="1">
      <alignment horizontal="center" vertical="top"/>
    </xf>
    <xf numFmtId="0" fontId="0" fillId="34" borderId="17" xfId="0" applyFont="1" applyFill="1" applyBorder="1" applyAlignment="1">
      <alignment horizontal="center" vertical="top"/>
    </xf>
    <xf numFmtId="0" fontId="6" fillId="36" borderId="33" xfId="0" applyFont="1" applyFill="1" applyBorder="1" applyAlignment="1">
      <alignment horizontal="left" vertical="top" wrapText="1"/>
    </xf>
    <xf numFmtId="1" fontId="6" fillId="36" borderId="13" xfId="0" applyNumberFormat="1" applyFont="1" applyFill="1" applyBorder="1" applyAlignment="1">
      <alignment horizontal="center" vertical="top"/>
    </xf>
    <xf numFmtId="1" fontId="6" fillId="36" borderId="39" xfId="0" applyNumberFormat="1" applyFont="1" applyFill="1" applyBorder="1" applyAlignment="1">
      <alignment horizontal="left" vertical="top" wrapText="1"/>
    </xf>
    <xf numFmtId="1" fontId="6" fillId="36" borderId="30" xfId="0" applyNumberFormat="1" applyFont="1" applyFill="1" applyBorder="1" applyAlignment="1">
      <alignment horizontal="center" vertical="top"/>
    </xf>
    <xf numFmtId="1" fontId="6" fillId="36" borderId="40" xfId="0" applyNumberFormat="1" applyFont="1" applyFill="1" applyBorder="1" applyAlignment="1">
      <alignment horizontal="left" vertical="top" wrapText="1"/>
    </xf>
    <xf numFmtId="164" fontId="1" fillId="0" borderId="0" xfId="0" applyNumberFormat="1" applyFont="1" applyBorder="1" applyAlignment="1">
      <alignment vertical="top"/>
    </xf>
    <xf numFmtId="0" fontId="7" fillId="0" borderId="41" xfId="0" applyFont="1" applyBorder="1" applyAlignment="1">
      <alignment horizontal="center" vertical="center" textRotation="90" wrapText="1"/>
    </xf>
    <xf numFmtId="0" fontId="7" fillId="0" borderId="0" xfId="0" applyFont="1" applyFill="1" applyBorder="1" applyAlignment="1">
      <alignment horizontal="center" vertical="center" textRotation="90" wrapText="1"/>
    </xf>
    <xf numFmtId="164" fontId="4" fillId="37" borderId="42" xfId="0" applyNumberFormat="1" applyFont="1" applyFill="1" applyBorder="1" applyAlignment="1">
      <alignment horizontal="center" vertical="top"/>
    </xf>
    <xf numFmtId="164" fontId="4" fillId="37" borderId="41"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xf>
    <xf numFmtId="164" fontId="6" fillId="0" borderId="21" xfId="0" applyNumberFormat="1" applyFont="1" applyBorder="1" applyAlignment="1">
      <alignment horizontal="center" vertical="top"/>
    </xf>
    <xf numFmtId="164" fontId="6" fillId="0" borderId="13" xfId="0" applyNumberFormat="1" applyFont="1" applyBorder="1" applyAlignment="1">
      <alignment horizontal="center" vertical="top"/>
    </xf>
    <xf numFmtId="164" fontId="6" fillId="0" borderId="0" xfId="0" applyNumberFormat="1" applyFont="1" applyFill="1" applyBorder="1" applyAlignment="1">
      <alignment horizontal="center" vertical="top"/>
    </xf>
    <xf numFmtId="164" fontId="6" fillId="0" borderId="28" xfId="0" applyNumberFormat="1" applyFont="1" applyBorder="1" applyAlignment="1">
      <alignment horizontal="center" vertical="top"/>
    </xf>
    <xf numFmtId="164" fontId="4" fillId="37" borderId="43" xfId="0" applyNumberFormat="1" applyFont="1" applyFill="1" applyBorder="1" applyAlignment="1">
      <alignment horizontal="center" vertical="top"/>
    </xf>
    <xf numFmtId="164" fontId="4" fillId="37" borderId="41" xfId="0" applyNumberFormat="1" applyFont="1" applyFill="1" applyBorder="1" applyAlignment="1">
      <alignment horizontal="center" vertical="top"/>
    </xf>
    <xf numFmtId="164" fontId="4" fillId="0" borderId="0" xfId="0" applyNumberFormat="1" applyFont="1" applyFill="1" applyBorder="1" applyAlignment="1">
      <alignment horizontal="center" vertical="top"/>
    </xf>
    <xf numFmtId="164" fontId="1" fillId="0" borderId="34" xfId="0" applyNumberFormat="1" applyFont="1" applyBorder="1" applyAlignment="1">
      <alignment horizontal="center" vertical="top"/>
    </xf>
    <xf numFmtId="164" fontId="1" fillId="0" borderId="28" xfId="0" applyNumberFormat="1" applyFont="1" applyBorder="1" applyAlignment="1">
      <alignment horizontal="center" vertical="top"/>
    </xf>
    <xf numFmtId="0" fontId="1" fillId="0" borderId="0" xfId="0" applyFont="1" applyFill="1" applyBorder="1" applyAlignment="1">
      <alignment vertical="top"/>
    </xf>
    <xf numFmtId="164" fontId="12" fillId="0" borderId="0" xfId="0" applyNumberFormat="1" applyFont="1" applyBorder="1" applyAlignment="1">
      <alignment vertical="top"/>
    </xf>
    <xf numFmtId="0" fontId="12" fillId="0" borderId="0" xfId="0" applyFont="1" applyBorder="1" applyAlignment="1">
      <alignment vertical="top"/>
    </xf>
    <xf numFmtId="164" fontId="1" fillId="0" borderId="0" xfId="0" applyNumberFormat="1" applyFont="1" applyBorder="1" applyAlignment="1">
      <alignment vertical="top"/>
    </xf>
    <xf numFmtId="0" fontId="6" fillId="0" borderId="0" xfId="0" applyFont="1" applyFill="1" applyBorder="1" applyAlignment="1">
      <alignment horizontal="left" vertical="top"/>
    </xf>
    <xf numFmtId="49" fontId="7" fillId="0" borderId="0" xfId="0" applyNumberFormat="1" applyFont="1" applyBorder="1" applyAlignment="1">
      <alignment vertical="top"/>
    </xf>
    <xf numFmtId="0" fontId="7" fillId="0" borderId="0" xfId="0" applyFont="1" applyBorder="1" applyAlignment="1">
      <alignment vertical="top"/>
    </xf>
    <xf numFmtId="164" fontId="7" fillId="0" borderId="0" xfId="0" applyNumberFormat="1" applyFont="1" applyBorder="1" applyAlignment="1">
      <alignment vertical="top"/>
    </xf>
    <xf numFmtId="164" fontId="1" fillId="0" borderId="0" xfId="0" applyNumberFormat="1" applyFont="1" applyAlignment="1">
      <alignment vertical="top"/>
    </xf>
    <xf numFmtId="164" fontId="1" fillId="0" borderId="0" xfId="0" applyNumberFormat="1" applyFont="1" applyAlignment="1">
      <alignment vertical="top"/>
    </xf>
    <xf numFmtId="0" fontId="1" fillId="0" borderId="0" xfId="0" applyFont="1" applyAlignment="1">
      <alignment vertical="top"/>
    </xf>
    <xf numFmtId="0" fontId="7" fillId="0" borderId="0" xfId="0" applyFont="1" applyBorder="1" applyAlignment="1">
      <alignment vertical="top"/>
    </xf>
    <xf numFmtId="0" fontId="13" fillId="0" borderId="0" xfId="0" applyFont="1" applyAlignment="1">
      <alignment horizontal="center" vertical="top" wrapText="1"/>
    </xf>
    <xf numFmtId="0" fontId="13" fillId="0" borderId="0" xfId="0" applyFont="1" applyAlignment="1">
      <alignment horizontal="center" vertical="top"/>
    </xf>
    <xf numFmtId="0" fontId="13" fillId="0" borderId="0" xfId="0" applyFont="1" applyBorder="1" applyAlignment="1">
      <alignment vertical="top"/>
    </xf>
    <xf numFmtId="0" fontId="14" fillId="0" borderId="0" xfId="0" applyFont="1" applyAlignment="1">
      <alignment vertical="top"/>
    </xf>
    <xf numFmtId="0" fontId="13" fillId="0" borderId="0" xfId="0" applyFont="1" applyAlignment="1">
      <alignment vertical="top"/>
    </xf>
    <xf numFmtId="0" fontId="15" fillId="0" borderId="0" xfId="0" applyFont="1" applyAlignment="1">
      <alignment vertical="top" wrapText="1"/>
    </xf>
    <xf numFmtId="0" fontId="15" fillId="0" borderId="0" xfId="0" applyFont="1" applyAlignment="1">
      <alignment vertical="top"/>
    </xf>
    <xf numFmtId="0" fontId="16" fillId="0" borderId="0" xfId="0" applyFont="1" applyAlignment="1">
      <alignment vertical="top"/>
    </xf>
    <xf numFmtId="0" fontId="14" fillId="0" borderId="0" xfId="0" applyFont="1" applyAlignment="1">
      <alignment horizontal="center" vertical="top"/>
    </xf>
    <xf numFmtId="0" fontId="15" fillId="0" borderId="0" xfId="0" applyFont="1" applyAlignment="1">
      <alignment/>
    </xf>
    <xf numFmtId="164" fontId="6" fillId="0" borderId="18" xfId="0" applyNumberFormat="1" applyFont="1" applyBorder="1" applyAlignment="1">
      <alignment horizontal="center" vertical="top"/>
    </xf>
    <xf numFmtId="164" fontId="6" fillId="0" borderId="17" xfId="0" applyNumberFormat="1" applyFont="1" applyBorder="1" applyAlignment="1">
      <alignment horizontal="center" vertical="top"/>
    </xf>
    <xf numFmtId="49" fontId="6" fillId="33" borderId="12" xfId="0" applyNumberFormat="1" applyFont="1" applyFill="1" applyBorder="1" applyAlignment="1">
      <alignment horizontal="center" vertical="top"/>
    </xf>
    <xf numFmtId="164" fontId="1" fillId="38" borderId="15" xfId="0" applyNumberFormat="1" applyFont="1" applyFill="1" applyBorder="1" applyAlignment="1">
      <alignment horizontal="center" vertical="top"/>
    </xf>
    <xf numFmtId="164" fontId="1" fillId="38" borderId="17" xfId="0" applyNumberFormat="1" applyFont="1" applyFill="1" applyBorder="1" applyAlignment="1">
      <alignment horizontal="center" vertical="top"/>
    </xf>
    <xf numFmtId="0" fontId="1" fillId="0" borderId="31" xfId="0" applyFont="1" applyBorder="1" applyAlignment="1">
      <alignment horizontal="center" vertical="top"/>
    </xf>
    <xf numFmtId="0" fontId="10" fillId="0" borderId="28" xfId="0" applyFont="1" applyBorder="1" applyAlignment="1">
      <alignment horizontal="center" vertical="top" wrapText="1"/>
    </xf>
    <xf numFmtId="0" fontId="18" fillId="0" borderId="0" xfId="0" applyFont="1" applyAlignment="1">
      <alignment horizontal="center" vertical="top"/>
    </xf>
    <xf numFmtId="164" fontId="6" fillId="0" borderId="31" xfId="0" applyNumberFormat="1" applyFont="1" applyFill="1" applyBorder="1" applyAlignment="1">
      <alignment horizontal="center" vertical="top"/>
    </xf>
    <xf numFmtId="164" fontId="6" fillId="0" borderId="13" xfId="0" applyNumberFormat="1" applyFont="1" applyFill="1" applyBorder="1" applyAlignment="1">
      <alignment horizontal="center" vertical="top"/>
    </xf>
    <xf numFmtId="164" fontId="6" fillId="0" borderId="13" xfId="0" applyNumberFormat="1" applyFont="1" applyFill="1" applyBorder="1" applyAlignment="1">
      <alignment horizontal="center" vertical="center"/>
    </xf>
    <xf numFmtId="164" fontId="6" fillId="0" borderId="28" xfId="0" applyNumberFormat="1" applyFont="1" applyFill="1" applyBorder="1" applyAlignment="1">
      <alignment horizontal="center" vertical="center"/>
    </xf>
    <xf numFmtId="0" fontId="6" fillId="35" borderId="39" xfId="0" applyFont="1" applyFill="1" applyBorder="1" applyAlignment="1">
      <alignment horizontal="left" vertical="top" wrapText="1"/>
    </xf>
    <xf numFmtId="0" fontId="6" fillId="36" borderId="35" xfId="0" applyFont="1" applyFill="1" applyBorder="1" applyAlignment="1">
      <alignment horizontal="left" vertical="top" wrapText="1"/>
    </xf>
    <xf numFmtId="49" fontId="6" fillId="0" borderId="17" xfId="0" applyNumberFormat="1" applyFont="1" applyFill="1" applyBorder="1" applyAlignment="1">
      <alignment horizontal="center" vertical="top"/>
    </xf>
    <xf numFmtId="0" fontId="0" fillId="33" borderId="17" xfId="0" applyFont="1" applyFill="1" applyBorder="1" applyAlignment="1">
      <alignment horizontal="center" vertical="top"/>
    </xf>
    <xf numFmtId="0" fontId="2" fillId="0" borderId="15" xfId="0" applyFont="1" applyFill="1" applyBorder="1" applyAlignment="1">
      <alignment horizontal="center" vertical="top"/>
    </xf>
    <xf numFmtId="0" fontId="6" fillId="0" borderId="26" xfId="0" applyFont="1" applyBorder="1" applyAlignment="1">
      <alignment horizontal="center" vertical="top" wrapText="1"/>
    </xf>
    <xf numFmtId="164" fontId="4" fillId="0" borderId="18" xfId="0" applyNumberFormat="1" applyFont="1" applyFill="1" applyBorder="1" applyAlignment="1">
      <alignment horizontal="center" vertical="center"/>
    </xf>
    <xf numFmtId="0" fontId="6" fillId="0" borderId="15" xfId="0" applyFont="1" applyFill="1" applyBorder="1" applyAlignment="1">
      <alignment horizontal="center" vertical="top"/>
    </xf>
    <xf numFmtId="0" fontId="6" fillId="0" borderId="13" xfId="0" applyFont="1" applyFill="1" applyBorder="1" applyAlignment="1">
      <alignment horizontal="center" vertical="top"/>
    </xf>
    <xf numFmtId="49" fontId="4" fillId="0" borderId="11" xfId="0" applyNumberFormat="1" applyFont="1" applyFill="1" applyBorder="1" applyAlignment="1">
      <alignment horizontal="center" vertical="top"/>
    </xf>
    <xf numFmtId="0" fontId="6" fillId="0" borderId="14" xfId="0" applyFont="1" applyFill="1" applyBorder="1" applyAlignment="1">
      <alignment horizontal="center" vertical="top"/>
    </xf>
    <xf numFmtId="0" fontId="0" fillId="0" borderId="17" xfId="0" applyFont="1" applyFill="1" applyBorder="1" applyAlignment="1">
      <alignment vertical="top"/>
    </xf>
    <xf numFmtId="49" fontId="2" fillId="0" borderId="23" xfId="0" applyNumberFormat="1" applyFont="1" applyFill="1" applyBorder="1" applyAlignment="1">
      <alignment horizontal="center" vertical="top"/>
    </xf>
    <xf numFmtId="164" fontId="4" fillId="38" borderId="41" xfId="0" applyNumberFormat="1" applyFont="1" applyFill="1" applyBorder="1" applyAlignment="1">
      <alignment horizontal="center" vertical="top"/>
    </xf>
    <xf numFmtId="0" fontId="0" fillId="0" borderId="17" xfId="0" applyFont="1" applyFill="1" applyBorder="1" applyAlignment="1">
      <alignment horizontal="center" vertical="top"/>
    </xf>
    <xf numFmtId="0" fontId="6" fillId="0" borderId="37" xfId="0" applyFont="1" applyBorder="1" applyAlignment="1">
      <alignment vertical="top"/>
    </xf>
    <xf numFmtId="0" fontId="6" fillId="0" borderId="16" xfId="0" applyFont="1" applyBorder="1" applyAlignment="1">
      <alignment horizontal="center" vertical="top"/>
    </xf>
    <xf numFmtId="0" fontId="6" fillId="33" borderId="37" xfId="0" applyFont="1" applyFill="1" applyBorder="1" applyAlignment="1">
      <alignment vertical="top" wrapText="1"/>
    </xf>
    <xf numFmtId="1" fontId="6" fillId="33" borderId="16" xfId="0" applyNumberFormat="1" applyFont="1" applyFill="1" applyBorder="1" applyAlignment="1">
      <alignment horizontal="center" vertical="top"/>
    </xf>
    <xf numFmtId="1" fontId="6" fillId="33" borderId="38" xfId="0" applyNumberFormat="1" applyFont="1" applyFill="1" applyBorder="1" applyAlignment="1">
      <alignment vertical="top" wrapText="1"/>
    </xf>
    <xf numFmtId="0" fontId="4" fillId="0" borderId="17" xfId="0" applyFont="1" applyFill="1" applyBorder="1" applyAlignment="1">
      <alignment horizontal="right"/>
    </xf>
    <xf numFmtId="164" fontId="4" fillId="0" borderId="17" xfId="0" applyNumberFormat="1" applyFont="1" applyFill="1" applyBorder="1" applyAlignment="1">
      <alignment horizontal="center"/>
    </xf>
    <xf numFmtId="0" fontId="13" fillId="0" borderId="0" xfId="0" applyFont="1" applyAlignment="1">
      <alignment/>
    </xf>
    <xf numFmtId="0" fontId="1" fillId="0" borderId="0" xfId="0" applyFont="1" applyFill="1" applyBorder="1" applyAlignment="1">
      <alignment horizontal="left" vertical="top"/>
    </xf>
    <xf numFmtId="0" fontId="6" fillId="0" borderId="0" xfId="0" applyFont="1" applyAlignment="1">
      <alignment vertical="top"/>
    </xf>
    <xf numFmtId="49" fontId="4" fillId="38" borderId="42" xfId="0" applyNumberFormat="1" applyFont="1" applyFill="1" applyBorder="1" applyAlignment="1">
      <alignment horizontal="center" vertical="top"/>
    </xf>
    <xf numFmtId="0" fontId="13" fillId="0" borderId="0" xfId="0" applyFont="1" applyAlignment="1">
      <alignment vertical="top" wrapText="1"/>
    </xf>
    <xf numFmtId="0" fontId="0" fillId="0" borderId="0" xfId="0" applyAlignment="1">
      <alignment wrapText="1"/>
    </xf>
    <xf numFmtId="0" fontId="14" fillId="0" borderId="0" xfId="0" applyFont="1" applyAlignment="1">
      <alignment horizontal="center" vertical="top" wrapText="1"/>
    </xf>
    <xf numFmtId="0" fontId="0" fillId="0" borderId="0" xfId="0" applyAlignment="1">
      <alignment horizontal="center" vertical="top" wrapText="1"/>
    </xf>
    <xf numFmtId="0" fontId="14" fillId="0" borderId="0" xfId="0" applyFont="1" applyAlignment="1">
      <alignment vertical="top" wrapText="1"/>
    </xf>
    <xf numFmtId="0" fontId="0" fillId="0" borderId="0" xfId="0" applyAlignment="1">
      <alignment vertical="top" wrapText="1"/>
    </xf>
    <xf numFmtId="0" fontId="6" fillId="0" borderId="44" xfId="0" applyFont="1" applyBorder="1" applyAlignment="1">
      <alignment horizontal="left" vertical="top" wrapText="1"/>
    </xf>
    <xf numFmtId="0" fontId="0" fillId="0" borderId="45" xfId="0" applyBorder="1" applyAlignment="1">
      <alignment vertical="top" wrapText="1"/>
    </xf>
    <xf numFmtId="0" fontId="0" fillId="0" borderId="46" xfId="0" applyBorder="1" applyAlignment="1">
      <alignment vertical="top" wrapText="1"/>
    </xf>
    <xf numFmtId="164" fontId="3" fillId="38" borderId="14" xfId="0" applyNumberFormat="1" applyFont="1" applyFill="1" applyBorder="1" applyAlignment="1">
      <alignment horizontal="right" vertical="top" wrapText="1"/>
    </xf>
    <xf numFmtId="0" fontId="0" fillId="0" borderId="15" xfId="0" applyBorder="1" applyAlignment="1">
      <alignment vertical="top" wrapText="1"/>
    </xf>
    <xf numFmtId="0" fontId="0" fillId="0" borderId="26" xfId="0" applyBorder="1" applyAlignment="1">
      <alignment vertical="top" wrapText="1"/>
    </xf>
    <xf numFmtId="0" fontId="6" fillId="0" borderId="47" xfId="0" applyFont="1" applyBorder="1" applyAlignment="1">
      <alignment horizontal="left" vertical="top" wrapText="1"/>
    </xf>
    <xf numFmtId="0" fontId="0" fillId="0" borderId="48" xfId="0" applyBorder="1" applyAlignment="1">
      <alignment vertical="top" wrapText="1"/>
    </xf>
    <xf numFmtId="0" fontId="0" fillId="0" borderId="49" xfId="0" applyBorder="1" applyAlignment="1">
      <alignment vertical="top" wrapText="1"/>
    </xf>
    <xf numFmtId="0" fontId="4" fillId="37" borderId="50" xfId="0" applyFont="1" applyFill="1" applyBorder="1" applyAlignment="1">
      <alignment horizontal="right" vertical="top" wrapText="1"/>
    </xf>
    <xf numFmtId="0" fontId="0" fillId="0" borderId="51" xfId="0" applyBorder="1" applyAlignment="1">
      <alignment vertical="top" wrapText="1"/>
    </xf>
    <xf numFmtId="0" fontId="0" fillId="0" borderId="52" xfId="0" applyBorder="1" applyAlignment="1">
      <alignment vertical="top" wrapText="1"/>
    </xf>
    <xf numFmtId="0" fontId="4" fillId="0" borderId="42" xfId="0" applyFont="1" applyBorder="1" applyAlignment="1">
      <alignment horizontal="center" vertical="center" wrapText="1"/>
    </xf>
    <xf numFmtId="0" fontId="0" fillId="0" borderId="43" xfId="0" applyBorder="1" applyAlignment="1">
      <alignment wrapText="1"/>
    </xf>
    <xf numFmtId="0" fontId="0" fillId="0" borderId="53" xfId="0" applyBorder="1" applyAlignment="1">
      <alignment wrapText="1"/>
    </xf>
    <xf numFmtId="0" fontId="4" fillId="37" borderId="10" xfId="0" applyFont="1" applyFill="1" applyBorder="1" applyAlignment="1">
      <alignment horizontal="right" vertical="top" wrapText="1"/>
    </xf>
    <xf numFmtId="0" fontId="0" fillId="0" borderId="11" xfId="0" applyBorder="1" applyAlignment="1">
      <alignment vertical="top" wrapText="1"/>
    </xf>
    <xf numFmtId="0" fontId="0" fillId="0" borderId="27" xfId="0" applyBorder="1" applyAlignment="1">
      <alignment vertical="top" wrapText="1"/>
    </xf>
    <xf numFmtId="0" fontId="6" fillId="0" borderId="20" xfId="0" applyFont="1" applyBorder="1" applyAlignment="1">
      <alignment horizontal="left" vertical="top" wrapText="1"/>
    </xf>
    <xf numFmtId="0" fontId="0" fillId="0" borderId="54" xfId="0" applyBorder="1" applyAlignment="1">
      <alignment vertical="top" wrapText="1"/>
    </xf>
    <xf numFmtId="0" fontId="0" fillId="0" borderId="55" xfId="0" applyBorder="1" applyAlignment="1">
      <alignment vertical="top" wrapText="1"/>
    </xf>
    <xf numFmtId="0" fontId="6" fillId="35" borderId="12" xfId="0" applyFont="1" applyFill="1" applyBorder="1" applyAlignment="1">
      <alignment horizontal="left" vertical="top" wrapText="1"/>
    </xf>
    <xf numFmtId="0" fontId="6" fillId="35" borderId="17" xfId="0" applyFont="1" applyFill="1" applyBorder="1" applyAlignment="1">
      <alignment horizontal="left" vertical="top" wrapText="1"/>
    </xf>
    <xf numFmtId="49" fontId="4" fillId="38" borderId="42" xfId="0" applyNumberFormat="1" applyFont="1" applyFill="1" applyBorder="1" applyAlignment="1">
      <alignment horizontal="right" vertical="top"/>
    </xf>
    <xf numFmtId="49" fontId="4" fillId="38" borderId="43" xfId="0" applyNumberFormat="1" applyFont="1" applyFill="1" applyBorder="1" applyAlignment="1">
      <alignment horizontal="right" vertical="top"/>
    </xf>
    <xf numFmtId="49" fontId="4" fillId="38" borderId="53" xfId="0" applyNumberFormat="1" applyFont="1" applyFill="1" applyBorder="1" applyAlignment="1">
      <alignment horizontal="right" vertical="top"/>
    </xf>
    <xf numFmtId="0" fontId="6" fillId="38" borderId="43" xfId="0" applyFont="1" applyFill="1" applyBorder="1" applyAlignment="1">
      <alignment horizontal="center" vertical="top"/>
    </xf>
    <xf numFmtId="0" fontId="6" fillId="38" borderId="53" xfId="0" applyFont="1" applyFill="1" applyBorder="1" applyAlignment="1">
      <alignment horizontal="center" vertical="top"/>
    </xf>
    <xf numFmtId="2" fontId="2" fillId="0" borderId="11" xfId="0" applyNumberFormat="1" applyFont="1" applyBorder="1" applyAlignment="1">
      <alignment horizontal="left" vertical="top" wrapText="1"/>
    </xf>
    <xf numFmtId="49" fontId="6" fillId="0" borderId="29" xfId="0" applyNumberFormat="1" applyFont="1" applyFill="1" applyBorder="1" applyAlignment="1">
      <alignment horizontal="center" vertical="top"/>
    </xf>
    <xf numFmtId="0" fontId="6" fillId="0" borderId="25" xfId="0" applyFont="1" applyFill="1" applyBorder="1" applyAlignment="1">
      <alignment horizontal="center" vertical="top"/>
    </xf>
    <xf numFmtId="49" fontId="6" fillId="0" borderId="33" xfId="0" applyNumberFormat="1" applyFont="1" applyFill="1" applyBorder="1" applyAlignment="1">
      <alignment horizontal="center" vertical="top"/>
    </xf>
    <xf numFmtId="0" fontId="6" fillId="0" borderId="37" xfId="0" applyFont="1" applyFill="1" applyBorder="1" applyAlignment="1">
      <alignment horizontal="center" vertical="top"/>
    </xf>
    <xf numFmtId="0" fontId="6" fillId="36" borderId="12" xfId="0" applyFont="1" applyFill="1" applyBorder="1" applyAlignment="1">
      <alignment horizontal="left" vertical="top" wrapText="1"/>
    </xf>
    <xf numFmtId="0" fontId="0" fillId="36" borderId="17" xfId="0" applyFont="1" applyFill="1" applyBorder="1" applyAlignment="1">
      <alignment horizontal="left" vertical="top" wrapText="1"/>
    </xf>
    <xf numFmtId="49" fontId="2" fillId="0" borderId="13" xfId="0" applyNumberFormat="1" applyFont="1" applyFill="1" applyBorder="1" applyAlignment="1">
      <alignment horizontal="left" vertical="top" wrapText="1"/>
    </xf>
    <xf numFmtId="0" fontId="2" fillId="0" borderId="16" xfId="0" applyFont="1" applyFill="1" applyBorder="1" applyAlignment="1">
      <alignment vertical="top"/>
    </xf>
    <xf numFmtId="49" fontId="4" fillId="0" borderId="11" xfId="0" applyNumberFormat="1" applyFont="1" applyFill="1" applyBorder="1" applyAlignment="1">
      <alignment horizontal="center" vertical="top" textRotation="90" wrapText="1"/>
    </xf>
    <xf numFmtId="49" fontId="4" fillId="0" borderId="15" xfId="0" applyNumberFormat="1" applyFont="1" applyFill="1" applyBorder="1" applyAlignment="1">
      <alignment horizontal="center" vertical="top" textRotation="90" wrapText="1"/>
    </xf>
    <xf numFmtId="49" fontId="6" fillId="0" borderId="12" xfId="0" applyNumberFormat="1" applyFont="1" applyFill="1" applyBorder="1" applyAlignment="1">
      <alignment horizontal="center" vertical="top"/>
    </xf>
    <xf numFmtId="49" fontId="6" fillId="0" borderId="17" xfId="0" applyNumberFormat="1" applyFont="1" applyFill="1" applyBorder="1" applyAlignment="1">
      <alignment horizontal="center" vertical="top"/>
    </xf>
    <xf numFmtId="0" fontId="6" fillId="35" borderId="11" xfId="0" applyFont="1" applyFill="1" applyBorder="1" applyAlignment="1">
      <alignment horizontal="left" vertical="top" wrapText="1"/>
    </xf>
    <xf numFmtId="0" fontId="6" fillId="35" borderId="15" xfId="0" applyFont="1" applyFill="1" applyBorder="1" applyAlignment="1">
      <alignment horizontal="left" vertical="top" wrapText="1"/>
    </xf>
    <xf numFmtId="0" fontId="6" fillId="35" borderId="12" xfId="0" applyFont="1" applyFill="1" applyBorder="1" applyAlignment="1">
      <alignment horizontal="center" vertical="top"/>
    </xf>
    <xf numFmtId="0" fontId="6" fillId="35" borderId="17" xfId="0" applyFont="1" applyFill="1" applyBorder="1" applyAlignment="1">
      <alignment horizontal="center" vertical="top"/>
    </xf>
    <xf numFmtId="0" fontId="6" fillId="0" borderId="12" xfId="0" applyFont="1" applyBorder="1" applyAlignment="1">
      <alignment horizontal="left" vertical="top" wrapText="1"/>
    </xf>
    <xf numFmtId="0" fontId="0" fillId="0" borderId="17" xfId="0" applyFont="1" applyBorder="1" applyAlignment="1">
      <alignment horizontal="left" vertical="top" wrapText="1"/>
    </xf>
    <xf numFmtId="49" fontId="6" fillId="0" borderId="10" xfId="0" applyNumberFormat="1" applyFont="1" applyFill="1" applyBorder="1" applyAlignment="1">
      <alignment horizontal="center" vertical="top"/>
    </xf>
    <xf numFmtId="49" fontId="6" fillId="0" borderId="14"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49" fontId="6" fillId="0" borderId="15" xfId="0" applyNumberFormat="1" applyFont="1" applyFill="1" applyBorder="1" applyAlignment="1">
      <alignment horizontal="center" vertical="top"/>
    </xf>
    <xf numFmtId="0" fontId="2" fillId="0" borderId="12" xfId="0" applyFont="1" applyFill="1" applyBorder="1" applyAlignment="1">
      <alignment horizontal="left" vertical="top" wrapText="1"/>
    </xf>
    <xf numFmtId="0" fontId="2" fillId="0" borderId="17" xfId="0"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36" borderId="11" xfId="0" applyFont="1" applyFill="1" applyBorder="1" applyAlignment="1">
      <alignment horizontal="left" vertical="top" wrapText="1"/>
    </xf>
    <xf numFmtId="0" fontId="0" fillId="36" borderId="15" xfId="0" applyFont="1" applyFill="1" applyBorder="1" applyAlignment="1">
      <alignment horizontal="left" vertical="top" wrapText="1"/>
    </xf>
    <xf numFmtId="0" fontId="6" fillId="36" borderId="12" xfId="0" applyFont="1" applyFill="1" applyBorder="1" applyAlignment="1">
      <alignment horizontal="center" vertical="top"/>
    </xf>
    <xf numFmtId="0" fontId="0" fillId="36" borderId="17" xfId="0" applyFont="1" applyFill="1" applyBorder="1" applyAlignment="1">
      <alignment horizontal="center" vertical="top"/>
    </xf>
    <xf numFmtId="49" fontId="6" fillId="0" borderId="12" xfId="0" applyNumberFormat="1" applyFont="1" applyBorder="1" applyAlignment="1">
      <alignment horizontal="center" vertical="top"/>
    </xf>
    <xf numFmtId="49" fontId="6" fillId="0" borderId="17" xfId="0" applyNumberFormat="1" applyFont="1" applyBorder="1" applyAlignment="1">
      <alignment horizontal="center" vertical="top"/>
    </xf>
    <xf numFmtId="0" fontId="6" fillId="0" borderId="11" xfId="0" applyFont="1" applyBorder="1" applyAlignment="1">
      <alignment horizontal="left" vertical="top" wrapText="1"/>
    </xf>
    <xf numFmtId="0" fontId="0" fillId="0" borderId="15" xfId="0" applyFont="1" applyBorder="1" applyAlignment="1">
      <alignment horizontal="left" vertical="top" wrapText="1"/>
    </xf>
    <xf numFmtId="0" fontId="6" fillId="0" borderId="12" xfId="0" applyFont="1" applyBorder="1" applyAlignment="1">
      <alignment horizontal="center" vertical="top"/>
    </xf>
    <xf numFmtId="0" fontId="0" fillId="0" borderId="17" xfId="0" applyFont="1" applyBorder="1" applyAlignment="1">
      <alignment horizontal="center" vertical="top"/>
    </xf>
    <xf numFmtId="0" fontId="6" fillId="0" borderId="0" xfId="0" applyFont="1" applyFill="1" applyBorder="1" applyAlignment="1">
      <alignment horizontal="center" vertical="top" wrapText="1"/>
    </xf>
    <xf numFmtId="49" fontId="6" fillId="0" borderId="22"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0" fontId="2" fillId="0" borderId="23" xfId="0" applyFont="1" applyFill="1" applyBorder="1" applyAlignment="1">
      <alignment horizontal="left" vertical="top" wrapText="1"/>
    </xf>
    <xf numFmtId="0" fontId="6" fillId="35" borderId="23" xfId="0" applyFont="1" applyFill="1" applyBorder="1" applyAlignment="1">
      <alignment horizontal="center" vertical="top"/>
    </xf>
    <xf numFmtId="0" fontId="0" fillId="0" borderId="23" xfId="0" applyBorder="1" applyAlignment="1">
      <alignment vertical="top" wrapText="1"/>
    </xf>
    <xf numFmtId="0" fontId="0" fillId="0" borderId="17" xfId="0" applyBorder="1" applyAlignment="1">
      <alignment vertical="top" wrapText="1"/>
    </xf>
    <xf numFmtId="0" fontId="6" fillId="35" borderId="0" xfId="0" applyFont="1" applyFill="1" applyBorder="1" applyAlignment="1">
      <alignment horizontal="left" vertical="top" wrapText="1"/>
    </xf>
    <xf numFmtId="49" fontId="4" fillId="0" borderId="33" xfId="0" applyNumberFormat="1" applyFont="1" applyFill="1" applyBorder="1" applyAlignment="1">
      <alignment horizontal="center" vertical="top"/>
    </xf>
    <xf numFmtId="49" fontId="4" fillId="0" borderId="21" xfId="0" applyNumberFormat="1" applyFont="1" applyFill="1" applyBorder="1" applyAlignment="1">
      <alignment horizontal="center" vertical="top"/>
    </xf>
    <xf numFmtId="49" fontId="4" fillId="0" borderId="34" xfId="0" applyNumberFormat="1" applyFont="1" applyFill="1" applyBorder="1" applyAlignment="1">
      <alignment horizontal="center" vertical="top"/>
    </xf>
    <xf numFmtId="49" fontId="4" fillId="0" borderId="37" xfId="0" applyNumberFormat="1" applyFont="1" applyFill="1" applyBorder="1" applyAlignment="1">
      <alignment horizontal="center" vertical="top"/>
    </xf>
    <xf numFmtId="49" fontId="6" fillId="0" borderId="23" xfId="0" applyNumberFormat="1" applyFont="1" applyFill="1" applyBorder="1" applyAlignment="1">
      <alignment horizontal="center" vertical="top"/>
    </xf>
    <xf numFmtId="0" fontId="6" fillId="35" borderId="10" xfId="0" applyFont="1" applyFill="1" applyBorder="1" applyAlignment="1">
      <alignment horizontal="left" vertical="top" wrapText="1"/>
    </xf>
    <xf numFmtId="0" fontId="6" fillId="35" borderId="22" xfId="0" applyFont="1" applyFill="1" applyBorder="1" applyAlignment="1">
      <alignment horizontal="left" vertical="top" wrapText="1"/>
    </xf>
    <xf numFmtId="49" fontId="6" fillId="0" borderId="29" xfId="0" applyNumberFormat="1" applyFont="1" applyFill="1" applyBorder="1" applyAlignment="1">
      <alignment vertical="top"/>
    </xf>
    <xf numFmtId="49" fontId="6" fillId="0" borderId="19" xfId="0" applyNumberFormat="1" applyFont="1" applyFill="1" applyBorder="1" applyAlignment="1">
      <alignment vertical="top"/>
    </xf>
    <xf numFmtId="49" fontId="6" fillId="0" borderId="31" xfId="0" applyNumberFormat="1" applyFont="1" applyFill="1" applyBorder="1" applyAlignment="1">
      <alignment vertical="top"/>
    </xf>
    <xf numFmtId="0" fontId="6" fillId="0" borderId="25" xfId="0" applyFont="1" applyFill="1" applyBorder="1" applyAlignment="1">
      <alignment vertical="top"/>
    </xf>
    <xf numFmtId="49" fontId="6" fillId="0" borderId="21" xfId="0" applyNumberFormat="1" applyFont="1" applyFill="1" applyBorder="1" applyAlignment="1">
      <alignment horizontal="center" vertical="top"/>
    </xf>
    <xf numFmtId="49" fontId="6" fillId="0" borderId="34" xfId="0" applyNumberFormat="1" applyFont="1" applyFill="1" applyBorder="1" applyAlignment="1">
      <alignment horizontal="center" vertical="top"/>
    </xf>
    <xf numFmtId="49" fontId="3" fillId="0" borderId="13" xfId="0"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49" fontId="3" fillId="0" borderId="28" xfId="0" applyNumberFormat="1" applyFont="1" applyFill="1" applyBorder="1" applyAlignment="1">
      <alignment horizontal="left" vertical="top" wrapText="1"/>
    </xf>
    <xf numFmtId="0" fontId="3" fillId="0" borderId="16" xfId="0" applyFont="1" applyFill="1" applyBorder="1" applyAlignment="1">
      <alignment vertical="top"/>
    </xf>
    <xf numFmtId="0" fontId="0" fillId="0" borderId="23" xfId="0" applyFont="1" applyFill="1" applyBorder="1" applyAlignment="1">
      <alignment horizontal="center" vertical="top"/>
    </xf>
    <xf numFmtId="0" fontId="6" fillId="34" borderId="12" xfId="0" applyFont="1" applyFill="1" applyBorder="1" applyAlignment="1">
      <alignment horizontal="left" vertical="top" wrapText="1"/>
    </xf>
    <xf numFmtId="0" fontId="0" fillId="34" borderId="23" xfId="0" applyFill="1" applyBorder="1" applyAlignment="1">
      <alignment horizontal="left" vertical="top" wrapText="1"/>
    </xf>
    <xf numFmtId="0" fontId="0" fillId="0" borderId="17" xfId="0" applyBorder="1" applyAlignment="1">
      <alignment horizontal="left" vertical="top" wrapText="1"/>
    </xf>
    <xf numFmtId="0" fontId="6" fillId="34" borderId="12" xfId="0" applyFont="1" applyFill="1" applyBorder="1" applyAlignment="1">
      <alignment horizontal="center" vertical="top"/>
    </xf>
    <xf numFmtId="0" fontId="0" fillId="34" borderId="23" xfId="0" applyFont="1" applyFill="1" applyBorder="1" applyAlignment="1">
      <alignment horizontal="center" vertical="top"/>
    </xf>
    <xf numFmtId="0" fontId="0" fillId="34" borderId="17" xfId="0" applyFont="1" applyFill="1" applyBorder="1" applyAlignment="1">
      <alignment horizontal="center" vertical="top"/>
    </xf>
    <xf numFmtId="0" fontId="0" fillId="34" borderId="23" xfId="0" applyFont="1" applyFill="1" applyBorder="1" applyAlignment="1">
      <alignment horizontal="left" vertical="top" wrapText="1"/>
    </xf>
    <xf numFmtId="0" fontId="0" fillId="34" borderId="17" xfId="0"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0" fontId="0" fillId="0" borderId="17" xfId="0" applyFill="1" applyBorder="1" applyAlignment="1">
      <alignment vertical="top" wrapText="1"/>
    </xf>
    <xf numFmtId="0" fontId="6" fillId="34" borderId="12" xfId="0" applyFont="1" applyFill="1" applyBorder="1" applyAlignment="1">
      <alignment vertical="top" wrapText="1"/>
    </xf>
    <xf numFmtId="1" fontId="6" fillId="0" borderId="12" xfId="0" applyNumberFormat="1" applyFont="1" applyBorder="1" applyAlignment="1">
      <alignment horizontal="center" vertical="top"/>
    </xf>
    <xf numFmtId="1" fontId="6" fillId="0" borderId="12" xfId="0" applyNumberFormat="1" applyFont="1" applyBorder="1" applyAlignment="1">
      <alignment horizontal="left" vertical="top" wrapText="1"/>
    </xf>
    <xf numFmtId="49" fontId="2" fillId="0" borderId="23" xfId="0" applyNumberFormat="1" applyFont="1" applyFill="1" applyBorder="1" applyAlignment="1">
      <alignment horizontal="left" vertical="top" wrapText="1"/>
    </xf>
    <xf numFmtId="49" fontId="2" fillId="0" borderId="17" xfId="0" applyNumberFormat="1" applyFont="1" applyFill="1" applyBorder="1" applyAlignment="1">
      <alignment horizontal="left" vertical="top" wrapText="1"/>
    </xf>
    <xf numFmtId="49" fontId="4" fillId="0" borderId="11"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49" fontId="4" fillId="0" borderId="15" xfId="0" applyNumberFormat="1" applyFont="1" applyFill="1" applyBorder="1" applyAlignment="1">
      <alignment horizontal="center" vertical="top"/>
    </xf>
    <xf numFmtId="0" fontId="6" fillId="34" borderId="11"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15" xfId="0" applyFont="1" applyFill="1" applyBorder="1" applyAlignment="1">
      <alignment horizontal="left" vertical="top" wrapText="1"/>
    </xf>
    <xf numFmtId="0" fontId="6" fillId="36" borderId="12" xfId="0" applyFont="1" applyFill="1" applyBorder="1" applyAlignment="1">
      <alignment horizontal="center" vertical="top"/>
    </xf>
    <xf numFmtId="0" fontId="6" fillId="36" borderId="17" xfId="0" applyFont="1" applyFill="1" applyBorder="1" applyAlignment="1">
      <alignment horizontal="center" vertical="top"/>
    </xf>
    <xf numFmtId="0" fontId="6" fillId="36" borderId="12" xfId="0" applyFont="1" applyFill="1" applyBorder="1" applyAlignment="1">
      <alignment horizontal="left" vertical="top" wrapText="1"/>
    </xf>
    <xf numFmtId="0" fontId="6" fillId="36" borderId="17" xfId="0" applyFont="1" applyFill="1" applyBorder="1" applyAlignment="1">
      <alignment horizontal="left" vertical="top" wrapText="1"/>
    </xf>
    <xf numFmtId="0" fontId="0" fillId="0" borderId="15" xfId="0" applyFont="1" applyBorder="1" applyAlignment="1">
      <alignment vertical="top" wrapText="1"/>
    </xf>
    <xf numFmtId="0" fontId="6" fillId="36" borderId="17" xfId="0" applyFont="1" applyFill="1" applyBorder="1" applyAlignment="1">
      <alignment horizontal="center" vertical="top"/>
    </xf>
    <xf numFmtId="0" fontId="6" fillId="36" borderId="17" xfId="0" applyFont="1" applyFill="1" applyBorder="1" applyAlignment="1">
      <alignment horizontal="left" vertical="top" wrapText="1"/>
    </xf>
    <xf numFmtId="49" fontId="6" fillId="0" borderId="10" xfId="0" applyNumberFormat="1" applyFont="1" applyFill="1" applyBorder="1" applyAlignment="1">
      <alignment horizontal="center" vertical="top"/>
    </xf>
    <xf numFmtId="49" fontId="6" fillId="0" borderId="14" xfId="0" applyNumberFormat="1" applyFont="1" applyFill="1" applyBorder="1" applyAlignment="1">
      <alignment horizontal="center" vertical="top"/>
    </xf>
    <xf numFmtId="49" fontId="6" fillId="0" borderId="11" xfId="0" applyNumberFormat="1" applyFont="1" applyFill="1" applyBorder="1" applyAlignment="1">
      <alignment horizontal="left" vertical="top"/>
    </xf>
    <xf numFmtId="49" fontId="6" fillId="0" borderId="15" xfId="0" applyNumberFormat="1" applyFont="1" applyFill="1" applyBorder="1" applyAlignment="1">
      <alignment horizontal="left" vertical="top"/>
    </xf>
    <xf numFmtId="49" fontId="6" fillId="0" borderId="11" xfId="0" applyNumberFormat="1" applyFont="1" applyFill="1" applyBorder="1" applyAlignment="1">
      <alignment horizontal="right" vertical="top"/>
    </xf>
    <xf numFmtId="0" fontId="0" fillId="0" borderId="15" xfId="0" applyFont="1" applyFill="1" applyBorder="1" applyAlignment="1">
      <alignment horizontal="right" vertical="top"/>
    </xf>
    <xf numFmtId="0" fontId="2" fillId="0" borderId="12" xfId="0" applyFont="1" applyFill="1" applyBorder="1" applyAlignment="1">
      <alignment horizontal="left" vertical="top" wrapText="1"/>
    </xf>
    <xf numFmtId="0" fontId="2" fillId="0" borderId="17" xfId="0" applyFont="1" applyFill="1" applyBorder="1" applyAlignment="1">
      <alignment horizontal="left" vertical="top" wrapText="1"/>
    </xf>
    <xf numFmtId="0" fontId="5" fillId="0" borderId="11" xfId="0" applyFont="1" applyFill="1" applyBorder="1" applyAlignment="1">
      <alignment horizontal="right" vertical="top"/>
    </xf>
    <xf numFmtId="0" fontId="6" fillId="36" borderId="11" xfId="0" applyFont="1" applyFill="1" applyBorder="1" applyAlignment="1">
      <alignment vertical="top"/>
    </xf>
    <xf numFmtId="0" fontId="6" fillId="36" borderId="15" xfId="0" applyFont="1" applyFill="1" applyBorder="1" applyAlignment="1">
      <alignment vertical="top"/>
    </xf>
    <xf numFmtId="0" fontId="6" fillId="34" borderId="17" xfId="0" applyFont="1" applyFill="1" applyBorder="1" applyAlignment="1">
      <alignment horizontal="center" vertical="top"/>
    </xf>
    <xf numFmtId="0" fontId="6" fillId="34" borderId="17" xfId="0" applyFont="1" applyFill="1" applyBorder="1" applyAlignment="1">
      <alignment horizontal="left" vertical="top" wrapText="1"/>
    </xf>
    <xf numFmtId="49" fontId="6" fillId="0" borderId="33" xfId="0" applyNumberFormat="1" applyFont="1" applyFill="1" applyBorder="1" applyAlignment="1">
      <alignment vertical="top"/>
    </xf>
    <xf numFmtId="0" fontId="6" fillId="0" borderId="37" xfId="0" applyFont="1" applyFill="1" applyBorder="1" applyAlignment="1">
      <alignment vertical="top"/>
    </xf>
    <xf numFmtId="49" fontId="6" fillId="0" borderId="33" xfId="0" applyNumberFormat="1" applyFont="1" applyFill="1" applyBorder="1" applyAlignment="1">
      <alignment horizontal="right" vertical="top"/>
    </xf>
    <xf numFmtId="0" fontId="6" fillId="0" borderId="37" xfId="0" applyFont="1" applyFill="1" applyBorder="1" applyAlignment="1">
      <alignment horizontal="right" vertical="top"/>
    </xf>
    <xf numFmtId="49" fontId="4" fillId="0" borderId="33" xfId="0" applyNumberFormat="1" applyFont="1" applyFill="1" applyBorder="1" applyAlignment="1">
      <alignment horizontal="right" vertical="top"/>
    </xf>
    <xf numFmtId="49" fontId="4" fillId="0" borderId="37" xfId="0" applyNumberFormat="1" applyFont="1" applyFill="1" applyBorder="1" applyAlignment="1">
      <alignment horizontal="right" vertical="top"/>
    </xf>
    <xf numFmtId="0" fontId="6" fillId="36" borderId="15" xfId="0" applyFont="1" applyFill="1" applyBorder="1" applyAlignment="1">
      <alignment horizontal="left" vertical="top" wrapText="1"/>
    </xf>
    <xf numFmtId="0" fontId="6" fillId="34" borderId="15" xfId="0" applyFont="1" applyFill="1" applyBorder="1" applyAlignment="1">
      <alignment horizontal="left" vertical="top" wrapText="1"/>
    </xf>
    <xf numFmtId="0" fontId="6" fillId="0" borderId="12" xfId="0" applyFont="1" applyFill="1" applyBorder="1" applyAlignment="1">
      <alignment horizontal="left" vertical="top" wrapText="1"/>
    </xf>
    <xf numFmtId="0" fontId="10" fillId="0" borderId="17" xfId="0" applyFont="1" applyBorder="1" applyAlignment="1">
      <alignment horizontal="left" vertical="top" wrapText="1"/>
    </xf>
    <xf numFmtId="49" fontId="6" fillId="0" borderId="19" xfId="0" applyNumberFormat="1" applyFont="1" applyFill="1" applyBorder="1" applyAlignment="1">
      <alignment horizontal="center" vertical="top"/>
    </xf>
    <xf numFmtId="49" fontId="6" fillId="0" borderId="31" xfId="0" applyNumberFormat="1" applyFont="1" applyFill="1" applyBorder="1" applyAlignment="1">
      <alignment horizontal="center" vertical="top"/>
    </xf>
    <xf numFmtId="0" fontId="2" fillId="0" borderId="25" xfId="0" applyFont="1" applyFill="1" applyBorder="1" applyAlignment="1">
      <alignment horizontal="center" vertical="top"/>
    </xf>
    <xf numFmtId="0" fontId="2" fillId="0" borderId="37" xfId="0" applyFont="1" applyFill="1" applyBorder="1" applyAlignment="1">
      <alignment horizontal="center" vertical="top"/>
    </xf>
    <xf numFmtId="49" fontId="6" fillId="0" borderId="21" xfId="0" applyNumberFormat="1" applyFont="1" applyFill="1" applyBorder="1" applyAlignment="1">
      <alignment horizontal="right" vertical="top"/>
    </xf>
    <xf numFmtId="49" fontId="6" fillId="0" borderId="34" xfId="0" applyNumberFormat="1" applyFont="1" applyFill="1" applyBorder="1" applyAlignment="1">
      <alignment horizontal="right" vertical="top"/>
    </xf>
    <xf numFmtId="49" fontId="6" fillId="0" borderId="37" xfId="0" applyNumberFormat="1" applyFont="1" applyFill="1" applyBorder="1" applyAlignment="1">
      <alignment horizontal="right" vertical="top"/>
    </xf>
    <xf numFmtId="0" fontId="6" fillId="0" borderId="36" xfId="0" applyFont="1" applyFill="1" applyBorder="1" applyAlignment="1">
      <alignment vertical="top" wrapText="1"/>
    </xf>
    <xf numFmtId="0" fontId="0" fillId="0" borderId="15" xfId="0" applyFont="1" applyFill="1" applyBorder="1" applyAlignment="1">
      <alignment vertical="top" wrapText="1"/>
    </xf>
    <xf numFmtId="0" fontId="6" fillId="0" borderId="30" xfId="0" applyFont="1" applyFill="1" applyBorder="1" applyAlignment="1">
      <alignment horizontal="center" vertical="top"/>
    </xf>
    <xf numFmtId="0" fontId="0" fillId="0" borderId="17" xfId="0" applyFont="1" applyFill="1" applyBorder="1" applyAlignment="1">
      <alignment horizontal="center" vertical="top"/>
    </xf>
    <xf numFmtId="0" fontId="6" fillId="0" borderId="30" xfId="0" applyFont="1" applyFill="1" applyBorder="1" applyAlignment="1">
      <alignment horizontal="left" vertical="top" wrapText="1"/>
    </xf>
    <xf numFmtId="0" fontId="0" fillId="0" borderId="17" xfId="0" applyFont="1" applyBorder="1" applyAlignment="1">
      <alignment horizontal="left" vertical="top" wrapText="1"/>
    </xf>
    <xf numFmtId="0" fontId="6" fillId="0" borderId="11" xfId="0" applyFont="1" applyFill="1" applyBorder="1" applyAlignment="1">
      <alignment horizontal="left" vertical="top" wrapText="1"/>
    </xf>
    <xf numFmtId="0" fontId="0" fillId="0" borderId="15" xfId="0" applyFont="1" applyBorder="1" applyAlignment="1">
      <alignment horizontal="left" vertical="top"/>
    </xf>
    <xf numFmtId="49" fontId="2" fillId="0" borderId="16" xfId="0" applyNumberFormat="1" applyFont="1" applyFill="1" applyBorder="1" applyAlignment="1">
      <alignment horizontal="left" vertical="top" wrapText="1"/>
    </xf>
    <xf numFmtId="0" fontId="2" fillId="0" borderId="12" xfId="0" applyFont="1" applyBorder="1" applyAlignment="1">
      <alignment horizontal="left" vertical="top" wrapText="1"/>
    </xf>
    <xf numFmtId="0" fontId="2" fillId="0" borderId="23" xfId="0" applyFont="1" applyBorder="1" applyAlignment="1">
      <alignment horizontal="left" vertical="top" wrapText="1"/>
    </xf>
    <xf numFmtId="0" fontId="2" fillId="0" borderId="17" xfId="0" applyFont="1" applyBorder="1" applyAlignment="1">
      <alignment horizontal="left" vertical="top" wrapText="1"/>
    </xf>
    <xf numFmtId="0" fontId="6" fillId="0" borderId="11" xfId="0" applyFont="1" applyFill="1" applyBorder="1" applyAlignment="1">
      <alignment horizontal="center" vertical="top"/>
    </xf>
    <xf numFmtId="0" fontId="6" fillId="0" borderId="0" xfId="0" applyFont="1" applyFill="1" applyBorder="1" applyAlignment="1">
      <alignment horizontal="center" vertical="top"/>
    </xf>
    <xf numFmtId="0" fontId="6" fillId="0" borderId="15" xfId="0" applyFont="1" applyFill="1" applyBorder="1" applyAlignment="1">
      <alignment horizontal="center" vertical="top"/>
    </xf>
    <xf numFmtId="0" fontId="4" fillId="0" borderId="12"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0" fillId="0" borderId="18" xfId="0" applyFont="1" applyBorder="1" applyAlignment="1">
      <alignment horizontal="center" vertical="center" textRotation="90" wrapText="1"/>
    </xf>
    <xf numFmtId="49" fontId="6" fillId="0" borderId="23" xfId="0" applyNumberFormat="1" applyFont="1" applyBorder="1" applyAlignment="1">
      <alignment horizontal="center" vertical="top"/>
    </xf>
    <xf numFmtId="0" fontId="4" fillId="0" borderId="23" xfId="0" applyFont="1" applyBorder="1" applyAlignment="1">
      <alignment horizontal="center" vertical="center" textRotation="90" wrapText="1"/>
    </xf>
    <xf numFmtId="0" fontId="0" fillId="0" borderId="23" xfId="0" applyBorder="1" applyAlignment="1">
      <alignment horizontal="center" vertical="center" textRotation="90" wrapText="1"/>
    </xf>
    <xf numFmtId="0" fontId="0" fillId="0" borderId="17" xfId="0" applyBorder="1" applyAlignment="1">
      <alignment horizontal="center" vertical="center" textRotation="90" wrapText="1"/>
    </xf>
    <xf numFmtId="0" fontId="6" fillId="34" borderId="23" xfId="0" applyFont="1" applyFill="1" applyBorder="1" applyAlignment="1">
      <alignment horizontal="center" vertical="top"/>
    </xf>
    <xf numFmtId="0" fontId="4" fillId="0" borderId="0" xfId="0" applyFont="1" applyFill="1" applyBorder="1" applyAlignment="1">
      <alignment horizontal="center" vertical="top"/>
    </xf>
    <xf numFmtId="0" fontId="4" fillId="0" borderId="15" xfId="0" applyFont="1" applyFill="1" applyBorder="1" applyAlignment="1">
      <alignment horizontal="center" vertical="top"/>
    </xf>
    <xf numFmtId="0" fontId="6" fillId="34" borderId="0" xfId="0" applyFont="1" applyFill="1" applyBorder="1" applyAlignment="1">
      <alignment horizontal="left" vertical="top" wrapText="1"/>
    </xf>
    <xf numFmtId="0" fontId="4" fillId="0" borderId="11" xfId="0" applyFont="1" applyFill="1" applyBorder="1" applyAlignment="1">
      <alignment horizontal="center" vertical="top"/>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6" fillId="0" borderId="23" xfId="0" applyFont="1" applyBorder="1" applyAlignment="1">
      <alignment horizontal="center" vertical="top"/>
    </xf>
    <xf numFmtId="0" fontId="6" fillId="0" borderId="17" xfId="0" applyFont="1" applyBorder="1" applyAlignment="1">
      <alignment horizontal="center" vertical="top"/>
    </xf>
    <xf numFmtId="0" fontId="6" fillId="0" borderId="23" xfId="0" applyFont="1" applyBorder="1" applyAlignment="1">
      <alignment horizontal="left" vertical="top" wrapText="1"/>
    </xf>
    <xf numFmtId="0" fontId="6" fillId="0" borderId="17" xfId="0" applyFont="1" applyBorder="1" applyAlignment="1">
      <alignment horizontal="left" vertical="top" wrapText="1"/>
    </xf>
    <xf numFmtId="0" fontId="6" fillId="33" borderId="27" xfId="0" applyFont="1" applyFill="1" applyBorder="1" applyAlignment="1">
      <alignment horizontal="center" vertical="top" wrapText="1"/>
    </xf>
    <xf numFmtId="0" fontId="6" fillId="33" borderId="26" xfId="0" applyFont="1" applyFill="1" applyBorder="1" applyAlignment="1">
      <alignment horizontal="center" vertical="top" wrapText="1"/>
    </xf>
    <xf numFmtId="0" fontId="2" fillId="0" borderId="22" xfId="0" applyFont="1" applyFill="1" applyBorder="1" applyAlignment="1">
      <alignment horizontal="center" vertical="top"/>
    </xf>
    <xf numFmtId="0" fontId="2" fillId="0" borderId="14" xfId="0" applyFont="1" applyFill="1" applyBorder="1" applyAlignment="1">
      <alignment horizontal="center" vertical="top"/>
    </xf>
    <xf numFmtId="0" fontId="2" fillId="0" borderId="0" xfId="0" applyFont="1" applyFill="1" applyBorder="1" applyAlignment="1">
      <alignment horizontal="center" vertical="top"/>
    </xf>
    <xf numFmtId="0" fontId="2" fillId="0" borderId="15" xfId="0" applyFont="1" applyFill="1" applyBorder="1" applyAlignment="1">
      <alignment horizontal="center" vertical="top"/>
    </xf>
    <xf numFmtId="0" fontId="2" fillId="0" borderId="0" xfId="0" applyFont="1" applyBorder="1" applyAlignment="1">
      <alignment horizontal="center" vertical="top" wrapText="1"/>
    </xf>
    <xf numFmtId="0" fontId="2" fillId="0" borderId="15" xfId="0" applyFont="1" applyBorder="1" applyAlignment="1">
      <alignment horizontal="center" vertical="top" wrapText="1"/>
    </xf>
    <xf numFmtId="0" fontId="2" fillId="0" borderId="23" xfId="0" applyFont="1" applyBorder="1" applyAlignment="1">
      <alignment horizontal="center" vertical="top"/>
    </xf>
    <xf numFmtId="0" fontId="2" fillId="0" borderId="17" xfId="0" applyFont="1" applyBorder="1" applyAlignment="1">
      <alignment horizontal="center" vertical="top"/>
    </xf>
    <xf numFmtId="0" fontId="6" fillId="33" borderId="12" xfId="0" applyFont="1" applyFill="1" applyBorder="1" applyAlignment="1">
      <alignment horizontal="center" vertical="top"/>
    </xf>
    <xf numFmtId="0" fontId="0" fillId="33" borderId="23" xfId="0" applyFont="1" applyFill="1" applyBorder="1" applyAlignment="1">
      <alignment/>
    </xf>
    <xf numFmtId="0" fontId="0" fillId="33" borderId="18" xfId="0" applyFont="1" applyFill="1" applyBorder="1" applyAlignment="1">
      <alignment/>
    </xf>
    <xf numFmtId="164" fontId="6" fillId="33" borderId="12" xfId="0" applyNumberFormat="1" applyFont="1" applyFill="1" applyBorder="1" applyAlignment="1">
      <alignment horizontal="center" vertical="top"/>
    </xf>
    <xf numFmtId="0" fontId="6" fillId="33" borderId="17" xfId="0" applyFont="1" applyFill="1" applyBorder="1" applyAlignment="1">
      <alignment horizontal="center" vertical="top"/>
    </xf>
    <xf numFmtId="49" fontId="6" fillId="33" borderId="10" xfId="0" applyNumberFormat="1" applyFont="1" applyFill="1" applyBorder="1" applyAlignment="1">
      <alignment horizontal="center" vertical="top"/>
    </xf>
    <xf numFmtId="49" fontId="6" fillId="33" borderId="14" xfId="0" applyNumberFormat="1" applyFont="1" applyFill="1" applyBorder="1" applyAlignment="1">
      <alignment horizontal="center" vertical="top"/>
    </xf>
    <xf numFmtId="49" fontId="6" fillId="33" borderId="11" xfId="0" applyNumberFormat="1" applyFont="1" applyFill="1" applyBorder="1" applyAlignment="1">
      <alignment horizontal="center" vertical="top"/>
    </xf>
    <xf numFmtId="49" fontId="6" fillId="33" borderId="15" xfId="0" applyNumberFormat="1" applyFont="1" applyFill="1" applyBorder="1" applyAlignment="1">
      <alignment horizontal="center" vertical="top"/>
    </xf>
    <xf numFmtId="49" fontId="6" fillId="33" borderId="11" xfId="0" applyNumberFormat="1" applyFont="1" applyFill="1" applyBorder="1" applyAlignment="1">
      <alignment horizontal="right" vertical="top"/>
    </xf>
    <xf numFmtId="49" fontId="6" fillId="33" borderId="15" xfId="0" applyNumberFormat="1" applyFont="1" applyFill="1" applyBorder="1" applyAlignment="1">
      <alignment horizontal="right" vertical="top"/>
    </xf>
    <xf numFmtId="49" fontId="2" fillId="33" borderId="12" xfId="0" applyNumberFormat="1" applyFont="1" applyFill="1" applyBorder="1" applyAlignment="1">
      <alignment horizontal="left" vertical="top" wrapText="1"/>
    </xf>
    <xf numFmtId="49" fontId="2" fillId="33" borderId="17" xfId="0" applyNumberFormat="1" applyFont="1" applyFill="1" applyBorder="1" applyAlignment="1">
      <alignment horizontal="left" vertical="top" wrapText="1"/>
    </xf>
    <xf numFmtId="0" fontId="6" fillId="33" borderId="11" xfId="0" applyFont="1" applyFill="1" applyBorder="1" applyAlignment="1">
      <alignment horizontal="center" vertical="top"/>
    </xf>
    <xf numFmtId="0" fontId="6" fillId="33" borderId="15" xfId="0" applyFont="1" applyFill="1" applyBorder="1" applyAlignment="1">
      <alignment horizontal="center" vertical="top"/>
    </xf>
    <xf numFmtId="0" fontId="6" fillId="0" borderId="12" xfId="0" applyFont="1" applyFill="1" applyBorder="1" applyAlignment="1">
      <alignment horizontal="center" vertical="top"/>
    </xf>
    <xf numFmtId="0" fontId="6" fillId="0" borderId="17" xfId="0" applyFont="1" applyFill="1" applyBorder="1" applyAlignment="1">
      <alignment horizontal="center" vertical="top"/>
    </xf>
    <xf numFmtId="0" fontId="6" fillId="0" borderId="27" xfId="0" applyFont="1" applyFill="1" applyBorder="1" applyAlignment="1">
      <alignment horizontal="center" vertical="top" wrapText="1"/>
    </xf>
    <xf numFmtId="0" fontId="6" fillId="0" borderId="26" xfId="0" applyFont="1" applyFill="1" applyBorder="1" applyAlignment="1">
      <alignment horizontal="center" vertical="top" wrapText="1"/>
    </xf>
    <xf numFmtId="49" fontId="6" fillId="0" borderId="11" xfId="0" applyNumberFormat="1" applyFont="1" applyFill="1" applyBorder="1" applyAlignment="1">
      <alignment horizontal="right" vertical="top"/>
    </xf>
    <xf numFmtId="49" fontId="6" fillId="0" borderId="15" xfId="0" applyNumberFormat="1" applyFont="1" applyFill="1" applyBorder="1" applyAlignment="1">
      <alignment horizontal="right" vertical="top"/>
    </xf>
    <xf numFmtId="49" fontId="6" fillId="33" borderId="12" xfId="0" applyNumberFormat="1" applyFont="1" applyFill="1" applyBorder="1" applyAlignment="1">
      <alignment horizontal="center" vertical="top"/>
    </xf>
    <xf numFmtId="49" fontId="6" fillId="33" borderId="17" xfId="0" applyNumberFormat="1" applyFont="1" applyFill="1" applyBorder="1" applyAlignment="1">
      <alignment horizontal="center" vertical="top"/>
    </xf>
    <xf numFmtId="0" fontId="6" fillId="0" borderId="23" xfId="0" applyFont="1" applyFill="1" applyBorder="1" applyAlignment="1">
      <alignment horizontal="center" vertical="top"/>
    </xf>
    <xf numFmtId="0" fontId="6" fillId="0" borderId="56" xfId="0" applyFont="1" applyFill="1" applyBorder="1" applyAlignment="1">
      <alignment horizontal="center" vertical="top" wrapText="1"/>
    </xf>
    <xf numFmtId="49" fontId="6" fillId="0" borderId="25" xfId="0" applyNumberFormat="1" applyFont="1" applyFill="1" applyBorder="1" applyAlignment="1">
      <alignment horizontal="center" vertical="top"/>
    </xf>
    <xf numFmtId="49" fontId="6" fillId="0" borderId="37" xfId="0" applyNumberFormat="1" applyFont="1" applyFill="1" applyBorder="1" applyAlignment="1">
      <alignment horizontal="center" vertical="top"/>
    </xf>
    <xf numFmtId="0" fontId="2" fillId="0" borderId="13" xfId="0" applyFont="1" applyFill="1" applyBorder="1" applyAlignment="1">
      <alignment horizontal="left" vertical="top" wrapText="1"/>
    </xf>
    <xf numFmtId="0" fontId="2" fillId="0" borderId="16" xfId="0" applyFont="1" applyFill="1" applyBorder="1" applyAlignment="1">
      <alignment horizontal="left" vertical="top" wrapText="1"/>
    </xf>
    <xf numFmtId="0" fontId="6" fillId="0" borderId="33" xfId="0" applyFont="1" applyFill="1" applyBorder="1" applyAlignment="1">
      <alignment horizontal="center" vertical="top" wrapText="1"/>
    </xf>
    <xf numFmtId="0" fontId="6" fillId="0" borderId="37" xfId="0" applyFont="1" applyFill="1" applyBorder="1" applyAlignment="1">
      <alignment horizontal="center" vertical="top" wrapText="1"/>
    </xf>
    <xf numFmtId="49" fontId="6" fillId="0" borderId="13" xfId="0" applyNumberFormat="1" applyFont="1" applyBorder="1" applyAlignment="1">
      <alignment horizontal="center" vertical="top"/>
    </xf>
    <xf numFmtId="49" fontId="6" fillId="0" borderId="16" xfId="0" applyNumberFormat="1" applyFont="1" applyBorder="1" applyAlignment="1">
      <alignment horizontal="center" vertical="top"/>
    </xf>
    <xf numFmtId="0" fontId="6" fillId="0" borderId="17"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0" borderId="11" xfId="0" applyFont="1" applyFill="1" applyBorder="1" applyAlignment="1">
      <alignment horizontal="center" wrapText="1"/>
    </xf>
    <xf numFmtId="0" fontId="6" fillId="0" borderId="15" xfId="0" applyFont="1" applyFill="1" applyBorder="1" applyAlignment="1">
      <alignment horizontal="center" wrapText="1"/>
    </xf>
    <xf numFmtId="0" fontId="6" fillId="0" borderId="27" xfId="0" applyFont="1" applyBorder="1" applyAlignment="1">
      <alignment horizontal="center" vertical="top" wrapText="1"/>
    </xf>
    <xf numFmtId="0" fontId="6" fillId="0" borderId="56" xfId="0" applyFont="1" applyBorder="1" applyAlignment="1">
      <alignment horizontal="center" vertical="top" wrapText="1"/>
    </xf>
    <xf numFmtId="0" fontId="6" fillId="0" borderId="26" xfId="0" applyFont="1" applyBorder="1" applyAlignment="1">
      <alignment horizontal="center" vertical="top" wrapText="1"/>
    </xf>
    <xf numFmtId="0" fontId="1" fillId="0" borderId="12" xfId="0" applyFont="1" applyFill="1" applyBorder="1" applyAlignment="1">
      <alignment horizontal="center" vertical="top"/>
    </xf>
    <xf numFmtId="0" fontId="1" fillId="0" borderId="23" xfId="0" applyFont="1" applyFill="1" applyBorder="1" applyAlignment="1">
      <alignment horizontal="center" vertical="top"/>
    </xf>
    <xf numFmtId="0" fontId="1" fillId="0" borderId="27" xfId="0" applyFont="1" applyFill="1" applyBorder="1" applyAlignment="1">
      <alignment horizontal="center" vertical="top" wrapText="1"/>
    </xf>
    <xf numFmtId="0" fontId="1" fillId="0" borderId="56"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27" xfId="0" applyFont="1" applyBorder="1" applyAlignment="1">
      <alignment horizontal="center" vertical="top" wrapText="1"/>
    </xf>
    <xf numFmtId="0" fontId="1" fillId="0" borderId="56" xfId="0" applyFont="1" applyBorder="1" applyAlignment="1">
      <alignment horizontal="center" vertical="top" wrapText="1"/>
    </xf>
    <xf numFmtId="0" fontId="1" fillId="0" borderId="26" xfId="0" applyFont="1" applyBorder="1" applyAlignment="1">
      <alignment horizontal="center" vertical="top" wrapText="1"/>
    </xf>
    <xf numFmtId="0" fontId="6" fillId="0" borderId="30" xfId="0" applyFont="1" applyBorder="1" applyAlignment="1">
      <alignment vertical="top" wrapText="1"/>
    </xf>
    <xf numFmtId="0" fontId="0" fillId="0" borderId="17" xfId="0" applyBorder="1" applyAlignment="1">
      <alignment/>
    </xf>
    <xf numFmtId="0" fontId="4" fillId="0" borderId="12" xfId="0" applyFont="1" applyBorder="1" applyAlignment="1">
      <alignment horizontal="center" vertical="center" textRotation="90" wrapText="1"/>
    </xf>
    <xf numFmtId="0" fontId="5" fillId="0" borderId="17" xfId="0" applyFont="1" applyBorder="1" applyAlignment="1">
      <alignment/>
    </xf>
    <xf numFmtId="0" fontId="4" fillId="0" borderId="0" xfId="0" applyFont="1" applyBorder="1" applyAlignment="1">
      <alignment horizontal="center" vertical="center" textRotation="90" wrapText="1"/>
    </xf>
    <xf numFmtId="0" fontId="5" fillId="0" borderId="15" xfId="0" applyFont="1" applyBorder="1" applyAlignment="1">
      <alignment horizontal="center" vertical="center" textRotation="90" wrapText="1"/>
    </xf>
    <xf numFmtId="0" fontId="6" fillId="0" borderId="0" xfId="0" applyFont="1" applyFill="1" applyBorder="1" applyAlignment="1">
      <alignment horizontal="left" vertical="top" wrapText="1"/>
    </xf>
    <xf numFmtId="0" fontId="4" fillId="0" borderId="22"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56" xfId="0" applyFont="1" applyBorder="1" applyAlignment="1">
      <alignment horizontal="center" vertical="center" textRotation="90" wrapText="1"/>
    </xf>
    <xf numFmtId="0" fontId="4" fillId="0" borderId="26" xfId="0" applyFont="1" applyBorder="1" applyAlignment="1">
      <alignment horizontal="center" vertical="center" textRotation="90" wrapText="1"/>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17" fillId="0" borderId="0" xfId="0" applyFont="1" applyAlignment="1">
      <alignment horizontal="center" vertical="top"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6" xfId="0" applyFont="1" applyBorder="1" applyAlignment="1">
      <alignment horizontal="center" vertical="center" wrapText="1"/>
    </xf>
    <xf numFmtId="0" fontId="4" fillId="0" borderId="11" xfId="0" applyFont="1" applyBorder="1" applyAlignment="1">
      <alignment horizontal="center" vertical="center" textRotation="90" wrapText="1"/>
    </xf>
    <xf numFmtId="0" fontId="4" fillId="0" borderId="15"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4" fillId="0" borderId="28"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5" fillId="0" borderId="43" xfId="0" applyFont="1" applyBorder="1" applyAlignment="1">
      <alignment horizontal="center" vertical="center" wrapText="1"/>
    </xf>
    <xf numFmtId="0" fontId="5" fillId="0" borderId="5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2" xfId="0" applyFont="1" applyBorder="1" applyAlignment="1">
      <alignment horizontal="center" vertical="center" wrapText="1" shrinkToFit="1"/>
    </xf>
    <xf numFmtId="0" fontId="4" fillId="0" borderId="23"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6" fillId="33" borderId="12" xfId="0" applyFont="1" applyFill="1" applyBorder="1" applyAlignment="1">
      <alignment horizontal="left" vertical="top" wrapText="1"/>
    </xf>
    <xf numFmtId="0" fontId="6" fillId="33" borderId="17" xfId="0" applyFont="1" applyFill="1" applyBorder="1" applyAlignment="1">
      <alignment horizontal="left" vertical="top" wrapText="1"/>
    </xf>
    <xf numFmtId="0" fontId="6" fillId="33" borderId="11" xfId="0" applyFont="1" applyFill="1" applyBorder="1" applyAlignment="1">
      <alignment horizontal="left" vertical="top" wrapText="1"/>
    </xf>
    <xf numFmtId="0" fontId="6" fillId="33" borderId="15" xfId="0" applyFont="1" applyFill="1" applyBorder="1" applyAlignment="1">
      <alignment horizontal="left" vertical="top" wrapText="1"/>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Išvestis" xfId="40"/>
    <cellStyle name="Įspėjimo teksta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Programos Nr.3 įvykdymas pagal 2007 m. SVP </a:t>
            </a:r>
          </a:p>
        </c:rich>
      </c:tx>
      <c:layout>
        <c:manualLayout>
          <c:xMode val="factor"/>
          <c:yMode val="factor"/>
          <c:x val="0.01125"/>
          <c:y val="0"/>
        </c:manualLayout>
      </c:layout>
      <c:spPr>
        <a:noFill/>
        <a:ln>
          <a:noFill/>
        </a:ln>
      </c:spPr>
    </c:title>
    <c:view3D>
      <c:rotX val="15"/>
      <c:hPercent val="100"/>
      <c:rotY val="0"/>
      <c:depthPercent val="100"/>
      <c:rAngAx val="1"/>
    </c:view3D>
    <c:plotArea>
      <c:layout>
        <c:manualLayout>
          <c:xMode val="edge"/>
          <c:yMode val="edge"/>
          <c:x val="0.299"/>
          <c:y val="0.35825"/>
          <c:w val="0.42075"/>
          <c:h val="0.41975"/>
        </c:manualLayout>
      </c:layout>
      <c:pie3DChart>
        <c:varyColors val="1"/>
        <c:ser>
          <c:idx val="0"/>
          <c:order val="0"/>
          <c:spPr>
            <a:solidFill>
              <a:srgbClr val="FFFF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FFFF"/>
              </a:solidFill>
              <a:ln w="12700">
                <a:solidFill>
                  <a:srgbClr val="000000"/>
                </a:solidFill>
              </a:ln>
            </c:spPr>
          </c:dPt>
          <c:dPt>
            <c:idx val="2"/>
            <c:spPr>
              <a:solidFill>
                <a:srgbClr val="FFFFFF"/>
              </a:solidFill>
              <a:ln w="12700">
                <a:solidFill>
                  <a:srgbClr val="000000"/>
                </a:solidFill>
              </a:ln>
            </c:spPr>
          </c:dPt>
          <c:dLbls>
            <c:dLbl>
              <c:idx val="0"/>
              <c:layout>
                <c:manualLayout>
                  <c:x val="0"/>
                  <c:y val="0"/>
                </c:manualLayout>
              </c:layout>
              <c:txPr>
                <a:bodyPr vert="horz" rot="0" anchor="ctr"/>
                <a:lstStyle/>
                <a:p>
                  <a:pPr algn="ctr">
                    <a:defRPr lang="en-US" cap="none" sz="1200" b="0" i="0" u="none" baseline="0">
                      <a:solidFill>
                        <a:srgbClr val="000000"/>
                      </a:solidFil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200" b="0" i="0" u="none" baseline="0">
                      <a:solidFill>
                        <a:srgbClr val="000000"/>
                      </a:solidFill>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APRAŠYMAS!$B$13:$B$15</c:f>
              <c:strCache/>
            </c:strRef>
          </c:cat>
          <c:val>
            <c:numRef>
              <c:f>APRAŠYMAS!$C$13:$C$15</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12700">
      <a:solidFill>
        <a:srgbClr val="FFFFFF"/>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9</xdr:row>
      <xdr:rowOff>0</xdr:rowOff>
    </xdr:from>
    <xdr:to>
      <xdr:col>8</xdr:col>
      <xdr:colOff>695325</xdr:colOff>
      <xdr:row>19</xdr:row>
      <xdr:rowOff>9525</xdr:rowOff>
    </xdr:to>
    <xdr:graphicFrame>
      <xdr:nvGraphicFramePr>
        <xdr:cNvPr id="1" name="Diagrama 2"/>
        <xdr:cNvGraphicFramePr/>
      </xdr:nvGraphicFramePr>
      <xdr:xfrm>
        <a:off x="228600" y="2952750"/>
        <a:ext cx="5153025" cy="2105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1"/>
  <sheetViews>
    <sheetView tabSelected="1" view="pageBreakPreview" zoomScaleSheetLayoutView="100" zoomScalePageLayoutView="0" workbookViewId="0" topLeftCell="A1">
      <selection activeCell="A1" sqref="A1:I2"/>
    </sheetView>
  </sheetViews>
  <sheetFormatPr defaultColWidth="9.140625" defaultRowHeight="12.75"/>
  <cols>
    <col min="1" max="5" width="9.140625" style="143" customWidth="1"/>
    <col min="6" max="6" width="8.8515625" style="143" customWidth="1"/>
    <col min="7" max="7" width="9.140625" style="143" customWidth="1"/>
    <col min="8" max="8" width="6.57421875" style="143" customWidth="1"/>
    <col min="9" max="9" width="20.8515625" style="143" customWidth="1"/>
    <col min="10" max="10" width="11.57421875" style="143" customWidth="1"/>
    <col min="11" max="11" width="9.140625" style="143" customWidth="1"/>
    <col min="12" max="12" width="12.7109375" style="143" customWidth="1"/>
    <col min="13" max="16384" width="9.140625" style="143" customWidth="1"/>
  </cols>
  <sheetData>
    <row r="1" spans="1:14" s="136" customFormat="1" ht="32.25" customHeight="1">
      <c r="A1" s="184" t="s">
        <v>153</v>
      </c>
      <c r="B1" s="185"/>
      <c r="C1" s="185"/>
      <c r="D1" s="185"/>
      <c r="E1" s="185"/>
      <c r="F1" s="185"/>
      <c r="G1" s="185"/>
      <c r="H1" s="185"/>
      <c r="I1" s="185"/>
      <c r="J1" s="135"/>
      <c r="K1" s="135"/>
      <c r="L1" s="135"/>
      <c r="M1" s="135"/>
      <c r="N1" s="135"/>
    </row>
    <row r="2" spans="1:14" s="136" customFormat="1" ht="14.25" customHeight="1">
      <c r="A2" s="185"/>
      <c r="B2" s="185"/>
      <c r="C2" s="185"/>
      <c r="D2" s="185"/>
      <c r="E2" s="185"/>
      <c r="F2" s="185"/>
      <c r="G2" s="185"/>
      <c r="H2" s="185"/>
      <c r="I2" s="185"/>
      <c r="J2" s="151"/>
      <c r="K2" s="135"/>
      <c r="L2" s="135"/>
      <c r="M2" s="135"/>
      <c r="N2" s="135"/>
    </row>
    <row r="3" spans="1:14" s="136" customFormat="1" ht="11.25" customHeight="1">
      <c r="A3" s="151"/>
      <c r="B3" s="151"/>
      <c r="C3" s="151"/>
      <c r="D3" s="151"/>
      <c r="E3" s="151"/>
      <c r="F3" s="151"/>
      <c r="G3" s="151"/>
      <c r="H3" s="151"/>
      <c r="I3" s="151"/>
      <c r="J3" s="151"/>
      <c r="K3" s="134"/>
      <c r="L3" s="134"/>
      <c r="M3" s="134"/>
      <c r="N3" s="134"/>
    </row>
    <row r="4" spans="1:13" s="136" customFormat="1" ht="15.75">
      <c r="A4" s="137" t="s">
        <v>150</v>
      </c>
      <c r="B4" s="138"/>
      <c r="C4" s="138"/>
      <c r="D4" s="138"/>
      <c r="E4" s="138"/>
      <c r="F4" s="138"/>
      <c r="G4" s="135"/>
      <c r="H4" s="138"/>
      <c r="I4" s="138"/>
      <c r="J4" s="138"/>
      <c r="K4" s="138"/>
      <c r="L4" s="138"/>
      <c r="M4" s="138"/>
    </row>
    <row r="5" spans="1:13" s="136" customFormat="1" ht="7.5" customHeight="1">
      <c r="A5" s="138"/>
      <c r="B5" s="138"/>
      <c r="C5" s="138"/>
      <c r="D5" s="138"/>
      <c r="E5" s="138"/>
      <c r="F5" s="138"/>
      <c r="G5" s="135"/>
      <c r="H5" s="138"/>
      <c r="I5" s="138"/>
      <c r="J5" s="138"/>
      <c r="K5" s="138"/>
      <c r="L5" s="138"/>
      <c r="M5" s="138"/>
    </row>
    <row r="6" spans="1:13" s="136" customFormat="1" ht="15" customHeight="1">
      <c r="A6" s="186" t="s">
        <v>191</v>
      </c>
      <c r="B6" s="187"/>
      <c r="C6" s="187"/>
      <c r="D6" s="187"/>
      <c r="E6" s="187"/>
      <c r="F6" s="187"/>
      <c r="G6" s="187"/>
      <c r="H6" s="187"/>
      <c r="I6" s="187"/>
      <c r="J6" s="140"/>
      <c r="K6" s="138"/>
      <c r="L6" s="138"/>
      <c r="M6" s="138"/>
    </row>
    <row r="7" spans="1:13" s="136" customFormat="1" ht="100.5" customHeight="1">
      <c r="A7" s="187"/>
      <c r="B7" s="187"/>
      <c r="C7" s="187"/>
      <c r="D7" s="187"/>
      <c r="E7" s="187"/>
      <c r="F7" s="187"/>
      <c r="G7" s="187"/>
      <c r="H7" s="187"/>
      <c r="I7" s="187"/>
      <c r="J7" s="140"/>
      <c r="K7" s="138"/>
      <c r="L7" s="138"/>
      <c r="M7" s="138"/>
    </row>
    <row r="8" spans="1:14" s="136" customFormat="1" ht="18.75" customHeight="1">
      <c r="A8" s="186" t="s">
        <v>192</v>
      </c>
      <c r="B8" s="187"/>
      <c r="C8" s="187"/>
      <c r="D8" s="187"/>
      <c r="E8" s="187"/>
      <c r="F8" s="187"/>
      <c r="G8" s="187"/>
      <c r="H8" s="187"/>
      <c r="I8" s="187"/>
      <c r="J8" s="140"/>
      <c r="K8" s="140"/>
      <c r="L8" s="138"/>
      <c r="M8" s="138"/>
      <c r="N8" s="140"/>
    </row>
    <row r="9" spans="1:13" s="136" customFormat="1" ht="17.25" customHeight="1">
      <c r="A9" s="187"/>
      <c r="B9" s="187"/>
      <c r="C9" s="187"/>
      <c r="D9" s="187"/>
      <c r="E9" s="187"/>
      <c r="F9" s="187"/>
      <c r="G9" s="187"/>
      <c r="H9" s="187"/>
      <c r="I9" s="187"/>
      <c r="J9" s="140"/>
      <c r="K9" s="141"/>
      <c r="L9" s="141"/>
      <c r="M9" s="138"/>
    </row>
    <row r="10" spans="1:13" s="136" customFormat="1" ht="16.5" customHeight="1">
      <c r="A10" s="139"/>
      <c r="B10" s="139"/>
      <c r="C10" s="139"/>
      <c r="D10" s="139"/>
      <c r="E10" s="139"/>
      <c r="F10" s="139"/>
      <c r="G10" s="139"/>
      <c r="H10" s="139"/>
      <c r="I10" s="139"/>
      <c r="J10" s="139"/>
      <c r="K10" s="141"/>
      <c r="L10" s="141"/>
      <c r="M10" s="138"/>
    </row>
    <row r="11" spans="1:13" s="136" customFormat="1" ht="16.5" customHeight="1">
      <c r="A11" s="139"/>
      <c r="B11" s="139"/>
      <c r="C11" s="139"/>
      <c r="D11" s="139"/>
      <c r="E11" s="139"/>
      <c r="F11" s="139"/>
      <c r="G11" s="139"/>
      <c r="H11" s="139"/>
      <c r="I11" s="139"/>
      <c r="J11" s="139"/>
      <c r="K11" s="138"/>
      <c r="L11" s="138"/>
      <c r="M11" s="138"/>
    </row>
    <row r="12" spans="1:13" s="136" customFormat="1" ht="16.5" customHeight="1">
      <c r="A12" s="139"/>
      <c r="B12" s="139"/>
      <c r="C12" s="139"/>
      <c r="D12" s="139"/>
      <c r="E12" s="139"/>
      <c r="F12" s="139"/>
      <c r="G12" s="139"/>
      <c r="H12" s="139"/>
      <c r="I12" s="139"/>
      <c r="J12" s="139"/>
      <c r="K12" s="138"/>
      <c r="L12" s="138"/>
      <c r="M12" s="138"/>
    </row>
    <row r="13" spans="1:13" s="136" customFormat="1" ht="16.5" customHeight="1">
      <c r="A13" s="139"/>
      <c r="B13" s="138" t="s">
        <v>183</v>
      </c>
      <c r="C13">
        <v>34</v>
      </c>
      <c r="D13" s="139"/>
      <c r="E13" s="139"/>
      <c r="F13" s="139"/>
      <c r="G13" s="139"/>
      <c r="H13" s="139"/>
      <c r="I13" s="139"/>
      <c r="J13" s="139"/>
      <c r="K13" s="138"/>
      <c r="L13" s="138"/>
      <c r="M13" s="138"/>
    </row>
    <row r="14" spans="1:13" s="136" customFormat="1" ht="16.5" customHeight="1">
      <c r="A14" s="139"/>
      <c r="B14" s="138" t="s">
        <v>184</v>
      </c>
      <c r="C14">
        <v>5</v>
      </c>
      <c r="D14" s="139"/>
      <c r="E14" s="139"/>
      <c r="F14" s="139"/>
      <c r="G14" s="139"/>
      <c r="H14" s="139"/>
      <c r="I14" s="139"/>
      <c r="J14" s="139"/>
      <c r="K14" s="138"/>
      <c r="L14" s="138"/>
      <c r="M14" s="138"/>
    </row>
    <row r="15" spans="1:13" s="136" customFormat="1" ht="16.5" customHeight="1">
      <c r="A15" s="139"/>
      <c r="B15" s="178" t="s">
        <v>185</v>
      </c>
      <c r="C15">
        <v>2</v>
      </c>
      <c r="D15" s="139"/>
      <c r="E15" s="139"/>
      <c r="F15" s="139"/>
      <c r="G15" s="139"/>
      <c r="H15" s="139"/>
      <c r="I15" s="139"/>
      <c r="J15" s="139"/>
      <c r="K15" s="138"/>
      <c r="L15" s="138"/>
      <c r="M15" s="138"/>
    </row>
    <row r="16" spans="1:13" s="136" customFormat="1" ht="16.5" customHeight="1">
      <c r="A16" s="139"/>
      <c r="B16" s="139"/>
      <c r="C16" s="139"/>
      <c r="D16" s="139"/>
      <c r="E16" s="139"/>
      <c r="F16" s="139"/>
      <c r="G16" s="139"/>
      <c r="H16" s="139"/>
      <c r="I16" s="139"/>
      <c r="J16" s="139"/>
      <c r="K16" s="138"/>
      <c r="L16" s="138"/>
      <c r="M16" s="138"/>
    </row>
    <row r="17" spans="1:13" s="136" customFormat="1" ht="16.5" customHeight="1">
      <c r="A17" s="139"/>
      <c r="B17" s="139"/>
      <c r="C17" s="139"/>
      <c r="D17" s="139"/>
      <c r="E17" s="139"/>
      <c r="F17" s="139"/>
      <c r="G17" s="139"/>
      <c r="H17" s="139"/>
      <c r="I17" s="139"/>
      <c r="J17" s="139"/>
      <c r="K17" s="138"/>
      <c r="L17" s="138"/>
      <c r="M17" s="138"/>
    </row>
    <row r="18" spans="1:13" s="136" customFormat="1" ht="16.5" customHeight="1">
      <c r="A18" s="139"/>
      <c r="B18" s="139"/>
      <c r="C18" s="139"/>
      <c r="D18" s="139"/>
      <c r="E18" s="139"/>
      <c r="F18" s="139"/>
      <c r="G18" s="139"/>
      <c r="H18" s="139"/>
      <c r="I18" s="139"/>
      <c r="J18" s="139"/>
      <c r="K18" s="138"/>
      <c r="L18" s="138"/>
      <c r="M18" s="138"/>
    </row>
    <row r="19" spans="1:13" s="136" customFormat="1" ht="16.5" customHeight="1">
      <c r="A19" s="139"/>
      <c r="B19" s="139"/>
      <c r="C19" s="139"/>
      <c r="D19" s="139"/>
      <c r="E19" s="139"/>
      <c r="F19" s="139"/>
      <c r="G19" s="139"/>
      <c r="H19" s="139"/>
      <c r="I19" s="139"/>
      <c r="J19" s="139"/>
      <c r="K19" s="138"/>
      <c r="L19" s="138"/>
      <c r="M19" s="138"/>
    </row>
    <row r="20" spans="1:13" s="136" customFormat="1" ht="15.75">
      <c r="A20" s="137" t="s">
        <v>149</v>
      </c>
      <c r="B20" s="138"/>
      <c r="C20" s="138"/>
      <c r="D20" s="138"/>
      <c r="E20" s="138"/>
      <c r="F20" s="138"/>
      <c r="G20" s="135"/>
      <c r="H20" s="138"/>
      <c r="I20" s="138"/>
      <c r="J20" s="138"/>
      <c r="K20" s="138"/>
      <c r="L20" s="138"/>
      <c r="M20" s="138"/>
    </row>
    <row r="21" spans="1:13" s="136" customFormat="1" ht="16.5" customHeight="1">
      <c r="A21" s="137" t="s">
        <v>154</v>
      </c>
      <c r="B21" s="137"/>
      <c r="C21" s="137"/>
      <c r="D21" s="137"/>
      <c r="E21" s="137"/>
      <c r="F21" s="137"/>
      <c r="G21" s="142"/>
      <c r="H21" s="138"/>
      <c r="I21" s="138"/>
      <c r="J21" s="138"/>
      <c r="K21" s="138"/>
      <c r="L21" s="138"/>
      <c r="M21" s="138"/>
    </row>
    <row r="22" spans="1:13" s="136" customFormat="1" ht="15.75">
      <c r="A22" s="138" t="s">
        <v>155</v>
      </c>
      <c r="B22" s="138"/>
      <c r="C22" s="138"/>
      <c r="D22" s="138"/>
      <c r="E22" s="138"/>
      <c r="F22" s="138"/>
      <c r="G22" s="135"/>
      <c r="H22" s="138"/>
      <c r="I22" s="138"/>
      <c r="J22" s="138"/>
      <c r="K22" s="138"/>
      <c r="L22" s="138"/>
      <c r="M22" s="138"/>
    </row>
    <row r="23" spans="1:13" s="136" customFormat="1" ht="15.75">
      <c r="A23" s="138" t="s">
        <v>156</v>
      </c>
      <c r="B23" s="138"/>
      <c r="C23" s="138"/>
      <c r="D23" s="138"/>
      <c r="E23" s="138"/>
      <c r="F23" s="138"/>
      <c r="G23" s="135"/>
      <c r="H23" s="138"/>
      <c r="I23" s="138"/>
      <c r="J23" s="138"/>
      <c r="K23" s="138"/>
      <c r="L23" s="138"/>
      <c r="M23" s="138"/>
    </row>
    <row r="24" spans="1:13" s="136" customFormat="1" ht="35.25" customHeight="1">
      <c r="A24" s="182" t="s">
        <v>157</v>
      </c>
      <c r="B24" s="187"/>
      <c r="C24" s="187"/>
      <c r="D24" s="187"/>
      <c r="E24" s="187"/>
      <c r="F24" s="187"/>
      <c r="G24" s="187"/>
      <c r="H24" s="187"/>
      <c r="I24" s="187"/>
      <c r="J24" s="138"/>
      <c r="K24" s="138"/>
      <c r="L24" s="138"/>
      <c r="M24" s="138"/>
    </row>
    <row r="25" spans="1:13" s="136" customFormat="1" ht="12.75" customHeight="1">
      <c r="A25" s="138"/>
      <c r="B25" s="138"/>
      <c r="C25" s="138"/>
      <c r="D25" s="138"/>
      <c r="E25" s="138"/>
      <c r="F25" s="138"/>
      <c r="G25" s="135"/>
      <c r="H25" s="138"/>
      <c r="I25" s="138"/>
      <c r="J25" s="138"/>
      <c r="K25" s="138"/>
      <c r="L25" s="138"/>
      <c r="M25" s="138"/>
    </row>
    <row r="26" spans="1:13" s="136" customFormat="1" ht="17.25" customHeight="1">
      <c r="A26" s="137" t="s">
        <v>158</v>
      </c>
      <c r="B26" s="138"/>
      <c r="C26" s="138"/>
      <c r="D26" s="138"/>
      <c r="E26" s="138"/>
      <c r="F26" s="138"/>
      <c r="G26" s="135"/>
      <c r="H26" s="138"/>
      <c r="I26" s="138"/>
      <c r="J26" s="138"/>
      <c r="K26" s="138"/>
      <c r="L26" s="138"/>
      <c r="M26" s="138"/>
    </row>
    <row r="27" spans="1:13" s="136" customFormat="1" ht="15.75">
      <c r="A27" s="138" t="s">
        <v>159</v>
      </c>
      <c r="B27" s="138"/>
      <c r="C27" s="138"/>
      <c r="D27" s="138"/>
      <c r="E27" s="138"/>
      <c r="F27" s="138"/>
      <c r="G27" s="135"/>
      <c r="H27" s="138"/>
      <c r="I27" s="138"/>
      <c r="J27" s="138"/>
      <c r="K27" s="138"/>
      <c r="L27" s="138"/>
      <c r="M27" s="138"/>
    </row>
    <row r="28" spans="1:13" s="136" customFormat="1" ht="15.75">
      <c r="A28" s="138" t="s">
        <v>160</v>
      </c>
      <c r="B28" s="138"/>
      <c r="C28" s="138"/>
      <c r="D28" s="138"/>
      <c r="E28" s="138"/>
      <c r="F28" s="138"/>
      <c r="G28" s="135"/>
      <c r="H28" s="138"/>
      <c r="I28" s="138"/>
      <c r="J28" s="138"/>
      <c r="K28" s="138"/>
      <c r="L28" s="138"/>
      <c r="M28" s="138"/>
    </row>
    <row r="29" spans="1:13" s="136" customFormat="1" ht="15.75">
      <c r="A29" s="138" t="s">
        <v>161</v>
      </c>
      <c r="B29" s="138"/>
      <c r="C29" s="138"/>
      <c r="D29" s="138"/>
      <c r="E29" s="138"/>
      <c r="F29" s="138"/>
      <c r="G29" s="135"/>
      <c r="H29" s="138"/>
      <c r="I29" s="138"/>
      <c r="J29" s="138"/>
      <c r="K29" s="138"/>
      <c r="L29" s="138"/>
      <c r="M29" s="138"/>
    </row>
    <row r="30" spans="1:13" s="136" customFormat="1" ht="11.25" customHeight="1">
      <c r="A30" s="138"/>
      <c r="B30" s="138"/>
      <c r="C30" s="138"/>
      <c r="D30" s="138"/>
      <c r="E30" s="138"/>
      <c r="F30" s="138"/>
      <c r="G30" s="135"/>
      <c r="H30" s="138"/>
      <c r="I30" s="138"/>
      <c r="J30" s="138"/>
      <c r="K30" s="138"/>
      <c r="L30" s="138"/>
      <c r="M30" s="138"/>
    </row>
    <row r="31" spans="1:13" s="136" customFormat="1" ht="32.25" customHeight="1">
      <c r="A31" s="186" t="s">
        <v>162</v>
      </c>
      <c r="B31" s="187"/>
      <c r="C31" s="187"/>
      <c r="D31" s="187"/>
      <c r="E31" s="187"/>
      <c r="F31" s="187"/>
      <c r="G31" s="187"/>
      <c r="H31" s="187"/>
      <c r="I31" s="187"/>
      <c r="J31" s="140"/>
      <c r="K31" s="138"/>
      <c r="L31" s="138"/>
      <c r="M31" s="138"/>
    </row>
    <row r="32" spans="1:13" s="136" customFormat="1" ht="15.75">
      <c r="A32" s="138" t="s">
        <v>163</v>
      </c>
      <c r="B32" s="138"/>
      <c r="C32" s="138"/>
      <c r="D32" s="138"/>
      <c r="E32" s="138"/>
      <c r="F32" s="138"/>
      <c r="G32" s="135"/>
      <c r="H32" s="138"/>
      <c r="I32" s="138"/>
      <c r="J32" s="138"/>
      <c r="K32" s="138"/>
      <c r="L32" s="138"/>
      <c r="M32" s="138"/>
    </row>
    <row r="33" spans="1:13" s="136" customFormat="1" ht="15.75">
      <c r="A33" s="138" t="s">
        <v>164</v>
      </c>
      <c r="B33" s="138"/>
      <c r="C33" s="138"/>
      <c r="D33" s="138"/>
      <c r="E33" s="138"/>
      <c r="F33" s="138"/>
      <c r="G33" s="135"/>
      <c r="H33" s="138"/>
      <c r="I33" s="138"/>
      <c r="J33" s="138"/>
      <c r="K33" s="138"/>
      <c r="L33" s="138"/>
      <c r="M33" s="138"/>
    </row>
    <row r="34" spans="1:13" s="136" customFormat="1" ht="12.75" customHeight="1">
      <c r="A34" s="137"/>
      <c r="B34" s="138"/>
      <c r="C34" s="138"/>
      <c r="D34" s="138"/>
      <c r="E34" s="138"/>
      <c r="F34" s="138"/>
      <c r="G34" s="135"/>
      <c r="H34" s="138"/>
      <c r="I34" s="138"/>
      <c r="J34" s="138"/>
      <c r="K34" s="138"/>
      <c r="L34" s="138"/>
      <c r="M34" s="138"/>
    </row>
    <row r="35" spans="1:13" s="136" customFormat="1" ht="15.75">
      <c r="A35" s="137" t="s">
        <v>165</v>
      </c>
      <c r="B35" s="138"/>
      <c r="C35" s="138"/>
      <c r="D35" s="138"/>
      <c r="E35" s="138"/>
      <c r="F35" s="138"/>
      <c r="G35" s="135"/>
      <c r="H35" s="138"/>
      <c r="I35" s="138"/>
      <c r="J35" s="138"/>
      <c r="K35" s="138"/>
      <c r="L35" s="138"/>
      <c r="M35" s="138"/>
    </row>
    <row r="36" spans="1:13" s="136" customFormat="1" ht="15.75">
      <c r="A36" s="138" t="s">
        <v>166</v>
      </c>
      <c r="B36" s="138"/>
      <c r="C36" s="138"/>
      <c r="D36" s="138"/>
      <c r="E36" s="138"/>
      <c r="F36" s="138"/>
      <c r="G36" s="135"/>
      <c r="H36" s="138"/>
      <c r="I36" s="138"/>
      <c r="J36" s="138"/>
      <c r="K36" s="138"/>
      <c r="L36" s="138"/>
      <c r="M36" s="138"/>
    </row>
    <row r="37" spans="1:13" s="136" customFormat="1" ht="13.5" customHeight="1">
      <c r="A37" s="137"/>
      <c r="B37" s="138"/>
      <c r="C37" s="138"/>
      <c r="D37" s="138"/>
      <c r="E37" s="138"/>
      <c r="F37" s="138"/>
      <c r="G37" s="135"/>
      <c r="H37" s="138"/>
      <c r="I37" s="138"/>
      <c r="J37" s="138"/>
      <c r="K37" s="138"/>
      <c r="L37" s="138"/>
      <c r="M37" s="138"/>
    </row>
    <row r="38" spans="1:13" s="136" customFormat="1" ht="15.75">
      <c r="A38" s="137" t="s">
        <v>167</v>
      </c>
      <c r="B38" s="138"/>
      <c r="C38" s="138"/>
      <c r="D38" s="138"/>
      <c r="E38" s="138"/>
      <c r="F38" s="138"/>
      <c r="G38" s="135"/>
      <c r="H38" s="138"/>
      <c r="I38" s="138"/>
      <c r="J38" s="138"/>
      <c r="K38" s="138"/>
      <c r="L38" s="138"/>
      <c r="M38" s="138"/>
    </row>
    <row r="39" spans="1:9" ht="15" customHeight="1">
      <c r="A39" s="182" t="s">
        <v>168</v>
      </c>
      <c r="B39" s="183"/>
      <c r="C39" s="183"/>
      <c r="D39" s="183"/>
      <c r="E39" s="183"/>
      <c r="F39" s="183"/>
      <c r="G39" s="183"/>
      <c r="H39" s="183"/>
      <c r="I39" s="183"/>
    </row>
    <row r="40" spans="1:9" ht="19.5" customHeight="1">
      <c r="A40" s="183"/>
      <c r="B40" s="183"/>
      <c r="C40" s="183"/>
      <c r="D40" s="183"/>
      <c r="E40" s="183"/>
      <c r="F40" s="183"/>
      <c r="G40" s="183"/>
      <c r="H40" s="183"/>
      <c r="I40" s="183"/>
    </row>
    <row r="41" spans="1:2" ht="15.75">
      <c r="A41" s="138" t="s">
        <v>169</v>
      </c>
      <c r="B41" s="138"/>
    </row>
  </sheetData>
  <sheetProtection/>
  <mergeCells count="6">
    <mergeCell ref="A39:I40"/>
    <mergeCell ref="A1:I2"/>
    <mergeCell ref="A6:I7"/>
    <mergeCell ref="A8:I9"/>
    <mergeCell ref="A31:I31"/>
    <mergeCell ref="A24:I24"/>
  </mergeCells>
  <printOptions verticalCentered="1"/>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Z162"/>
  <sheetViews>
    <sheetView view="pageBreakPreview" zoomScaleSheetLayoutView="100" zoomScalePageLayoutView="0" workbookViewId="0" topLeftCell="A1">
      <selection activeCell="A1" sqref="A1"/>
    </sheetView>
  </sheetViews>
  <sheetFormatPr defaultColWidth="9.140625" defaultRowHeight="12.75"/>
  <cols>
    <col min="1" max="1" width="3.57421875" style="1" customWidth="1"/>
    <col min="2" max="2" width="3.28125" style="1" customWidth="1"/>
    <col min="3" max="3" width="3.140625" style="1" customWidth="1"/>
    <col min="4" max="4" width="31.57421875" style="1" customWidth="1"/>
    <col min="5" max="5" width="4.00390625" style="1" customWidth="1"/>
    <col min="6" max="6" width="4.140625" style="1" customWidth="1"/>
    <col min="7" max="7" width="6.7109375" style="1" customWidth="1"/>
    <col min="8" max="10" width="7.28125" style="1" customWidth="1"/>
    <col min="11" max="11" width="22.57421875" style="1" customWidth="1"/>
    <col min="12" max="12" width="7.00390625" style="1" customWidth="1"/>
    <col min="13" max="13" width="6.8515625" style="1" customWidth="1"/>
    <col min="14" max="14" width="45.8515625" style="1" customWidth="1"/>
    <col min="15" max="16384" width="9.140625" style="1" customWidth="1"/>
  </cols>
  <sheetData>
    <row r="1" ht="11.25">
      <c r="N1" s="2"/>
    </row>
    <row r="2" spans="1:14" ht="28.5" customHeight="1">
      <c r="A2" s="444" t="s">
        <v>152</v>
      </c>
      <c r="B2" s="444"/>
      <c r="C2" s="444"/>
      <c r="D2" s="444"/>
      <c r="E2" s="444"/>
      <c r="F2" s="444"/>
      <c r="G2" s="444"/>
      <c r="H2" s="444"/>
      <c r="I2" s="444"/>
      <c r="J2" s="444"/>
      <c r="K2" s="444"/>
      <c r="L2" s="444"/>
      <c r="M2" s="444"/>
      <c r="N2" s="444"/>
    </row>
    <row r="3" spans="1:14" ht="15" customHeight="1">
      <c r="A3" s="444" t="s">
        <v>151</v>
      </c>
      <c r="B3" s="444"/>
      <c r="C3" s="444"/>
      <c r="D3" s="444"/>
      <c r="E3" s="444"/>
      <c r="F3" s="444"/>
      <c r="G3" s="444"/>
      <c r="H3" s="444"/>
      <c r="I3" s="444"/>
      <c r="J3" s="444"/>
      <c r="K3" s="444"/>
      <c r="L3" s="444"/>
      <c r="M3" s="444"/>
      <c r="N3" s="444"/>
    </row>
    <row r="4" ht="12" customHeight="1" thickBot="1">
      <c r="N4" s="2" t="s">
        <v>0</v>
      </c>
    </row>
    <row r="5" spans="1:14" s="3" customFormat="1" ht="27" customHeight="1" thickBot="1">
      <c r="A5" s="445" t="s">
        <v>186</v>
      </c>
      <c r="B5" s="446"/>
      <c r="C5" s="446"/>
      <c r="D5" s="451" t="s">
        <v>1</v>
      </c>
      <c r="E5" s="454" t="s">
        <v>2</v>
      </c>
      <c r="F5" s="456" t="s">
        <v>3</v>
      </c>
      <c r="G5" s="432" t="s">
        <v>4</v>
      </c>
      <c r="H5" s="200" t="s">
        <v>5</v>
      </c>
      <c r="I5" s="460"/>
      <c r="J5" s="461"/>
      <c r="K5" s="462" t="s">
        <v>6</v>
      </c>
      <c r="L5" s="462"/>
      <c r="M5" s="461"/>
      <c r="N5" s="463" t="s">
        <v>7</v>
      </c>
    </row>
    <row r="6" spans="1:14" s="3" customFormat="1" ht="18.75" customHeight="1">
      <c r="A6" s="447"/>
      <c r="B6" s="448"/>
      <c r="C6" s="448"/>
      <c r="D6" s="452"/>
      <c r="E6" s="434"/>
      <c r="F6" s="457"/>
      <c r="G6" s="459"/>
      <c r="H6" s="437" t="s">
        <v>189</v>
      </c>
      <c r="I6" s="432" t="s">
        <v>190</v>
      </c>
      <c r="J6" s="440" t="s">
        <v>9</v>
      </c>
      <c r="K6" s="442" t="s">
        <v>10</v>
      </c>
      <c r="L6" s="432" t="s">
        <v>11</v>
      </c>
      <c r="M6" s="434" t="s">
        <v>12</v>
      </c>
      <c r="N6" s="464"/>
    </row>
    <row r="7" spans="1:14" s="3" customFormat="1" ht="66" customHeight="1" thickBot="1">
      <c r="A7" s="449"/>
      <c r="B7" s="450"/>
      <c r="C7" s="450"/>
      <c r="D7" s="453"/>
      <c r="E7" s="455"/>
      <c r="F7" s="458"/>
      <c r="G7" s="439"/>
      <c r="H7" s="438"/>
      <c r="I7" s="439"/>
      <c r="J7" s="441"/>
      <c r="K7" s="443"/>
      <c r="L7" s="433"/>
      <c r="M7" s="435"/>
      <c r="N7" s="465"/>
    </row>
    <row r="8" spans="1:14" ht="18" customHeight="1">
      <c r="A8" s="235" t="s">
        <v>13</v>
      </c>
      <c r="B8" s="237" t="s">
        <v>13</v>
      </c>
      <c r="C8" s="237" t="s">
        <v>13</v>
      </c>
      <c r="D8" s="239" t="s">
        <v>14</v>
      </c>
      <c r="E8" s="424"/>
      <c r="F8" s="247" t="s">
        <v>15</v>
      </c>
      <c r="G8" s="7" t="s">
        <v>16</v>
      </c>
      <c r="H8" s="8">
        <v>647.6</v>
      </c>
      <c r="I8" s="8">
        <v>495.1</v>
      </c>
      <c r="J8" s="8">
        <v>495.1</v>
      </c>
      <c r="K8" s="343" t="s">
        <v>17</v>
      </c>
      <c r="L8" s="420">
        <v>31</v>
      </c>
      <c r="M8" s="420">
        <v>31</v>
      </c>
      <c r="N8" s="422"/>
    </row>
    <row r="9" spans="1:52" ht="18.75" customHeight="1" thickBot="1">
      <c r="A9" s="236"/>
      <c r="B9" s="238"/>
      <c r="C9" s="238"/>
      <c r="D9" s="240"/>
      <c r="E9" s="426"/>
      <c r="F9" s="248"/>
      <c r="G9" s="12" t="s">
        <v>18</v>
      </c>
      <c r="H9" s="13">
        <f>H8</f>
        <v>647.6</v>
      </c>
      <c r="I9" s="13">
        <f>I8</f>
        <v>495.1</v>
      </c>
      <c r="J9" s="13">
        <f>J8</f>
        <v>495.1</v>
      </c>
      <c r="K9" s="436"/>
      <c r="L9" s="421"/>
      <c r="M9" s="421"/>
      <c r="N9" s="423"/>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row>
    <row r="10" spans="1:52" s="21" customFormat="1" ht="24" customHeight="1">
      <c r="A10" s="4" t="s">
        <v>13</v>
      </c>
      <c r="B10" s="237" t="s">
        <v>13</v>
      </c>
      <c r="C10" s="237" t="s">
        <v>19</v>
      </c>
      <c r="D10" s="239" t="s">
        <v>20</v>
      </c>
      <c r="E10" s="424"/>
      <c r="F10" s="6" t="s">
        <v>15</v>
      </c>
      <c r="G10" s="7" t="s">
        <v>16</v>
      </c>
      <c r="H10" s="16">
        <v>10638.1</v>
      </c>
      <c r="I10" s="16">
        <v>11038.7</v>
      </c>
      <c r="J10" s="17">
        <v>10866.1</v>
      </c>
      <c r="K10" s="18" t="s">
        <v>21</v>
      </c>
      <c r="L10" s="19">
        <v>227</v>
      </c>
      <c r="M10" s="20">
        <v>229</v>
      </c>
      <c r="N10" s="427"/>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row>
    <row r="11" spans="1:14" ht="15" customHeight="1">
      <c r="A11" s="22"/>
      <c r="B11" s="255"/>
      <c r="C11" s="255"/>
      <c r="D11" s="256"/>
      <c r="E11" s="425"/>
      <c r="F11" s="23"/>
      <c r="G11" s="24" t="s">
        <v>22</v>
      </c>
      <c r="H11" s="25"/>
      <c r="I11" s="25">
        <v>5.5</v>
      </c>
      <c r="J11" s="152">
        <v>5.5</v>
      </c>
      <c r="K11" s="430" t="s">
        <v>23</v>
      </c>
      <c r="L11" s="26">
        <v>146.5</v>
      </c>
      <c r="M11" s="27">
        <v>144.5</v>
      </c>
      <c r="N11" s="428"/>
    </row>
    <row r="12" spans="1:14" ht="17.25" customHeight="1" thickBot="1">
      <c r="A12" s="28"/>
      <c r="B12" s="238"/>
      <c r="C12" s="238"/>
      <c r="D12" s="240"/>
      <c r="E12" s="426"/>
      <c r="F12" s="29"/>
      <c r="G12" s="12" t="s">
        <v>18</v>
      </c>
      <c r="H12" s="14">
        <f>H10</f>
        <v>10638.1</v>
      </c>
      <c r="I12" s="14">
        <f>I10+I11</f>
        <v>11044.2</v>
      </c>
      <c r="J12" s="30">
        <f>J11+J10</f>
        <v>10871.6</v>
      </c>
      <c r="K12" s="431"/>
      <c r="L12" s="31"/>
      <c r="M12" s="32"/>
      <c r="N12" s="429"/>
    </row>
    <row r="13" spans="1:14" ht="14.25" customHeight="1">
      <c r="A13" s="4" t="s">
        <v>13</v>
      </c>
      <c r="B13" s="5" t="s">
        <v>13</v>
      </c>
      <c r="C13" s="237" t="s">
        <v>24</v>
      </c>
      <c r="D13" s="239" t="s">
        <v>25</v>
      </c>
      <c r="E13" s="241"/>
      <c r="F13" s="247" t="s">
        <v>15</v>
      </c>
      <c r="G13" s="33" t="s">
        <v>16</v>
      </c>
      <c r="H13" s="16">
        <v>152.9</v>
      </c>
      <c r="I13" s="16">
        <v>193.5</v>
      </c>
      <c r="J13" s="16">
        <v>193.5</v>
      </c>
      <c r="K13" s="328" t="s">
        <v>26</v>
      </c>
      <c r="L13" s="395">
        <v>5</v>
      </c>
      <c r="M13" s="395">
        <v>5</v>
      </c>
      <c r="N13" s="397"/>
    </row>
    <row r="14" spans="1:14" ht="15.75" customHeight="1" thickBot="1">
      <c r="A14" s="10"/>
      <c r="B14" s="11"/>
      <c r="C14" s="238"/>
      <c r="D14" s="240"/>
      <c r="E14" s="242"/>
      <c r="F14" s="248"/>
      <c r="G14" s="12" t="s">
        <v>18</v>
      </c>
      <c r="H14" s="14">
        <f>H13</f>
        <v>152.9</v>
      </c>
      <c r="I14" s="14">
        <f>I13</f>
        <v>193.5</v>
      </c>
      <c r="J14" s="14">
        <f>J13</f>
        <v>193.5</v>
      </c>
      <c r="K14" s="413"/>
      <c r="L14" s="396"/>
      <c r="M14" s="396"/>
      <c r="N14" s="398"/>
    </row>
    <row r="15" spans="1:14" ht="21" customHeight="1">
      <c r="A15" s="235" t="s">
        <v>13</v>
      </c>
      <c r="B15" s="237" t="s">
        <v>13</v>
      </c>
      <c r="C15" s="237" t="s">
        <v>27</v>
      </c>
      <c r="D15" s="239" t="s">
        <v>28</v>
      </c>
      <c r="E15" s="241"/>
      <c r="F15" s="247" t="s">
        <v>29</v>
      </c>
      <c r="G15" s="7" t="s">
        <v>16</v>
      </c>
      <c r="H15" s="8">
        <v>371.7</v>
      </c>
      <c r="I15" s="8">
        <v>356.1</v>
      </c>
      <c r="J15" s="16">
        <v>340.7</v>
      </c>
      <c r="K15" s="328" t="s">
        <v>26</v>
      </c>
      <c r="L15" s="251">
        <v>6</v>
      </c>
      <c r="M15" s="251">
        <v>6</v>
      </c>
      <c r="N15" s="417"/>
    </row>
    <row r="16" spans="1:14" ht="17.25" customHeight="1" thickBot="1">
      <c r="A16" s="236"/>
      <c r="B16" s="238"/>
      <c r="C16" s="238"/>
      <c r="D16" s="240"/>
      <c r="E16" s="242"/>
      <c r="F16" s="248"/>
      <c r="G16" s="12" t="s">
        <v>18</v>
      </c>
      <c r="H16" s="14">
        <f>H15</f>
        <v>371.7</v>
      </c>
      <c r="I16" s="14">
        <f>I15</f>
        <v>356.1</v>
      </c>
      <c r="J16" s="14">
        <f>J15</f>
        <v>340.7</v>
      </c>
      <c r="K16" s="413"/>
      <c r="L16" s="367"/>
      <c r="M16" s="367"/>
      <c r="N16" s="419"/>
    </row>
    <row r="17" spans="1:14" ht="15" customHeight="1">
      <c r="A17" s="235" t="s">
        <v>13</v>
      </c>
      <c r="B17" s="237" t="s">
        <v>19</v>
      </c>
      <c r="C17" s="237" t="s">
        <v>13</v>
      </c>
      <c r="D17" s="239" t="s">
        <v>30</v>
      </c>
      <c r="E17" s="241"/>
      <c r="F17" s="247" t="s">
        <v>31</v>
      </c>
      <c r="G17" s="7" t="s">
        <v>32</v>
      </c>
      <c r="H17" s="8">
        <v>384.9</v>
      </c>
      <c r="I17" s="8">
        <v>407.1</v>
      </c>
      <c r="J17" s="8">
        <v>402.4</v>
      </c>
      <c r="K17" s="233" t="s">
        <v>26</v>
      </c>
      <c r="L17" s="251">
        <v>12</v>
      </c>
      <c r="M17" s="251">
        <v>12</v>
      </c>
      <c r="N17" s="417"/>
    </row>
    <row r="18" spans="1:14" ht="13.5" customHeight="1">
      <c r="A18" s="254"/>
      <c r="B18" s="255"/>
      <c r="C18" s="255"/>
      <c r="D18" s="256"/>
      <c r="E18" s="253"/>
      <c r="F18" s="355"/>
      <c r="G18" s="36" t="s">
        <v>16</v>
      </c>
      <c r="H18" s="25">
        <v>40.5</v>
      </c>
      <c r="I18" s="25">
        <v>40.5</v>
      </c>
      <c r="J18" s="37">
        <v>39.5</v>
      </c>
      <c r="K18" s="368"/>
      <c r="L18" s="366"/>
      <c r="M18" s="366"/>
      <c r="N18" s="418"/>
    </row>
    <row r="19" spans="1:14" ht="15.75" customHeight="1" thickBot="1">
      <c r="A19" s="236"/>
      <c r="B19" s="238"/>
      <c r="C19" s="238"/>
      <c r="D19" s="240"/>
      <c r="E19" s="242"/>
      <c r="F19" s="248"/>
      <c r="G19" s="38" t="s">
        <v>18</v>
      </c>
      <c r="H19" s="14">
        <f>H18+H17</f>
        <v>425.4</v>
      </c>
      <c r="I19" s="14">
        <f>I18+I17</f>
        <v>447.6</v>
      </c>
      <c r="J19" s="14">
        <f>J18+J17</f>
        <v>441.9</v>
      </c>
      <c r="K19" s="369"/>
      <c r="L19" s="367"/>
      <c r="M19" s="367"/>
      <c r="N19" s="419"/>
    </row>
    <row r="20" spans="1:14" ht="14.25" customHeight="1">
      <c r="A20" s="217" t="s">
        <v>13</v>
      </c>
      <c r="B20" s="219" t="s">
        <v>19</v>
      </c>
      <c r="C20" s="219" t="s">
        <v>19</v>
      </c>
      <c r="D20" s="239" t="s">
        <v>33</v>
      </c>
      <c r="E20" s="241"/>
      <c r="F20" s="247" t="s">
        <v>31</v>
      </c>
      <c r="G20" s="7" t="s">
        <v>32</v>
      </c>
      <c r="H20" s="8">
        <v>10.5</v>
      </c>
      <c r="I20" s="8">
        <v>10.5</v>
      </c>
      <c r="J20" s="40">
        <v>8.6</v>
      </c>
      <c r="K20" s="415"/>
      <c r="L20" s="395"/>
      <c r="M20" s="395"/>
      <c r="N20" s="397"/>
    </row>
    <row r="21" spans="1:14" ht="16.5" customHeight="1" thickBot="1">
      <c r="A21" s="405"/>
      <c r="B21" s="406"/>
      <c r="C21" s="406"/>
      <c r="D21" s="240"/>
      <c r="E21" s="242"/>
      <c r="F21" s="248"/>
      <c r="G21" s="38" t="s">
        <v>18</v>
      </c>
      <c r="H21" s="14">
        <f>SUM(H20)</f>
        <v>10.5</v>
      </c>
      <c r="I21" s="14">
        <f>SUM(I20)</f>
        <v>10.5</v>
      </c>
      <c r="J21" s="14">
        <f>SUM(J20)</f>
        <v>8.6</v>
      </c>
      <c r="K21" s="416"/>
      <c r="L21" s="396"/>
      <c r="M21" s="396"/>
      <c r="N21" s="398"/>
    </row>
    <row r="22" spans="1:14" ht="33" customHeight="1">
      <c r="A22" s="235" t="s">
        <v>13</v>
      </c>
      <c r="B22" s="237" t="s">
        <v>19</v>
      </c>
      <c r="C22" s="219" t="s">
        <v>24</v>
      </c>
      <c r="D22" s="239" t="s">
        <v>34</v>
      </c>
      <c r="E22" s="241"/>
      <c r="F22" s="247" t="s">
        <v>35</v>
      </c>
      <c r="G22" s="7" t="s">
        <v>32</v>
      </c>
      <c r="H22" s="8">
        <v>10</v>
      </c>
      <c r="I22" s="8">
        <v>11</v>
      </c>
      <c r="J22" s="40">
        <v>10.8</v>
      </c>
      <c r="K22" s="415"/>
      <c r="L22" s="395"/>
      <c r="M22" s="395"/>
      <c r="N22" s="397"/>
    </row>
    <row r="23" spans="1:14" ht="20.25" customHeight="1" thickBot="1">
      <c r="A23" s="236"/>
      <c r="B23" s="238"/>
      <c r="C23" s="406"/>
      <c r="D23" s="240"/>
      <c r="E23" s="242"/>
      <c r="F23" s="248"/>
      <c r="G23" s="38" t="s">
        <v>18</v>
      </c>
      <c r="H23" s="14">
        <f>SUM(H22)</f>
        <v>10</v>
      </c>
      <c r="I23" s="14">
        <f>SUM(I22)</f>
        <v>11</v>
      </c>
      <c r="J23" s="14">
        <f>SUM(J22)</f>
        <v>10.8</v>
      </c>
      <c r="K23" s="416"/>
      <c r="L23" s="396"/>
      <c r="M23" s="396"/>
      <c r="N23" s="398"/>
    </row>
    <row r="24" spans="1:14" ht="25.5" customHeight="1">
      <c r="A24" s="235" t="s">
        <v>13</v>
      </c>
      <c r="B24" s="237" t="s">
        <v>19</v>
      </c>
      <c r="C24" s="237" t="s">
        <v>27</v>
      </c>
      <c r="D24" s="239" t="s">
        <v>36</v>
      </c>
      <c r="E24" s="241"/>
      <c r="F24" s="247" t="s">
        <v>37</v>
      </c>
      <c r="G24" s="7" t="s">
        <v>32</v>
      </c>
      <c r="H24" s="8">
        <v>220.8</v>
      </c>
      <c r="I24" s="8">
        <v>220.9</v>
      </c>
      <c r="J24" s="40">
        <v>142.9</v>
      </c>
      <c r="K24" s="328" t="s">
        <v>38</v>
      </c>
      <c r="L24" s="395">
        <v>12</v>
      </c>
      <c r="M24" s="395">
        <v>15</v>
      </c>
      <c r="N24" s="328"/>
    </row>
    <row r="25" spans="1:14" ht="39" customHeight="1">
      <c r="A25" s="254"/>
      <c r="B25" s="255"/>
      <c r="C25" s="255"/>
      <c r="D25" s="256"/>
      <c r="E25" s="253"/>
      <c r="F25" s="355"/>
      <c r="G25" s="36" t="s">
        <v>22</v>
      </c>
      <c r="H25" s="25"/>
      <c r="I25" s="25">
        <v>2000</v>
      </c>
      <c r="J25" s="41">
        <v>1968.5</v>
      </c>
      <c r="K25" s="414"/>
      <c r="L25" s="403"/>
      <c r="M25" s="403"/>
      <c r="N25" s="414"/>
    </row>
    <row r="26" spans="1:14" ht="15.75" customHeight="1" thickBot="1">
      <c r="A26" s="236"/>
      <c r="B26" s="238"/>
      <c r="C26" s="238"/>
      <c r="D26" s="240"/>
      <c r="E26" s="242"/>
      <c r="F26" s="248"/>
      <c r="G26" s="38" t="s">
        <v>18</v>
      </c>
      <c r="H26" s="14">
        <f>SUM(H24)</f>
        <v>220.8</v>
      </c>
      <c r="I26" s="14">
        <f>I25+I24</f>
        <v>2220.9</v>
      </c>
      <c r="J26" s="14">
        <f>J25+J24</f>
        <v>2111.4</v>
      </c>
      <c r="K26" s="413"/>
      <c r="L26" s="396"/>
      <c r="M26" s="396"/>
      <c r="N26" s="413"/>
    </row>
    <row r="27" spans="1:14" ht="18.75" customHeight="1">
      <c r="A27" s="235" t="s">
        <v>13</v>
      </c>
      <c r="B27" s="237" t="s">
        <v>19</v>
      </c>
      <c r="C27" s="237" t="s">
        <v>39</v>
      </c>
      <c r="D27" s="239" t="s">
        <v>40</v>
      </c>
      <c r="E27" s="241"/>
      <c r="F27" s="247" t="s">
        <v>41</v>
      </c>
      <c r="G27" s="7" t="s">
        <v>32</v>
      </c>
      <c r="H27" s="8">
        <v>51</v>
      </c>
      <c r="I27" s="8">
        <v>36.6</v>
      </c>
      <c r="J27" s="153">
        <v>35.7</v>
      </c>
      <c r="K27" s="328" t="s">
        <v>26</v>
      </c>
      <c r="L27" s="395">
        <v>1</v>
      </c>
      <c r="M27" s="395">
        <v>2</v>
      </c>
      <c r="N27" s="397"/>
    </row>
    <row r="28" spans="1:14" ht="15" customHeight="1" thickBot="1">
      <c r="A28" s="236"/>
      <c r="B28" s="238"/>
      <c r="C28" s="238"/>
      <c r="D28" s="240"/>
      <c r="E28" s="242"/>
      <c r="F28" s="248"/>
      <c r="G28" s="12" t="s">
        <v>18</v>
      </c>
      <c r="H28" s="14">
        <f>H27</f>
        <v>51</v>
      </c>
      <c r="I28" s="14">
        <f>I27</f>
        <v>36.6</v>
      </c>
      <c r="J28" s="14">
        <f>J27</f>
        <v>35.7</v>
      </c>
      <c r="K28" s="413"/>
      <c r="L28" s="396"/>
      <c r="M28" s="396"/>
      <c r="N28" s="398"/>
    </row>
    <row r="29" spans="1:14" ht="17.25" customHeight="1">
      <c r="A29" s="235" t="s">
        <v>13</v>
      </c>
      <c r="B29" s="237" t="s">
        <v>19</v>
      </c>
      <c r="C29" s="237" t="s">
        <v>42</v>
      </c>
      <c r="D29" s="239" t="s">
        <v>43</v>
      </c>
      <c r="E29" s="241"/>
      <c r="F29" s="247" t="s">
        <v>44</v>
      </c>
      <c r="G29" s="7" t="s">
        <v>32</v>
      </c>
      <c r="H29" s="8">
        <v>196.7</v>
      </c>
      <c r="I29" s="8">
        <v>181.4</v>
      </c>
      <c r="J29" s="40">
        <v>171.9</v>
      </c>
      <c r="K29" s="328" t="s">
        <v>26</v>
      </c>
      <c r="L29" s="395">
        <v>9</v>
      </c>
      <c r="M29" s="395">
        <v>9</v>
      </c>
      <c r="N29" s="397"/>
    </row>
    <row r="30" spans="1:14" ht="16.5" customHeight="1" thickBot="1">
      <c r="A30" s="236"/>
      <c r="B30" s="238"/>
      <c r="C30" s="238"/>
      <c r="D30" s="240"/>
      <c r="E30" s="242"/>
      <c r="F30" s="248"/>
      <c r="G30" s="12" t="s">
        <v>18</v>
      </c>
      <c r="H30" s="14">
        <f>H29</f>
        <v>196.7</v>
      </c>
      <c r="I30" s="14">
        <f>I29</f>
        <v>181.4</v>
      </c>
      <c r="J30" s="14">
        <f>J29</f>
        <v>171.9</v>
      </c>
      <c r="K30" s="413"/>
      <c r="L30" s="396"/>
      <c r="M30" s="396"/>
      <c r="N30" s="398"/>
    </row>
    <row r="31" spans="1:14" ht="14.25" customHeight="1">
      <c r="A31" s="235" t="s">
        <v>13</v>
      </c>
      <c r="B31" s="237" t="s">
        <v>19</v>
      </c>
      <c r="C31" s="219" t="s">
        <v>45</v>
      </c>
      <c r="D31" s="239" t="s">
        <v>46</v>
      </c>
      <c r="E31" s="241"/>
      <c r="F31" s="6" t="s">
        <v>47</v>
      </c>
      <c r="G31" s="7" t="s">
        <v>32</v>
      </c>
      <c r="H31" s="8">
        <v>601.6</v>
      </c>
      <c r="I31" s="8">
        <v>601.6</v>
      </c>
      <c r="J31" s="16">
        <v>596.8</v>
      </c>
      <c r="K31" s="42" t="s">
        <v>26</v>
      </c>
      <c r="L31" s="7">
        <v>15</v>
      </c>
      <c r="M31" s="7">
        <v>15</v>
      </c>
      <c r="N31" s="397"/>
    </row>
    <row r="32" spans="1:14" ht="15" customHeight="1">
      <c r="A32" s="254"/>
      <c r="B32" s="255"/>
      <c r="C32" s="273"/>
      <c r="D32" s="256"/>
      <c r="E32" s="253"/>
      <c r="F32" s="43" t="s">
        <v>48</v>
      </c>
      <c r="G32" s="44" t="s">
        <v>32</v>
      </c>
      <c r="H32" s="37">
        <v>40.5</v>
      </c>
      <c r="I32" s="37">
        <v>28.7</v>
      </c>
      <c r="J32" s="41">
        <v>27.7</v>
      </c>
      <c r="K32" s="45" t="s">
        <v>26</v>
      </c>
      <c r="L32" s="44">
        <v>1</v>
      </c>
      <c r="M32" s="44">
        <v>1</v>
      </c>
      <c r="N32" s="404"/>
    </row>
    <row r="33" spans="1:14" ht="15.75" customHeight="1" thickBot="1">
      <c r="A33" s="236"/>
      <c r="B33" s="238"/>
      <c r="C33" s="406"/>
      <c r="D33" s="240"/>
      <c r="E33" s="242"/>
      <c r="F33" s="46"/>
      <c r="G33" s="12" t="s">
        <v>18</v>
      </c>
      <c r="H33" s="14">
        <f>H32+H31</f>
        <v>642.1</v>
      </c>
      <c r="I33" s="14">
        <f>I32+I31</f>
        <v>630.3000000000001</v>
      </c>
      <c r="J33" s="14">
        <f>J32+J31</f>
        <v>624.5</v>
      </c>
      <c r="K33" s="39"/>
      <c r="L33" s="34"/>
      <c r="M33" s="34"/>
      <c r="N33" s="398"/>
    </row>
    <row r="34" spans="1:14" ht="15.75" customHeight="1">
      <c r="A34" s="235" t="s">
        <v>13</v>
      </c>
      <c r="B34" s="237" t="s">
        <v>19</v>
      </c>
      <c r="C34" s="219" t="s">
        <v>49</v>
      </c>
      <c r="D34" s="239" t="s">
        <v>50</v>
      </c>
      <c r="E34" s="241"/>
      <c r="F34" s="247" t="s">
        <v>51</v>
      </c>
      <c r="G34" s="7" t="s">
        <v>32</v>
      </c>
      <c r="H34" s="8">
        <v>54.6</v>
      </c>
      <c r="I34" s="8">
        <v>54.6</v>
      </c>
      <c r="J34" s="40">
        <v>54.6</v>
      </c>
      <c r="K34" s="241"/>
      <c r="L34" s="395"/>
      <c r="M34" s="395"/>
      <c r="N34" s="397"/>
    </row>
    <row r="35" spans="1:14" ht="15" customHeight="1" thickBot="1">
      <c r="A35" s="236"/>
      <c r="B35" s="238"/>
      <c r="C35" s="406"/>
      <c r="D35" s="240"/>
      <c r="E35" s="242"/>
      <c r="F35" s="248"/>
      <c r="G35" s="12" t="s">
        <v>18</v>
      </c>
      <c r="H35" s="14">
        <f>SUM(H34)</f>
        <v>54.6</v>
      </c>
      <c r="I35" s="14">
        <f>SUM(I34)</f>
        <v>54.6</v>
      </c>
      <c r="J35" s="14">
        <f>SUM(J34)</f>
        <v>54.6</v>
      </c>
      <c r="K35" s="242"/>
      <c r="L35" s="396"/>
      <c r="M35" s="396"/>
      <c r="N35" s="398"/>
    </row>
    <row r="36" spans="1:14" ht="14.25" customHeight="1">
      <c r="A36" s="235" t="s">
        <v>13</v>
      </c>
      <c r="B36" s="237" t="s">
        <v>19</v>
      </c>
      <c r="C36" s="237" t="s">
        <v>52</v>
      </c>
      <c r="D36" s="239" t="s">
        <v>53</v>
      </c>
      <c r="E36" s="241"/>
      <c r="F36" s="247" t="s">
        <v>54</v>
      </c>
      <c r="G36" s="7" t="s">
        <v>32</v>
      </c>
      <c r="H36" s="8">
        <v>160.3</v>
      </c>
      <c r="I36" s="8">
        <f>160.3-62.4</f>
        <v>97.9</v>
      </c>
      <c r="J36" s="40">
        <v>94.7</v>
      </c>
      <c r="K36" s="328" t="s">
        <v>26</v>
      </c>
      <c r="L36" s="395">
        <v>2</v>
      </c>
      <c r="M36" s="395">
        <v>2</v>
      </c>
      <c r="N36" s="397"/>
    </row>
    <row r="37" spans="1:14" ht="15" customHeight="1" thickBot="1">
      <c r="A37" s="236"/>
      <c r="B37" s="238"/>
      <c r="C37" s="238"/>
      <c r="D37" s="240"/>
      <c r="E37" s="242"/>
      <c r="F37" s="248"/>
      <c r="G37" s="12" t="s">
        <v>18</v>
      </c>
      <c r="H37" s="14">
        <f>SUM(H36)</f>
        <v>160.3</v>
      </c>
      <c r="I37" s="14">
        <f>SUM(I36)</f>
        <v>97.9</v>
      </c>
      <c r="J37" s="14">
        <f>SUM(J36)</f>
        <v>94.7</v>
      </c>
      <c r="K37" s="413"/>
      <c r="L37" s="396"/>
      <c r="M37" s="396"/>
      <c r="N37" s="398"/>
    </row>
    <row r="38" spans="1:14" ht="15.75" customHeight="1">
      <c r="A38" s="235" t="s">
        <v>13</v>
      </c>
      <c r="B38" s="237" t="s">
        <v>19</v>
      </c>
      <c r="C38" s="219" t="s">
        <v>55</v>
      </c>
      <c r="D38" s="239" t="s">
        <v>56</v>
      </c>
      <c r="E38" s="241"/>
      <c r="F38" s="247" t="s">
        <v>57</v>
      </c>
      <c r="G38" s="7" t="s">
        <v>32</v>
      </c>
      <c r="H38" s="8">
        <v>61</v>
      </c>
      <c r="I38" s="8">
        <f>61+6.7</f>
        <v>67.7</v>
      </c>
      <c r="J38" s="40">
        <v>61.5</v>
      </c>
      <c r="K38" s="328" t="s">
        <v>26</v>
      </c>
      <c r="L38" s="395">
        <v>1</v>
      </c>
      <c r="M38" s="395">
        <v>1</v>
      </c>
      <c r="N38" s="397"/>
    </row>
    <row r="39" spans="1:14" ht="14.25" customHeight="1" thickBot="1">
      <c r="A39" s="236"/>
      <c r="B39" s="238"/>
      <c r="C39" s="406"/>
      <c r="D39" s="240"/>
      <c r="E39" s="242"/>
      <c r="F39" s="248"/>
      <c r="G39" s="47" t="s">
        <v>18</v>
      </c>
      <c r="H39" s="14">
        <f>SUM(H38)</f>
        <v>61</v>
      </c>
      <c r="I39" s="48">
        <f>SUM(I38)</f>
        <v>67.7</v>
      </c>
      <c r="J39" s="48">
        <f>SUM(J38)</f>
        <v>61.5</v>
      </c>
      <c r="K39" s="413"/>
      <c r="L39" s="396"/>
      <c r="M39" s="396"/>
      <c r="N39" s="398"/>
    </row>
    <row r="40" spans="1:14" ht="16.5" customHeight="1">
      <c r="A40" s="235" t="s">
        <v>13</v>
      </c>
      <c r="B40" s="237" t="s">
        <v>19</v>
      </c>
      <c r="C40" s="237" t="s">
        <v>58</v>
      </c>
      <c r="D40" s="239" t="s">
        <v>59</v>
      </c>
      <c r="E40" s="241"/>
      <c r="F40" s="247" t="s">
        <v>57</v>
      </c>
      <c r="G40" s="7" t="s">
        <v>32</v>
      </c>
      <c r="H40" s="8">
        <v>331.6</v>
      </c>
      <c r="I40" s="8">
        <v>311.7</v>
      </c>
      <c r="J40" s="153">
        <v>310.3</v>
      </c>
      <c r="K40" s="328" t="s">
        <v>26</v>
      </c>
      <c r="L40" s="395">
        <v>10</v>
      </c>
      <c r="M40" s="395">
        <v>10</v>
      </c>
      <c r="N40" s="397"/>
    </row>
    <row r="41" spans="1:14" ht="16.5" customHeight="1">
      <c r="A41" s="254"/>
      <c r="B41" s="255"/>
      <c r="C41" s="255"/>
      <c r="D41" s="256"/>
      <c r="E41" s="253"/>
      <c r="F41" s="355"/>
      <c r="G41" s="44" t="s">
        <v>16</v>
      </c>
      <c r="H41" s="37"/>
      <c r="I41" s="37">
        <v>5</v>
      </c>
      <c r="J41" s="41">
        <v>5</v>
      </c>
      <c r="K41" s="414"/>
      <c r="L41" s="403"/>
      <c r="M41" s="403"/>
      <c r="N41" s="404"/>
    </row>
    <row r="42" spans="1:14" ht="16.5" customHeight="1">
      <c r="A42" s="254"/>
      <c r="B42" s="255"/>
      <c r="C42" s="255"/>
      <c r="D42" s="256"/>
      <c r="E42" s="253"/>
      <c r="F42" s="355"/>
      <c r="G42" s="49" t="s">
        <v>60</v>
      </c>
      <c r="H42" s="25"/>
      <c r="I42" s="25">
        <v>3.4</v>
      </c>
      <c r="J42" s="41">
        <v>3.4</v>
      </c>
      <c r="K42" s="414"/>
      <c r="L42" s="403"/>
      <c r="M42" s="403"/>
      <c r="N42" s="404"/>
    </row>
    <row r="43" spans="1:14" ht="14.25" customHeight="1" thickBot="1">
      <c r="A43" s="236"/>
      <c r="B43" s="238"/>
      <c r="C43" s="238"/>
      <c r="D43" s="240"/>
      <c r="E43" s="242"/>
      <c r="F43" s="248"/>
      <c r="G43" s="12" t="s">
        <v>18</v>
      </c>
      <c r="H43" s="14">
        <f>SUM(H40)</f>
        <v>331.6</v>
      </c>
      <c r="I43" s="14">
        <f>I42+I41+I40</f>
        <v>320.09999999999997</v>
      </c>
      <c r="J43" s="14">
        <f>J42+J41+J40</f>
        <v>318.7</v>
      </c>
      <c r="K43" s="413"/>
      <c r="L43" s="396"/>
      <c r="M43" s="396"/>
      <c r="N43" s="398"/>
    </row>
    <row r="44" spans="1:14" ht="20.25" customHeight="1">
      <c r="A44" s="217" t="s">
        <v>13</v>
      </c>
      <c r="B44" s="219" t="s">
        <v>19</v>
      </c>
      <c r="C44" s="219" t="s">
        <v>61</v>
      </c>
      <c r="D44" s="407" t="s">
        <v>62</v>
      </c>
      <c r="E44" s="409"/>
      <c r="F44" s="411" t="s">
        <v>35</v>
      </c>
      <c r="G44" s="7" t="s">
        <v>32</v>
      </c>
      <c r="H44" s="50">
        <v>92.8</v>
      </c>
      <c r="I44" s="50">
        <v>82.8</v>
      </c>
      <c r="J44" s="51">
        <v>77.5</v>
      </c>
      <c r="K44" s="328" t="s">
        <v>195</v>
      </c>
      <c r="L44" s="395">
        <v>1600</v>
      </c>
      <c r="M44" s="395">
        <v>1871</v>
      </c>
      <c r="N44" s="397"/>
    </row>
    <row r="45" spans="1:14" ht="18" customHeight="1" thickBot="1">
      <c r="A45" s="405"/>
      <c r="B45" s="406"/>
      <c r="C45" s="406"/>
      <c r="D45" s="408"/>
      <c r="E45" s="410"/>
      <c r="F45" s="412"/>
      <c r="G45" s="12" t="s">
        <v>18</v>
      </c>
      <c r="H45" s="14">
        <f>SUM(H44)</f>
        <v>92.8</v>
      </c>
      <c r="I45" s="14">
        <f>SUM(I44)</f>
        <v>82.8</v>
      </c>
      <c r="J45" s="14">
        <f>SUM(J44)</f>
        <v>77.5</v>
      </c>
      <c r="K45" s="413"/>
      <c r="L45" s="396"/>
      <c r="M45" s="396"/>
      <c r="N45" s="398"/>
    </row>
    <row r="46" spans="1:14" ht="14.25" customHeight="1">
      <c r="A46" s="217" t="s">
        <v>13</v>
      </c>
      <c r="B46" s="219" t="s">
        <v>19</v>
      </c>
      <c r="C46" s="219" t="s">
        <v>63</v>
      </c>
      <c r="D46" s="407" t="s">
        <v>64</v>
      </c>
      <c r="E46" s="409"/>
      <c r="F46" s="411" t="s">
        <v>65</v>
      </c>
      <c r="G46" s="52" t="s">
        <v>32</v>
      </c>
      <c r="H46" s="50">
        <v>243.1</v>
      </c>
      <c r="I46" s="50">
        <v>243.1</v>
      </c>
      <c r="J46" s="154">
        <v>241.9</v>
      </c>
      <c r="K46" s="328" t="s">
        <v>26</v>
      </c>
      <c r="L46" s="395">
        <v>43</v>
      </c>
      <c r="M46" s="395">
        <v>43</v>
      </c>
      <c r="N46" s="397"/>
    </row>
    <row r="47" spans="1:14" ht="14.25" customHeight="1">
      <c r="A47" s="254"/>
      <c r="B47" s="255"/>
      <c r="C47" s="255"/>
      <c r="D47" s="256"/>
      <c r="E47" s="253"/>
      <c r="F47" s="355"/>
      <c r="G47" s="53" t="s">
        <v>16</v>
      </c>
      <c r="H47" s="54"/>
      <c r="I47" s="54">
        <v>237.4</v>
      </c>
      <c r="J47" s="155">
        <v>214.5</v>
      </c>
      <c r="K47" s="414"/>
      <c r="L47" s="403"/>
      <c r="M47" s="403"/>
      <c r="N47" s="404"/>
    </row>
    <row r="48" spans="1:14" ht="14.25" customHeight="1">
      <c r="A48" s="254"/>
      <c r="B48" s="255"/>
      <c r="C48" s="255"/>
      <c r="D48" s="256"/>
      <c r="E48" s="253"/>
      <c r="F48" s="355"/>
      <c r="G48" s="55" t="s">
        <v>22</v>
      </c>
      <c r="H48" s="56"/>
      <c r="I48" s="56">
        <v>5.2</v>
      </c>
      <c r="J48" s="41">
        <v>5.2</v>
      </c>
      <c r="K48" s="414"/>
      <c r="L48" s="403"/>
      <c r="M48" s="403"/>
      <c r="N48" s="404"/>
    </row>
    <row r="49" spans="1:14" ht="17.25" customHeight="1" thickBot="1">
      <c r="A49" s="405"/>
      <c r="B49" s="406"/>
      <c r="C49" s="406"/>
      <c r="D49" s="408"/>
      <c r="E49" s="410"/>
      <c r="F49" s="412"/>
      <c r="G49" s="12" t="s">
        <v>18</v>
      </c>
      <c r="H49" s="14">
        <f>H47+H46</f>
        <v>243.1</v>
      </c>
      <c r="I49" s="14">
        <f>I48+I47+I46</f>
        <v>485.7</v>
      </c>
      <c r="J49" s="14">
        <f>J48+J47+J46</f>
        <v>461.6</v>
      </c>
      <c r="K49" s="413"/>
      <c r="L49" s="396"/>
      <c r="M49" s="396"/>
      <c r="N49" s="398"/>
    </row>
    <row r="50" spans="1:14" ht="20.25" customHeight="1">
      <c r="A50" s="217" t="s">
        <v>13</v>
      </c>
      <c r="B50" s="219" t="s">
        <v>19</v>
      </c>
      <c r="C50" s="219" t="s">
        <v>66</v>
      </c>
      <c r="D50" s="407" t="s">
        <v>67</v>
      </c>
      <c r="E50" s="409"/>
      <c r="F50" s="411" t="s">
        <v>65</v>
      </c>
      <c r="G50" s="52" t="s">
        <v>32</v>
      </c>
      <c r="H50" s="50">
        <v>12.6</v>
      </c>
      <c r="I50" s="50">
        <v>16.2</v>
      </c>
      <c r="J50" s="51">
        <v>12.6</v>
      </c>
      <c r="K50" s="328" t="s">
        <v>26</v>
      </c>
      <c r="L50" s="395">
        <v>0.75</v>
      </c>
      <c r="M50" s="395">
        <v>0.75</v>
      </c>
      <c r="N50" s="397"/>
    </row>
    <row r="51" spans="1:14" ht="15.75" customHeight="1" thickBot="1">
      <c r="A51" s="405"/>
      <c r="B51" s="406"/>
      <c r="C51" s="406"/>
      <c r="D51" s="408"/>
      <c r="E51" s="410"/>
      <c r="F51" s="412"/>
      <c r="G51" s="12" t="s">
        <v>18</v>
      </c>
      <c r="H51" s="14">
        <f>H50</f>
        <v>12.6</v>
      </c>
      <c r="I51" s="14">
        <f>I50</f>
        <v>16.2</v>
      </c>
      <c r="J51" s="14">
        <f>J50</f>
        <v>12.6</v>
      </c>
      <c r="K51" s="413"/>
      <c r="L51" s="396"/>
      <c r="M51" s="396"/>
      <c r="N51" s="398"/>
    </row>
    <row r="52" spans="1:14" ht="14.25" customHeight="1">
      <c r="A52" s="217" t="s">
        <v>13</v>
      </c>
      <c r="B52" s="219" t="s">
        <v>19</v>
      </c>
      <c r="C52" s="219" t="s">
        <v>68</v>
      </c>
      <c r="D52" s="407" t="s">
        <v>69</v>
      </c>
      <c r="E52" s="409"/>
      <c r="F52" s="411" t="s">
        <v>70</v>
      </c>
      <c r="G52" s="7" t="s">
        <v>32</v>
      </c>
      <c r="H52" s="50">
        <v>17</v>
      </c>
      <c r="I52" s="50">
        <v>36</v>
      </c>
      <c r="J52" s="154">
        <v>34.6</v>
      </c>
      <c r="K52" s="328" t="s">
        <v>26</v>
      </c>
      <c r="L52" s="395">
        <v>2</v>
      </c>
      <c r="M52" s="395">
        <v>2</v>
      </c>
      <c r="N52" s="397"/>
    </row>
    <row r="53" spans="1:14" ht="15.75" customHeight="1">
      <c r="A53" s="254"/>
      <c r="B53" s="255"/>
      <c r="C53" s="255"/>
      <c r="D53" s="256"/>
      <c r="E53" s="253"/>
      <c r="F53" s="355"/>
      <c r="G53" s="55" t="s">
        <v>16</v>
      </c>
      <c r="H53" s="56"/>
      <c r="I53" s="56"/>
      <c r="J53" s="162"/>
      <c r="K53" s="414"/>
      <c r="L53" s="403"/>
      <c r="M53" s="403"/>
      <c r="N53" s="404"/>
    </row>
    <row r="54" spans="1:14" ht="14.25" customHeight="1" thickBot="1">
      <c r="A54" s="405"/>
      <c r="B54" s="406"/>
      <c r="C54" s="406"/>
      <c r="D54" s="408"/>
      <c r="E54" s="410"/>
      <c r="F54" s="412"/>
      <c r="G54" s="12" t="s">
        <v>18</v>
      </c>
      <c r="H54" s="14">
        <f>H53+H52</f>
        <v>17</v>
      </c>
      <c r="I54" s="14">
        <f>I53+I52</f>
        <v>36</v>
      </c>
      <c r="J54" s="14">
        <f>J53+J52</f>
        <v>34.6</v>
      </c>
      <c r="K54" s="413"/>
      <c r="L54" s="396"/>
      <c r="M54" s="396"/>
      <c r="N54" s="398"/>
    </row>
    <row r="55" spans="1:14" ht="14.25" customHeight="1">
      <c r="A55" s="217" t="s">
        <v>13</v>
      </c>
      <c r="B55" s="219" t="s">
        <v>19</v>
      </c>
      <c r="C55" s="219" t="s">
        <v>71</v>
      </c>
      <c r="D55" s="407" t="s">
        <v>72</v>
      </c>
      <c r="E55" s="409"/>
      <c r="F55" s="411" t="s">
        <v>70</v>
      </c>
      <c r="G55" s="7" t="s">
        <v>32</v>
      </c>
      <c r="H55" s="50">
        <v>2.7</v>
      </c>
      <c r="I55" s="50">
        <v>2.7</v>
      </c>
      <c r="J55" s="51">
        <v>2.7</v>
      </c>
      <c r="K55" s="328" t="s">
        <v>26</v>
      </c>
      <c r="L55" s="395">
        <v>0.1</v>
      </c>
      <c r="M55" s="395"/>
      <c r="N55" s="397"/>
    </row>
    <row r="56" spans="1:14" ht="17.25" customHeight="1" thickBot="1">
      <c r="A56" s="405"/>
      <c r="B56" s="406"/>
      <c r="C56" s="406"/>
      <c r="D56" s="408"/>
      <c r="E56" s="410"/>
      <c r="F56" s="412"/>
      <c r="G56" s="12" t="s">
        <v>18</v>
      </c>
      <c r="H56" s="14">
        <f>H55</f>
        <v>2.7</v>
      </c>
      <c r="I56" s="14">
        <f>I55</f>
        <v>2.7</v>
      </c>
      <c r="J56" s="14">
        <f>J55</f>
        <v>2.7</v>
      </c>
      <c r="K56" s="413"/>
      <c r="L56" s="396"/>
      <c r="M56" s="396"/>
      <c r="N56" s="398"/>
    </row>
    <row r="57" spans="1:14" ht="30" customHeight="1">
      <c r="A57" s="235" t="s">
        <v>13</v>
      </c>
      <c r="B57" s="237" t="s">
        <v>24</v>
      </c>
      <c r="C57" s="399" t="s">
        <v>13</v>
      </c>
      <c r="D57" s="391" t="s">
        <v>73</v>
      </c>
      <c r="E57" s="389"/>
      <c r="F57" s="401" t="s">
        <v>15</v>
      </c>
      <c r="G57" s="57" t="s">
        <v>16</v>
      </c>
      <c r="H57" s="8">
        <v>300</v>
      </c>
      <c r="I57" s="8">
        <v>500</v>
      </c>
      <c r="J57" s="8">
        <v>500</v>
      </c>
      <c r="K57" s="393"/>
      <c r="L57" s="380"/>
      <c r="M57" s="380"/>
      <c r="N57" s="370"/>
    </row>
    <row r="58" spans="1:14" ht="21" customHeight="1" thickBot="1">
      <c r="A58" s="236"/>
      <c r="B58" s="238"/>
      <c r="C58" s="400"/>
      <c r="D58" s="392"/>
      <c r="E58" s="390"/>
      <c r="F58" s="402"/>
      <c r="G58" s="12" t="s">
        <v>18</v>
      </c>
      <c r="H58" s="14">
        <f>H57</f>
        <v>300</v>
      </c>
      <c r="I58" s="14">
        <f>I57</f>
        <v>500</v>
      </c>
      <c r="J58" s="14">
        <f>J57</f>
        <v>500</v>
      </c>
      <c r="K58" s="394"/>
      <c r="L58" s="384"/>
      <c r="M58" s="384"/>
      <c r="N58" s="371"/>
    </row>
    <row r="59" spans="1:14" ht="14.25" customHeight="1">
      <c r="A59" s="385" t="s">
        <v>13</v>
      </c>
      <c r="B59" s="387" t="s">
        <v>24</v>
      </c>
      <c r="C59" s="389" t="s">
        <v>19</v>
      </c>
      <c r="D59" s="391" t="s">
        <v>193</v>
      </c>
      <c r="E59" s="389"/>
      <c r="F59" s="146" t="s">
        <v>35</v>
      </c>
      <c r="G59" s="58" t="s">
        <v>16</v>
      </c>
      <c r="H59" s="59">
        <v>20</v>
      </c>
      <c r="I59" s="59">
        <v>20</v>
      </c>
      <c r="J59" s="59">
        <v>14.9</v>
      </c>
      <c r="K59" s="393"/>
      <c r="L59" s="380"/>
      <c r="M59" s="380"/>
      <c r="N59" s="370"/>
    </row>
    <row r="60" spans="1:14" ht="14.25" customHeight="1" thickBot="1">
      <c r="A60" s="386"/>
      <c r="B60" s="388"/>
      <c r="C60" s="390"/>
      <c r="D60" s="392"/>
      <c r="E60" s="390"/>
      <c r="F60" s="159"/>
      <c r="G60" s="60" t="s">
        <v>18</v>
      </c>
      <c r="H60" s="61">
        <f>H59</f>
        <v>20</v>
      </c>
      <c r="I60" s="61">
        <f>I59</f>
        <v>20</v>
      </c>
      <c r="J60" s="61">
        <f>J59</f>
        <v>14.9</v>
      </c>
      <c r="K60" s="394"/>
      <c r="L60" s="384"/>
      <c r="M60" s="384"/>
      <c r="N60" s="371"/>
    </row>
    <row r="61" spans="1:14" ht="24.75" customHeight="1">
      <c r="A61" s="235" t="s">
        <v>19</v>
      </c>
      <c r="B61" s="237" t="s">
        <v>13</v>
      </c>
      <c r="C61" s="237" t="s">
        <v>13</v>
      </c>
      <c r="D61" s="239" t="s">
        <v>75</v>
      </c>
      <c r="E61" s="241"/>
      <c r="F61" s="247" t="s">
        <v>76</v>
      </c>
      <c r="G61" s="380" t="s">
        <v>16</v>
      </c>
      <c r="H61" s="383">
        <f>87.9</f>
        <v>87.9</v>
      </c>
      <c r="I61" s="383">
        <f>87.9-1.8</f>
        <v>86.10000000000001</v>
      </c>
      <c r="J61" s="62">
        <v>85.3</v>
      </c>
      <c r="K61" s="63" t="s">
        <v>77</v>
      </c>
      <c r="L61" s="64">
        <v>1</v>
      </c>
      <c r="M61" s="64">
        <v>1</v>
      </c>
      <c r="N61" s="65" t="s">
        <v>187</v>
      </c>
    </row>
    <row r="62" spans="1:14" ht="24" customHeight="1">
      <c r="A62" s="254"/>
      <c r="B62" s="255"/>
      <c r="C62" s="255"/>
      <c r="D62" s="256"/>
      <c r="E62" s="253"/>
      <c r="F62" s="355"/>
      <c r="G62" s="381"/>
      <c r="H62" s="381"/>
      <c r="I62" s="381"/>
      <c r="J62" s="66"/>
      <c r="K62" s="67" t="s">
        <v>78</v>
      </c>
      <c r="L62" s="68">
        <v>1</v>
      </c>
      <c r="M62" s="68">
        <v>1</v>
      </c>
      <c r="N62" s="69" t="s">
        <v>180</v>
      </c>
    </row>
    <row r="63" spans="1:14" ht="8.25" customHeight="1">
      <c r="A63" s="372"/>
      <c r="B63" s="374"/>
      <c r="C63" s="374"/>
      <c r="D63" s="347"/>
      <c r="E63" s="376"/>
      <c r="F63" s="378"/>
      <c r="G63" s="382"/>
      <c r="H63" s="382"/>
      <c r="I63" s="382"/>
      <c r="J63" s="70"/>
      <c r="K63" s="364" t="s">
        <v>79</v>
      </c>
      <c r="L63" s="366">
        <v>80</v>
      </c>
      <c r="M63" s="366">
        <v>76</v>
      </c>
      <c r="N63" s="368"/>
    </row>
    <row r="64" spans="1:14" ht="17.25" customHeight="1" thickBot="1">
      <c r="A64" s="373"/>
      <c r="B64" s="375"/>
      <c r="C64" s="375"/>
      <c r="D64" s="348"/>
      <c r="E64" s="377"/>
      <c r="F64" s="379"/>
      <c r="G64" s="60" t="s">
        <v>18</v>
      </c>
      <c r="H64" s="61">
        <f>SUM(H61)</f>
        <v>87.9</v>
      </c>
      <c r="I64" s="61">
        <f>SUM(I61)</f>
        <v>86.10000000000001</v>
      </c>
      <c r="J64" s="71">
        <f>J61</f>
        <v>85.3</v>
      </c>
      <c r="K64" s="365"/>
      <c r="L64" s="367"/>
      <c r="M64" s="367"/>
      <c r="N64" s="369"/>
    </row>
    <row r="65" spans="1:14" ht="113.25" customHeight="1">
      <c r="A65" s="235" t="s">
        <v>19</v>
      </c>
      <c r="B65" s="237" t="s">
        <v>13</v>
      </c>
      <c r="C65" s="237" t="s">
        <v>19</v>
      </c>
      <c r="D65" s="239" t="s">
        <v>80</v>
      </c>
      <c r="E65" s="363"/>
      <c r="F65" s="227" t="s">
        <v>81</v>
      </c>
      <c r="G65" s="7" t="s">
        <v>16</v>
      </c>
      <c r="H65" s="8">
        <v>70</v>
      </c>
      <c r="I65" s="8">
        <v>70</v>
      </c>
      <c r="J65" s="16">
        <v>67</v>
      </c>
      <c r="K65" s="243" t="s">
        <v>82</v>
      </c>
      <c r="L65" s="245">
        <v>60</v>
      </c>
      <c r="M65" s="245">
        <v>94</v>
      </c>
      <c r="N65" s="221" t="s">
        <v>83</v>
      </c>
    </row>
    <row r="66" spans="1:14" ht="18.75" customHeight="1" thickBot="1">
      <c r="A66" s="236"/>
      <c r="B66" s="238"/>
      <c r="C66" s="238"/>
      <c r="D66" s="240"/>
      <c r="E66" s="361"/>
      <c r="F66" s="228"/>
      <c r="G66" s="12" t="s">
        <v>18</v>
      </c>
      <c r="H66" s="14">
        <f>SUM(H65:H65)</f>
        <v>70</v>
      </c>
      <c r="I66" s="14">
        <f>SUM(I65:I65)</f>
        <v>70</v>
      </c>
      <c r="J66" s="14">
        <f>SUM(J65:J65)</f>
        <v>67</v>
      </c>
      <c r="K66" s="326"/>
      <c r="L66" s="305"/>
      <c r="M66" s="305"/>
      <c r="N66" s="306"/>
    </row>
    <row r="67" spans="1:14" ht="55.5" customHeight="1">
      <c r="A67" s="254" t="s">
        <v>19</v>
      </c>
      <c r="B67" s="255" t="s">
        <v>13</v>
      </c>
      <c r="C67" s="255" t="s">
        <v>24</v>
      </c>
      <c r="D67" s="256" t="s">
        <v>84</v>
      </c>
      <c r="E67" s="360"/>
      <c r="F67" s="265" t="s">
        <v>51</v>
      </c>
      <c r="G67" s="97" t="s">
        <v>85</v>
      </c>
      <c r="H67" s="16">
        <v>131.8</v>
      </c>
      <c r="I67" s="16">
        <v>40</v>
      </c>
      <c r="J67" s="16">
        <v>62</v>
      </c>
      <c r="K67" s="362" t="s">
        <v>86</v>
      </c>
      <c r="L67" s="359">
        <v>94</v>
      </c>
      <c r="M67" s="359">
        <v>28</v>
      </c>
      <c r="N67" s="279" t="s">
        <v>87</v>
      </c>
    </row>
    <row r="68" spans="1:14" ht="18.75" customHeight="1" thickBot="1">
      <c r="A68" s="236"/>
      <c r="B68" s="238"/>
      <c r="C68" s="238"/>
      <c r="D68" s="240"/>
      <c r="E68" s="361"/>
      <c r="F68" s="228"/>
      <c r="G68" s="12" t="s">
        <v>18</v>
      </c>
      <c r="H68" s="14">
        <f>SUM(H67:H67)</f>
        <v>131.8</v>
      </c>
      <c r="I68" s="14">
        <f>SUM(I67:I67)</f>
        <v>40</v>
      </c>
      <c r="J68" s="14">
        <f>SUM(J67:J67)</f>
        <v>62</v>
      </c>
      <c r="K68" s="327"/>
      <c r="L68" s="318"/>
      <c r="M68" s="318"/>
      <c r="N68" s="319"/>
    </row>
    <row r="69" spans="1:14" ht="25.5" customHeight="1">
      <c r="A69" s="235" t="s">
        <v>19</v>
      </c>
      <c r="B69" s="237" t="s">
        <v>13</v>
      </c>
      <c r="C69" s="237" t="s">
        <v>88</v>
      </c>
      <c r="D69" s="239" t="s">
        <v>89</v>
      </c>
      <c r="E69" s="349"/>
      <c r="F69" s="227" t="s">
        <v>90</v>
      </c>
      <c r="G69" s="74" t="s">
        <v>16</v>
      </c>
      <c r="H69" s="75">
        <v>323.3</v>
      </c>
      <c r="I69" s="75">
        <v>323.3</v>
      </c>
      <c r="J69" s="25">
        <v>323.3</v>
      </c>
      <c r="K69" s="76" t="s">
        <v>91</v>
      </c>
      <c r="L69" s="77">
        <v>20</v>
      </c>
      <c r="M69" s="77"/>
      <c r="N69" s="156" t="s">
        <v>198</v>
      </c>
    </row>
    <row r="70" spans="1:14" ht="25.5" customHeight="1">
      <c r="A70" s="254"/>
      <c r="B70" s="255"/>
      <c r="C70" s="255"/>
      <c r="D70" s="256"/>
      <c r="E70" s="350"/>
      <c r="F70" s="265"/>
      <c r="G70" s="55"/>
      <c r="H70" s="25"/>
      <c r="I70" s="25"/>
      <c r="J70" s="25"/>
      <c r="K70" s="78" t="s">
        <v>92</v>
      </c>
      <c r="L70" s="68">
        <v>80</v>
      </c>
      <c r="M70" s="68">
        <v>60</v>
      </c>
      <c r="N70" s="79" t="s">
        <v>170</v>
      </c>
    </row>
    <row r="71" spans="1:14" ht="24.75" customHeight="1">
      <c r="A71" s="254"/>
      <c r="B71" s="255"/>
      <c r="C71" s="255"/>
      <c r="D71" s="256"/>
      <c r="E71" s="350"/>
      <c r="F71" s="265"/>
      <c r="G71" s="55"/>
      <c r="H71" s="25"/>
      <c r="I71" s="25"/>
      <c r="J71" s="25"/>
      <c r="K71" s="80" t="s">
        <v>93</v>
      </c>
      <c r="L71" s="68">
        <v>1</v>
      </c>
      <c r="M71" s="68">
        <v>1</v>
      </c>
      <c r="N71" s="81"/>
    </row>
    <row r="72" spans="1:14" ht="37.5" customHeight="1">
      <c r="A72" s="254"/>
      <c r="B72" s="255"/>
      <c r="C72" s="255"/>
      <c r="D72" s="256"/>
      <c r="E72" s="350"/>
      <c r="F72" s="265"/>
      <c r="G72" s="55"/>
      <c r="H72" s="25"/>
      <c r="I72" s="25"/>
      <c r="J72" s="16"/>
      <c r="K72" s="82" t="s">
        <v>94</v>
      </c>
      <c r="L72" s="83">
        <v>500</v>
      </c>
      <c r="M72" s="83">
        <v>900</v>
      </c>
      <c r="N72" s="157" t="s">
        <v>171</v>
      </c>
    </row>
    <row r="73" spans="1:14" ht="24" customHeight="1" thickBot="1">
      <c r="A73" s="236"/>
      <c r="B73" s="238"/>
      <c r="C73" s="238"/>
      <c r="D73" s="240"/>
      <c r="E73" s="351"/>
      <c r="F73" s="228"/>
      <c r="G73" s="38" t="s">
        <v>18</v>
      </c>
      <c r="H73" s="14">
        <f>SUM(H69:H72)</f>
        <v>323.3</v>
      </c>
      <c r="I73" s="14">
        <f>SUM(I69:I72)</f>
        <v>323.3</v>
      </c>
      <c r="J73" s="14">
        <f>SUM(J69:J72)</f>
        <v>323.3</v>
      </c>
      <c r="K73" s="84" t="s">
        <v>95</v>
      </c>
      <c r="L73" s="85">
        <v>9</v>
      </c>
      <c r="M73" s="85">
        <v>9</v>
      </c>
      <c r="N73" s="86"/>
    </row>
    <row r="74" spans="1:14" ht="14.25" customHeight="1">
      <c r="A74" s="235" t="s">
        <v>19</v>
      </c>
      <c r="B74" s="237" t="s">
        <v>13</v>
      </c>
      <c r="C74" s="237" t="s">
        <v>39</v>
      </c>
      <c r="D74" s="346" t="s">
        <v>96</v>
      </c>
      <c r="E74" s="352" t="s">
        <v>97</v>
      </c>
      <c r="F74" s="247" t="s">
        <v>90</v>
      </c>
      <c r="G74" s="52" t="s">
        <v>16</v>
      </c>
      <c r="H74" s="8">
        <v>25</v>
      </c>
      <c r="I74" s="8">
        <v>25</v>
      </c>
      <c r="J74" s="8">
        <v>25</v>
      </c>
      <c r="K74" s="87" t="s">
        <v>98</v>
      </c>
      <c r="L74" s="88">
        <v>70</v>
      </c>
      <c r="M74" s="88">
        <v>80</v>
      </c>
      <c r="N74" s="35"/>
    </row>
    <row r="75" spans="1:14" ht="15" customHeight="1">
      <c r="A75" s="254"/>
      <c r="B75" s="255"/>
      <c r="C75" s="255"/>
      <c r="D75" s="347"/>
      <c r="E75" s="353"/>
      <c r="F75" s="355"/>
      <c r="G75" s="33" t="s">
        <v>99</v>
      </c>
      <c r="H75" s="16">
        <v>300</v>
      </c>
      <c r="I75" s="16">
        <v>300</v>
      </c>
      <c r="J75" s="37">
        <v>292</v>
      </c>
      <c r="K75" s="63" t="s">
        <v>100</v>
      </c>
      <c r="L75" s="64">
        <v>1</v>
      </c>
      <c r="M75" s="64">
        <v>1</v>
      </c>
      <c r="N75" s="89"/>
    </row>
    <row r="76" spans="1:14" ht="24" customHeight="1">
      <c r="A76" s="254"/>
      <c r="B76" s="255"/>
      <c r="C76" s="255"/>
      <c r="D76" s="347"/>
      <c r="E76" s="354"/>
      <c r="F76" s="355"/>
      <c r="G76" s="90"/>
      <c r="H76" s="91"/>
      <c r="I76" s="91"/>
      <c r="J76" s="91"/>
      <c r="K76" s="78" t="s">
        <v>101</v>
      </c>
      <c r="L76" s="68">
        <v>350</v>
      </c>
      <c r="M76" s="68">
        <v>350</v>
      </c>
      <c r="N76" s="89"/>
    </row>
    <row r="77" spans="1:14" ht="15" customHeight="1">
      <c r="A77" s="254"/>
      <c r="B77" s="255"/>
      <c r="C77" s="255"/>
      <c r="D77" s="347"/>
      <c r="E77" s="356" t="s">
        <v>102</v>
      </c>
      <c r="F77" s="355"/>
      <c r="G77" s="55"/>
      <c r="H77" s="25"/>
      <c r="I77" s="25"/>
      <c r="J77" s="25"/>
      <c r="K77" s="80" t="s">
        <v>103</v>
      </c>
      <c r="L77" s="68">
        <v>3</v>
      </c>
      <c r="M77" s="68">
        <v>3</v>
      </c>
      <c r="N77" s="89"/>
    </row>
    <row r="78" spans="1:14" ht="15" customHeight="1">
      <c r="A78" s="254"/>
      <c r="B78" s="255"/>
      <c r="C78" s="255"/>
      <c r="D78" s="347"/>
      <c r="E78" s="357"/>
      <c r="F78" s="355"/>
      <c r="G78" s="55"/>
      <c r="H78" s="25"/>
      <c r="I78" s="25"/>
      <c r="J78" s="16"/>
      <c r="K78" s="78" t="s">
        <v>104</v>
      </c>
      <c r="L78" s="68">
        <v>1</v>
      </c>
      <c r="M78" s="68">
        <v>1</v>
      </c>
      <c r="N78" s="89"/>
    </row>
    <row r="79" spans="1:14" ht="16.5" customHeight="1" thickBot="1">
      <c r="A79" s="236"/>
      <c r="B79" s="238"/>
      <c r="C79" s="238"/>
      <c r="D79" s="348"/>
      <c r="E79" s="358"/>
      <c r="F79" s="248"/>
      <c r="G79" s="38" t="s">
        <v>18</v>
      </c>
      <c r="H79" s="14">
        <f>H75+H74</f>
        <v>325</v>
      </c>
      <c r="I79" s="14">
        <f>I75+I74</f>
        <v>325</v>
      </c>
      <c r="J79" s="14">
        <f>J75+J74</f>
        <v>317</v>
      </c>
      <c r="K79" s="171" t="s">
        <v>105</v>
      </c>
      <c r="L79" s="172">
        <v>11</v>
      </c>
      <c r="M79" s="172">
        <v>11</v>
      </c>
      <c r="N79" s="161"/>
    </row>
    <row r="80" spans="1:14" ht="22.5" customHeight="1">
      <c r="A80" s="217" t="s">
        <v>19</v>
      </c>
      <c r="B80" s="219" t="s">
        <v>19</v>
      </c>
      <c r="C80" s="219" t="s">
        <v>13</v>
      </c>
      <c r="D80" s="223" t="s">
        <v>106</v>
      </c>
      <c r="E80" s="322"/>
      <c r="F80" s="227" t="s">
        <v>70</v>
      </c>
      <c r="G80" s="92" t="s">
        <v>16</v>
      </c>
      <c r="H80" s="8">
        <v>50.5</v>
      </c>
      <c r="I80" s="8">
        <f>50.5-20</f>
        <v>30.5</v>
      </c>
      <c r="J80" s="8">
        <v>30.5</v>
      </c>
      <c r="K80" s="343" t="s">
        <v>107</v>
      </c>
      <c r="L80" s="9"/>
      <c r="M80" s="9">
        <v>548</v>
      </c>
      <c r="N80" s="328" t="s">
        <v>199</v>
      </c>
    </row>
    <row r="81" spans="1:14" ht="18.75" customHeight="1" thickBot="1">
      <c r="A81" s="332"/>
      <c r="B81" s="333"/>
      <c r="C81" s="333"/>
      <c r="D81" s="345"/>
      <c r="E81" s="336"/>
      <c r="F81" s="228"/>
      <c r="G81" s="38" t="s">
        <v>18</v>
      </c>
      <c r="H81" s="14">
        <f>SUM(H80:H80)</f>
        <v>50.5</v>
      </c>
      <c r="I81" s="14">
        <f>SUM(I80:I80)</f>
        <v>30.5</v>
      </c>
      <c r="J81" s="14">
        <f>SUM(J80:J80)</f>
        <v>30.5</v>
      </c>
      <c r="K81" s="344"/>
      <c r="L81" s="93"/>
      <c r="M81" s="93"/>
      <c r="N81" s="329"/>
    </row>
    <row r="82" spans="1:14" ht="36" customHeight="1">
      <c r="A82" s="330" t="s">
        <v>19</v>
      </c>
      <c r="B82" s="272" t="s">
        <v>19</v>
      </c>
      <c r="C82" s="272" t="s">
        <v>24</v>
      </c>
      <c r="D82" s="292" t="s">
        <v>108</v>
      </c>
      <c r="E82" s="334"/>
      <c r="F82" s="94" t="s">
        <v>76</v>
      </c>
      <c r="G82" s="95" t="s">
        <v>16</v>
      </c>
      <c r="H82" s="16">
        <v>40</v>
      </c>
      <c r="I82" s="16">
        <f>40+1.75</f>
        <v>41.75</v>
      </c>
      <c r="J82" s="16">
        <v>41.8</v>
      </c>
      <c r="K82" s="96" t="s">
        <v>109</v>
      </c>
      <c r="L82" s="97">
        <v>1</v>
      </c>
      <c r="M82" s="97">
        <v>1</v>
      </c>
      <c r="N82" s="98" t="s">
        <v>200</v>
      </c>
    </row>
    <row r="83" spans="1:14" ht="16.5" customHeight="1">
      <c r="A83" s="331"/>
      <c r="B83" s="273"/>
      <c r="C83" s="273"/>
      <c r="D83" s="292"/>
      <c r="E83" s="335"/>
      <c r="F83" s="43" t="s">
        <v>70</v>
      </c>
      <c r="G83" s="99" t="s">
        <v>16</v>
      </c>
      <c r="H83" s="37">
        <v>50</v>
      </c>
      <c r="I83" s="37">
        <f>50-20</f>
        <v>30</v>
      </c>
      <c r="J83" s="37">
        <v>30</v>
      </c>
      <c r="K83" s="337" t="s">
        <v>196</v>
      </c>
      <c r="L83" s="339">
        <v>1</v>
      </c>
      <c r="M83" s="339">
        <v>1</v>
      </c>
      <c r="N83" s="341" t="s">
        <v>177</v>
      </c>
    </row>
    <row r="84" spans="1:14" ht="23.25" customHeight="1" thickBot="1">
      <c r="A84" s="332"/>
      <c r="B84" s="333"/>
      <c r="C84" s="333"/>
      <c r="D84" s="293"/>
      <c r="E84" s="336"/>
      <c r="F84" s="93"/>
      <c r="G84" s="38" t="s">
        <v>18</v>
      </c>
      <c r="H84" s="14">
        <f>SUM(H82:H83)</f>
        <v>90</v>
      </c>
      <c r="I84" s="14">
        <f>SUM(I82:I83)</f>
        <v>71.75</v>
      </c>
      <c r="J84" s="13">
        <f>J83+J82</f>
        <v>71.8</v>
      </c>
      <c r="K84" s="338"/>
      <c r="L84" s="340"/>
      <c r="M84" s="252"/>
      <c r="N84" s="342"/>
    </row>
    <row r="85" spans="1:14" ht="42" customHeight="1">
      <c r="A85" s="217" t="s">
        <v>24</v>
      </c>
      <c r="B85" s="219" t="s">
        <v>13</v>
      </c>
      <c r="C85" s="219" t="s">
        <v>13</v>
      </c>
      <c r="D85" s="223" t="s">
        <v>110</v>
      </c>
      <c r="E85" s="324"/>
      <c r="F85" s="227" t="s">
        <v>74</v>
      </c>
      <c r="G85" s="92" t="s">
        <v>16</v>
      </c>
      <c r="H85" s="8">
        <f>200</f>
        <v>200</v>
      </c>
      <c r="I85" s="8">
        <f>200-20</f>
        <v>180</v>
      </c>
      <c r="J85" s="8">
        <v>172.5</v>
      </c>
      <c r="K85" s="297" t="s">
        <v>111</v>
      </c>
      <c r="L85" s="282">
        <v>120</v>
      </c>
      <c r="M85" s="282">
        <v>70</v>
      </c>
      <c r="N85" s="279" t="s">
        <v>172</v>
      </c>
    </row>
    <row r="86" spans="1:14" ht="22.5" customHeight="1" thickBot="1">
      <c r="A86" s="218"/>
      <c r="B86" s="220"/>
      <c r="C86" s="220"/>
      <c r="D86" s="224"/>
      <c r="E86" s="325"/>
      <c r="F86" s="228"/>
      <c r="G86" s="12" t="s">
        <v>18</v>
      </c>
      <c r="H86" s="14">
        <f>H85</f>
        <v>200</v>
      </c>
      <c r="I86" s="14">
        <f>I85</f>
        <v>180</v>
      </c>
      <c r="J86" s="14">
        <f>J85</f>
        <v>172.5</v>
      </c>
      <c r="K86" s="327"/>
      <c r="L86" s="318"/>
      <c r="M86" s="318"/>
      <c r="N86" s="319"/>
    </row>
    <row r="87" spans="1:14" ht="20.25" customHeight="1">
      <c r="A87" s="268" t="s">
        <v>24</v>
      </c>
      <c r="B87" s="320" t="s">
        <v>13</v>
      </c>
      <c r="C87" s="322" t="s">
        <v>19</v>
      </c>
      <c r="D87" s="223" t="s">
        <v>112</v>
      </c>
      <c r="E87" s="324"/>
      <c r="F87" s="227" t="s">
        <v>74</v>
      </c>
      <c r="G87" s="57" t="s">
        <v>16</v>
      </c>
      <c r="H87" s="75">
        <f>150</f>
        <v>150</v>
      </c>
      <c r="I87" s="75">
        <f>150+20</f>
        <v>170</v>
      </c>
      <c r="J87" s="75">
        <v>160</v>
      </c>
      <c r="K87" s="243" t="s">
        <v>178</v>
      </c>
      <c r="L87" s="245"/>
      <c r="M87" s="245">
        <v>18</v>
      </c>
      <c r="N87" s="221" t="s">
        <v>201</v>
      </c>
    </row>
    <row r="88" spans="1:14" ht="18.75" customHeight="1" thickBot="1">
      <c r="A88" s="271"/>
      <c r="B88" s="321"/>
      <c r="C88" s="323"/>
      <c r="D88" s="224"/>
      <c r="E88" s="325"/>
      <c r="F88" s="228"/>
      <c r="G88" s="12" t="s">
        <v>18</v>
      </c>
      <c r="H88" s="14">
        <f>H87</f>
        <v>150</v>
      </c>
      <c r="I88" s="14">
        <f>I87</f>
        <v>170</v>
      </c>
      <c r="J88" s="14">
        <f>J87</f>
        <v>160</v>
      </c>
      <c r="K88" s="326"/>
      <c r="L88" s="305"/>
      <c r="M88" s="305"/>
      <c r="N88" s="306"/>
    </row>
    <row r="89" spans="1:14" ht="108.75" customHeight="1">
      <c r="A89" s="307" t="s">
        <v>24</v>
      </c>
      <c r="B89" s="309" t="s">
        <v>13</v>
      </c>
      <c r="C89" s="311" t="s">
        <v>24</v>
      </c>
      <c r="D89" s="313" t="s">
        <v>113</v>
      </c>
      <c r="E89" s="315"/>
      <c r="F89" s="227" t="s">
        <v>114</v>
      </c>
      <c r="G89" s="164" t="s">
        <v>16</v>
      </c>
      <c r="H89" s="8">
        <v>78</v>
      </c>
      <c r="I89" s="8">
        <v>78</v>
      </c>
      <c r="J89" s="8">
        <v>78</v>
      </c>
      <c r="K89" s="316" t="s">
        <v>115</v>
      </c>
      <c r="L89" s="300">
        <v>6</v>
      </c>
      <c r="M89" s="300">
        <v>8</v>
      </c>
      <c r="N89" s="302" t="s">
        <v>173</v>
      </c>
    </row>
    <row r="90" spans="1:14" ht="53.25" customHeight="1" thickBot="1">
      <c r="A90" s="308"/>
      <c r="B90" s="310"/>
      <c r="C90" s="312"/>
      <c r="D90" s="314"/>
      <c r="E90" s="312"/>
      <c r="F90" s="228"/>
      <c r="G90" s="176" t="s">
        <v>18</v>
      </c>
      <c r="H90" s="177">
        <f>SUM(H89:H89)</f>
        <v>78</v>
      </c>
      <c r="I90" s="177">
        <f>SUM(I89:I89)</f>
        <v>78</v>
      </c>
      <c r="J90" s="177">
        <f>J89</f>
        <v>78</v>
      </c>
      <c r="K90" s="317"/>
      <c r="L90" s="301"/>
      <c r="M90" s="301"/>
      <c r="N90" s="303"/>
    </row>
    <row r="91" spans="1:14" ht="19.5" customHeight="1">
      <c r="A91" s="235" t="s">
        <v>24</v>
      </c>
      <c r="B91" s="237" t="s">
        <v>13</v>
      </c>
      <c r="C91" s="237" t="s">
        <v>27</v>
      </c>
      <c r="D91" s="239" t="s">
        <v>116</v>
      </c>
      <c r="E91" s="241"/>
      <c r="F91" s="247" t="s">
        <v>74</v>
      </c>
      <c r="G91" s="7" t="s">
        <v>16</v>
      </c>
      <c r="H91" s="8">
        <v>20</v>
      </c>
      <c r="I91" s="8">
        <v>20</v>
      </c>
      <c r="J91" s="8">
        <v>20</v>
      </c>
      <c r="K91" s="249" t="s">
        <v>78</v>
      </c>
      <c r="L91" s="290">
        <v>1</v>
      </c>
      <c r="M91" s="290">
        <v>1</v>
      </c>
      <c r="N91" s="291" t="s">
        <v>179</v>
      </c>
    </row>
    <row r="92" spans="1:14" ht="19.5" customHeight="1" thickBot="1">
      <c r="A92" s="236"/>
      <c r="B92" s="238"/>
      <c r="C92" s="238"/>
      <c r="D92" s="240"/>
      <c r="E92" s="242"/>
      <c r="F92" s="248"/>
      <c r="G92" s="38" t="s">
        <v>18</v>
      </c>
      <c r="H92" s="14">
        <f>SUM(H91:H91)</f>
        <v>20</v>
      </c>
      <c r="I92" s="14">
        <f>SUM(I91:I91)</f>
        <v>20</v>
      </c>
      <c r="J92" s="14">
        <f>SUM(J91:J91)</f>
        <v>20</v>
      </c>
      <c r="K92" s="304"/>
      <c r="L92" s="252"/>
      <c r="M92" s="252"/>
      <c r="N92" s="234"/>
    </row>
    <row r="93" spans="1:14" ht="51" customHeight="1">
      <c r="A93" s="235" t="s">
        <v>24</v>
      </c>
      <c r="B93" s="237" t="s">
        <v>19</v>
      </c>
      <c r="C93" s="237" t="s">
        <v>13</v>
      </c>
      <c r="D93" s="287" t="s">
        <v>117</v>
      </c>
      <c r="E93" s="294"/>
      <c r="F93" s="227" t="s">
        <v>74</v>
      </c>
      <c r="G93" s="92" t="s">
        <v>16</v>
      </c>
      <c r="H93" s="153">
        <v>20</v>
      </c>
      <c r="I93" s="153">
        <v>20</v>
      </c>
      <c r="J93" s="153">
        <v>9.3</v>
      </c>
      <c r="K93" s="297" t="s">
        <v>118</v>
      </c>
      <c r="L93" s="282">
        <v>63</v>
      </c>
      <c r="M93" s="282">
        <v>54</v>
      </c>
      <c r="N93" s="279" t="s">
        <v>202</v>
      </c>
    </row>
    <row r="94" spans="1:14" ht="49.5" customHeight="1">
      <c r="A94" s="254"/>
      <c r="B94" s="255"/>
      <c r="C94" s="255"/>
      <c r="D94" s="292"/>
      <c r="E94" s="295"/>
      <c r="F94" s="265"/>
      <c r="G94" s="95" t="s">
        <v>99</v>
      </c>
      <c r="H94" s="16">
        <v>38</v>
      </c>
      <c r="I94" s="16">
        <v>38</v>
      </c>
      <c r="J94" s="16">
        <v>12.3</v>
      </c>
      <c r="K94" s="298"/>
      <c r="L94" s="283"/>
      <c r="M94" s="283"/>
      <c r="N94" s="285"/>
    </row>
    <row r="95" spans="1:14" ht="21" customHeight="1" thickBot="1">
      <c r="A95" s="236"/>
      <c r="B95" s="238"/>
      <c r="C95" s="238"/>
      <c r="D95" s="293"/>
      <c r="E95" s="296"/>
      <c r="F95" s="228"/>
      <c r="G95" s="12" t="s">
        <v>18</v>
      </c>
      <c r="H95" s="14">
        <f>SUM(H93:H94)</f>
        <v>58</v>
      </c>
      <c r="I95" s="13">
        <f>SUM(I93:I94)</f>
        <v>58</v>
      </c>
      <c r="J95" s="13">
        <f>SUM(J93:J94)</f>
        <v>21.6</v>
      </c>
      <c r="K95" s="299"/>
      <c r="L95" s="284"/>
      <c r="M95" s="284"/>
      <c r="N95" s="286"/>
    </row>
    <row r="96" spans="1:14" ht="24" customHeight="1">
      <c r="A96" s="4" t="s">
        <v>27</v>
      </c>
      <c r="B96" s="5" t="s">
        <v>13</v>
      </c>
      <c r="C96" s="5" t="s">
        <v>19</v>
      </c>
      <c r="D96" s="287" t="s">
        <v>174</v>
      </c>
      <c r="E96" s="165"/>
      <c r="F96" s="57" t="s">
        <v>119</v>
      </c>
      <c r="G96" s="92" t="s">
        <v>99</v>
      </c>
      <c r="H96" s="8">
        <v>70</v>
      </c>
      <c r="I96" s="8">
        <v>70</v>
      </c>
      <c r="J96" s="17">
        <v>50</v>
      </c>
      <c r="K96" s="289" t="s">
        <v>175</v>
      </c>
      <c r="L96" s="100">
        <v>1</v>
      </c>
      <c r="M96" s="100">
        <v>0</v>
      </c>
      <c r="N96" s="289" t="s">
        <v>203</v>
      </c>
    </row>
    <row r="97" spans="1:14" ht="19.5" customHeight="1" thickBot="1">
      <c r="A97" s="166"/>
      <c r="B97" s="163"/>
      <c r="C97" s="160"/>
      <c r="D97" s="288"/>
      <c r="E97" s="160"/>
      <c r="F97" s="167"/>
      <c r="G97" s="12" t="s">
        <v>18</v>
      </c>
      <c r="H97" s="14">
        <f>SUM(H96:H96)</f>
        <v>70</v>
      </c>
      <c r="I97" s="14">
        <f>I96</f>
        <v>70</v>
      </c>
      <c r="J97" s="14">
        <f>J96</f>
        <v>50</v>
      </c>
      <c r="K97" s="259"/>
      <c r="L97" s="101"/>
      <c r="M97" s="101"/>
      <c r="N97" s="259"/>
    </row>
    <row r="98" spans="1:14" ht="13.5" customHeight="1">
      <c r="A98" s="268" t="s">
        <v>27</v>
      </c>
      <c r="B98" s="219" t="s">
        <v>13</v>
      </c>
      <c r="C98" s="219" t="s">
        <v>24</v>
      </c>
      <c r="D98" s="274" t="s">
        <v>120</v>
      </c>
      <c r="E98" s="261" t="s">
        <v>121</v>
      </c>
      <c r="F98" s="227" t="s">
        <v>122</v>
      </c>
      <c r="G98" s="92" t="s">
        <v>16</v>
      </c>
      <c r="H98" s="8"/>
      <c r="I98" s="8"/>
      <c r="J98" s="16"/>
      <c r="K98" s="279" t="s">
        <v>176</v>
      </c>
      <c r="L98" s="100">
        <v>1</v>
      </c>
      <c r="M98" s="100">
        <v>0</v>
      </c>
      <c r="N98" s="279" t="s">
        <v>204</v>
      </c>
    </row>
    <row r="99" spans="1:25" ht="14.25" customHeight="1">
      <c r="A99" s="269"/>
      <c r="B99" s="272"/>
      <c r="C99" s="272"/>
      <c r="D99" s="275"/>
      <c r="E99" s="262"/>
      <c r="F99" s="278"/>
      <c r="G99" s="95" t="s">
        <v>99</v>
      </c>
      <c r="H99" s="16"/>
      <c r="I99" s="16">
        <v>53.6</v>
      </c>
      <c r="J99" s="37">
        <v>33.9</v>
      </c>
      <c r="K99" s="280"/>
      <c r="L99" s="72"/>
      <c r="M99" s="72"/>
      <c r="N99" s="258"/>
      <c r="O99" s="15"/>
      <c r="P99" s="15"/>
      <c r="Q99" s="15"/>
      <c r="R99" s="15"/>
      <c r="S99" s="15"/>
      <c r="T99" s="15"/>
      <c r="U99" s="15"/>
      <c r="V99" s="15"/>
      <c r="W99" s="15"/>
      <c r="X99" s="15"/>
      <c r="Y99" s="15"/>
    </row>
    <row r="100" spans="1:25" ht="17.25" customHeight="1" thickBot="1">
      <c r="A100" s="271"/>
      <c r="B100" s="220"/>
      <c r="C100" s="220"/>
      <c r="D100" s="277"/>
      <c r="E100" s="264"/>
      <c r="F100" s="158"/>
      <c r="G100" s="12" t="s">
        <v>18</v>
      </c>
      <c r="H100" s="14">
        <f>H99+H98</f>
        <v>0</v>
      </c>
      <c r="I100" s="14">
        <f>I99+I98</f>
        <v>53.6</v>
      </c>
      <c r="J100" s="14">
        <f>J99+J98</f>
        <v>33.9</v>
      </c>
      <c r="K100" s="281"/>
      <c r="L100" s="73"/>
      <c r="M100" s="73"/>
      <c r="N100" s="259"/>
      <c r="O100" s="15"/>
      <c r="P100" s="15"/>
      <c r="Q100" s="15"/>
      <c r="R100" s="15"/>
      <c r="S100" s="15"/>
      <c r="T100" s="15"/>
      <c r="U100" s="15"/>
      <c r="V100" s="15"/>
      <c r="W100" s="15"/>
      <c r="X100" s="15"/>
      <c r="Y100" s="15"/>
    </row>
    <row r="101" spans="1:25" ht="23.25" customHeight="1">
      <c r="A101" s="268" t="s">
        <v>27</v>
      </c>
      <c r="B101" s="219" t="s">
        <v>13</v>
      </c>
      <c r="C101" s="219" t="s">
        <v>27</v>
      </c>
      <c r="D101" s="274" t="s">
        <v>123</v>
      </c>
      <c r="E101" s="261" t="s">
        <v>121</v>
      </c>
      <c r="F101" s="227" t="s">
        <v>122</v>
      </c>
      <c r="G101" s="92" t="s">
        <v>16</v>
      </c>
      <c r="H101" s="8"/>
      <c r="I101" s="8"/>
      <c r="J101" s="16"/>
      <c r="K101" s="266" t="s">
        <v>124</v>
      </c>
      <c r="L101" s="231">
        <v>1</v>
      </c>
      <c r="M101" s="231">
        <v>0</v>
      </c>
      <c r="N101" s="209" t="s">
        <v>205</v>
      </c>
      <c r="O101" s="15"/>
      <c r="P101" s="15"/>
      <c r="Q101" s="15"/>
      <c r="R101" s="15"/>
      <c r="S101" s="15"/>
      <c r="T101" s="15"/>
      <c r="U101" s="15"/>
      <c r="V101" s="15"/>
      <c r="W101" s="15"/>
      <c r="X101" s="15"/>
      <c r="Y101" s="15"/>
    </row>
    <row r="102" spans="1:25" ht="33" customHeight="1">
      <c r="A102" s="269"/>
      <c r="B102" s="272"/>
      <c r="C102" s="272"/>
      <c r="D102" s="275"/>
      <c r="E102" s="262"/>
      <c r="F102" s="265"/>
      <c r="G102" s="95" t="s">
        <v>99</v>
      </c>
      <c r="H102" s="16">
        <v>310</v>
      </c>
      <c r="I102" s="16">
        <v>310</v>
      </c>
      <c r="J102" s="37">
        <v>0</v>
      </c>
      <c r="K102" s="267"/>
      <c r="L102" s="257"/>
      <c r="M102" s="257"/>
      <c r="N102" s="258"/>
      <c r="O102" s="15"/>
      <c r="P102" s="15"/>
      <c r="Q102" s="15"/>
      <c r="R102" s="15"/>
      <c r="S102" s="15"/>
      <c r="T102" s="15"/>
      <c r="U102" s="15"/>
      <c r="V102" s="15"/>
      <c r="W102" s="15"/>
      <c r="X102" s="15"/>
      <c r="Y102" s="15"/>
    </row>
    <row r="103" spans="1:25" ht="25.5" customHeight="1">
      <c r="A103" s="270"/>
      <c r="B103" s="273"/>
      <c r="C103" s="273"/>
      <c r="D103" s="276"/>
      <c r="E103" s="263"/>
      <c r="F103" s="265"/>
      <c r="G103" s="95" t="s">
        <v>125</v>
      </c>
      <c r="H103" s="16"/>
      <c r="I103" s="16"/>
      <c r="J103" s="37"/>
      <c r="K103" s="260"/>
      <c r="L103" s="257"/>
      <c r="M103" s="257"/>
      <c r="N103" s="258"/>
      <c r="O103" s="15"/>
      <c r="P103" s="15"/>
      <c r="Q103" s="15"/>
      <c r="R103" s="15"/>
      <c r="S103" s="15"/>
      <c r="T103" s="15"/>
      <c r="U103" s="15"/>
      <c r="V103" s="15"/>
      <c r="W103" s="15"/>
      <c r="X103" s="15"/>
      <c r="Y103" s="15"/>
    </row>
    <row r="104" spans="1:25" ht="18" customHeight="1" thickBot="1">
      <c r="A104" s="271"/>
      <c r="B104" s="220"/>
      <c r="C104" s="220"/>
      <c r="D104" s="277"/>
      <c r="E104" s="264"/>
      <c r="F104" s="228"/>
      <c r="G104" s="12" t="s">
        <v>18</v>
      </c>
      <c r="H104" s="14">
        <f>H101+H102+H103</f>
        <v>310</v>
      </c>
      <c r="I104" s="14">
        <f>I101+I102+I103</f>
        <v>310</v>
      </c>
      <c r="J104" s="14">
        <v>0</v>
      </c>
      <c r="K104" s="230"/>
      <c r="L104" s="232"/>
      <c r="M104" s="232"/>
      <c r="N104" s="259"/>
      <c r="O104" s="15"/>
      <c r="P104" s="15"/>
      <c r="Q104" s="15"/>
      <c r="R104" s="15"/>
      <c r="S104" s="15"/>
      <c r="T104" s="15"/>
      <c r="U104" s="15"/>
      <c r="V104" s="15"/>
      <c r="W104" s="15"/>
      <c r="X104" s="15"/>
      <c r="Y104" s="15"/>
    </row>
    <row r="105" spans="1:14" ht="90" customHeight="1">
      <c r="A105" s="235" t="s">
        <v>88</v>
      </c>
      <c r="B105" s="237" t="s">
        <v>13</v>
      </c>
      <c r="C105" s="237" t="s">
        <v>13</v>
      </c>
      <c r="D105" s="239" t="s">
        <v>126</v>
      </c>
      <c r="E105" s="241"/>
      <c r="F105" s="92" t="s">
        <v>15</v>
      </c>
      <c r="G105" s="7" t="s">
        <v>16</v>
      </c>
      <c r="H105" s="8">
        <v>179.6</v>
      </c>
      <c r="I105" s="8">
        <v>179.6</v>
      </c>
      <c r="J105" s="8">
        <v>179.6</v>
      </c>
      <c r="K105" s="102" t="s">
        <v>127</v>
      </c>
      <c r="L105" s="103">
        <v>4</v>
      </c>
      <c r="M105" s="103">
        <v>5</v>
      </c>
      <c r="N105" s="104" t="s">
        <v>206</v>
      </c>
    </row>
    <row r="106" spans="1:14" ht="27" customHeight="1">
      <c r="A106" s="254"/>
      <c r="B106" s="255"/>
      <c r="C106" s="255"/>
      <c r="D106" s="256"/>
      <c r="E106" s="253"/>
      <c r="F106" s="168" t="s">
        <v>128</v>
      </c>
      <c r="G106" s="49" t="s">
        <v>16</v>
      </c>
      <c r="H106" s="37">
        <v>20</v>
      </c>
      <c r="I106" s="37">
        <v>20</v>
      </c>
      <c r="J106" s="37">
        <v>18.5</v>
      </c>
      <c r="K106" s="82" t="s">
        <v>129</v>
      </c>
      <c r="L106" s="105">
        <v>10</v>
      </c>
      <c r="M106" s="105">
        <v>20</v>
      </c>
      <c r="N106" s="106" t="s">
        <v>182</v>
      </c>
    </row>
    <row r="107" spans="1:14" ht="29.25" customHeight="1" thickBot="1">
      <c r="A107" s="236"/>
      <c r="B107" s="238"/>
      <c r="C107" s="238"/>
      <c r="D107" s="240"/>
      <c r="E107" s="242"/>
      <c r="F107" s="170"/>
      <c r="G107" s="38" t="s">
        <v>18</v>
      </c>
      <c r="H107" s="14">
        <f>H106+H105</f>
        <v>199.6</v>
      </c>
      <c r="I107" s="14">
        <f>I106+I105</f>
        <v>199.6</v>
      </c>
      <c r="J107" s="14">
        <f>J106+J105</f>
        <v>198.1</v>
      </c>
      <c r="K107" s="173" t="s">
        <v>130</v>
      </c>
      <c r="L107" s="174">
        <v>1</v>
      </c>
      <c r="M107" s="174">
        <v>1</v>
      </c>
      <c r="N107" s="175" t="s">
        <v>207</v>
      </c>
    </row>
    <row r="108" spans="1:14" ht="28.5" customHeight="1">
      <c r="A108" s="235" t="s">
        <v>88</v>
      </c>
      <c r="B108" s="237" t="s">
        <v>13</v>
      </c>
      <c r="C108" s="237" t="s">
        <v>19</v>
      </c>
      <c r="D108" s="239" t="s">
        <v>131</v>
      </c>
      <c r="E108" s="241"/>
      <c r="F108" s="247" t="s">
        <v>128</v>
      </c>
      <c r="G108" s="52" t="s">
        <v>16</v>
      </c>
      <c r="H108" s="8">
        <v>30</v>
      </c>
      <c r="I108" s="8">
        <v>30</v>
      </c>
      <c r="J108" s="16">
        <v>30</v>
      </c>
      <c r="K108" s="249" t="s">
        <v>132</v>
      </c>
      <c r="L108" s="251">
        <v>1</v>
      </c>
      <c r="M108" s="251">
        <v>1</v>
      </c>
      <c r="N108" s="233" t="s">
        <v>208</v>
      </c>
    </row>
    <row r="109" spans="1:14" ht="23.25" customHeight="1" thickBot="1">
      <c r="A109" s="236"/>
      <c r="B109" s="238"/>
      <c r="C109" s="238"/>
      <c r="D109" s="240"/>
      <c r="E109" s="242"/>
      <c r="F109" s="248"/>
      <c r="G109" s="38" t="s">
        <v>18</v>
      </c>
      <c r="H109" s="14">
        <f>SUM(H108)</f>
        <v>30</v>
      </c>
      <c r="I109" s="14">
        <f>SUM(I108)</f>
        <v>30</v>
      </c>
      <c r="J109" s="14">
        <f>SUM(J108)</f>
        <v>30</v>
      </c>
      <c r="K109" s="250"/>
      <c r="L109" s="252"/>
      <c r="M109" s="252"/>
      <c r="N109" s="234"/>
    </row>
    <row r="110" spans="1:14" ht="30" customHeight="1">
      <c r="A110" s="235" t="s">
        <v>88</v>
      </c>
      <c r="B110" s="237" t="s">
        <v>13</v>
      </c>
      <c r="C110" s="237" t="s">
        <v>27</v>
      </c>
      <c r="D110" s="239" t="s">
        <v>133</v>
      </c>
      <c r="E110" s="241"/>
      <c r="F110" s="227" t="s">
        <v>70</v>
      </c>
      <c r="G110" s="52" t="s">
        <v>16</v>
      </c>
      <c r="H110" s="8">
        <v>0</v>
      </c>
      <c r="I110" s="8">
        <v>0</v>
      </c>
      <c r="J110" s="8">
        <v>30</v>
      </c>
      <c r="K110" s="243" t="s">
        <v>197</v>
      </c>
      <c r="L110" s="245"/>
      <c r="M110" s="245">
        <v>1</v>
      </c>
      <c r="N110" s="221" t="s">
        <v>181</v>
      </c>
    </row>
    <row r="111" spans="1:14" ht="20.25" customHeight="1" thickBot="1">
      <c r="A111" s="236"/>
      <c r="B111" s="238"/>
      <c r="C111" s="238"/>
      <c r="D111" s="240"/>
      <c r="E111" s="242"/>
      <c r="F111" s="228"/>
      <c r="G111" s="38" t="s">
        <v>18</v>
      </c>
      <c r="H111" s="14">
        <f>SUM(H110)</f>
        <v>0</v>
      </c>
      <c r="I111" s="14">
        <f>SUM(I110)</f>
        <v>0</v>
      </c>
      <c r="J111" s="14">
        <f>SUM(J110)</f>
        <v>30</v>
      </c>
      <c r="K111" s="244"/>
      <c r="L111" s="246"/>
      <c r="M111" s="246"/>
      <c r="N111" s="222"/>
    </row>
    <row r="112" spans="1:14" ht="22.5" customHeight="1">
      <c r="A112" s="217" t="s">
        <v>88</v>
      </c>
      <c r="B112" s="219" t="s">
        <v>19</v>
      </c>
      <c r="C112" s="219" t="s">
        <v>13</v>
      </c>
      <c r="D112" s="223" t="s">
        <v>134</v>
      </c>
      <c r="E112" s="225" t="s">
        <v>135</v>
      </c>
      <c r="F112" s="227" t="s">
        <v>70</v>
      </c>
      <c r="G112" s="92" t="s">
        <v>16</v>
      </c>
      <c r="H112" s="8">
        <v>30</v>
      </c>
      <c r="I112" s="8">
        <f>30-30</f>
        <v>0</v>
      </c>
      <c r="J112" s="8">
        <v>0</v>
      </c>
      <c r="K112" s="229" t="s">
        <v>136</v>
      </c>
      <c r="L112" s="231">
        <v>1</v>
      </c>
      <c r="M112" s="231"/>
      <c r="N112" s="209" t="s">
        <v>209</v>
      </c>
    </row>
    <row r="113" spans="1:14" ht="18" customHeight="1" thickBot="1">
      <c r="A113" s="218"/>
      <c r="B113" s="220"/>
      <c r="C113" s="220"/>
      <c r="D113" s="224"/>
      <c r="E113" s="226"/>
      <c r="F113" s="228"/>
      <c r="G113" s="12" t="s">
        <v>18</v>
      </c>
      <c r="H113" s="14">
        <f>H112</f>
        <v>30</v>
      </c>
      <c r="I113" s="14">
        <f>I112</f>
        <v>0</v>
      </c>
      <c r="J113" s="14">
        <f>J112</f>
        <v>0</v>
      </c>
      <c r="K113" s="230"/>
      <c r="L113" s="232"/>
      <c r="M113" s="232"/>
      <c r="N113" s="210"/>
    </row>
    <row r="114" spans="1:14" ht="27.75" customHeight="1">
      <c r="A114" s="217" t="s">
        <v>39</v>
      </c>
      <c r="B114" s="219" t="s">
        <v>13</v>
      </c>
      <c r="C114" s="219" t="s">
        <v>13</v>
      </c>
      <c r="D114" s="223" t="s">
        <v>210</v>
      </c>
      <c r="E114" s="225"/>
      <c r="F114" s="227" t="s">
        <v>211</v>
      </c>
      <c r="G114" s="92" t="s">
        <v>16</v>
      </c>
      <c r="H114" s="8">
        <v>3983.5</v>
      </c>
      <c r="I114" s="8">
        <v>3086.4</v>
      </c>
      <c r="J114" s="8">
        <v>2703.1</v>
      </c>
      <c r="K114" s="468"/>
      <c r="L114" s="380"/>
      <c r="M114" s="380"/>
      <c r="N114" s="466"/>
    </row>
    <row r="115" spans="1:14" ht="24.75" customHeight="1" thickBot="1">
      <c r="A115" s="218"/>
      <c r="B115" s="220"/>
      <c r="C115" s="220"/>
      <c r="D115" s="224"/>
      <c r="E115" s="226"/>
      <c r="F115" s="228"/>
      <c r="G115" s="12" t="s">
        <v>18</v>
      </c>
      <c r="H115" s="14">
        <f>H114</f>
        <v>3983.5</v>
      </c>
      <c r="I115" s="14">
        <f>I114</f>
        <v>3086.4</v>
      </c>
      <c r="J115" s="14">
        <f>J114</f>
        <v>2703.1</v>
      </c>
      <c r="K115" s="469"/>
      <c r="L115" s="384"/>
      <c r="M115" s="384"/>
      <c r="N115" s="467"/>
    </row>
    <row r="116" spans="1:14" ht="12.75" customHeight="1" thickBot="1">
      <c r="A116" s="181" t="s">
        <v>24</v>
      </c>
      <c r="B116" s="211" t="s">
        <v>137</v>
      </c>
      <c r="C116" s="212"/>
      <c r="D116" s="212"/>
      <c r="E116" s="212"/>
      <c r="F116" s="212"/>
      <c r="G116" s="213"/>
      <c r="H116" s="169">
        <f>H113+H111+H109+H107+H104+H100+H97+H95+H92+H90+H88+H86+H84+H81+H79+H73+H68+H66+H64+H60+H58+H56+H54+H51+H49+H45+H43+H39+H37+H35+H33+H30+H28+H26+H23+H21+H19+H16+H14+H12+H9+H115</f>
        <v>20870.1</v>
      </c>
      <c r="I116" s="169">
        <f>I113+I111+I109+I107+I104+I100+I97+I95+I92+I90+I88+I86+I84+I81+I79+I73+I68+I66+I64+I60+I58+I56+I54+I51+I49+I45+I43+I39+I37+I35+I33+I30+I28+I26+I23+I21+I19+I16+I14+I12+I9+I115</f>
        <v>22513.15</v>
      </c>
      <c r="J116" s="169">
        <f>J113+J111+J109+J107+J104+J100+J97+J95+J92+J90+J88+J86+J84+J81+J79+J73+J68+J66+J64+J60+J58+J56+J54+J51+J49+J45+J43+J39+J37+J35+J33+J30+J28+J26+J23+J21+J19+J16+J14+J12+J9+J115</f>
        <v>21393.199999999997</v>
      </c>
      <c r="K116" s="214"/>
      <c r="L116" s="214"/>
      <c r="M116" s="214"/>
      <c r="N116" s="215"/>
    </row>
    <row r="117" spans="1:14" s="15" customFormat="1" ht="14.25" customHeight="1">
      <c r="A117" s="216" t="s">
        <v>188</v>
      </c>
      <c r="B117" s="216"/>
      <c r="C117" s="216"/>
      <c r="D117" s="216"/>
      <c r="E117" s="216"/>
      <c r="F117" s="216"/>
      <c r="G117" s="216"/>
      <c r="H117" s="216"/>
      <c r="I117" s="216"/>
      <c r="J117" s="216"/>
      <c r="K117" s="216"/>
      <c r="L117" s="216"/>
      <c r="M117" s="216"/>
      <c r="N117" s="216"/>
    </row>
    <row r="118" spans="1:14" ht="21" customHeight="1" thickBot="1">
      <c r="A118" s="180" t="s">
        <v>194</v>
      </c>
      <c r="B118" s="179"/>
      <c r="C118" s="179"/>
      <c r="D118" s="179"/>
      <c r="E118" s="179"/>
      <c r="F118" s="179"/>
      <c r="G118" s="179"/>
      <c r="H118" s="107"/>
      <c r="I118" s="107"/>
      <c r="J118" s="107"/>
      <c r="K118" s="15"/>
      <c r="L118" s="15"/>
      <c r="M118" s="15"/>
      <c r="N118" s="15"/>
    </row>
    <row r="119" spans="1:14" ht="78.75" customHeight="1" thickBot="1">
      <c r="A119" s="15"/>
      <c r="B119" s="200" t="s">
        <v>138</v>
      </c>
      <c r="C119" s="201"/>
      <c r="D119" s="201"/>
      <c r="E119" s="201"/>
      <c r="F119" s="201"/>
      <c r="G119" s="202"/>
      <c r="H119" s="108" t="s">
        <v>8</v>
      </c>
      <c r="I119" s="108" t="s">
        <v>139</v>
      </c>
      <c r="J119" s="108" t="s">
        <v>9</v>
      </c>
      <c r="K119" s="109"/>
      <c r="L119" s="15"/>
      <c r="M119" s="15"/>
      <c r="N119" s="15"/>
    </row>
    <row r="120" spans="1:14" ht="13.5" customHeight="1" thickBot="1">
      <c r="A120" s="15"/>
      <c r="B120" s="203" t="s">
        <v>140</v>
      </c>
      <c r="C120" s="204"/>
      <c r="D120" s="204"/>
      <c r="E120" s="204"/>
      <c r="F120" s="204"/>
      <c r="G120" s="205"/>
      <c r="H120" s="110">
        <f>H121+H122+H123+H124</f>
        <v>20738.3</v>
      </c>
      <c r="I120" s="111">
        <f>I121+I122+I123+I124</f>
        <v>22473.149999999998</v>
      </c>
      <c r="J120" s="111">
        <f>J121+J122+J123+J124</f>
        <v>21331.199999999997</v>
      </c>
      <c r="K120" s="112"/>
      <c r="L120" s="15"/>
      <c r="M120" s="15"/>
      <c r="N120" s="15"/>
    </row>
    <row r="121" spans="1:14" ht="12.75" customHeight="1">
      <c r="A121" s="15"/>
      <c r="B121" s="206" t="s">
        <v>141</v>
      </c>
      <c r="C121" s="207"/>
      <c r="D121" s="207"/>
      <c r="E121" s="207"/>
      <c r="F121" s="207"/>
      <c r="G121" s="208"/>
      <c r="H121" s="113">
        <f>SUMIF(G8:G116,"SB",H8:H116)</f>
        <v>17528.6</v>
      </c>
      <c r="I121" s="114">
        <f>SUMIF(G8:G116,"SB",I8:I116)</f>
        <v>17276.95</v>
      </c>
      <c r="J121" s="114">
        <f>SUMIF(G8:G116,"SB",J8:J116)</f>
        <v>16673.199999999997</v>
      </c>
      <c r="K121" s="115"/>
      <c r="L121" s="15"/>
      <c r="M121" s="15"/>
      <c r="N121" s="15"/>
    </row>
    <row r="122" spans="1:14" ht="15.75" customHeight="1">
      <c r="A122" s="15"/>
      <c r="B122" s="188" t="s">
        <v>142</v>
      </c>
      <c r="C122" s="189"/>
      <c r="D122" s="189"/>
      <c r="E122" s="189"/>
      <c r="F122" s="189"/>
      <c r="G122" s="190"/>
      <c r="H122" s="113">
        <f>SUMIF(G8:G116,"SB(VB)",H8:H116)</f>
        <v>2491.7</v>
      </c>
      <c r="I122" s="144">
        <f>SUMIF(G8:G116,"SB(VB)",I8:I116)</f>
        <v>2410.4999999999995</v>
      </c>
      <c r="J122" s="144">
        <f>SUMIF(G8:G116,"SB(VB)",J8:J116)</f>
        <v>2287.1999999999994</v>
      </c>
      <c r="K122" s="115"/>
      <c r="L122" s="15"/>
      <c r="M122" s="15"/>
      <c r="N122" s="15"/>
    </row>
    <row r="123" spans="1:14" ht="16.5" customHeight="1">
      <c r="A123" s="15"/>
      <c r="B123" s="188" t="s">
        <v>143</v>
      </c>
      <c r="C123" s="189"/>
      <c r="D123" s="189"/>
      <c r="E123" s="189"/>
      <c r="F123" s="189"/>
      <c r="G123" s="190"/>
      <c r="H123" s="113">
        <f>SUMIF(G8:G116,G11,H8:H116)</f>
        <v>0</v>
      </c>
      <c r="I123" s="116">
        <f>I48+I42+I25+I11</f>
        <v>2014.1</v>
      </c>
      <c r="J123" s="116">
        <f>J48+J42+J25+J11</f>
        <v>1982.6</v>
      </c>
      <c r="K123" s="115"/>
      <c r="L123" s="15"/>
      <c r="M123" s="15"/>
      <c r="N123" s="15"/>
    </row>
    <row r="124" spans="1:14" ht="12.75" customHeight="1" thickBot="1">
      <c r="A124" s="15"/>
      <c r="B124" s="194" t="s">
        <v>144</v>
      </c>
      <c r="C124" s="195"/>
      <c r="D124" s="195"/>
      <c r="E124" s="195"/>
      <c r="F124" s="195"/>
      <c r="G124" s="196"/>
      <c r="H124" s="113">
        <f>SUMIF(G8:G116,G94,H8:H116)</f>
        <v>718</v>
      </c>
      <c r="I124" s="145">
        <f>SUMIF(G8:G116,G94,I8:I116)</f>
        <v>771.6</v>
      </c>
      <c r="J124" s="145">
        <f>SUMIF(G8:G116,G94,J8:J116)</f>
        <v>388.2</v>
      </c>
      <c r="K124" s="115"/>
      <c r="L124" s="15"/>
      <c r="M124" s="15"/>
      <c r="N124" s="15"/>
    </row>
    <row r="125" spans="1:14" ht="13.5" customHeight="1" thickBot="1">
      <c r="A125" s="15"/>
      <c r="B125" s="197" t="s">
        <v>145</v>
      </c>
      <c r="C125" s="198"/>
      <c r="D125" s="198"/>
      <c r="E125" s="198"/>
      <c r="F125" s="198"/>
      <c r="G125" s="199"/>
      <c r="H125" s="117">
        <f>H126</f>
        <v>131.8</v>
      </c>
      <c r="I125" s="118">
        <f>I126</f>
        <v>40</v>
      </c>
      <c r="J125" s="118">
        <f>J126</f>
        <v>62</v>
      </c>
      <c r="K125" s="119"/>
      <c r="L125" s="15"/>
      <c r="M125" s="15"/>
      <c r="N125" s="15"/>
    </row>
    <row r="126" spans="1:14" ht="12.75" customHeight="1">
      <c r="A126" s="15"/>
      <c r="B126" s="188" t="s">
        <v>146</v>
      </c>
      <c r="C126" s="189"/>
      <c r="D126" s="189"/>
      <c r="E126" s="189"/>
      <c r="F126" s="189"/>
      <c r="G126" s="190"/>
      <c r="H126" s="120">
        <f>H67</f>
        <v>131.8</v>
      </c>
      <c r="I126" s="121">
        <f>I67</f>
        <v>40</v>
      </c>
      <c r="J126" s="121">
        <f>J67</f>
        <v>62</v>
      </c>
      <c r="K126" s="115"/>
      <c r="L126" s="15"/>
      <c r="M126" s="15"/>
      <c r="N126" s="15"/>
    </row>
    <row r="127" spans="1:14" ht="13.5" customHeight="1">
      <c r="A127" s="15"/>
      <c r="B127" s="188" t="s">
        <v>147</v>
      </c>
      <c r="C127" s="189"/>
      <c r="D127" s="189"/>
      <c r="E127" s="189"/>
      <c r="F127" s="189"/>
      <c r="G127" s="190"/>
      <c r="H127" s="149"/>
      <c r="I127" s="150"/>
      <c r="J127" s="116"/>
      <c r="K127" s="115"/>
      <c r="L127" s="15"/>
      <c r="M127" s="15"/>
      <c r="N127" s="15"/>
    </row>
    <row r="128" spans="1:14" ht="13.5" customHeight="1" thickBot="1">
      <c r="A128" s="15"/>
      <c r="B128" s="191" t="s">
        <v>148</v>
      </c>
      <c r="C128" s="192"/>
      <c r="D128" s="192"/>
      <c r="E128" s="192"/>
      <c r="F128" s="192"/>
      <c r="G128" s="193"/>
      <c r="H128" s="147">
        <f>H125+H120</f>
        <v>20870.1</v>
      </c>
      <c r="I128" s="148">
        <f>I125+I120</f>
        <v>22513.149999999998</v>
      </c>
      <c r="J128" s="148">
        <f>J125+J120</f>
        <v>21393.199999999997</v>
      </c>
      <c r="K128" s="122"/>
      <c r="L128" s="15"/>
      <c r="M128" s="15"/>
      <c r="N128" s="15"/>
    </row>
    <row r="129" spans="1:14" ht="11.25">
      <c r="A129" s="15"/>
      <c r="B129" s="15"/>
      <c r="C129" s="15"/>
      <c r="D129" s="15"/>
      <c r="E129" s="15"/>
      <c r="F129" s="123"/>
      <c r="G129" s="124"/>
      <c r="H129" s="125"/>
      <c r="I129" s="125"/>
      <c r="J129" s="125"/>
      <c r="K129" s="15"/>
      <c r="L129" s="15"/>
      <c r="M129" s="15"/>
      <c r="N129" s="15"/>
    </row>
    <row r="130" spans="1:14" ht="11.25">
      <c r="A130" s="15"/>
      <c r="B130" s="15"/>
      <c r="C130" s="15"/>
      <c r="D130" s="15"/>
      <c r="E130" s="15"/>
      <c r="F130" s="125"/>
      <c r="G130" s="125"/>
      <c r="H130" s="107"/>
      <c r="I130" s="107"/>
      <c r="J130" s="125"/>
      <c r="K130" s="15"/>
      <c r="L130" s="15"/>
      <c r="M130" s="15"/>
      <c r="N130" s="15"/>
    </row>
    <row r="131" spans="1:14" ht="11.25">
      <c r="A131" s="15"/>
      <c r="B131" s="15"/>
      <c r="C131" s="15"/>
      <c r="D131" s="15"/>
      <c r="E131" s="15"/>
      <c r="F131" s="107"/>
      <c r="G131" s="15"/>
      <c r="H131" s="107"/>
      <c r="I131" s="107"/>
      <c r="J131" s="107"/>
      <c r="K131" s="15"/>
      <c r="L131" s="15"/>
      <c r="M131" s="15"/>
      <c r="N131" s="15"/>
    </row>
    <row r="132" spans="1:14" ht="12">
      <c r="A132" s="15"/>
      <c r="B132" s="15"/>
      <c r="C132" s="126"/>
      <c r="D132" s="126"/>
      <c r="E132" s="126"/>
      <c r="F132" s="127"/>
      <c r="G132" s="128"/>
      <c r="H132" s="129"/>
      <c r="I132" s="129"/>
      <c r="J132" s="129"/>
      <c r="K132" s="15"/>
      <c r="L132" s="15"/>
      <c r="M132" s="15"/>
      <c r="N132" s="15"/>
    </row>
    <row r="133" spans="6:10" ht="11.25">
      <c r="F133" s="107"/>
      <c r="H133" s="107"/>
      <c r="I133" s="107"/>
      <c r="J133" s="125"/>
    </row>
    <row r="134" spans="6:10" ht="11.25">
      <c r="F134" s="107"/>
      <c r="H134" s="107"/>
      <c r="I134" s="107"/>
      <c r="J134" s="125"/>
    </row>
    <row r="135" spans="6:10" ht="11.25">
      <c r="F135" s="107"/>
      <c r="H135" s="107"/>
      <c r="I135" s="107"/>
      <c r="J135" s="125"/>
    </row>
    <row r="137" spans="6:10" ht="11.25">
      <c r="F137" s="127"/>
      <c r="G137" s="128"/>
      <c r="H137" s="129"/>
      <c r="I137" s="129"/>
      <c r="J137" s="128"/>
    </row>
    <row r="138" spans="6:10" ht="11.25">
      <c r="F138" s="107"/>
      <c r="H138" s="130"/>
      <c r="I138" s="130"/>
      <c r="J138" s="131"/>
    </row>
    <row r="139" spans="6:10" ht="11.25">
      <c r="F139" s="107"/>
      <c r="H139" s="130"/>
      <c r="I139" s="130"/>
      <c r="J139" s="131"/>
    </row>
    <row r="140" spans="6:10" ht="11.25">
      <c r="F140" s="107"/>
      <c r="J140" s="132"/>
    </row>
    <row r="141" spans="8:10" ht="11.25">
      <c r="H141" s="130"/>
      <c r="I141" s="130"/>
      <c r="J141" s="132"/>
    </row>
    <row r="143" spans="6:10" ht="11.25">
      <c r="F143" s="127"/>
      <c r="G143" s="128"/>
      <c r="H143" s="129"/>
      <c r="I143" s="129"/>
      <c r="J143" s="133"/>
    </row>
    <row r="144" spans="6:9" ht="11.25">
      <c r="F144" s="107"/>
      <c r="G144" s="130"/>
      <c r="H144" s="131"/>
      <c r="I144" s="131"/>
    </row>
    <row r="145" spans="6:9" ht="11.25">
      <c r="F145" s="107"/>
      <c r="H145" s="132"/>
      <c r="I145" s="132"/>
    </row>
    <row r="146" spans="6:9" ht="11.25">
      <c r="F146" s="107"/>
      <c r="H146" s="131"/>
      <c r="I146" s="131"/>
    </row>
    <row r="148" spans="6:10" ht="11.25">
      <c r="F148" s="127"/>
      <c r="G148" s="128"/>
      <c r="H148" s="129"/>
      <c r="I148" s="129"/>
      <c r="J148" s="133"/>
    </row>
    <row r="149" spans="6:10" ht="11.25">
      <c r="F149" s="107"/>
      <c r="G149" s="130"/>
      <c r="H149" s="130"/>
      <c r="I149" s="130"/>
      <c r="J149" s="130"/>
    </row>
    <row r="150" ht="11.25">
      <c r="F150" s="107"/>
    </row>
    <row r="151" spans="6:10" ht="11.25">
      <c r="F151" s="107"/>
      <c r="G151" s="130"/>
      <c r="H151" s="130"/>
      <c r="I151" s="130"/>
      <c r="J151" s="130"/>
    </row>
    <row r="154" spans="6:10" ht="11.25">
      <c r="F154" s="127"/>
      <c r="G154" s="128"/>
      <c r="H154" s="129"/>
      <c r="I154" s="129"/>
      <c r="J154" s="128"/>
    </row>
    <row r="155" spans="6:10" ht="11.25">
      <c r="F155" s="125"/>
      <c r="G155" s="131"/>
      <c r="H155" s="130"/>
      <c r="I155" s="130"/>
      <c r="J155" s="130"/>
    </row>
    <row r="156" spans="6:7" ht="11.25">
      <c r="F156" s="125"/>
      <c r="G156" s="132"/>
    </row>
    <row r="157" spans="6:10" ht="11.25">
      <c r="F157" s="125"/>
      <c r="G157" s="131"/>
      <c r="H157" s="130"/>
      <c r="I157" s="130"/>
      <c r="J157" s="130"/>
    </row>
    <row r="159" spans="6:7" ht="11.25">
      <c r="F159" s="127"/>
      <c r="G159" s="128"/>
    </row>
    <row r="160" spans="6:7" ht="11.25">
      <c r="F160" s="107"/>
      <c r="G160" s="130"/>
    </row>
    <row r="161" ht="11.25">
      <c r="F161" s="107"/>
    </row>
    <row r="162" spans="6:7" ht="11.25">
      <c r="F162" s="107"/>
      <c r="G162" s="130"/>
    </row>
  </sheetData>
  <sheetProtection/>
  <mergeCells count="420">
    <mergeCell ref="D114:D115"/>
    <mergeCell ref="E114:E115"/>
    <mergeCell ref="F114:F115"/>
    <mergeCell ref="K114:K115"/>
    <mergeCell ref="G5:G7"/>
    <mergeCell ref="H5:J5"/>
    <mergeCell ref="K5:M5"/>
    <mergeCell ref="N5:N7"/>
    <mergeCell ref="L114:L115"/>
    <mergeCell ref="M114:M115"/>
    <mergeCell ref="N114:N115"/>
    <mergeCell ref="H6:H7"/>
    <mergeCell ref="I6:I7"/>
    <mergeCell ref="J6:J7"/>
    <mergeCell ref="K6:K7"/>
    <mergeCell ref="A2:N2"/>
    <mergeCell ref="A3:N3"/>
    <mergeCell ref="A5:C7"/>
    <mergeCell ref="D5:D7"/>
    <mergeCell ref="E5:E7"/>
    <mergeCell ref="F5:F7"/>
    <mergeCell ref="L6:L7"/>
    <mergeCell ref="M6:M7"/>
    <mergeCell ref="A8:A9"/>
    <mergeCell ref="B8:B9"/>
    <mergeCell ref="C8:C9"/>
    <mergeCell ref="D8:D9"/>
    <mergeCell ref="E8:E9"/>
    <mergeCell ref="F8:F9"/>
    <mergeCell ref="K8:K9"/>
    <mergeCell ref="L8:L9"/>
    <mergeCell ref="M8:M9"/>
    <mergeCell ref="N8:N9"/>
    <mergeCell ref="B10:B12"/>
    <mergeCell ref="C10:C12"/>
    <mergeCell ref="D10:D12"/>
    <mergeCell ref="E10:E12"/>
    <mergeCell ref="N10:N12"/>
    <mergeCell ref="K11:K12"/>
    <mergeCell ref="K13:K14"/>
    <mergeCell ref="L13:L14"/>
    <mergeCell ref="M13:M14"/>
    <mergeCell ref="N13:N14"/>
    <mergeCell ref="C13:C14"/>
    <mergeCell ref="D13:D14"/>
    <mergeCell ref="E13:E14"/>
    <mergeCell ref="F13:F14"/>
    <mergeCell ref="E15:E16"/>
    <mergeCell ref="F15:F16"/>
    <mergeCell ref="K15:K16"/>
    <mergeCell ref="L15:L16"/>
    <mergeCell ref="A15:A16"/>
    <mergeCell ref="B15:B16"/>
    <mergeCell ref="C15:C16"/>
    <mergeCell ref="D15:D16"/>
    <mergeCell ref="M15:M16"/>
    <mergeCell ref="N15:N16"/>
    <mergeCell ref="A17:A19"/>
    <mergeCell ref="B17:B19"/>
    <mergeCell ref="C17:C19"/>
    <mergeCell ref="D17:D19"/>
    <mergeCell ref="E17:E19"/>
    <mergeCell ref="F17:F19"/>
    <mergeCell ref="K17:K19"/>
    <mergeCell ref="L17:L19"/>
    <mergeCell ref="M17:M19"/>
    <mergeCell ref="N17:N19"/>
    <mergeCell ref="A20:A21"/>
    <mergeCell ref="B20:B21"/>
    <mergeCell ref="C20:C21"/>
    <mergeCell ref="D20:D21"/>
    <mergeCell ref="E20:E21"/>
    <mergeCell ref="F20:F21"/>
    <mergeCell ref="K20:K21"/>
    <mergeCell ref="L20:L21"/>
    <mergeCell ref="M20:M21"/>
    <mergeCell ref="N20:N21"/>
    <mergeCell ref="A22:A23"/>
    <mergeCell ref="B22:B23"/>
    <mergeCell ref="C22:C23"/>
    <mergeCell ref="D22:D23"/>
    <mergeCell ref="E22:E23"/>
    <mergeCell ref="F22:F23"/>
    <mergeCell ref="K22:K23"/>
    <mergeCell ref="L22:L23"/>
    <mergeCell ref="M22:M23"/>
    <mergeCell ref="N22:N23"/>
    <mergeCell ref="A24:A26"/>
    <mergeCell ref="B24:B26"/>
    <mergeCell ref="C24:C26"/>
    <mergeCell ref="D24:D26"/>
    <mergeCell ref="E24:E26"/>
    <mergeCell ref="F24:F26"/>
    <mergeCell ref="K24:K26"/>
    <mergeCell ref="L24:L26"/>
    <mergeCell ref="M24:M26"/>
    <mergeCell ref="N24:N26"/>
    <mergeCell ref="A27:A28"/>
    <mergeCell ref="B27:B28"/>
    <mergeCell ref="C27:C28"/>
    <mergeCell ref="D27:D28"/>
    <mergeCell ref="E27:E28"/>
    <mergeCell ref="F27:F28"/>
    <mergeCell ref="K27:K28"/>
    <mergeCell ref="L27:L28"/>
    <mergeCell ref="M27:M28"/>
    <mergeCell ref="N27:N28"/>
    <mergeCell ref="A29:A30"/>
    <mergeCell ref="B29:B30"/>
    <mergeCell ref="C29:C30"/>
    <mergeCell ref="D29:D30"/>
    <mergeCell ref="E29:E30"/>
    <mergeCell ref="F29:F30"/>
    <mergeCell ref="K29:K30"/>
    <mergeCell ref="L29:L30"/>
    <mergeCell ref="M29:M30"/>
    <mergeCell ref="N29:N30"/>
    <mergeCell ref="A31:A33"/>
    <mergeCell ref="B31:B33"/>
    <mergeCell ref="C31:C33"/>
    <mergeCell ref="D31:D33"/>
    <mergeCell ref="E31:E33"/>
    <mergeCell ref="N31:N33"/>
    <mergeCell ref="E34:E35"/>
    <mergeCell ref="F34:F35"/>
    <mergeCell ref="K34:K35"/>
    <mergeCell ref="L34:L35"/>
    <mergeCell ref="A34:A35"/>
    <mergeCell ref="B34:B35"/>
    <mergeCell ref="C34:C35"/>
    <mergeCell ref="D34:D35"/>
    <mergeCell ref="M34:M35"/>
    <mergeCell ref="N34:N35"/>
    <mergeCell ref="A36:A37"/>
    <mergeCell ref="B36:B37"/>
    <mergeCell ref="C36:C37"/>
    <mergeCell ref="D36:D37"/>
    <mergeCell ref="E36:E37"/>
    <mergeCell ref="F36:F37"/>
    <mergeCell ref="K36:K37"/>
    <mergeCell ref="L36:L37"/>
    <mergeCell ref="M36:M37"/>
    <mergeCell ref="N36:N37"/>
    <mergeCell ref="A38:A39"/>
    <mergeCell ref="B38:B39"/>
    <mergeCell ref="C38:C39"/>
    <mergeCell ref="D38:D39"/>
    <mergeCell ref="E38:E39"/>
    <mergeCell ref="F38:F39"/>
    <mergeCell ref="K38:K39"/>
    <mergeCell ref="L38:L39"/>
    <mergeCell ref="M38:M39"/>
    <mergeCell ref="N38:N39"/>
    <mergeCell ref="A40:A43"/>
    <mergeCell ref="B40:B43"/>
    <mergeCell ref="C40:C43"/>
    <mergeCell ref="D40:D43"/>
    <mergeCell ref="E40:E43"/>
    <mergeCell ref="F40:F43"/>
    <mergeCell ref="K40:K43"/>
    <mergeCell ref="L40:L43"/>
    <mergeCell ref="M40:M43"/>
    <mergeCell ref="N40:N43"/>
    <mergeCell ref="A44:A45"/>
    <mergeCell ref="B44:B45"/>
    <mergeCell ref="C44:C45"/>
    <mergeCell ref="D44:D45"/>
    <mergeCell ref="E44:E45"/>
    <mergeCell ref="F44:F45"/>
    <mergeCell ref="K44:K45"/>
    <mergeCell ref="L44:L45"/>
    <mergeCell ref="M44:M45"/>
    <mergeCell ref="N44:N45"/>
    <mergeCell ref="A46:A49"/>
    <mergeCell ref="B46:B49"/>
    <mergeCell ref="C46:C49"/>
    <mergeCell ref="D46:D49"/>
    <mergeCell ref="E46:E49"/>
    <mergeCell ref="F46:F49"/>
    <mergeCell ref="K46:K49"/>
    <mergeCell ref="L46:L49"/>
    <mergeCell ref="M46:M49"/>
    <mergeCell ref="N46:N49"/>
    <mergeCell ref="A50:A51"/>
    <mergeCell ref="B50:B51"/>
    <mergeCell ref="C50:C51"/>
    <mergeCell ref="D50:D51"/>
    <mergeCell ref="E50:E51"/>
    <mergeCell ref="F50:F51"/>
    <mergeCell ref="K50:K51"/>
    <mergeCell ref="L50:L51"/>
    <mergeCell ref="M50:M51"/>
    <mergeCell ref="N50:N51"/>
    <mergeCell ref="A52:A54"/>
    <mergeCell ref="B52:B54"/>
    <mergeCell ref="C52:C54"/>
    <mergeCell ref="D52:D54"/>
    <mergeCell ref="E52:E54"/>
    <mergeCell ref="F52:F54"/>
    <mergeCell ref="K52:K54"/>
    <mergeCell ref="L52:L54"/>
    <mergeCell ref="M52:M54"/>
    <mergeCell ref="N52:N54"/>
    <mergeCell ref="A55:A56"/>
    <mergeCell ref="B55:B56"/>
    <mergeCell ref="C55:C56"/>
    <mergeCell ref="D55:D56"/>
    <mergeCell ref="E55:E56"/>
    <mergeCell ref="F55:F56"/>
    <mergeCell ref="K55:K56"/>
    <mergeCell ref="L55:L56"/>
    <mergeCell ref="M55:M56"/>
    <mergeCell ref="N55:N56"/>
    <mergeCell ref="A57:A58"/>
    <mergeCell ref="B57:B58"/>
    <mergeCell ref="C57:C58"/>
    <mergeCell ref="D57:D58"/>
    <mergeCell ref="E57:E58"/>
    <mergeCell ref="F57:F58"/>
    <mergeCell ref="K57:K58"/>
    <mergeCell ref="L57:L58"/>
    <mergeCell ref="M57:M58"/>
    <mergeCell ref="N57:N58"/>
    <mergeCell ref="A59:A60"/>
    <mergeCell ref="B59:B60"/>
    <mergeCell ref="C59:C60"/>
    <mergeCell ref="D59:D60"/>
    <mergeCell ref="E59:E60"/>
    <mergeCell ref="K59:K60"/>
    <mergeCell ref="L59:L60"/>
    <mergeCell ref="M59:M60"/>
    <mergeCell ref="M63:M64"/>
    <mergeCell ref="N63:N64"/>
    <mergeCell ref="N59:N60"/>
    <mergeCell ref="A61:A64"/>
    <mergeCell ref="B61:B64"/>
    <mergeCell ref="C61:C64"/>
    <mergeCell ref="D61:D64"/>
    <mergeCell ref="E61:E64"/>
    <mergeCell ref="F61:F64"/>
    <mergeCell ref="G61:G63"/>
    <mergeCell ref="A65:A66"/>
    <mergeCell ref="B65:B66"/>
    <mergeCell ref="C65:C66"/>
    <mergeCell ref="D65:D66"/>
    <mergeCell ref="K63:K64"/>
    <mergeCell ref="L63:L64"/>
    <mergeCell ref="H61:H63"/>
    <mergeCell ref="I61:I63"/>
    <mergeCell ref="K67:K68"/>
    <mergeCell ref="L67:L68"/>
    <mergeCell ref="E65:E66"/>
    <mergeCell ref="F65:F66"/>
    <mergeCell ref="K65:K66"/>
    <mergeCell ref="L65:L66"/>
    <mergeCell ref="A69:A73"/>
    <mergeCell ref="B69:B73"/>
    <mergeCell ref="C69:C73"/>
    <mergeCell ref="D69:D73"/>
    <mergeCell ref="M65:M66"/>
    <mergeCell ref="N65:N66"/>
    <mergeCell ref="A67:A68"/>
    <mergeCell ref="B67:B68"/>
    <mergeCell ref="C67:C68"/>
    <mergeCell ref="D67:D68"/>
    <mergeCell ref="D74:D79"/>
    <mergeCell ref="N67:N68"/>
    <mergeCell ref="E69:E73"/>
    <mergeCell ref="F69:F73"/>
    <mergeCell ref="E74:E76"/>
    <mergeCell ref="F74:F79"/>
    <mergeCell ref="E77:E79"/>
    <mergeCell ref="M67:M68"/>
    <mergeCell ref="E67:E68"/>
    <mergeCell ref="F67:F68"/>
    <mergeCell ref="E80:E81"/>
    <mergeCell ref="F80:F81"/>
    <mergeCell ref="A74:A79"/>
    <mergeCell ref="K80:K81"/>
    <mergeCell ref="A80:A81"/>
    <mergeCell ref="B80:B81"/>
    <mergeCell ref="C80:C81"/>
    <mergeCell ref="D80:D81"/>
    <mergeCell ref="B74:B79"/>
    <mergeCell ref="C74:C79"/>
    <mergeCell ref="N80:N81"/>
    <mergeCell ref="A82:A84"/>
    <mergeCell ref="B82:B84"/>
    <mergeCell ref="C82:C84"/>
    <mergeCell ref="D82:D84"/>
    <mergeCell ref="E82:E84"/>
    <mergeCell ref="K83:K84"/>
    <mergeCell ref="L83:L84"/>
    <mergeCell ref="M83:M84"/>
    <mergeCell ref="N83:N84"/>
    <mergeCell ref="E85:E86"/>
    <mergeCell ref="F85:F86"/>
    <mergeCell ref="K85:K86"/>
    <mergeCell ref="L85:L86"/>
    <mergeCell ref="A85:A86"/>
    <mergeCell ref="B85:B86"/>
    <mergeCell ref="C85:C86"/>
    <mergeCell ref="D85:D86"/>
    <mergeCell ref="M85:M86"/>
    <mergeCell ref="N85:N86"/>
    <mergeCell ref="A87:A88"/>
    <mergeCell ref="B87:B88"/>
    <mergeCell ref="C87:C88"/>
    <mergeCell ref="D87:D88"/>
    <mergeCell ref="E87:E88"/>
    <mergeCell ref="F87:F88"/>
    <mergeCell ref="K87:K88"/>
    <mergeCell ref="L87:L88"/>
    <mergeCell ref="M87:M88"/>
    <mergeCell ref="N87:N88"/>
    <mergeCell ref="A89:A90"/>
    <mergeCell ref="B89:B90"/>
    <mergeCell ref="C89:C90"/>
    <mergeCell ref="D89:D90"/>
    <mergeCell ref="E89:E90"/>
    <mergeCell ref="F89:F90"/>
    <mergeCell ref="K89:K90"/>
    <mergeCell ref="L89:L90"/>
    <mergeCell ref="M89:M90"/>
    <mergeCell ref="N89:N90"/>
    <mergeCell ref="A91:A92"/>
    <mergeCell ref="B91:B92"/>
    <mergeCell ref="C91:C92"/>
    <mergeCell ref="D91:D92"/>
    <mergeCell ref="E91:E92"/>
    <mergeCell ref="F91:F92"/>
    <mergeCell ref="K91:K92"/>
    <mergeCell ref="L91:L92"/>
    <mergeCell ref="A93:A95"/>
    <mergeCell ref="B93:B95"/>
    <mergeCell ref="C93:C95"/>
    <mergeCell ref="D93:D95"/>
    <mergeCell ref="E93:E95"/>
    <mergeCell ref="F93:F95"/>
    <mergeCell ref="M93:M95"/>
    <mergeCell ref="N93:N95"/>
    <mergeCell ref="D96:D97"/>
    <mergeCell ref="K96:K97"/>
    <mergeCell ref="N96:N97"/>
    <mergeCell ref="M91:M92"/>
    <mergeCell ref="N91:N92"/>
    <mergeCell ref="K93:K95"/>
    <mergeCell ref="L93:L95"/>
    <mergeCell ref="E98:E100"/>
    <mergeCell ref="F98:F99"/>
    <mergeCell ref="N98:N100"/>
    <mergeCell ref="K98:K100"/>
    <mergeCell ref="A98:A100"/>
    <mergeCell ref="B98:B100"/>
    <mergeCell ref="C98:C100"/>
    <mergeCell ref="D98:D100"/>
    <mergeCell ref="F101:F104"/>
    <mergeCell ref="K101:K102"/>
    <mergeCell ref="L101:L102"/>
    <mergeCell ref="A101:A104"/>
    <mergeCell ref="B101:B104"/>
    <mergeCell ref="C101:C104"/>
    <mergeCell ref="D101:D104"/>
    <mergeCell ref="A105:A107"/>
    <mergeCell ref="B105:B107"/>
    <mergeCell ref="C105:C107"/>
    <mergeCell ref="D105:D107"/>
    <mergeCell ref="M101:M102"/>
    <mergeCell ref="N101:N104"/>
    <mergeCell ref="K103:K104"/>
    <mergeCell ref="L103:L104"/>
    <mergeCell ref="M103:M104"/>
    <mergeCell ref="E101:E104"/>
    <mergeCell ref="F108:F109"/>
    <mergeCell ref="K108:K109"/>
    <mergeCell ref="L108:L109"/>
    <mergeCell ref="M108:M109"/>
    <mergeCell ref="E105:E107"/>
    <mergeCell ref="A108:A109"/>
    <mergeCell ref="B108:B109"/>
    <mergeCell ref="C108:C109"/>
    <mergeCell ref="D108:D109"/>
    <mergeCell ref="E108:E109"/>
    <mergeCell ref="N108:N109"/>
    <mergeCell ref="A110:A111"/>
    <mergeCell ref="B110:B111"/>
    <mergeCell ref="C110:C111"/>
    <mergeCell ref="D110:D111"/>
    <mergeCell ref="E110:E111"/>
    <mergeCell ref="F110:F111"/>
    <mergeCell ref="K110:K111"/>
    <mergeCell ref="L110:L111"/>
    <mergeCell ref="M110:M111"/>
    <mergeCell ref="N110:N111"/>
    <mergeCell ref="A112:A113"/>
    <mergeCell ref="B112:B113"/>
    <mergeCell ref="C112:C113"/>
    <mergeCell ref="D112:D113"/>
    <mergeCell ref="E112:E113"/>
    <mergeCell ref="F112:F113"/>
    <mergeCell ref="K112:K113"/>
    <mergeCell ref="L112:L113"/>
    <mergeCell ref="M112:M113"/>
    <mergeCell ref="B119:G119"/>
    <mergeCell ref="B120:G120"/>
    <mergeCell ref="B121:G121"/>
    <mergeCell ref="N112:N113"/>
    <mergeCell ref="B116:G116"/>
    <mergeCell ref="K116:N116"/>
    <mergeCell ref="A117:N117"/>
    <mergeCell ref="A114:A115"/>
    <mergeCell ref="B114:B115"/>
    <mergeCell ref="C114:C115"/>
    <mergeCell ref="B127:G127"/>
    <mergeCell ref="B128:G128"/>
    <mergeCell ref="B126:G126"/>
    <mergeCell ref="B122:G122"/>
    <mergeCell ref="B123:G123"/>
    <mergeCell ref="B124:G124"/>
    <mergeCell ref="B125:G125"/>
  </mergeCells>
  <printOptions horizontalCentered="1"/>
  <pageMargins left="0.75" right="0.75" top="0.5905511811023623" bottom="0.07874015748031496" header="0" footer="0"/>
  <pageSetup horizontalDpi="600" verticalDpi="600" orientation="landscape" paperSize="9" scale="90" r:id="rId1"/>
  <rowBreaks count="2" manualBreakCount="2">
    <brk id="28" max="13" man="1"/>
    <brk id="5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A.Cepiene</dc:creator>
  <cp:keywords/>
  <dc:description/>
  <cp:lastModifiedBy>Snieguole Kacerauskaite</cp:lastModifiedBy>
  <cp:lastPrinted>2008-03-21T13:15:14Z</cp:lastPrinted>
  <dcterms:created xsi:type="dcterms:W3CDTF">2008-03-07T11:32:38Z</dcterms:created>
  <dcterms:modified xsi:type="dcterms:W3CDTF">2012-09-18T07:53:49Z</dcterms:modified>
  <cp:category/>
  <cp:version/>
  <cp:contentType/>
  <cp:contentStatus/>
</cp:coreProperties>
</file>