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270" windowWidth="15480" windowHeight="11640" tabRatio="752" activeTab="0"/>
  </bookViews>
  <sheets>
    <sheet name="APRAŠYMAS" sheetId="1" r:id="rId1"/>
    <sheet name="RODIKLIAI" sheetId="2" r:id="rId2"/>
  </sheets>
  <definedNames>
    <definedName name="_xlnm.Print_Titles" localSheetId="1">'RODIKLIAI'!$4:$6</definedName>
  </definedNames>
  <calcPr fullCalcOnLoad="1"/>
</workbook>
</file>

<file path=xl/sharedStrings.xml><?xml version="1.0" encoding="utf-8"?>
<sst xmlns="http://schemas.openxmlformats.org/spreadsheetml/2006/main" count="625" uniqueCount="317">
  <si>
    <t>Įvykdyta mažiau nei planuota. Dėl nepakankamo finansavimo leidinys pradėtas leisti nuo birželio mėn., išleisti 6 informaciniai kultūriniai dienraščio "Klaipėda" priedai „Kultūros meniu", gruodžio mėn. išleista visų mėnesio renginių brošiūra.</t>
  </si>
  <si>
    <t>Įvykdyta mažiau nei planuota. Šis vertinimo kriterijus buvo planuotas, įvertinus ankstesnių metų skaičių.  2007 m. paminėtos 5 kolektyvų sukaktys.</t>
  </si>
  <si>
    <t>Įvykdyta mažiau nei planuota. Atlikus kainų analizę, paaiškėjo, kad  treniruoklio kaina didesnė nei planuota (172000 Lt +1300 Lt). Gavus Savivaldybės pritarimą pirkti treniruoklį didesne kaina, pirkimo procedūros pradėtos IV ketv. ir sutartis sudaryta 2007-12-13, sumokėta 40 proc. avansas (68900Lt)</t>
  </si>
  <si>
    <t>Įvykdyta daugiau nei planuota. Papildžius marketingo priemonių paketą edukacinias užsiėmimais bei padidinus parodų skaičių MLIM, padaugėjo lankytojų, turistų srautas visuose muziejaus padaliniuose. Be to, 2006 m. pradėta rengti miesto gimtadienio piliavietėje šventė taip pat pritraukė didelį lankytojų srautą.</t>
  </si>
  <si>
    <t>Įvykdyta mažiau, negu planuota. Parengtas ir ekspertuotas projektas. Projektas teiktas Nuolatinei statybos komisijai. Ištaisius komisijos nurodytus trūkumus, projektui pritarta 2008-01-23.   Kreditorinis įsiskolinimas 2007-12-31 už projektavimo paslaugas - 18700 Lt (pagal sutartį sulaikyta 25% projekto parengimo vertės iki Nuolatinės statybos komisijos pritarimo). Galutinis atsiskaitymas už projektavimo darbus nukeltas į 2008 m.</t>
  </si>
  <si>
    <t>Įvykdyta pagal planą. Atliktas san. mazgų, rūsio salių remontas (Didžioji Vandens g. 4)</t>
  </si>
  <si>
    <t>Įvykdyta mažiau nei planuota. Planuojant 2007 m. išlaidas turtui įsigyti (iš SB lėšų) pagal preliminarią paslaugų teikėjo sąmatą baldams gaminti buvo didesnis baldų kiekis, kuris viršijo 500 Lt sumą.  Atlikus viešuosius pirkimus baldų vnt. skaičius (brangesnių, kaip 500 Lt) sumažėjo iki 13 vnt. (vietoj planuotų 33 vnt.).  Iš  SP  lėšų įsigytos 3 kompiuterinės programos, spalvotas spausdintuvas afišoms spausdinti,  ir vienas liaudies muzikos instrumentas bandonija.</t>
  </si>
  <si>
    <t xml:space="preserve">Įvykdyta daugiau nei planuota. Priežastys - intensyvesnis nei planuota vasaros turizmo laikotarpis ir formuluojant vertinimo kriterijų nebuvo įvertintas Lietuvos dainų šventės „Būties ratu"  koncertų  skaičius.  </t>
  </si>
  <si>
    <t>Įvykdyta pagal planą, projektas „Tradiciniai amatai“</t>
  </si>
  <si>
    <t>Įvykdyta pagal planą projektai: edukaciniai - Tradicinės šventės miesto vaikams, EK pamoka su Lietuvos etnologais,  „EK pradžiamokslis" ir Jaunimo sambūris „Audenis“; sociokultūriniai švietimo - „Tautiškumo pagrindai“, „Nuo Vilniaus miesto lig Klaipėdužės“, „Savitas Klaipėdos kraštas“, „Lietuvos etnografiniai regionai“, ir „Mes visi –vieno medžio šakelės“.</t>
  </si>
  <si>
    <r>
      <t>Įvykdyta pagal planą.</t>
    </r>
    <r>
      <rPr>
        <sz val="9"/>
        <rFont val="Times New Roman"/>
        <family val="1"/>
      </rPr>
      <t xml:space="preserve"> Sukurtas tinklapis www.etnocentras.lt </t>
    </r>
  </si>
  <si>
    <r>
      <t xml:space="preserve">Etninės kultūros plėtros ir sklaidos Klaipėdos mieste skatinimas                                                  </t>
    </r>
    <r>
      <rPr>
        <b/>
        <sz val="9"/>
        <rFont val="Times New Roman"/>
        <family val="1"/>
      </rPr>
      <t xml:space="preserve"> (BĮ Klaipėdos miesto savivaldybės etnokultūros centras)</t>
    </r>
  </si>
  <si>
    <t>** pagal Klaipėdos miesto savivaldybės tarybos sprendimus: 2007-10-25 Nr. T2-332 ir 2007-12-20 Nr. T2-409.</t>
  </si>
  <si>
    <t>Pakeista langų, kv. m</t>
  </si>
  <si>
    <t>Ekspozicinių salių perdažymas (kv. m)</t>
  </si>
  <si>
    <t>Kvalifikaciją kėlusių darbuotojų skaičius</t>
  </si>
  <si>
    <t>Įsigyta automobilių, vnt.</t>
  </si>
  <si>
    <t>Kultūr. autobuso išvykų skaičius</t>
  </si>
  <si>
    <t>Svetainės lankytojų skaičius per dieną</t>
  </si>
  <si>
    <t>Paminėtų sukakčių skaičius</t>
  </si>
  <si>
    <t>Edukacinių užsiėmimų  ir parodų-renginių skaičius</t>
  </si>
  <si>
    <r>
      <t>Atliktas san. mazgų, rūsio, salių remontas Didžioji Vandens g. 4, proc.</t>
    </r>
    <r>
      <rPr>
        <sz val="9"/>
        <color indexed="9"/>
        <rFont val="Times New Roman"/>
        <family val="1"/>
      </rPr>
      <t>remontas</t>
    </r>
  </si>
  <si>
    <t>Surengta stovykla-šventė "Vėlungis", vnt.</t>
  </si>
  <si>
    <t>Įvykdyta pagal planą.  Paremti 5 reprezentaciniai festivaliai: tarptautinis mažųjų kino formų festivalis "Tinklai", X tarptautinis operos ir simfoninės muzikos festivalis "Muzikinis pajūris liepą-rugpjūtį", XIV Klaipėdos pilies džiazo festivalis-2007,  tarptautinis Stasio Šimkaus chorų konkursas, projekto "Jūros šventė" rėmimas ir viename dalyvauta (EUROPEADE-2007), perkant paslaugą.</t>
  </si>
  <si>
    <t>Įvykdyta mažiau nei planuota. Asignavimai skirti 5 projektams remti. Vieną iš jų vieną įgyvendinti atsisakė Klaipėdos muzikinis teatras (gražino savivaldybei skirtas lėšas). Paremti 4 projektai:  kultūros istorijos leidinys albumas „Trys miestai“ (rusų kalba), poezijos rinktinė „Erškėčių uogos“ (rusų kalba) - leidinys, parodos reklaminiai leidiniai „Kaligrafija iš Lietuvos pajūrio“ (rusų kalba) - leidinys, „Klaipėda–Kaliningradas: menas be sienų“.</t>
  </si>
  <si>
    <t>Įvykdyta daugiau nei planuota. Viešuose Valstybinių švenčių renginiuose kasmet  dalyvauja vis daugiau žiūrovų. Žvejų rūmų organizuotuose renginiuose dalyvavo apie 10000 žmonių, savivaldybės - apie 5000 žmonių.</t>
  </si>
  <si>
    <t xml:space="preserve">Įvykdyta pagal planą. Šventės paminėjimus organizavo  Žvejų rūmai (Sausio 15-osios, Vasario 16-osios bei Gedulo ir Vilties dienų paminėjimai) ir Savivaldybės administracija (Kovo 11-osios, Klaipėdos krašto dienos, Sausio 15-osios bei Liepos 6-osios, Mindaugo karūnavimo dienos, paminėjimai). </t>
  </si>
  <si>
    <t xml:space="preserve">Įvykdyta mažiau nei planuota. Pagal finansines galimybes, atsižvelgiant į meno tarybos projektų vertimą, buvo skirtos lėšos 12 projektų remti. 2 projektai buvo neįgyvendinti,  lėšos grąžintos į savivaldybės biudžetą.  </t>
  </si>
  <si>
    <t>Įvykdyta pagal planą, parengta galimybių studija</t>
  </si>
  <si>
    <t>Įvykdyta mažiau nei planuota. Planuojant festivalį  "Šermukšnis" buvo numatyta festivalio  vieta - miesto skverai, aikštės, gatvės. Bet buvo pasirinka patrauklesnė vieta - uždara erdvė - Piliavietė, kurioje telpa ribotas skaičius žiūrovų, todėl festivalyje dalyvavo apie 3000 žiūrovų.</t>
  </si>
  <si>
    <t>Įvykdyta daugiau nei planuota. Mobilios pertvaros montavimas III fojė; elektros instaliacijos darbai III a.; II a. ir III a. radiatorių montavimas; scenos linoleumo keitimas (bendra remonto darbų suma 42.5 tūkst. litų, tai sudaro 28% išlaidų nuo remonto darbams skirtų lėšų).</t>
  </si>
  <si>
    <t xml:space="preserve">Neįvykdyta. Kadangi didžioji dalis surenkamų pajamų gaunama per IV ketvirtį šios priemonės vykdymas buvo numatytas spalio-gruodžio mėn. iš virš plano surinktų pajamų. Gauta viršplaninių pajamų 12.9 tūkst. litų. Neradus paslaugos teikėjo ši priemonė neįvykdyta. </t>
  </si>
  <si>
    <r>
      <t xml:space="preserve">Įvykdyta mažiau nei planuota. Naujas pareigybių sąrašas patvirtintas KMT 2007-12-20 sprendimu  </t>
    </r>
    <r>
      <rPr>
        <sz val="9"/>
        <rFont val="Times New Roman"/>
        <family val="1"/>
      </rPr>
      <t xml:space="preserve">Nr. T2-419 </t>
    </r>
  </si>
  <si>
    <t>Kriterijaus rodiklis nebuvo koreguotas po maksimalių asignavimų parengimo. Neskirti asignavimai šiai priemonei.</t>
  </si>
  <si>
    <r>
      <t xml:space="preserve">Įstaigos išlaikymas (darbuotojų samda,  pastato eksploatacija, darbo sąlygų gerinimas)                    </t>
    </r>
    <r>
      <rPr>
        <b/>
        <sz val="9"/>
        <rFont val="Times New Roman"/>
        <family val="1"/>
      </rPr>
      <t xml:space="preserve"> (BĮ Klaipėdos miesto savivaldybės Mažosios Lietuvos istorijos muziejus)</t>
    </r>
    <r>
      <rPr>
        <sz val="9"/>
        <rFont val="Times New Roman"/>
        <family val="1"/>
      </rPr>
      <t xml:space="preserve"> </t>
    </r>
  </si>
  <si>
    <r>
      <t xml:space="preserve">Edukacinės veiklos vystymas ir privalomų muziejinių darbų vykdymas                                  </t>
    </r>
    <r>
      <rPr>
        <b/>
        <sz val="9"/>
        <rFont val="Times New Roman"/>
        <family val="1"/>
      </rPr>
      <t>(BĮ Klaipėdos miesto savivaldybės Mažosios Lietuvos istorijos muziejus)</t>
    </r>
  </si>
  <si>
    <r>
      <t xml:space="preserve">Muziejaus ir miesto istorinio patrauklumo gerinimas                            </t>
    </r>
    <r>
      <rPr>
        <b/>
        <sz val="9"/>
        <rFont val="Times New Roman"/>
        <family val="1"/>
      </rPr>
      <t>(BĮ Klaipėdos miesto savivaldybės Mažosios Lietuvos istorijos muziejus)</t>
    </r>
  </si>
  <si>
    <r>
      <t>BĮ Klaipėdos miesto savivaldybės Mažosios Lietuvos istorijos muziejaus</t>
    </r>
    <r>
      <rPr>
        <sz val="9"/>
        <rFont val="Times New Roman"/>
        <family val="1"/>
      </rPr>
      <t xml:space="preserve"> pastatų remontas</t>
    </r>
  </si>
  <si>
    <t>Įvykdyta daugiau , nei planuota. Iš viso per 2007 m. svetainėje apsilankė 223400 lankytojų. Per dieną - apie 600. Daugiausia prie tinklapio prisijungta tiesiogiai, ne per kitas nuorodas ir tinklapius. Intensyviausias lankomumas gegužės - rugpjūčio ir gruodžio mėnesiais.</t>
  </si>
  <si>
    <t xml:space="preserve">Neįvykdyta. Neparengtas techninis projektas, nes Savivaldybės tarybai nepatvirtinus detaliųjų planų negalima išduoti sąvado ir skelbti konkurso techniniam projektui rengti.  </t>
  </si>
  <si>
    <r>
      <t xml:space="preserve">   Programoje 2007 m.</t>
    </r>
    <r>
      <rPr>
        <sz val="12"/>
        <rFont val="Times New Roman"/>
        <family val="1"/>
      </rPr>
      <t xml:space="preserve"> numatyta:</t>
    </r>
  </si>
  <si>
    <t>Akademinės muzikos  ir tarptau-tinių festivalių koncertų skaičius</t>
  </si>
  <si>
    <t>Aukšto meninio lygio užsienio, šalies ir miesto muzikos atlikėjų bei kompozitorių koncertų sk.</t>
  </si>
  <si>
    <t>Įvykdyta mažiau nei planuota. Gauta mažiau, nei planuota lėšų tautiniams kostiumams įsigyti. Nupirkta 16 vnt. tautinių kostiumų, iš jų: 13 vnt. iš SB lėšų, 3 vnt.- iš kitų lėšų.</t>
  </si>
  <si>
    <t>Įvykdyta pagal planą.</t>
  </si>
  <si>
    <t>2007 m. panaudotos lėšos (kasinės išlaidos), tūkst. Lt</t>
  </si>
  <si>
    <t>2007 m. metinis  planas įskaitant patikslinimus, tūkst. Lt</t>
  </si>
  <si>
    <t>4.3</t>
  </si>
  <si>
    <t>Priemonės pavadinimas</t>
  </si>
  <si>
    <t>Priemonės požymis</t>
  </si>
  <si>
    <t>Asignavimų valdytojo kodas</t>
  </si>
  <si>
    <t>Finansavimo šaltinis</t>
  </si>
  <si>
    <t>Uždavinio vertinimo kriterijaus</t>
  </si>
  <si>
    <t>pavadinimas</t>
  </si>
  <si>
    <t>01</t>
  </si>
  <si>
    <t>02</t>
  </si>
  <si>
    <t>03</t>
  </si>
  <si>
    <t>SB</t>
  </si>
  <si>
    <t>04</t>
  </si>
  <si>
    <t>08</t>
  </si>
  <si>
    <t>Paremtų projektų skaičius</t>
  </si>
  <si>
    <t>05</t>
  </si>
  <si>
    <t>06</t>
  </si>
  <si>
    <t>Leidybos projektų rėmimas</t>
  </si>
  <si>
    <t>Iš viso:</t>
  </si>
  <si>
    <t>188710823</t>
  </si>
  <si>
    <t>07</t>
  </si>
  <si>
    <t>1</t>
  </si>
  <si>
    <t>ES</t>
  </si>
  <si>
    <t>Paremtų festivalių skaičius</t>
  </si>
  <si>
    <t>Svarbių sukakčių pažymėjimas, žymių žmonių pagerbimas ir atminimo įamžinimas</t>
  </si>
  <si>
    <t>Pagerbtų žymių žmonių skaičius</t>
  </si>
  <si>
    <t>Kultūros paveldo ir jūrinių tradicijų puoselėjimo projektų rėmimas</t>
  </si>
  <si>
    <t xml:space="preserve">Jaunimo kultūrinio užimtumo projektų rėmimas   </t>
  </si>
  <si>
    <t>PF</t>
  </si>
  <si>
    <t>Meninių objektų sklaida mieste, gerinant miesto įvaizdį</t>
  </si>
  <si>
    <t>Tarptautinių kultūrinių mainų projektų vykdymas</t>
  </si>
  <si>
    <t>I</t>
  </si>
  <si>
    <t xml:space="preserve">Jaunųjų menininkų kūrybos skatinimo projektų rėmimas </t>
  </si>
  <si>
    <t>Gyventojų meninės saviraiškos projektų rėmimas</t>
  </si>
  <si>
    <t>1.2.1</t>
  </si>
  <si>
    <t>Etatų skaičius</t>
  </si>
  <si>
    <t>SB(SP)</t>
  </si>
  <si>
    <t>KT</t>
  </si>
  <si>
    <t>Žiūrovų, lankytojų skaičius, tūkst.</t>
  </si>
  <si>
    <t>300101454</t>
  </si>
  <si>
    <t>1.2.7</t>
  </si>
  <si>
    <t>1.2.2</t>
  </si>
  <si>
    <t>1.2.5</t>
  </si>
  <si>
    <t>82,25</t>
  </si>
  <si>
    <t>Dokumentų įsigijimas, vnt.</t>
  </si>
  <si>
    <t>Vartotojų skaičius, tūkst.</t>
  </si>
  <si>
    <t>Renginių skaičius</t>
  </si>
  <si>
    <t>1.2.6</t>
  </si>
  <si>
    <t>Meninių projektų skaičius</t>
  </si>
  <si>
    <t>Straipsnių ir TV reportažų skaičius</t>
  </si>
  <si>
    <t>Dalyvių skaičius</t>
  </si>
  <si>
    <t>1.2.3</t>
  </si>
  <si>
    <t>49,5</t>
  </si>
  <si>
    <t>Lankytojų skaičius, tūkst.</t>
  </si>
  <si>
    <t>20</t>
  </si>
  <si>
    <t>Vertingų eksponatų skaičius</t>
  </si>
  <si>
    <t>Ekspedicijų skaičius</t>
  </si>
  <si>
    <t>1.2.4</t>
  </si>
  <si>
    <t>Pagamintų reprezentacinių Klaipėdos krašto tautinių kostiumų skaičius</t>
  </si>
  <si>
    <t>232</t>
  </si>
  <si>
    <t>Įsigytų kompiuterių  LIBIS diegimui skaičius</t>
  </si>
  <si>
    <t xml:space="preserve">Etatų skaičius </t>
  </si>
  <si>
    <t>190464738</t>
  </si>
  <si>
    <t>27</t>
  </si>
  <si>
    <t xml:space="preserve">Profesionalaus meno projektų rėmimas </t>
  </si>
  <si>
    <t>55</t>
  </si>
  <si>
    <t>Reprezentacinių Klaipėdos festivalių rėmimas</t>
  </si>
  <si>
    <t>Dalyvavimas lietuvių dainų šventėse</t>
  </si>
  <si>
    <t>22,4</t>
  </si>
  <si>
    <t>64,9</t>
  </si>
  <si>
    <t xml:space="preserve">Skulptūrų restauravimas </t>
  </si>
  <si>
    <t xml:space="preserve">Firminio stiliaus kūrimas                                             </t>
  </si>
  <si>
    <t xml:space="preserve">Paremtų projektų skaičius            </t>
  </si>
  <si>
    <t xml:space="preserve">Jaunųjų Europos kūrėjų paroda  </t>
  </si>
  <si>
    <t>Objektų skaičius</t>
  </si>
  <si>
    <t xml:space="preserve"> 1 x 12</t>
  </si>
  <si>
    <t>Kultūrinių mainų dalyvių skaičius</t>
  </si>
  <si>
    <t xml:space="preserve">Parengtas techninis projektas </t>
  </si>
  <si>
    <t>SB(SPN)</t>
  </si>
  <si>
    <t>Parengtų edukacinių programų ir sociokultūrinių švietimo projektų skaičius</t>
  </si>
  <si>
    <t>Surengtų koncertų ir vakaronių, kalendorinių švenčių ciklų skaičius</t>
  </si>
  <si>
    <t>Įgyvendintų tradicinių amatų projektų skaičius</t>
  </si>
  <si>
    <t>Įrengtas treniruoklis</t>
  </si>
  <si>
    <t xml:space="preserve">Paminėta  švenčių, vnt.  </t>
  </si>
  <si>
    <t xml:space="preserve">Kalėdinių renginių ciklas, vnt.              </t>
  </si>
  <si>
    <t>Paremta tautinių  mažumų  bendrijų kultūros projektų</t>
  </si>
  <si>
    <t xml:space="preserve">Paremta pagyvenusių žmonių meninės saviraiškos projektų                 </t>
  </si>
  <si>
    <t xml:space="preserve"> Paremta neįgaliųjų meninės saviraiškos  projektų</t>
  </si>
  <si>
    <t xml:space="preserve">Paremta meninių projektų, vnt.           </t>
  </si>
  <si>
    <t xml:space="preserve">Surengta miesto švenčių ir festivalių, vnt. </t>
  </si>
  <si>
    <t>Festivalių skaičius (2007 m. "Šermukšnis")</t>
  </si>
  <si>
    <t xml:space="preserve">Sutvarkytas šilumos centras, proc. </t>
  </si>
  <si>
    <t xml:space="preserve">Įsigyta kėdžių, vnt.                </t>
  </si>
  <si>
    <t>Įsigyta garso ir šviesos aparatūros, vnt.</t>
  </si>
  <si>
    <t>300101372</t>
  </si>
  <si>
    <t>Įsigyta lauko reklamos įranga</t>
  </si>
  <si>
    <t xml:space="preserve">Įsigyta koncertinės įrangos ir inventoriaus </t>
  </si>
  <si>
    <t>Priešgaisrinės signalizacijos įrengimas</t>
  </si>
  <si>
    <t>Įsigytas mikroautobusas, vnt.</t>
  </si>
  <si>
    <t>Fachverkinio fasado, kavinės pastato ir vandentiekio apskaitos mazgo vamzdyno remontas, proc.</t>
  </si>
  <si>
    <t>85</t>
  </si>
  <si>
    <t xml:space="preserve">Interneto ryšio išlaidų ekonomija (LITNET tiekėjas), proc. </t>
  </si>
  <si>
    <t>70</t>
  </si>
  <si>
    <t xml:space="preserve">Kompiuterizuota darbo vietų, vnt.      </t>
  </si>
  <si>
    <t>13,1</t>
  </si>
  <si>
    <t>Profesionalių meno kolektyvų koncertų ir renginių skaičius</t>
  </si>
  <si>
    <t xml:space="preserve">I,II, III a fojė ir koridoriaus, vidaus patalpų remontas, proc. </t>
  </si>
  <si>
    <t>Finansavimo šaltiniai</t>
  </si>
  <si>
    <r>
      <t xml:space="preserve">Kiti finansavimo šaltiniai </t>
    </r>
    <r>
      <rPr>
        <b/>
        <sz val="9"/>
        <rFont val="Times New Roman"/>
        <family val="1"/>
      </rPr>
      <t>Kt</t>
    </r>
  </si>
  <si>
    <t xml:space="preserve">Tarptautinių renginių skaičius </t>
  </si>
  <si>
    <t>Apsilankiusių turistų skaičius per metus</t>
  </si>
  <si>
    <t xml:space="preserve">Tradiciniai amatai ir menai, skatinant verslininkystę ir turizmą Baltijos jūros Kuršių pakrantėje </t>
  </si>
  <si>
    <t xml:space="preserve">Atlikti pastato restauravimo darbai, proc. </t>
  </si>
  <si>
    <t>SB(ES)</t>
  </si>
  <si>
    <t>0</t>
  </si>
  <si>
    <r>
      <t xml:space="preserve">Kitos savivaldybės biudžeto lėšos </t>
    </r>
    <r>
      <rPr>
        <b/>
        <sz val="9"/>
        <rFont val="Times New Roman"/>
        <family val="1"/>
      </rPr>
      <t>SB</t>
    </r>
  </si>
  <si>
    <r>
      <t xml:space="preserve"> Savivaldybės biudžeto apyvartos lėšos Europos Sąjungos finansinės paramos programų laikinam lėšų stygiui dengti  </t>
    </r>
    <r>
      <rPr>
        <b/>
        <sz val="9"/>
        <rFont val="Times New Roman"/>
        <family val="1"/>
      </rPr>
      <t>SB(ES)</t>
    </r>
  </si>
  <si>
    <r>
      <t xml:space="preserve">Specialiosios programos lėšos (pajamos iš patalpų nuomos) </t>
    </r>
    <r>
      <rPr>
        <b/>
        <sz val="9"/>
        <rFont val="Times New Roman"/>
        <family val="1"/>
      </rPr>
      <t>SB(SPN</t>
    </r>
    <r>
      <rPr>
        <sz val="9"/>
        <rFont val="Times New Roman"/>
        <family val="1"/>
      </rPr>
      <t>)</t>
    </r>
  </si>
  <si>
    <r>
      <t xml:space="preserve">Savivaldybės privatizavimo fondo lėšos </t>
    </r>
    <r>
      <rPr>
        <b/>
        <sz val="9"/>
        <rFont val="Times New Roman"/>
        <family val="1"/>
      </rPr>
      <t>PF</t>
    </r>
  </si>
  <si>
    <r>
      <t xml:space="preserve">Europos Sąjungos paramos lėšos </t>
    </r>
    <r>
      <rPr>
        <b/>
        <sz val="9"/>
        <rFont val="Times New Roman"/>
        <family val="1"/>
      </rPr>
      <t>ES</t>
    </r>
  </si>
  <si>
    <r>
      <t>Valstybės biudžeto lėšos</t>
    </r>
    <r>
      <rPr>
        <b/>
        <sz val="9"/>
        <rFont val="Times New Roman"/>
        <family val="1"/>
      </rPr>
      <t xml:space="preserve"> LRVB</t>
    </r>
  </si>
  <si>
    <t>LRVB</t>
  </si>
  <si>
    <t xml:space="preserve">Įstaigos bei jo ansamblių  tinklalapio sukūrimas </t>
  </si>
  <si>
    <r>
      <t xml:space="preserve">Specialiosios programos lėšos (pajamos už atsitiktines paslaugas) </t>
    </r>
    <r>
      <rPr>
        <b/>
        <sz val="9"/>
        <rFont val="Times New Roman"/>
        <family val="1"/>
      </rPr>
      <t>SB(SP)</t>
    </r>
  </si>
  <si>
    <t>Paremtų "Camerata Klaipėda"  koncertinių programų, vnt.</t>
  </si>
  <si>
    <t>Surengta programos "3K" kultūrinių mainų</t>
  </si>
  <si>
    <t>Surengtų parodų skaičius, vnt.</t>
  </si>
  <si>
    <t xml:space="preserve">Įsigyta įrangos ir baldų rezidentūrai ir dirbtuvėms, vnt. </t>
  </si>
  <si>
    <t>Specialaus apšvietimo įrengimas, vnt.</t>
  </si>
  <si>
    <t>Išleisto leidinio periodiškumas</t>
  </si>
  <si>
    <t>Įteikta nominacijų, vnt.</t>
  </si>
  <si>
    <t>Leidinių skaičius, vnt.</t>
  </si>
  <si>
    <t>Kalėdinių miesto švenčių ir valstybinių dienų minėjimo programos parengimas ir   vykdymas</t>
  </si>
  <si>
    <t>Įsigyto ilgalaikio materiojo ir nemateriojo turto skaičius</t>
  </si>
  <si>
    <t>Meistriškumo pamokų, parodų, amatininkų mugių skaičius</t>
  </si>
  <si>
    <t>Naujo saugyklos pastato Didžioji Vandens g. 4  statyba ir teritorijos sutvarkymas **</t>
  </si>
  <si>
    <t>Mažosios Lietuvos istorijos muziejaus pastato Didžioji Vandens g. 4 palėpių ir sandėlio kapitalinis remontas</t>
  </si>
  <si>
    <t>2007 m. panaudotos lėšos (kasinės išlaidos)</t>
  </si>
  <si>
    <t>Paaiškinimas dėl nukrypimo nuo uždavinio vertinimo kriterijaus plano</t>
  </si>
  <si>
    <t>2007 m. patvirtinta KMT, tūkst. Lt</t>
  </si>
  <si>
    <t>SB(TA)</t>
  </si>
  <si>
    <r>
      <t xml:space="preserve">Valstybės ir savivaldybės biudžeto tarpusavio atsiskaitymo lėšos </t>
    </r>
    <r>
      <rPr>
        <b/>
        <sz val="9"/>
        <rFont val="Times New Roman"/>
        <family val="1"/>
      </rPr>
      <t>SB(TA)</t>
    </r>
  </si>
  <si>
    <t>Asignavimai (tūkst. Lt)</t>
  </si>
  <si>
    <t>planuotos reikšmės</t>
  </si>
  <si>
    <t>faktinės reikšmės</t>
  </si>
  <si>
    <t>Įvykdyta mažiau nei planuota. Išnuomotas autobusas Klaipėdos koncertų salės choro „Aukuras“  kelionei tarptautiniu maršrutu Klaipėda-Manheimas-Klaipėda</t>
  </si>
  <si>
    <t xml:space="preserve">Neįvykdyta. Klaipėdos miesto savivaldybei 2007 m. nereikėjo prisidėti lėšomis organizuojant parodą, nes parodos organizatoriai prancūzai parodos atidarymą perkėlė į 2008 m. kovo mėn. </t>
  </si>
  <si>
    <t>Įvykdyta mažiau, nei planuota. Skirti mažesni asignavimai, todėl nupirktas vienas meninis objektas „Kaminkrėtys"</t>
  </si>
  <si>
    <t xml:space="preserve">Įvykdyta daugiau nei planuota. Atsižvelgiant į meno tarybos projektų vertinimą, buvo atrinkta ir finansuota daugiau projektų </t>
  </si>
  <si>
    <t>Įvykdyta daugiau nei planuota. Atsižvelgiant į meno tarybos projektų vertinimą, buvo atrinkta ir finansuota daugiau projektų rengiant miesto šventes ir festivalius</t>
  </si>
  <si>
    <t>Įvykdyta daugiau nei planuota. Klaipėdoje atliktos 7 kamerinės programos</t>
  </si>
  <si>
    <t>15,3</t>
  </si>
  <si>
    <t>Įvykdyta pagal planą. Paslaugą  pirko Viešųjų pirkimų įstatymo nustatyta tvarka Savivaldybės administracija</t>
  </si>
  <si>
    <t>Įvykdyta mažiau nei planuota. 2007 m. netiksliai suplanuotas  remiamų projektų skaičius</t>
  </si>
  <si>
    <t>Įvykdyta pagal planą. Dalyvauta Lietuvos dainų šventėje "Būties ratu"</t>
  </si>
  <si>
    <t xml:space="preserve">Paremtų projektų skaičius  </t>
  </si>
  <si>
    <t xml:space="preserve">Įvykdyta mažiau nei planuota. Meno tarybos projektų vertinimo komisija skyrė lėšas 2 projektų rėmimui didesnėmis sumomis </t>
  </si>
  <si>
    <t>Paremti 5 projektai</t>
  </si>
  <si>
    <t>Neįvykdyta.  2007 m. plane buvo nurodytas neteisingas uždavinio vertinimo kriterijus, kadangi pagal sutartį su LVPA techninis projektas turi būti parengtas iki 2008 m. birželio mėn. 2007 m. konkurso būdu buvo parinktas techninio projekto vykdytojas, sudaryta sutartis.</t>
  </si>
  <si>
    <t>Neįvykdyta. Asignavimai šiai priemonei suplanuoti 2009 metais, nes per 2007 ir 2008 m. nuspręsta pirmiausia atlikti būtiniausius remonto darbo.</t>
  </si>
  <si>
    <t>3,0</t>
  </si>
  <si>
    <t>Įvykdyta pagal planą</t>
  </si>
  <si>
    <t>74,9</t>
  </si>
  <si>
    <t>Įvykdyta pagal planą. Remonto darbai pradėti 2005 m., bendra remonto darbų sąmatos vertė 246.0 tūkst. litų. Darbai pabaigti 2007 m., atlikta remonto darbų už 108.8 tūkst. litų.</t>
  </si>
  <si>
    <t>Neįvykdyta. Asignavimai nebuvo suplanuoti 2007 m. Šilumos sistemos remonto darbus planuojama pradėti  2008 metais.</t>
  </si>
  <si>
    <t>Įvykdyta daugiau nei planuota. Įsigyta: mobili garso įranga, dirigento pakyla, dirigento pultas kartu su kėde ir fizgarmonija (klavišinis instrumentas) ir stalas kopijavimo aparatui, baldai, kilimai bei kiliminė danga (iš paramos lėšų).</t>
  </si>
  <si>
    <t>Įvykdyta daugiau nei planuota. Į festivalinių koncertų planą nebuvo įtraukti du karilionininkų koncertai,  vienas meno kolektyvo koncertas kitose erdvėse bei 2 festivalio "Skambanti banga" koncertai.</t>
  </si>
  <si>
    <t>Įvykdyta daugiau nei planuota. Rengiant SVP, į vertinimo kriterijaus planą nebuvo įtraukti karilionininkų koncertai (113).</t>
  </si>
  <si>
    <t xml:space="preserve">Įsigyta įrangos ir inventoriaus, vnt. </t>
  </si>
  <si>
    <t>Įvykdyta daugiau nei planuota. Įsigyti darbo įrankiai: akumuliatorinis suktuvas ir diskinis pjūklas, nes jie nupirkti pigiau, nei planuota.</t>
  </si>
  <si>
    <t>Įvykdyta mažiau nei planuota. Surengta 2 parodomis mažiau todėl, kad 1 projektas tapo bienale (kuri vyksta kas dveji metai) ir nukeltas į 2008 m.. Kito projekto nepatvirtino meno taryba dėl didelių sąnaudų ir temos aktualumo stokos. Lėšos skirtos šių projektų įgyvendinimui buvo panaudotos  padidinant lėšas šiuolaikiniam tapybos projektui "Nostalgie" įgyvendinti.</t>
  </si>
  <si>
    <t>Įvykdyta mažiau nei planuota. Pagal finansines galimybes skirtos lėšos 19 projektų remti, 1 projekto leidėjas atsisakė 2007 m. gruodžio mėn., nes nerado rėmėjų.</t>
  </si>
  <si>
    <t>45</t>
  </si>
  <si>
    <t>17</t>
  </si>
  <si>
    <t xml:space="preserve">Įvykdyta mažiau nei planuota. Kvalifikacijos kėlimo seminarai kainavo brangiau, nei planuota </t>
  </si>
  <si>
    <t xml:space="preserve">Įvykdyta mažiau nei planuota.  Kasmet pastebima vartotojų mažėjimo tendencija </t>
  </si>
  <si>
    <t>135</t>
  </si>
  <si>
    <t>6</t>
  </si>
  <si>
    <t>Įvykdyta pagal planą. Klaipėdoje rezidavo 2 menininkai iš Vokietijos, 1 lietuvis - Vokietijoje.</t>
  </si>
  <si>
    <t>Įvykdyta mažiau nei planuota. Įgyvendinant projektą "Klaipėda - kultūros įvykis - Klaipėda" surengtos 3 kelionės į Vilnių ir viena tarptautinė (Venecija, Italija). Į penktąją kelionę nesusirinko norinčių vykti.</t>
  </si>
  <si>
    <t>1 x 6</t>
  </si>
  <si>
    <t>Straipsnių - 150, TV reportažų - apie 10, radijo reportažų - apie 20.</t>
  </si>
  <si>
    <t xml:space="preserve">Įvykdyta daugiau nei planuota. 2007 m. pagerbta 19 žymių žmonių. Jiems buvo įteikti garbės raštai Mero vardu. </t>
  </si>
  <si>
    <t xml:space="preserve">Įvykdyta pagal planą. Tarptautinės teatro dienos proga įteiktos trys nominacijos „Padėkos kaukė". 2007 m. Klaipėdos magistro vardą gavo: Bronius Gražys, Aloyzas Každailis ir Juozas Gudavičius. </t>
  </si>
  <si>
    <t>1.2</t>
  </si>
  <si>
    <t xml:space="preserve">Pagal finansines galimybes, atsižvelgiant į meno tarybos projektų vertimą, paremta 13 šiai grupei priskirtų projektų </t>
  </si>
  <si>
    <t xml:space="preserve">Įvykdyta pagal planą. 2006-07-28 pasirašyta rangos sutartis dėl amatų ir menų kvartalo Klaipėdoje (Daržų g. 10) rekonstrukcijos. Darbai užbaigti 2007-03-22, pasirašius darbų atlikimo aktą.  </t>
  </si>
  <si>
    <t>48,5</t>
  </si>
  <si>
    <t>35,6</t>
  </si>
  <si>
    <t>Įvykdyta mažiau nei planuota. Kartu su  savivaldybės administracija išanalizavus darbuotojų sąrašą ir  jų pareigybes, nuspręsta etatų nedidinti.</t>
  </si>
  <si>
    <t>Įvykdyta daugiau nei planuota. Išaugo parodų skaičius dėl jų eksponavimo kituose Lietuvos muziejuose (Vilniuje, Kaune, Šilutėje) ir užsienyje.</t>
  </si>
  <si>
    <t>Įvykdyta daugiau nei planuota. Įsigyta vertingų periodinių leidinių (XX a. pirmos pusės laikraščių), kurie ženkliai padidina bendrą eksponatų skaičių.</t>
  </si>
  <si>
    <t>Įvykdyta daugiau nei planuota. Iš savivaldybės biudžeto lėšų išleistas 1 planuotas leidinys. Kitas neplanuotas leidinys, skirtas turistams, išleistas iš rėmėjų lėšų.</t>
  </si>
  <si>
    <t>Įvykdyta pagal planą. Iš ES struktūrinių  fondų buvo organizuoti kvalifikacijos kėlimo kursai muziejaus darbuotojams.</t>
  </si>
  <si>
    <t>Įvykdyta daugiau nei planuota. Sukurtos ir pagamintos dvi MLIM ir Kalvystės muziejaus vėliavos</t>
  </si>
  <si>
    <t>Įvykdyta daugiau nei planuota. Pigiau, nei planuota kainavo skulptūrų restauravimo darbai skulptūrų parke, todėl restaurautos skulptūros: „Takas“ ,Prie veidrodžio“, ,„Sėdintis“, „Kriauklė“.</t>
  </si>
  <si>
    <t>Parengtas projektas</t>
  </si>
  <si>
    <t>Lėlių teatro programų rėmimas - pastatytų spektaklių skaičius</t>
  </si>
  <si>
    <t>Įvykdyta pagal planą. Organizuota etnografinė ekspedicija po Mažająją Lietuvą ir archeologinė ekspedicija po Klaipėdos senamiestį.</t>
  </si>
  <si>
    <t>Įvykdyta daugiau nei planuota. 4 koncertiniai projektai buvo įgyvendinti iš kitų šaltinių</t>
  </si>
  <si>
    <t>2.4</t>
  </si>
  <si>
    <t>1 TIKSLAS. Skatinti profesionalaus meno plėtrą ir bendruomenės kultūrinį aktyvumą</t>
  </si>
  <si>
    <t>01 Uždavinys. Sudaryti sąlygas profesionalaus meno  plėtotei ir kultūros renginių įvairovei</t>
  </si>
  <si>
    <t>02 Uždavinys. Sudaryti sąlygas įvairių socialinių grupių kultūrinei saviraiškai</t>
  </si>
  <si>
    <t xml:space="preserve">03 Uždavinys. Skatinti jaunimo kūrybines iniciatyvas </t>
  </si>
  <si>
    <t>2 TIKSLAS. Gerinti kultūros administravimo ir informavimo paslaugų įvairovę ir kokybę</t>
  </si>
  <si>
    <t>01 Uždavinys. Užtikrinti informacinių paslaugų plėtotę ir prieinamumą</t>
  </si>
  <si>
    <t>02 Uždavinys. Užtikrinti efektyvią  BĮ Klaipėdos miesto savivaldybės viešosios bibliotekos veiklą</t>
  </si>
  <si>
    <t>03 Uždavinys. Užtikrinti efektyvią  BĮ Klaipėdos miesto savivaldybės Kultūrų komunikacijų centro veiklą</t>
  </si>
  <si>
    <t>04 Uždavinys. Periodiškai  vertinti biudžetinių įstaigų teikimų kultūros paslaugų kokybę</t>
  </si>
  <si>
    <t>3 TIKSLAS. Formuoti miesto kultūrinį tapatumą</t>
  </si>
  <si>
    <t>01 Uždavinys. Stiprinti jūrinį miesto savitumą, panaudojant esamą materialinį ir dvasinį kultūros paveldą bei kuriant naujas marinistinės kultūros reikšmes (tradicijas)</t>
  </si>
  <si>
    <t>03 Uždavinys. Užtikrinti efektyvią BĮ Klaipėdos miesto savivaldybės etnokultūros centro  veiklą</t>
  </si>
  <si>
    <t>Įvykdyta daugiau nei planuota. Kadangi  2007 m. kolektyvams buvo skirta daugiau programinių lėšų nei planuota, buvo surengta daugiau įvairaus žanro renginių mieste, šalyje ir užsienyje. Todėl meno kolektyvų programas žiūrėjo 10 tūkst. daugiau žiūrovų nei buvo planuota.</t>
  </si>
  <si>
    <t>PRIEMONIŲ ĮGYVENDINIMO ATASKAITA</t>
  </si>
  <si>
    <t>2007 M. KLAIPĖDOS MIESTO SAVIVALDYBĖS                               
MIESTO KULTŪRINIO SAVITUMO PUOSELĖJIMO BEI KULTŪRINIŲ PASLAUGŲ GERINIMO
PROGRAMOS (Nr.04)</t>
  </si>
  <si>
    <t>Švenčių, kuriose dalyvauta, skaičius</t>
  </si>
  <si>
    <t>Asignavimai šiai priemonei suplanuoti 2009 metais, nes per 2007 ir 2008 m. nuspręsta pirmiausia atlikti būtiniausius remonto darbus.</t>
  </si>
  <si>
    <t xml:space="preserve">Neįvykdyta. AB "Klaipėdos vanduo" atlikęs patikrinimą surašė aktą dėl susidėvėjusios priešgairinės sklendės. Todėl asignavimai buvo panaudoti sklendės pakeitimui. </t>
  </si>
  <si>
    <t xml:space="preserve">Įvykdyta pagal planą. KMT 2007-12-20 sprendimu Nr. T2-419 patvirtintas pareigybių sąrašas. </t>
  </si>
  <si>
    <r>
      <t xml:space="preserve">Įstaigos išlaikymas (darbuotojų samda, pastato eksploatacija, darbo sąlygų gerinimas)                  </t>
    </r>
    <r>
      <rPr>
        <b/>
        <sz val="9"/>
        <rFont val="Times New Roman"/>
        <family val="1"/>
      </rPr>
      <t>(BĮ Klaipėdos miesto savivaldybės Dailės parodų rūmai)</t>
    </r>
    <r>
      <rPr>
        <sz val="9"/>
        <rFont val="Times New Roman"/>
        <family val="1"/>
      </rPr>
      <t xml:space="preserve"> </t>
    </r>
  </si>
  <si>
    <r>
      <t xml:space="preserve">Tradicinės dailės ir šiuolaikinio meno parodų pristatymas          </t>
    </r>
    <r>
      <rPr>
        <b/>
        <sz val="9"/>
        <rFont val="Times New Roman"/>
        <family val="1"/>
      </rPr>
      <t>(BĮ Klaipėdos miesto savivaldybės Dailės parodų rūmai)</t>
    </r>
    <r>
      <rPr>
        <sz val="9"/>
        <rFont val="Times New Roman"/>
        <family val="1"/>
      </rPr>
      <t xml:space="preserve"> </t>
    </r>
  </si>
  <si>
    <r>
      <t>BĮ Klaipėdos miesto savivaldybės dailės parodų rūmų</t>
    </r>
    <r>
      <rPr>
        <sz val="9"/>
        <rFont val="Times New Roman"/>
        <family val="1"/>
      </rPr>
      <t xml:space="preserve"> pastato remonto darbai </t>
    </r>
  </si>
  <si>
    <r>
      <t xml:space="preserve">Įstaigos išlaikymas (darbuotojų samda, kvalifikacijos kėlimas, pastato eksploatacija, darbo sąlygų gerinimas)                                                              </t>
    </r>
    <r>
      <rPr>
        <b/>
        <sz val="9"/>
        <rFont val="Times New Roman"/>
        <family val="1"/>
      </rPr>
      <t>(BĮ Klaipėdos miesto savivaldybės viešoji biblioteka)</t>
    </r>
  </si>
  <si>
    <r>
      <t xml:space="preserve">Fondų optimizavimas, bendros informacinės sistemos kūrimas          </t>
    </r>
    <r>
      <rPr>
        <b/>
        <sz val="9"/>
        <rFont val="Times New Roman"/>
        <family val="1"/>
      </rPr>
      <t>(BĮ Klaipėdos miesto savivaldybės viešoji biblioteka)</t>
    </r>
  </si>
  <si>
    <r>
      <t xml:space="preserve">Edukacinių, kultūrinių renginių organizavimas                             </t>
    </r>
    <r>
      <rPr>
        <b/>
        <sz val="9"/>
        <rFont val="Times New Roman"/>
        <family val="1"/>
      </rPr>
      <t>(BĮ Klaipėdos miesto savivaldybės viešoji biblioteka)</t>
    </r>
  </si>
  <si>
    <r>
      <t xml:space="preserve">Įstaigos išlaikymas (darbuotojų samda,  pastato eksploatacija, darbo sąlygų gerinimas)                     </t>
    </r>
    <r>
      <rPr>
        <b/>
        <sz val="9"/>
        <rFont val="Times New Roman"/>
        <family val="1"/>
      </rPr>
      <t>(BĮ Klaipėdos miesto savivaldybės Kultūrų komunikacijų centras)</t>
    </r>
    <r>
      <rPr>
        <sz val="9"/>
        <rFont val="Times New Roman"/>
        <family val="1"/>
      </rPr>
      <t xml:space="preserve"> </t>
    </r>
  </si>
  <si>
    <r>
      <t xml:space="preserve">Dalyvavimas Interreg III A projekte "Tradiciniai amatai ir menai, skatinant verslininkystę ir turizmą Baltijos jūros Kuršių pakrantėje"                                 </t>
    </r>
    <r>
      <rPr>
        <b/>
        <sz val="9"/>
        <rFont val="Times New Roman"/>
        <family val="1"/>
      </rPr>
      <t xml:space="preserve">(BĮ Klaipėdos miesto savivaldybės Kultūrų komunikacijų centras) </t>
    </r>
  </si>
  <si>
    <r>
      <t xml:space="preserve">Meno ir kultūros mainų organizavimas bei informacijos sklaida                                          </t>
    </r>
    <r>
      <rPr>
        <b/>
        <sz val="9"/>
        <rFont val="Times New Roman"/>
        <family val="1"/>
      </rPr>
      <t xml:space="preserve">(BĮ Klaipėdos miesto savivaldybės Kultūrų komunikacijų centras) </t>
    </r>
  </si>
  <si>
    <t>82</t>
  </si>
  <si>
    <t>8</t>
  </si>
  <si>
    <t xml:space="preserve">Kriterijaus rodiklis nebuvo koreguotas po maksimalių asignavimų parengimo. Neskirti asignavimai  paslaugos tiekėjui pakeisti. </t>
  </si>
  <si>
    <t>Neįvykdyta. Mikroautobusas neįsigytas, nes per mažai surinkta specialiųjų programų lėšų. Dalis planuotų lėšų panaudota nenumatytiems darbams: priešgaisrinės sklendės pakeitimui.</t>
  </si>
  <si>
    <t>Priemonės vykdytojo kodas</t>
  </si>
  <si>
    <t>Parengta galimybių studija</t>
  </si>
  <si>
    <t>SAVIVALDYBĖS LĖŠOS:</t>
  </si>
  <si>
    <t>KITOS LĖŠOS:</t>
  </si>
  <si>
    <t xml:space="preserve">2007 M. KLAIPĖDOS MIESTO SAVIVALDYBĖS MIESTO KULTŪRINIO SAVITUMO                            
PUOSELĖJIMO BEI KULTŪRINIŲ PASLAUGŲ GERINIMO PROGRAMOS (Nr.04)                                                                                     </t>
  </si>
  <si>
    <t>tūkst. Lt</t>
  </si>
  <si>
    <t>Faktiškai įvykdyta</t>
  </si>
  <si>
    <t>Dalinai įvykdyta</t>
  </si>
  <si>
    <t>Neįvykdyta pagal planą</t>
  </si>
  <si>
    <t>Programos priemonės kodas</t>
  </si>
  <si>
    <r>
      <t xml:space="preserve">     Programą vykdė :</t>
    </r>
    <r>
      <rPr>
        <sz val="12"/>
        <rFont val="Times New Roman"/>
        <family val="1"/>
      </rPr>
      <t xml:space="preserve"> Socialinio departamento Kultūros skyrius,  BĮ Klaipėdos miesto savivaldybės kultūros centras Žvejų rūmai, BĮ Klaipėdos miesto savivaldybės etnokultūros centras, BĮ Klaipėdos miesto savivaldybės dailės parodų rūmai, BĮ Klaipėdos miesto savivaldybės Mažosios Lietuvos istorijos muziejus, BĮ Klaipėdos kultūrų komunikacijų centras, BĮ Klaipėdos miesto savivaldybės koncertinė įstaiga Klaipėdos koncertų salė , Miesto ūkio departamento Statybos ir infrastruktūros skyrius,  Ekonomikos ir strategijos departamento Investicijų ir verslo plėtros skyrius</t>
    </r>
  </si>
  <si>
    <t>2007 m. patvirtinta KMT*</t>
  </si>
  <si>
    <t>2007 m. metinis  planas įskaitant patikslinimus**</t>
  </si>
  <si>
    <t xml:space="preserve">Karilionų sutvarkymas </t>
  </si>
  <si>
    <r>
      <t xml:space="preserve">Klaipėdos krašto EK nematerialaus paveldo archyvo-informacinės bazės sukūrimas ir įsijungimas į nacionalinio tradicinės kultūros vertybių sąvado kūrimo darbus </t>
    </r>
    <r>
      <rPr>
        <b/>
        <sz val="9"/>
        <rFont val="Times New Roman"/>
        <family val="1"/>
      </rPr>
      <t>(BĮ Klaipėdos miesto savivaldybės etnokultūros centras)</t>
    </r>
  </si>
  <si>
    <t xml:space="preserve">* pagal Klaipėdos miesto savivaldybės tarybos 2007-01-18 sprendimą Nr. T2-1;
</t>
  </si>
  <si>
    <t>Iš viso programai:</t>
  </si>
  <si>
    <r>
      <t xml:space="preserve">    Asignavimų valdytojai: </t>
    </r>
    <r>
      <rPr>
        <sz val="12"/>
        <rFont val="Times New Roman"/>
        <family val="1"/>
      </rPr>
      <t xml:space="preserve">Klaipėdos miesto savivaldybės administracija,  BĮ Klaipėdos miesto savivaldybės kultūros centras Žvejų rūmai, BĮ Klaipėdos miesto savivaldybės etnokultūros centras, BĮ Klaipėdos miesto savivaldybės dailės parodų rūmai, BĮ Klaipėdos miesto savivaldybės Mažosios Lietuvos istorijos muziejus, BĮ Klaipėdos kultūrų komunikacijų centras, BĮ Klaipėdos miesto savivaldybės koncertinė įstaiga Klaipėdos koncertų salė </t>
    </r>
  </si>
  <si>
    <t xml:space="preserve">      2007 m. planuota įvykdyti 39 priemonių (pagal maksimalius asignavimus). Faktiškai įvykdyta pagal planą 19 priemonių ( 49 proc.), iš dalies įvykdyta 18 priemonių (46 proc.), neįvykdyta pagal planą 2 priemonės (5 proc.)</t>
  </si>
  <si>
    <t>02 Uždavinys. Užtikrinti efektyvią  BĮ Klaipėdos miesto savivaldybės Mažosios Lietuvos istorijos muziejaus veiklą</t>
  </si>
  <si>
    <t>Projekto "Kultūros fabrikas (buvusio tabako fabriko pritaikymas kultūros ir verslo reikmėms bei viešajam sektoriui)"  įgyvendinimas</t>
  </si>
  <si>
    <r>
      <t>BĮ Klaipėdos miesto savivaldybės kultūros centro Žvejų rūmų</t>
    </r>
    <r>
      <rPr>
        <sz val="9"/>
        <rFont val="Times New Roman"/>
        <family val="1"/>
      </rPr>
      <t xml:space="preserve"> pastato remontas</t>
    </r>
  </si>
  <si>
    <r>
      <t xml:space="preserve">Įstaigos išlaikymas (darbuotojų samda, pastato eksploatacija, darbo sąlygų gerinimas)           </t>
    </r>
    <r>
      <rPr>
        <b/>
        <sz val="9"/>
        <rFont val="Times New Roman"/>
        <family val="1"/>
      </rPr>
      <t>(BĮ Klaipėdos miesto savivaldybės kultūros centras Žvejų rūmai)</t>
    </r>
  </si>
  <si>
    <r>
      <t xml:space="preserve">Tarptautinių festivalių rengimas       </t>
    </r>
    <r>
      <rPr>
        <b/>
        <sz val="9"/>
        <rFont val="Times New Roman"/>
        <family val="1"/>
      </rPr>
      <t>(BĮ Klaipėdos miesto savivaldybės kultūros centras Žvejų rūmai)</t>
    </r>
  </si>
  <si>
    <r>
      <t xml:space="preserve">Meno kolektyvų naujų programų parengimas ir pristatymas miesto ir šalies visuomenei                                 </t>
    </r>
    <r>
      <rPr>
        <b/>
        <sz val="9"/>
        <rFont val="Times New Roman"/>
        <family val="1"/>
      </rPr>
      <t>(BĮ Klaipėdos miesto savivaldybės kultūros centras Žvejų rūmai)</t>
    </r>
  </si>
  <si>
    <r>
      <t xml:space="preserve">Įstaigos išlaikymas (darbuotojų samda, pastato eksploatacija, darbo sąlygų gerinimas)          </t>
    </r>
    <r>
      <rPr>
        <b/>
        <sz val="9"/>
        <rFont val="Times New Roman"/>
        <family val="1"/>
      </rPr>
      <t xml:space="preserve"> (BĮ Klaipėdos miesto savivaldybės koncertinė įstaiga Klaipėdos koncertų salė)</t>
    </r>
  </si>
  <si>
    <r>
      <t xml:space="preserve">Kūrybinės veiklos programų rengimas ir pristatymas                          </t>
    </r>
    <r>
      <rPr>
        <b/>
        <sz val="9"/>
        <rFont val="Times New Roman"/>
        <family val="1"/>
      </rPr>
      <t xml:space="preserve"> (BĮ Klaipėdos miesto savivaldybės koncertinė įstaiga Klaipėdos koncertų salė)</t>
    </r>
  </si>
  <si>
    <r>
      <t xml:space="preserve">Įstaigos išlaikymas (darbuotojų samda,  pastato eksploatacija, darbo sąlygų gerinimas)                       </t>
    </r>
    <r>
      <rPr>
        <b/>
        <sz val="9"/>
        <rFont val="Times New Roman"/>
        <family val="1"/>
      </rPr>
      <t>(BĮ Klaipėdos miesto savivaldybės etnokultūros centras)</t>
    </r>
  </si>
  <si>
    <t>Įvykdyta pagal planą.  Įsigytas automobilis 7 vietų (iš SB - 22400 Lt, iš paramos lėšų - 13450 Lt)</t>
  </si>
  <si>
    <t xml:space="preserve">Įvykdyta mažiau nei planuota. Nurašyti 5 neveikiantys kompiuteriai. 2007 m. atnaujintos 6 darbo vietos ( 2007-01-01 buvo 81 darbo vieta, o 2007-12-31- 82 darbo vietos). </t>
  </si>
  <si>
    <t>Kriterijaus rodiklis nebuvo koreguotas po maksimalių asignavimų parengimo. Plane turėjo būti nurodyta - 155 dokumentai (knygos, leidiniai, CD, DVD). Kadangi šie dokumentai pabrango, tai mažėja galimybė įsigyti planuotą kiekį.</t>
  </si>
  <si>
    <t>Įvykdyta mažiau nei planuota. Kultūros ministerija skyrė 8 kompiuterius, bet jie bus perduoti įstaigai 2008 m.  2008 m. bus pasiektas planuotas lygis, t. y. bus perduoti 8 kompiuteriai</t>
  </si>
  <si>
    <t>Įvykdyta daugiau nei planuota. Edukaciniams ir kultūriniams renginiams įgyventi gauta daugiau lėšų iš kitų šaltinių, nei planuota. Aktyviai dalyvavo vaikai, mokyklos, atsirado didesnis poreikis tokiems renginiams.</t>
  </si>
  <si>
    <t>Įvykdyta daugiau, nei planuota. Įsigyta: šaldytuvas, mikrobangų krosnelė, kušetė, komoda, stalas, kėdės, elektrinė viryklė, virtuvinė spintelė, lentyna, dviejų durų spinta, sudedama lova ir kt. smulkus inventorius bei priemonės.</t>
  </si>
  <si>
    <r>
      <t>Neįvykdyta. Nepakako lėšų kokybiškam apšvietimui įsigyti. Vietoje jo įsigytas 1 kompiuterio</t>
    </r>
    <r>
      <rPr>
        <sz val="9"/>
        <color indexed="10"/>
        <rFont val="Times New Roman"/>
        <family val="1"/>
      </rPr>
      <t xml:space="preserve"> </t>
    </r>
    <r>
      <rPr>
        <sz val="9"/>
        <rFont val="Times New Roman"/>
        <family val="1"/>
      </rPr>
      <t xml:space="preserve"> monitorius, 2 karšto ir šalto oro ventiliatoriai dirbtuvėms.</t>
    </r>
  </si>
  <si>
    <t>Įvykdyta daugiau, nei planuota. Projekte numatyta veikla pradėta nuo 2007 m. birželio mėn. Sulaukta didelio visuomenės susidomėjimo. Įvyko 15 meistriškumo pamokų ir 6 parodos.</t>
  </si>
  <si>
    <t>Įvykdyta daugiau, nei planuota. Didžiausio turistų skaičiaus sulaukta kruizinių laivų apsilankymo metu.</t>
  </si>
  <si>
    <t>Įvykdyta mažiau, nei planuota.  Įvykdyti šie projektai: Šiuolaikinio ekspermentinio meno parodos (projektas INTRO); Rezidentūra: administravimas, marketingas ir veikla; Tarptautinis projektas "Now Art.Now Future/ Rytoj yra dabar";  Klaipėdos menininkų pristatymas užsienyje; Meno festivalis "Pamirštos vietos" (Kultūros dienos); Kamerinių renginių ciklai; Projektas "Klaipėda - kultūros įvykis - Klaipėda".                                                                                         2007 m. nevyko projektai: Tarptautinė konferencija "Neužšąlanti kultūra" ir Tarptautinis fotografijos projektas EROZIJA. Šiuos projektus nuspręsta rengti kas dvejus metus.</t>
  </si>
</sst>
</file>

<file path=xl/styles.xml><?xml version="1.0" encoding="utf-8"?>
<styleSheet xmlns="http://schemas.openxmlformats.org/spreadsheetml/2006/main">
  <numFmts count="2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 _L_t"/>
    <numFmt numFmtId="172" formatCode="&quot;Yes&quot;;&quot;Yes&quot;;&quot;No&quot;"/>
    <numFmt numFmtId="173" formatCode="&quot;True&quot;;&quot;True&quot;;&quot;False&quot;"/>
    <numFmt numFmtId="174" formatCode="&quot;On&quot;;&quot;On&quot;;&quot;Off&quot;"/>
    <numFmt numFmtId="175" formatCode="[$€-2]\ #,##0.00_);[Red]\([$€-2]\ #,##0.00\)"/>
    <numFmt numFmtId="176" formatCode="[$-427]yyyy\ &quot;m.&quot;\ mmmm\ d\ &quot;d.&quot;"/>
    <numFmt numFmtId="177" formatCode="_-* #,##0.000\ _L_t_-;\-* #,##0.000\ _L_t_-;_-* &quot;-&quot;??\ _L_t_-;_-@_-"/>
    <numFmt numFmtId="178" formatCode="_-* #,##0.0\ _L_t_-;\-* #,##0.0\ _L_t_-;_-* &quot;-&quot;??\ _L_t_-;_-@_-"/>
    <numFmt numFmtId="179" formatCode="&quot;Taip&quot;;&quot;Taip&quot;;&quot;Ne&quot;"/>
    <numFmt numFmtId="180" formatCode="&quot;Teisinga&quot;;&quot;Teisinga&quot;;&quot;Klaidinga&quot;"/>
    <numFmt numFmtId="181" formatCode="[$€-2]\ ###,000_);[Red]\([$€-2]\ ###,000\)"/>
  </numFmts>
  <fonts count="57">
    <font>
      <sz val="10"/>
      <name val="Arial"/>
      <family val="0"/>
    </font>
    <font>
      <b/>
      <sz val="9"/>
      <name val="Times New Roman"/>
      <family val="1"/>
    </font>
    <font>
      <sz val="10"/>
      <name val="Times New Roman"/>
      <family val="1"/>
    </font>
    <font>
      <sz val="8"/>
      <name val="Times New Roman"/>
      <family val="1"/>
    </font>
    <font>
      <sz val="9"/>
      <name val="Times New Roman"/>
      <family val="1"/>
    </font>
    <font>
      <sz val="9"/>
      <color indexed="9"/>
      <name val="Times New Roman"/>
      <family val="1"/>
    </font>
    <font>
      <sz val="8"/>
      <name val="Arial"/>
      <family val="0"/>
    </font>
    <font>
      <sz val="9"/>
      <color indexed="10"/>
      <name val="Times New Roman"/>
      <family val="1"/>
    </font>
    <font>
      <sz val="9"/>
      <name val="Arial"/>
      <family val="0"/>
    </font>
    <font>
      <i/>
      <sz val="8"/>
      <color indexed="61"/>
      <name val="Times New Roman"/>
      <family val="1"/>
    </font>
    <font>
      <sz val="9"/>
      <color indexed="8"/>
      <name val="Times New Roman"/>
      <family val="1"/>
    </font>
    <font>
      <sz val="12"/>
      <name val="Times New Roman"/>
      <family val="1"/>
    </font>
    <font>
      <b/>
      <sz val="12"/>
      <name val="Times New Roman"/>
      <family val="1"/>
    </font>
    <font>
      <sz val="12"/>
      <name val="Arial"/>
      <family val="0"/>
    </font>
    <font>
      <b/>
      <sz val="11"/>
      <name val="Times New Roman"/>
      <family val="1"/>
    </font>
    <font>
      <sz val="7"/>
      <name val="Times New Roman"/>
      <family val="1"/>
    </font>
    <font>
      <sz val="7"/>
      <name val="Arial"/>
      <family val="0"/>
    </font>
    <font>
      <b/>
      <sz val="9"/>
      <name val="Arial"/>
      <family val="0"/>
    </font>
    <font>
      <b/>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b/>
      <sz val="12"/>
      <color indexed="8"/>
      <name val="Times New Roman"/>
      <family val="0"/>
    </font>
    <font>
      <sz val="2.75"/>
      <color indexed="8"/>
      <name val="Times New Roman"/>
      <family val="0"/>
    </font>
    <font>
      <sz val="2.5"/>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thin"/>
    </border>
    <border>
      <left style="medium"/>
      <right style="medium"/>
      <top style="thin"/>
      <bottom>
        <color indexed="63"/>
      </bottom>
    </border>
    <border>
      <left style="medium"/>
      <right style="medium"/>
      <top style="thin"/>
      <bottom style="medium"/>
    </border>
    <border>
      <left>
        <color indexed="63"/>
      </left>
      <right style="medium"/>
      <top style="thin"/>
      <bottom style="thin"/>
    </border>
    <border>
      <left style="medium"/>
      <right style="medium"/>
      <top style="medium"/>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medium"/>
      <right>
        <color indexed="63"/>
      </right>
      <top style="thin"/>
      <bottom style="medium"/>
    </border>
    <border>
      <left style="medium"/>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3" fillId="0" borderId="3" applyNumberFormat="0" applyFill="0" applyAlignment="0" applyProtection="0"/>
    <xf numFmtId="0" fontId="43" fillId="0" borderId="0" applyNumberFormat="0" applyFill="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8" fillId="22" borderId="4" applyNumberFormat="0" applyAlignment="0" applyProtection="0"/>
    <xf numFmtId="0" fontId="49" fillId="0" borderId="0" applyNumberFormat="0" applyFill="0" applyBorder="0" applyAlignment="0" applyProtection="0"/>
    <xf numFmtId="0" fontId="50"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6" applyNumberFormat="0" applyFont="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22" borderId="5"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83">
    <xf numFmtId="0" fontId="0" fillId="0" borderId="0" xfId="0" applyAlignment="1">
      <alignment/>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horizontal="center" vertical="top"/>
    </xf>
    <xf numFmtId="0" fontId="3" fillId="0" borderId="0" xfId="0" applyFont="1" applyAlignment="1">
      <alignment vertical="top"/>
    </xf>
    <xf numFmtId="0" fontId="3" fillId="0" borderId="0" xfId="0" applyFont="1" applyFill="1" applyBorder="1" applyAlignment="1">
      <alignment vertical="top"/>
    </xf>
    <xf numFmtId="0" fontId="9" fillId="0" borderId="0" xfId="0" applyFont="1" applyBorder="1" applyAlignment="1">
      <alignment vertical="top"/>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3" xfId="0" applyNumberFormat="1" applyFont="1" applyFill="1" applyBorder="1" applyAlignment="1">
      <alignment horizontal="center" vertical="top"/>
    </xf>
    <xf numFmtId="0" fontId="4" fillId="0" borderId="12" xfId="0" applyFont="1" applyFill="1" applyBorder="1" applyAlignment="1">
      <alignment horizontal="center" vertical="top" wrapText="1"/>
    </xf>
    <xf numFmtId="49" fontId="4" fillId="0" borderId="10" xfId="0" applyNumberFormat="1" applyFont="1" applyFill="1" applyBorder="1" applyAlignment="1">
      <alignment horizontal="center" vertical="top"/>
    </xf>
    <xf numFmtId="0" fontId="3" fillId="33" borderId="0" xfId="0" applyFont="1" applyFill="1" applyAlignment="1">
      <alignment vertical="top"/>
    </xf>
    <xf numFmtId="49" fontId="4" fillId="33" borderId="14" xfId="0" applyNumberFormat="1" applyFont="1" applyFill="1" applyBorder="1" applyAlignment="1">
      <alignment horizontal="center" vertical="top"/>
    </xf>
    <xf numFmtId="49" fontId="4" fillId="0" borderId="11" xfId="0" applyNumberFormat="1" applyFont="1" applyFill="1" applyBorder="1" applyAlignment="1">
      <alignment horizontal="center" vertical="top" wrapText="1"/>
    </xf>
    <xf numFmtId="49" fontId="4" fillId="33" borderId="15" xfId="0" applyNumberFormat="1" applyFont="1" applyFill="1" applyBorder="1" applyAlignment="1">
      <alignment horizontal="center" vertical="top"/>
    </xf>
    <xf numFmtId="0" fontId="4" fillId="0" borderId="13" xfId="0" applyFont="1" applyFill="1" applyBorder="1" applyAlignment="1">
      <alignment horizontal="center" vertical="top"/>
    </xf>
    <xf numFmtId="164" fontId="1" fillId="34" borderId="16" xfId="0" applyNumberFormat="1" applyFont="1" applyFill="1" applyBorder="1" applyAlignment="1">
      <alignment horizontal="center" vertical="top"/>
    </xf>
    <xf numFmtId="164" fontId="1" fillId="34" borderId="16" xfId="0" applyNumberFormat="1" applyFont="1" applyFill="1" applyBorder="1" applyAlignment="1">
      <alignment horizontal="center" vertical="top" shrinkToFit="1"/>
    </xf>
    <xf numFmtId="164" fontId="1" fillId="35" borderId="16" xfId="0" applyNumberFormat="1" applyFont="1" applyFill="1" applyBorder="1" applyAlignment="1">
      <alignment horizontal="center" vertical="top"/>
    </xf>
    <xf numFmtId="0" fontId="4" fillId="36" borderId="17" xfId="0" applyFont="1" applyFill="1" applyBorder="1" applyAlignment="1">
      <alignment horizontal="left" vertical="top" wrapText="1"/>
    </xf>
    <xf numFmtId="0" fontId="4" fillId="0" borderId="18" xfId="0" applyFont="1" applyBorder="1" applyAlignment="1">
      <alignment horizontal="center" vertical="top"/>
    </xf>
    <xf numFmtId="0" fontId="2" fillId="0" borderId="0" xfId="0" applyFont="1" applyBorder="1" applyAlignment="1">
      <alignment horizontal="center" vertical="top" wrapText="1"/>
    </xf>
    <xf numFmtId="0" fontId="11" fillId="0" borderId="0" xfId="0" applyFont="1" applyBorder="1" applyAlignment="1">
      <alignment vertical="top" wrapText="1"/>
    </xf>
    <xf numFmtId="0" fontId="11" fillId="0" borderId="0" xfId="0" applyFont="1" applyBorder="1" applyAlignment="1">
      <alignment vertical="top"/>
    </xf>
    <xf numFmtId="0" fontId="11" fillId="0" borderId="0" xfId="0" applyFont="1" applyBorder="1" applyAlignment="1">
      <alignment horizontal="center" vertical="top" wrapText="1"/>
    </xf>
    <xf numFmtId="0" fontId="4" fillId="33" borderId="17" xfId="0" applyFont="1" applyFill="1" applyBorder="1" applyAlignment="1">
      <alignment horizontal="left" vertical="top"/>
    </xf>
    <xf numFmtId="0" fontId="4" fillId="37" borderId="19" xfId="0" applyFont="1" applyFill="1" applyBorder="1" applyAlignment="1">
      <alignment vertical="top" wrapText="1"/>
    </xf>
    <xf numFmtId="0" fontId="4" fillId="37" borderId="20" xfId="0" applyFont="1" applyFill="1" applyBorder="1" applyAlignment="1">
      <alignment horizontal="left" vertical="top" wrapText="1"/>
    </xf>
    <xf numFmtId="0" fontId="11" fillId="33" borderId="0" xfId="0" applyFont="1" applyFill="1" applyBorder="1" applyAlignment="1">
      <alignment horizontal="center" vertical="top" wrapText="1"/>
    </xf>
    <xf numFmtId="0" fontId="11" fillId="33" borderId="0" xfId="0" applyFont="1" applyFill="1" applyBorder="1" applyAlignment="1">
      <alignment vertical="top" wrapText="1"/>
    </xf>
    <xf numFmtId="0" fontId="12" fillId="33" borderId="0" xfId="0" applyFont="1" applyFill="1" applyBorder="1" applyAlignment="1">
      <alignment vertical="top"/>
    </xf>
    <xf numFmtId="0" fontId="11" fillId="33" borderId="0" xfId="0" applyFont="1" applyFill="1" applyBorder="1" applyAlignment="1">
      <alignment vertical="top"/>
    </xf>
    <xf numFmtId="0" fontId="13" fillId="33" borderId="0" xfId="0" applyFont="1" applyFill="1" applyBorder="1" applyAlignment="1">
      <alignment vertical="top"/>
    </xf>
    <xf numFmtId="0" fontId="8" fillId="0" borderId="0" xfId="0" applyFont="1" applyBorder="1" applyAlignment="1">
      <alignment horizontal="center" vertical="top"/>
    </xf>
    <xf numFmtId="0" fontId="4" fillId="0" borderId="20" xfId="0" applyFont="1" applyBorder="1" applyAlignment="1">
      <alignment horizontal="left" vertical="top" wrapText="1"/>
    </xf>
    <xf numFmtId="0" fontId="4" fillId="38" borderId="13" xfId="0" applyFont="1" applyFill="1" applyBorder="1" applyAlignment="1">
      <alignment vertical="top" wrapText="1"/>
    </xf>
    <xf numFmtId="0" fontId="4" fillId="0" borderId="21" xfId="0" applyFont="1" applyFill="1" applyBorder="1" applyAlignment="1">
      <alignment horizontal="center" vertical="top" wrapText="1"/>
    </xf>
    <xf numFmtId="0" fontId="4" fillId="36" borderId="10" xfId="0" applyFont="1" applyFill="1" applyBorder="1" applyAlignment="1">
      <alignment vertical="top" wrapText="1"/>
    </xf>
    <xf numFmtId="0" fontId="4" fillId="36" borderId="13" xfId="0" applyFont="1" applyFill="1" applyBorder="1" applyAlignment="1">
      <alignment vertical="top" wrapText="1"/>
    </xf>
    <xf numFmtId="0" fontId="4" fillId="38" borderId="10" xfId="0" applyFont="1" applyFill="1" applyBorder="1" applyAlignment="1">
      <alignment vertical="top" wrapText="1"/>
    </xf>
    <xf numFmtId="0" fontId="4" fillId="36" borderId="17" xfId="0" applyFont="1" applyFill="1" applyBorder="1" applyAlignment="1">
      <alignment vertical="top" wrapText="1"/>
    </xf>
    <xf numFmtId="0" fontId="4" fillId="0" borderId="18" xfId="0" applyFont="1" applyFill="1" applyBorder="1" applyAlignment="1">
      <alignment horizontal="center" vertical="top"/>
    </xf>
    <xf numFmtId="0" fontId="4" fillId="33" borderId="17" xfId="0" applyFont="1" applyFill="1" applyBorder="1" applyAlignment="1">
      <alignment horizontal="left" vertical="top" wrapText="1"/>
    </xf>
    <xf numFmtId="0" fontId="4" fillId="38" borderId="20" xfId="0" applyFont="1" applyFill="1" applyBorder="1" applyAlignment="1">
      <alignment horizontal="left" vertical="top" wrapText="1"/>
    </xf>
    <xf numFmtId="0" fontId="4" fillId="37" borderId="22" xfId="0" applyFont="1" applyFill="1" applyBorder="1" applyAlignment="1">
      <alignment horizontal="left" vertical="top" wrapText="1"/>
    </xf>
    <xf numFmtId="0" fontId="4" fillId="38" borderId="13" xfId="0" applyFont="1" applyFill="1" applyBorder="1" applyAlignment="1">
      <alignment horizontal="left" vertical="top" wrapText="1"/>
    </xf>
    <xf numFmtId="0" fontId="4" fillId="0" borderId="11" xfId="0" applyFont="1" applyBorder="1" applyAlignment="1">
      <alignment vertical="top"/>
    </xf>
    <xf numFmtId="0" fontId="4" fillId="37" borderId="13" xfId="0" applyFont="1" applyFill="1" applyBorder="1" applyAlignment="1">
      <alignment vertical="top" wrapText="1"/>
    </xf>
    <xf numFmtId="0" fontId="4" fillId="33" borderId="11" xfId="0" applyFont="1" applyFill="1" applyBorder="1" applyAlignment="1">
      <alignment vertical="top"/>
    </xf>
    <xf numFmtId="0" fontId="4" fillId="33" borderId="17" xfId="0" applyFont="1" applyFill="1" applyBorder="1" applyAlignment="1">
      <alignment vertical="top" wrapText="1"/>
    </xf>
    <xf numFmtId="0" fontId="4" fillId="38" borderId="20" xfId="0" applyFont="1" applyFill="1" applyBorder="1" applyAlignment="1">
      <alignment vertical="top" wrapText="1"/>
    </xf>
    <xf numFmtId="0" fontId="4" fillId="33" borderId="17" xfId="0" applyFont="1" applyFill="1" applyBorder="1" applyAlignment="1">
      <alignment vertical="top"/>
    </xf>
    <xf numFmtId="0" fontId="4" fillId="33" borderId="20" xfId="0" applyFont="1" applyFill="1" applyBorder="1" applyAlignment="1">
      <alignment vertical="top" wrapText="1"/>
    </xf>
    <xf numFmtId="0" fontId="4" fillId="36" borderId="20" xfId="0" applyFont="1" applyFill="1" applyBorder="1" applyAlignment="1">
      <alignment vertical="top" wrapText="1"/>
    </xf>
    <xf numFmtId="0" fontId="4" fillId="38" borderId="22" xfId="0" applyFont="1" applyFill="1" applyBorder="1" applyAlignment="1">
      <alignment vertical="top" wrapText="1"/>
    </xf>
    <xf numFmtId="0" fontId="4" fillId="33" borderId="22" xfId="0" applyFont="1" applyFill="1" applyBorder="1" applyAlignment="1">
      <alignment vertical="top" wrapText="1"/>
    </xf>
    <xf numFmtId="0" fontId="4" fillId="38" borderId="17" xfId="0" applyFont="1" applyFill="1" applyBorder="1" applyAlignment="1">
      <alignment vertical="top" wrapText="1"/>
    </xf>
    <xf numFmtId="0" fontId="4" fillId="38" borderId="23" xfId="0" applyFont="1" applyFill="1" applyBorder="1" applyAlignment="1">
      <alignment vertical="top" wrapText="1"/>
    </xf>
    <xf numFmtId="0" fontId="4" fillId="0" borderId="19" xfId="0" applyFont="1" applyFill="1" applyBorder="1" applyAlignment="1">
      <alignment horizontal="center" vertical="top"/>
    </xf>
    <xf numFmtId="0" fontId="4" fillId="0" borderId="20" xfId="0" applyFont="1" applyBorder="1" applyAlignment="1">
      <alignment vertical="top"/>
    </xf>
    <xf numFmtId="0" fontId="4" fillId="0" borderId="0" xfId="0" applyFont="1" applyBorder="1" applyAlignment="1">
      <alignment vertical="top"/>
    </xf>
    <xf numFmtId="0" fontId="4" fillId="0" borderId="0" xfId="0" applyFont="1" applyAlignment="1">
      <alignment vertical="top"/>
    </xf>
    <xf numFmtId="164" fontId="1" fillId="0" borderId="16" xfId="0" applyNumberFormat="1" applyFont="1" applyBorder="1" applyAlignment="1">
      <alignment vertical="top" wrapText="1"/>
    </xf>
    <xf numFmtId="0" fontId="5" fillId="0" borderId="0" xfId="0" applyFont="1" applyFill="1" applyBorder="1" applyAlignment="1">
      <alignment vertical="top"/>
    </xf>
    <xf numFmtId="164" fontId="4" fillId="0" borderId="10" xfId="0" applyNumberFormat="1" applyFont="1" applyBorder="1" applyAlignment="1">
      <alignment horizontal="center" vertical="top"/>
    </xf>
    <xf numFmtId="164" fontId="4" fillId="0" borderId="13" xfId="0" applyNumberFormat="1" applyFont="1" applyBorder="1" applyAlignment="1">
      <alignment horizontal="center" vertical="top"/>
    </xf>
    <xf numFmtId="0" fontId="4" fillId="0" borderId="13" xfId="0" applyFont="1" applyBorder="1" applyAlignment="1">
      <alignment horizontal="center" vertical="top"/>
    </xf>
    <xf numFmtId="164" fontId="4" fillId="0" borderId="0" xfId="0" applyNumberFormat="1" applyFont="1" applyBorder="1" applyAlignment="1">
      <alignment vertical="top"/>
    </xf>
    <xf numFmtId="0" fontId="8" fillId="0" borderId="0" xfId="0" applyFont="1" applyBorder="1" applyAlignment="1">
      <alignment horizontal="center" vertical="top" shrinkToFit="1"/>
    </xf>
    <xf numFmtId="0" fontId="4" fillId="0" borderId="12" xfId="0" applyFont="1" applyBorder="1" applyAlignment="1">
      <alignment horizontal="center" vertical="top"/>
    </xf>
    <xf numFmtId="164" fontId="4" fillId="0" borderId="18" xfId="0" applyNumberFormat="1" applyFont="1" applyBorder="1" applyAlignment="1">
      <alignment horizontal="center" vertical="top"/>
    </xf>
    <xf numFmtId="0" fontId="4" fillId="0" borderId="0" xfId="0" applyFont="1" applyAlignment="1">
      <alignment horizontal="center" vertical="top"/>
    </xf>
    <xf numFmtId="0" fontId="4" fillId="33" borderId="0" xfId="0" applyFont="1" applyFill="1" applyAlignment="1">
      <alignment vertical="top"/>
    </xf>
    <xf numFmtId="0" fontId="4" fillId="38" borderId="19" xfId="0" applyFont="1" applyFill="1" applyBorder="1" applyAlignment="1">
      <alignment vertical="top" wrapText="1"/>
    </xf>
    <xf numFmtId="0" fontId="4" fillId="36" borderId="22" xfId="0" applyFont="1" applyFill="1" applyBorder="1" applyAlignment="1">
      <alignment vertical="top" wrapText="1"/>
    </xf>
    <xf numFmtId="0" fontId="4" fillId="38" borderId="10" xfId="0" applyFont="1" applyFill="1" applyBorder="1" applyAlignment="1">
      <alignment horizontal="left" vertical="top" wrapText="1"/>
    </xf>
    <xf numFmtId="0" fontId="4" fillId="39" borderId="17" xfId="0" applyFont="1" applyFill="1" applyBorder="1" applyAlignment="1">
      <alignment horizontal="left" vertical="top" wrapText="1"/>
    </xf>
    <xf numFmtId="0" fontId="4" fillId="0" borderId="24" xfId="0" applyFont="1" applyBorder="1" applyAlignment="1">
      <alignment vertical="top" wrapText="1"/>
    </xf>
    <xf numFmtId="0" fontId="4" fillId="39" borderId="20" xfId="0" applyFont="1" applyFill="1" applyBorder="1" applyAlignment="1">
      <alignment horizontal="left" vertical="top" wrapText="1"/>
    </xf>
    <xf numFmtId="0" fontId="4" fillId="39" borderId="20" xfId="0" applyFont="1" applyFill="1" applyBorder="1" applyAlignment="1">
      <alignment vertical="top" wrapText="1"/>
    </xf>
    <xf numFmtId="0" fontId="4" fillId="36" borderId="21" xfId="0" applyFont="1" applyFill="1" applyBorder="1" applyAlignment="1">
      <alignment vertical="top" wrapText="1"/>
    </xf>
    <xf numFmtId="0" fontId="4" fillId="36" borderId="18" xfId="0" applyFont="1" applyFill="1" applyBorder="1" applyAlignment="1">
      <alignment vertical="top" wrapText="1"/>
    </xf>
    <xf numFmtId="0" fontId="4" fillId="36" borderId="18" xfId="0" applyFont="1" applyFill="1" applyBorder="1" applyAlignment="1">
      <alignment horizontal="left" vertical="top" wrapText="1"/>
    </xf>
    <xf numFmtId="49" fontId="4" fillId="33" borderId="25" xfId="0" applyNumberFormat="1" applyFont="1" applyFill="1" applyBorder="1" applyAlignment="1">
      <alignment horizontal="center" vertical="top"/>
    </xf>
    <xf numFmtId="49" fontId="4" fillId="33" borderId="26" xfId="0" applyNumberFormat="1" applyFont="1" applyFill="1" applyBorder="1" applyAlignment="1">
      <alignment horizontal="center" vertical="top"/>
    </xf>
    <xf numFmtId="49" fontId="4" fillId="33" borderId="27" xfId="0" applyNumberFormat="1" applyFont="1" applyFill="1" applyBorder="1" applyAlignment="1">
      <alignment horizontal="center" vertical="top"/>
    </xf>
    <xf numFmtId="49" fontId="4" fillId="33" borderId="0" xfId="0" applyNumberFormat="1" applyFont="1" applyFill="1" applyBorder="1" applyAlignment="1">
      <alignment horizontal="center" vertical="top"/>
    </xf>
    <xf numFmtId="49" fontId="4" fillId="33" borderId="25" xfId="0" applyNumberFormat="1" applyFont="1" applyFill="1" applyBorder="1" applyAlignment="1">
      <alignment horizontal="center" vertical="top"/>
    </xf>
    <xf numFmtId="49" fontId="4" fillId="33" borderId="26" xfId="0" applyNumberFormat="1" applyFont="1" applyFill="1" applyBorder="1" applyAlignment="1">
      <alignment horizontal="center" vertical="top"/>
    </xf>
    <xf numFmtId="49" fontId="4" fillId="33" borderId="15" xfId="0" applyNumberFormat="1" applyFont="1" applyFill="1" applyBorder="1" applyAlignment="1">
      <alignment horizontal="center" vertical="top"/>
    </xf>
    <xf numFmtId="49" fontId="4" fillId="33" borderId="0" xfId="0" applyNumberFormat="1" applyFont="1" applyFill="1" applyBorder="1" applyAlignment="1">
      <alignment horizontal="center" vertical="top"/>
    </xf>
    <xf numFmtId="49" fontId="4" fillId="33" borderId="14" xfId="0" applyNumberFormat="1" applyFont="1" applyFill="1" applyBorder="1" applyAlignment="1">
      <alignment horizontal="center" vertical="top"/>
    </xf>
    <xf numFmtId="49" fontId="4" fillId="33" borderId="27" xfId="0" applyNumberFormat="1" applyFont="1" applyFill="1" applyBorder="1" applyAlignment="1">
      <alignment horizontal="center" vertical="top"/>
    </xf>
    <xf numFmtId="0" fontId="8" fillId="33" borderId="0" xfId="0" applyFont="1" applyFill="1" applyBorder="1" applyAlignment="1">
      <alignment horizontal="center" vertical="top"/>
    </xf>
    <xf numFmtId="0" fontId="4" fillId="0" borderId="21" xfId="0"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11" xfId="0" applyNumberFormat="1" applyFont="1" applyBorder="1" applyAlignment="1">
      <alignment horizontal="center" vertical="top"/>
    </xf>
    <xf numFmtId="0" fontId="4" fillId="0" borderId="13" xfId="0" applyFont="1" applyFill="1" applyBorder="1" applyAlignment="1">
      <alignment horizontal="left" vertical="top" wrapText="1"/>
    </xf>
    <xf numFmtId="0" fontId="4" fillId="0" borderId="19" xfId="0" applyFont="1" applyFill="1" applyBorder="1" applyAlignment="1">
      <alignment horizontal="left" vertical="top" wrapText="1"/>
    </xf>
    <xf numFmtId="49" fontId="4" fillId="0" borderId="21" xfId="0" applyNumberFormat="1" applyFont="1" applyBorder="1" applyAlignment="1">
      <alignment horizontal="center" vertical="top"/>
    </xf>
    <xf numFmtId="49" fontId="4" fillId="0" borderId="12" xfId="0" applyNumberFormat="1" applyFont="1" applyFill="1" applyBorder="1" applyAlignment="1">
      <alignment horizontal="left" vertical="top" wrapText="1"/>
    </xf>
    <xf numFmtId="49" fontId="4" fillId="0" borderId="13"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9" xfId="0" applyNumberFormat="1" applyFont="1" applyFill="1" applyBorder="1" applyAlignment="1">
      <alignment horizontal="center" vertical="top"/>
    </xf>
    <xf numFmtId="0" fontId="4" fillId="0" borderId="10" xfId="0" applyFont="1" applyFill="1" applyBorder="1" applyAlignment="1">
      <alignment vertical="top" wrapText="1"/>
    </xf>
    <xf numFmtId="164" fontId="4" fillId="0" borderId="10" xfId="0" applyNumberFormat="1" applyFont="1" applyFill="1" applyBorder="1" applyAlignment="1">
      <alignment horizontal="left" vertical="top"/>
    </xf>
    <xf numFmtId="49" fontId="4" fillId="0" borderId="10" xfId="0" applyNumberFormat="1" applyFont="1" applyFill="1" applyBorder="1" applyAlignment="1">
      <alignment horizontal="center" vertical="top" wrapText="1"/>
    </xf>
    <xf numFmtId="164" fontId="4" fillId="0" borderId="12" xfId="0" applyNumberFormat="1" applyFont="1" applyFill="1" applyBorder="1" applyAlignment="1">
      <alignment horizontal="center" vertical="top"/>
    </xf>
    <xf numFmtId="164" fontId="4" fillId="0" borderId="13" xfId="0" applyNumberFormat="1" applyFont="1" applyFill="1" applyBorder="1" applyAlignment="1">
      <alignment horizontal="center" vertical="top"/>
    </xf>
    <xf numFmtId="0" fontId="4" fillId="0" borderId="18" xfId="0" applyFont="1" applyFill="1" applyBorder="1" applyAlignment="1">
      <alignment horizontal="left" vertical="top" wrapText="1"/>
    </xf>
    <xf numFmtId="164" fontId="4" fillId="0" borderId="18"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0" fontId="4" fillId="0" borderId="28" xfId="0" applyFont="1" applyFill="1" applyBorder="1" applyAlignment="1">
      <alignment horizontal="center" vertical="top" wrapText="1"/>
    </xf>
    <xf numFmtId="49" fontId="4" fillId="0" borderId="28" xfId="0" applyNumberFormat="1" applyFont="1" applyBorder="1" applyAlignment="1">
      <alignment horizontal="center" vertical="top"/>
    </xf>
    <xf numFmtId="49" fontId="4" fillId="0" borderId="21" xfId="0" applyNumberFormat="1" applyFont="1" applyFill="1" applyBorder="1" applyAlignment="1">
      <alignment horizontal="center" vertical="top"/>
    </xf>
    <xf numFmtId="0" fontId="1" fillId="0" borderId="21" xfId="0" applyFont="1" applyFill="1" applyBorder="1" applyAlignment="1">
      <alignment horizontal="center" vertical="top" wrapText="1"/>
    </xf>
    <xf numFmtId="0" fontId="4" fillId="0" borderId="10" xfId="0" applyFont="1" applyFill="1" applyBorder="1" applyAlignment="1">
      <alignment horizontal="center" vertical="top"/>
    </xf>
    <xf numFmtId="0" fontId="1" fillId="0" borderId="11" xfId="0" applyFont="1" applyFill="1" applyBorder="1" applyAlignment="1">
      <alignment horizontal="center" vertical="top" wrapText="1"/>
    </xf>
    <xf numFmtId="49" fontId="4" fillId="0" borderId="11" xfId="0" applyNumberFormat="1" applyFont="1" applyFill="1" applyBorder="1" applyAlignment="1">
      <alignment horizontal="center" vertical="top"/>
    </xf>
    <xf numFmtId="49" fontId="4" fillId="0" borderId="28" xfId="0" applyNumberFormat="1" applyFont="1" applyFill="1" applyBorder="1" applyAlignment="1">
      <alignment horizontal="center" vertical="top"/>
    </xf>
    <xf numFmtId="0" fontId="4" fillId="0" borderId="13" xfId="0" applyFont="1" applyFill="1" applyBorder="1" applyAlignment="1">
      <alignment vertical="top" wrapText="1"/>
    </xf>
    <xf numFmtId="0" fontId="4" fillId="0" borderId="10" xfId="0" applyFont="1" applyBorder="1" applyAlignment="1">
      <alignment horizontal="center" vertical="top"/>
    </xf>
    <xf numFmtId="164" fontId="1" fillId="0" borderId="19" xfId="0" applyNumberFormat="1" applyFont="1" applyFill="1" applyBorder="1" applyAlignment="1">
      <alignment horizontal="center" vertical="top"/>
    </xf>
    <xf numFmtId="2" fontId="4" fillId="0" borderId="10" xfId="0" applyNumberFormat="1" applyFont="1" applyFill="1" applyBorder="1" applyAlignment="1">
      <alignment horizontal="center" vertical="top"/>
    </xf>
    <xf numFmtId="0" fontId="4" fillId="0" borderId="12" xfId="0" applyFont="1" applyFill="1" applyBorder="1" applyAlignment="1">
      <alignment vertical="top" wrapText="1"/>
    </xf>
    <xf numFmtId="164" fontId="4" fillId="0" borderId="21" xfId="0" applyNumberFormat="1" applyFont="1" applyFill="1" applyBorder="1" applyAlignment="1">
      <alignment horizontal="center" vertical="top"/>
    </xf>
    <xf numFmtId="164" fontId="4" fillId="0" borderId="10" xfId="0" applyNumberFormat="1" applyFont="1" applyFill="1" applyBorder="1" applyAlignment="1">
      <alignment horizontal="center" vertical="top"/>
    </xf>
    <xf numFmtId="164" fontId="4" fillId="0" borderId="11"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4" fillId="0" borderId="10" xfId="0" applyNumberFormat="1" applyFont="1" applyFill="1" applyBorder="1" applyAlignment="1">
      <alignment horizontal="center" vertical="top"/>
    </xf>
    <xf numFmtId="164" fontId="4" fillId="0" borderId="12" xfId="0" applyNumberFormat="1" applyFont="1" applyFill="1" applyBorder="1" applyAlignment="1">
      <alignment horizontal="center" vertical="top"/>
    </xf>
    <xf numFmtId="164" fontId="4" fillId="0" borderId="10" xfId="0" applyNumberFormat="1" applyFont="1" applyFill="1" applyBorder="1" applyAlignment="1">
      <alignment horizontal="center" vertical="center"/>
    </xf>
    <xf numFmtId="164" fontId="4" fillId="0" borderId="12" xfId="0" applyNumberFormat="1" applyFont="1" applyFill="1" applyBorder="1" applyAlignment="1">
      <alignment horizontal="center" vertical="center"/>
    </xf>
    <xf numFmtId="164" fontId="4" fillId="0" borderId="11"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0" fontId="1" fillId="0" borderId="19" xfId="0" applyFont="1" applyFill="1" applyBorder="1" applyAlignment="1">
      <alignment horizontal="center" vertical="top" wrapText="1"/>
    </xf>
    <xf numFmtId="0" fontId="4" fillId="0" borderId="10" xfId="0" applyFont="1" applyFill="1" applyBorder="1" applyAlignment="1">
      <alignment vertical="top"/>
    </xf>
    <xf numFmtId="164" fontId="7" fillId="0" borderId="13" xfId="0" applyNumberFormat="1" applyFont="1" applyFill="1" applyBorder="1" applyAlignment="1">
      <alignment horizontal="center" vertical="top"/>
    </xf>
    <xf numFmtId="164" fontId="7" fillId="0" borderId="11" xfId="0" applyNumberFormat="1" applyFont="1" applyFill="1" applyBorder="1" applyAlignment="1">
      <alignment horizontal="center" vertical="top"/>
    </xf>
    <xf numFmtId="0" fontId="4" fillId="37" borderId="18" xfId="0" applyFont="1" applyFill="1" applyBorder="1" applyAlignment="1">
      <alignment horizontal="left" vertical="top" wrapText="1"/>
    </xf>
    <xf numFmtId="164" fontId="4" fillId="0" borderId="13" xfId="0" applyNumberFormat="1" applyFont="1" applyFill="1" applyBorder="1" applyAlignment="1">
      <alignment horizontal="center" vertical="top"/>
    </xf>
    <xf numFmtId="0" fontId="1" fillId="0" borderId="28" xfId="0" applyFont="1" applyFill="1" applyBorder="1" applyAlignment="1">
      <alignment horizontal="center" vertical="top" wrapText="1"/>
    </xf>
    <xf numFmtId="164" fontId="10" fillId="0" borderId="12" xfId="0" applyNumberFormat="1" applyFont="1" applyFill="1" applyBorder="1" applyAlignment="1">
      <alignment horizontal="center" vertical="top"/>
    </xf>
    <xf numFmtId="0" fontId="1" fillId="0" borderId="28" xfId="0" applyFont="1" applyFill="1" applyBorder="1" applyAlignment="1">
      <alignment horizontal="right" vertical="top"/>
    </xf>
    <xf numFmtId="0" fontId="4" fillId="36" borderId="10" xfId="0" applyFont="1" applyFill="1" applyBorder="1" applyAlignment="1">
      <alignment horizontal="left" vertical="top" wrapText="1"/>
    </xf>
    <xf numFmtId="0" fontId="4" fillId="36" borderId="10" xfId="0" applyFont="1" applyFill="1" applyBorder="1" applyAlignment="1">
      <alignment horizontal="center" vertical="top" wrapText="1"/>
    </xf>
    <xf numFmtId="0" fontId="4" fillId="36" borderId="13" xfId="0" applyFont="1" applyFill="1" applyBorder="1" applyAlignment="1">
      <alignment horizontal="left" vertical="top" wrapText="1"/>
    </xf>
    <xf numFmtId="0" fontId="4" fillId="36" borderId="13" xfId="0" applyFont="1" applyFill="1" applyBorder="1" applyAlignment="1">
      <alignment horizontal="center" vertical="top" wrapText="1"/>
    </xf>
    <xf numFmtId="0" fontId="4" fillId="37" borderId="18" xfId="0" applyFont="1" applyFill="1" applyBorder="1" applyAlignment="1">
      <alignment horizontal="center" vertical="top" wrapText="1"/>
    </xf>
    <xf numFmtId="0" fontId="1" fillId="0" borderId="28" xfId="0" applyFont="1" applyFill="1" applyBorder="1" applyAlignment="1">
      <alignment horizontal="right" vertical="top" wrapText="1"/>
    </xf>
    <xf numFmtId="0" fontId="4" fillId="0" borderId="12" xfId="0" applyFont="1" applyFill="1" applyBorder="1" applyAlignment="1">
      <alignment horizontal="center" vertical="top"/>
    </xf>
    <xf numFmtId="0" fontId="1" fillId="0" borderId="28" xfId="0" applyFont="1" applyFill="1" applyBorder="1" applyAlignment="1">
      <alignment horizontal="center" vertical="center" wrapText="1"/>
    </xf>
    <xf numFmtId="164" fontId="1" fillId="0" borderId="28" xfId="0" applyNumberFormat="1" applyFont="1" applyFill="1" applyBorder="1" applyAlignment="1">
      <alignment horizontal="center" vertical="center"/>
    </xf>
    <xf numFmtId="49" fontId="4" fillId="0" borderId="29" xfId="0" applyNumberFormat="1" applyFont="1" applyBorder="1" applyAlignment="1">
      <alignment horizontal="center" vertical="top"/>
    </xf>
    <xf numFmtId="0" fontId="4" fillId="36" borderId="23" xfId="0" applyFont="1" applyFill="1" applyBorder="1" applyAlignment="1">
      <alignment vertical="top" wrapText="1"/>
    </xf>
    <xf numFmtId="49" fontId="4" fillId="0" borderId="28"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xf>
    <xf numFmtId="0" fontId="1" fillId="0" borderId="28" xfId="0" applyFont="1" applyFill="1" applyBorder="1" applyAlignment="1">
      <alignment horizontal="center" vertical="top"/>
    </xf>
    <xf numFmtId="164" fontId="1" fillId="0" borderId="28" xfId="0" applyNumberFormat="1" applyFont="1" applyFill="1" applyBorder="1" applyAlignment="1">
      <alignment horizontal="center" vertical="top"/>
    </xf>
    <xf numFmtId="0" fontId="8" fillId="0" borderId="28" xfId="0" applyFont="1" applyBorder="1" applyAlignment="1">
      <alignment horizontal="center" vertical="top" wrapText="1"/>
    </xf>
    <xf numFmtId="0" fontId="4" fillId="38" borderId="18" xfId="0" applyFont="1" applyFill="1" applyBorder="1" applyAlignment="1">
      <alignment horizontal="left" vertical="top" wrapText="1"/>
    </xf>
    <xf numFmtId="0" fontId="4" fillId="38" borderId="21" xfId="0" applyFont="1" applyFill="1" applyBorder="1" applyAlignment="1">
      <alignment vertical="top" wrapText="1"/>
    </xf>
    <xf numFmtId="49" fontId="4" fillId="38" borderId="21" xfId="0" applyNumberFormat="1" applyFont="1" applyFill="1" applyBorder="1" applyAlignment="1">
      <alignment horizontal="center" vertical="top"/>
    </xf>
    <xf numFmtId="0" fontId="8" fillId="0" borderId="28" xfId="0" applyFont="1" applyBorder="1" applyAlignment="1">
      <alignment horizontal="center" vertical="top"/>
    </xf>
    <xf numFmtId="0" fontId="4" fillId="36" borderId="11" xfId="0" applyFont="1" applyFill="1" applyBorder="1" applyAlignment="1">
      <alignment horizontal="left" vertical="top" wrapText="1"/>
    </xf>
    <xf numFmtId="0" fontId="4" fillId="36" borderId="28" xfId="0" applyFont="1" applyFill="1" applyBorder="1" applyAlignment="1">
      <alignment horizontal="left" vertical="top" wrapText="1"/>
    </xf>
    <xf numFmtId="0" fontId="4" fillId="36" borderId="10" xfId="0" applyFont="1" applyFill="1" applyBorder="1" applyAlignment="1">
      <alignment horizontal="center" vertical="top"/>
    </xf>
    <xf numFmtId="0" fontId="4" fillId="36" borderId="13" xfId="0" applyFont="1" applyFill="1" applyBorder="1" applyAlignment="1">
      <alignment horizontal="center" vertical="top"/>
    </xf>
    <xf numFmtId="0" fontId="4" fillId="38" borderId="13" xfId="0" applyFont="1" applyFill="1" applyBorder="1" applyAlignment="1">
      <alignment horizontal="center" vertical="top"/>
    </xf>
    <xf numFmtId="0" fontId="4" fillId="38" borderId="13" xfId="0" applyFont="1" applyFill="1" applyBorder="1" applyAlignment="1">
      <alignment horizontal="center" vertical="top" wrapText="1"/>
    </xf>
    <xf numFmtId="0" fontId="14" fillId="0" borderId="0" xfId="0" applyFont="1" applyBorder="1" applyAlignment="1">
      <alignment horizontal="center" vertical="top" wrapText="1"/>
    </xf>
    <xf numFmtId="0" fontId="4" fillId="38" borderId="10" xfId="0" applyFont="1" applyFill="1" applyBorder="1" applyAlignment="1">
      <alignment horizontal="left" vertical="top" wrapText="1"/>
    </xf>
    <xf numFmtId="0" fontId="4" fillId="38" borderId="10" xfId="0" applyFont="1" applyFill="1" applyBorder="1" applyAlignment="1">
      <alignment horizontal="center" vertical="top" wrapText="1"/>
    </xf>
    <xf numFmtId="0" fontId="4" fillId="38" borderId="13" xfId="0" applyFont="1" applyFill="1" applyBorder="1" applyAlignment="1">
      <alignment horizontal="left" vertical="top" wrapText="1"/>
    </xf>
    <xf numFmtId="0" fontId="4" fillId="38" borderId="19" xfId="0" applyFont="1" applyFill="1" applyBorder="1" applyAlignment="1">
      <alignment horizontal="center" vertical="top" wrapText="1"/>
    </xf>
    <xf numFmtId="49" fontId="4" fillId="38" borderId="21" xfId="0" applyNumberFormat="1" applyFont="1" applyFill="1" applyBorder="1" applyAlignment="1">
      <alignment horizontal="center" vertical="top" wrapText="1"/>
    </xf>
    <xf numFmtId="0" fontId="8" fillId="38" borderId="12" xfId="0" applyFont="1" applyFill="1" applyBorder="1" applyAlignment="1">
      <alignment horizontal="center" vertical="top"/>
    </xf>
    <xf numFmtId="0" fontId="8" fillId="38" borderId="12" xfId="0" applyFont="1" applyFill="1" applyBorder="1" applyAlignment="1">
      <alignment horizontal="center" vertical="top" wrapText="1"/>
    </xf>
    <xf numFmtId="0" fontId="4" fillId="38" borderId="19"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12" xfId="0" applyNumberFormat="1" applyFont="1" applyFill="1" applyBorder="1" applyAlignment="1">
      <alignment horizontal="center" vertical="top"/>
    </xf>
    <xf numFmtId="0" fontId="4" fillId="36" borderId="13" xfId="0" applyNumberFormat="1" applyFont="1" applyFill="1" applyBorder="1" applyAlignment="1">
      <alignment horizontal="center" vertical="top"/>
    </xf>
    <xf numFmtId="0" fontId="4" fillId="36" borderId="19" xfId="0" applyFont="1" applyFill="1" applyBorder="1" applyAlignment="1">
      <alignment horizontal="left" vertical="top" wrapText="1"/>
    </xf>
    <xf numFmtId="0" fontId="4" fillId="36" borderId="19" xfId="0" applyNumberFormat="1" applyFont="1" applyFill="1" applyBorder="1" applyAlignment="1">
      <alignment horizontal="center" vertical="top"/>
    </xf>
    <xf numFmtId="0" fontId="4" fillId="36" borderId="21" xfId="0" applyFont="1" applyFill="1" applyBorder="1" applyAlignment="1">
      <alignment horizontal="left" vertical="top"/>
    </xf>
    <xf numFmtId="0" fontId="4" fillId="36" borderId="10" xfId="0" applyFont="1" applyFill="1" applyBorder="1" applyAlignment="1">
      <alignment horizontal="center" vertical="top"/>
    </xf>
    <xf numFmtId="0" fontId="4" fillId="37" borderId="13" xfId="0" applyFont="1" applyFill="1" applyBorder="1" applyAlignment="1">
      <alignment horizontal="left" vertical="top" wrapText="1"/>
    </xf>
    <xf numFmtId="0" fontId="4" fillId="37" borderId="13" xfId="0" applyNumberFormat="1" applyFont="1" applyFill="1" applyBorder="1" applyAlignment="1">
      <alignment horizontal="center" vertical="top"/>
    </xf>
    <xf numFmtId="49" fontId="4" fillId="36" borderId="13" xfId="0" applyNumberFormat="1" applyFont="1" applyFill="1" applyBorder="1" applyAlignment="1">
      <alignment horizontal="center" vertical="top"/>
    </xf>
    <xf numFmtId="0" fontId="4" fillId="37" borderId="13" xfId="0" applyFont="1" applyFill="1" applyBorder="1" applyAlignment="1">
      <alignment horizontal="center" vertical="top"/>
    </xf>
    <xf numFmtId="0" fontId="4" fillId="37" borderId="19" xfId="0" applyFont="1" applyFill="1" applyBorder="1" applyAlignment="1">
      <alignment horizontal="left" vertical="top" wrapText="1"/>
    </xf>
    <xf numFmtId="0" fontId="4" fillId="37" borderId="19" xfId="0" applyNumberFormat="1" applyFont="1" applyFill="1" applyBorder="1" applyAlignment="1">
      <alignment horizontal="center" vertical="top"/>
    </xf>
    <xf numFmtId="0" fontId="4" fillId="39" borderId="13" xfId="0" applyFont="1" applyFill="1" applyBorder="1" applyAlignment="1">
      <alignment horizontal="left" vertical="top" wrapText="1"/>
    </xf>
    <xf numFmtId="0" fontId="4" fillId="39" borderId="13" xfId="0" applyFont="1" applyFill="1" applyBorder="1" applyAlignment="1">
      <alignment horizontal="center" vertical="top"/>
    </xf>
    <xf numFmtId="0" fontId="4" fillId="38" borderId="10" xfId="0" applyFont="1" applyFill="1" applyBorder="1" applyAlignment="1">
      <alignment horizontal="center" vertical="top"/>
    </xf>
    <xf numFmtId="0" fontId="4" fillId="38" borderId="18" xfId="0" applyFont="1" applyFill="1" applyBorder="1" applyAlignment="1">
      <alignment horizontal="center" vertical="top" wrapText="1"/>
    </xf>
    <xf numFmtId="164" fontId="4" fillId="0" borderId="13" xfId="0" applyNumberFormat="1" applyFont="1" applyFill="1" applyBorder="1" applyAlignment="1">
      <alignment horizontal="center" vertical="center"/>
    </xf>
    <xf numFmtId="49" fontId="4" fillId="39" borderId="13" xfId="0" applyNumberFormat="1" applyFont="1" applyFill="1" applyBorder="1" applyAlignment="1">
      <alignment horizontal="center" vertical="top"/>
    </xf>
    <xf numFmtId="49" fontId="4" fillId="36" borderId="18" xfId="0" applyNumberFormat="1" applyFont="1" applyFill="1" applyBorder="1" applyAlignment="1">
      <alignment horizontal="center" vertical="top"/>
    </xf>
    <xf numFmtId="49" fontId="4" fillId="36" borderId="28" xfId="0" applyNumberFormat="1" applyFont="1" applyFill="1" applyBorder="1" applyAlignment="1">
      <alignment horizontal="center" vertical="top"/>
    </xf>
    <xf numFmtId="0" fontId="4" fillId="39" borderId="10" xfId="0" applyFont="1" applyFill="1" applyBorder="1" applyAlignment="1">
      <alignment vertical="top" wrapText="1"/>
    </xf>
    <xf numFmtId="49" fontId="4" fillId="39" borderId="10" xfId="0" applyNumberFormat="1" applyFont="1" applyFill="1" applyBorder="1" applyAlignment="1">
      <alignment horizontal="center" vertical="top"/>
    </xf>
    <xf numFmtId="0" fontId="4" fillId="38" borderId="19" xfId="0" applyFont="1" applyFill="1" applyBorder="1" applyAlignment="1">
      <alignment horizontal="center" vertical="top"/>
    </xf>
    <xf numFmtId="49" fontId="4" fillId="36" borderId="21" xfId="0" applyNumberFormat="1" applyFont="1" applyFill="1" applyBorder="1" applyAlignment="1">
      <alignment vertical="top"/>
    </xf>
    <xf numFmtId="0" fontId="8" fillId="36" borderId="28" xfId="0" applyFont="1" applyFill="1" applyBorder="1" applyAlignment="1">
      <alignment vertical="top"/>
    </xf>
    <xf numFmtId="49" fontId="4" fillId="0" borderId="11" xfId="0" applyNumberFormat="1" applyFont="1" applyFill="1" applyBorder="1" applyAlignment="1">
      <alignment vertical="top"/>
    </xf>
    <xf numFmtId="49" fontId="4" fillId="0" borderId="28" xfId="0" applyNumberFormat="1" applyFont="1" applyFill="1" applyBorder="1" applyAlignment="1">
      <alignment vertical="top"/>
    </xf>
    <xf numFmtId="49" fontId="4" fillId="36" borderId="21" xfId="0" applyNumberFormat="1" applyFont="1" applyFill="1" applyBorder="1" applyAlignment="1">
      <alignment horizontal="center" vertical="top"/>
    </xf>
    <xf numFmtId="49" fontId="4" fillId="33" borderId="29" xfId="0" applyNumberFormat="1" applyFont="1" applyFill="1" applyBorder="1" applyAlignment="1">
      <alignment horizontal="center" vertical="top"/>
    </xf>
    <xf numFmtId="49" fontId="4" fillId="33" borderId="30" xfId="0" applyNumberFormat="1" applyFont="1" applyFill="1" applyBorder="1" applyAlignment="1">
      <alignment horizontal="center" vertical="top"/>
    </xf>
    <xf numFmtId="0" fontId="1" fillId="0" borderId="28" xfId="0" applyFont="1" applyFill="1" applyBorder="1" applyAlignment="1">
      <alignment horizontal="center" vertical="top"/>
    </xf>
    <xf numFmtId="0" fontId="4" fillId="0" borderId="10" xfId="0" applyFont="1" applyFill="1" applyBorder="1" applyAlignment="1">
      <alignment horizontal="center" vertical="top"/>
    </xf>
    <xf numFmtId="0" fontId="4" fillId="0" borderId="21" xfId="0"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35" borderId="31" xfId="0" applyFont="1" applyFill="1" applyBorder="1" applyAlignment="1">
      <alignment vertical="top"/>
    </xf>
    <xf numFmtId="0" fontId="4" fillId="35" borderId="32" xfId="0" applyFont="1" applyFill="1" applyBorder="1" applyAlignment="1">
      <alignment vertical="top"/>
    </xf>
    <xf numFmtId="49" fontId="4" fillId="36" borderId="21" xfId="0" applyNumberFormat="1" applyFont="1" applyFill="1" applyBorder="1" applyAlignment="1">
      <alignment horizontal="center" vertical="top"/>
    </xf>
    <xf numFmtId="49" fontId="4" fillId="36" borderId="10" xfId="0" applyNumberFormat="1" applyFont="1" applyFill="1" applyBorder="1" applyAlignment="1">
      <alignment horizontal="center" vertical="top"/>
    </xf>
    <xf numFmtId="0" fontId="4" fillId="38" borderId="12" xfId="0" applyFont="1" applyFill="1" applyBorder="1" applyAlignment="1">
      <alignment horizontal="left" vertical="top" wrapText="1"/>
    </xf>
    <xf numFmtId="0" fontId="4" fillId="38" borderId="12" xfId="0" applyFont="1" applyFill="1" applyBorder="1" applyAlignment="1">
      <alignment horizontal="center" vertical="top" wrapText="1"/>
    </xf>
    <xf numFmtId="0" fontId="4" fillId="36" borderId="10" xfId="0" applyFont="1" applyFill="1" applyBorder="1" applyAlignment="1">
      <alignment horizontal="left" vertical="top" wrapText="1"/>
    </xf>
    <xf numFmtId="0" fontId="4" fillId="0" borderId="0" xfId="0" applyFont="1" applyBorder="1" applyAlignment="1">
      <alignment horizontal="right" vertical="top" wrapText="1"/>
    </xf>
    <xf numFmtId="0" fontId="11" fillId="0" borderId="0" xfId="0" applyFont="1" applyAlignment="1">
      <alignment vertical="top"/>
    </xf>
    <xf numFmtId="0" fontId="11" fillId="0" borderId="0" xfId="0" applyFont="1" applyAlignment="1">
      <alignment/>
    </xf>
    <xf numFmtId="0" fontId="18" fillId="0" borderId="0" xfId="0" applyFont="1" applyBorder="1" applyAlignment="1">
      <alignment horizontal="center" vertical="top" wrapText="1"/>
    </xf>
    <xf numFmtId="0" fontId="15" fillId="0" borderId="0" xfId="0" applyNumberFormat="1" applyFont="1" applyAlignment="1">
      <alignment vertical="top"/>
    </xf>
    <xf numFmtId="0" fontId="1" fillId="0" borderId="0" xfId="0" applyFont="1" applyBorder="1" applyAlignment="1">
      <alignment horizontal="center" vertical="top" wrapText="1"/>
    </xf>
    <xf numFmtId="0" fontId="3" fillId="0" borderId="0" xfId="0" applyFont="1" applyFill="1" applyBorder="1" applyAlignment="1">
      <alignment horizontal="left" vertical="top"/>
    </xf>
    <xf numFmtId="164" fontId="3" fillId="0" borderId="0" xfId="0" applyNumberFormat="1" applyFont="1" applyBorder="1" applyAlignment="1">
      <alignment vertical="top"/>
    </xf>
    <xf numFmtId="0" fontId="3" fillId="0" borderId="0" xfId="0" applyFont="1" applyBorder="1" applyAlignment="1">
      <alignment vertical="top"/>
    </xf>
    <xf numFmtId="49" fontId="1" fillId="35" borderId="33" xfId="0" applyNumberFormat="1" applyFont="1" applyFill="1" applyBorder="1" applyAlignment="1">
      <alignment horizontal="center" vertical="top"/>
    </xf>
    <xf numFmtId="0" fontId="8" fillId="33" borderId="27" xfId="0" applyFont="1" applyFill="1" applyBorder="1" applyAlignment="1">
      <alignment horizontal="center" vertical="top"/>
    </xf>
    <xf numFmtId="49" fontId="15" fillId="0" borderId="10" xfId="0" applyNumberFormat="1" applyFont="1" applyBorder="1" applyAlignment="1">
      <alignment horizontal="center" vertical="center" textRotation="180"/>
    </xf>
    <xf numFmtId="0" fontId="11" fillId="33" borderId="0" xfId="0" applyFont="1" applyFill="1" applyBorder="1" applyAlignment="1">
      <alignment vertical="top" wrapText="1"/>
    </xf>
    <xf numFmtId="0" fontId="0" fillId="33" borderId="0" xfId="0" applyFill="1" applyAlignment="1">
      <alignment vertical="top" wrapText="1"/>
    </xf>
    <xf numFmtId="0" fontId="12" fillId="33" borderId="0" xfId="0" applyFont="1" applyFill="1" applyBorder="1" applyAlignment="1">
      <alignment horizontal="center" vertical="top" wrapText="1"/>
    </xf>
    <xf numFmtId="0" fontId="12" fillId="33" borderId="0" xfId="0" applyFont="1" applyFill="1" applyBorder="1" applyAlignment="1">
      <alignment wrapText="1"/>
    </xf>
    <xf numFmtId="0" fontId="0" fillId="33" borderId="0" xfId="0" applyFill="1" applyAlignment="1">
      <alignment wrapText="1"/>
    </xf>
    <xf numFmtId="0" fontId="12" fillId="33" borderId="0" xfId="0" applyFont="1" applyFill="1" applyBorder="1" applyAlignment="1">
      <alignment horizontal="left" wrapText="1"/>
    </xf>
    <xf numFmtId="0" fontId="11" fillId="33" borderId="0" xfId="0" applyFont="1" applyFill="1" applyBorder="1" applyAlignment="1">
      <alignment horizontal="left" wrapText="1"/>
    </xf>
    <xf numFmtId="0" fontId="0" fillId="33" borderId="0" xfId="0" applyFill="1" applyAlignment="1">
      <alignment horizontal="left" wrapText="1"/>
    </xf>
    <xf numFmtId="0" fontId="12" fillId="33" borderId="0" xfId="0" applyFont="1" applyFill="1" applyBorder="1" applyAlignment="1">
      <alignment vertical="top" wrapText="1"/>
    </xf>
    <xf numFmtId="49" fontId="4" fillId="38" borderId="13" xfId="0" applyNumberFormat="1" applyFont="1" applyFill="1" applyBorder="1" applyAlignment="1">
      <alignment horizontal="center" vertical="top"/>
    </xf>
    <xf numFmtId="49" fontId="4" fillId="38" borderId="19" xfId="0" applyNumberFormat="1" applyFont="1" applyFill="1" applyBorder="1" applyAlignment="1">
      <alignment horizontal="center" vertical="top"/>
    </xf>
    <xf numFmtId="0" fontId="14" fillId="0" borderId="0" xfId="0" applyFont="1" applyBorder="1" applyAlignment="1">
      <alignment horizontal="center" vertical="top" wrapText="1"/>
    </xf>
    <xf numFmtId="0" fontId="4" fillId="0" borderId="21" xfId="0" applyFont="1" applyFill="1" applyBorder="1" applyAlignment="1">
      <alignment horizontal="center" vertical="top" wrapText="1"/>
    </xf>
    <xf numFmtId="0" fontId="8" fillId="0" borderId="11" xfId="0" applyFont="1" applyBorder="1" applyAlignment="1">
      <alignment horizontal="center" vertical="top" wrapText="1"/>
    </xf>
    <xf numFmtId="0" fontId="8" fillId="0" borderId="28" xfId="0" applyFont="1" applyBorder="1" applyAlignment="1">
      <alignment horizontal="center" vertical="top" wrapText="1"/>
    </xf>
    <xf numFmtId="0" fontId="4" fillId="36" borderId="10" xfId="0" applyFont="1" applyFill="1" applyBorder="1" applyAlignment="1">
      <alignment horizontal="center" vertical="top" wrapText="1"/>
    </xf>
    <xf numFmtId="0" fontId="8" fillId="36" borderId="19" xfId="0" applyFont="1" applyFill="1" applyBorder="1" applyAlignment="1">
      <alignment horizontal="center" vertical="top" wrapText="1"/>
    </xf>
    <xf numFmtId="0" fontId="4" fillId="36" borderId="21" xfId="0" applyFont="1" applyFill="1" applyBorder="1" applyAlignment="1">
      <alignment vertical="top" wrapText="1"/>
    </xf>
    <xf numFmtId="0" fontId="8" fillId="36" borderId="28" xfId="0" applyFont="1" applyFill="1" applyBorder="1" applyAlignment="1">
      <alignment vertical="top" wrapText="1"/>
    </xf>
    <xf numFmtId="0" fontId="0" fillId="0" borderId="28" xfId="0" applyBorder="1" applyAlignment="1">
      <alignment vertical="top" wrapText="1"/>
    </xf>
    <xf numFmtId="0" fontId="4" fillId="37" borderId="24" xfId="0" applyFont="1" applyFill="1" applyBorder="1" applyAlignment="1">
      <alignment vertical="top" wrapText="1"/>
    </xf>
    <xf numFmtId="0" fontId="8" fillId="37" borderId="30" xfId="0" applyFont="1" applyFill="1" applyBorder="1" applyAlignment="1">
      <alignment vertical="top" wrapText="1"/>
    </xf>
    <xf numFmtId="49" fontId="4" fillId="36" borderId="13" xfId="0" applyNumberFormat="1" applyFont="1" applyFill="1" applyBorder="1" applyAlignment="1">
      <alignment horizontal="center" vertical="top" wrapText="1"/>
    </xf>
    <xf numFmtId="0" fontId="8" fillId="36" borderId="13" xfId="0" applyFont="1" applyFill="1" applyBorder="1" applyAlignment="1">
      <alignment horizontal="center" vertical="top" wrapText="1"/>
    </xf>
    <xf numFmtId="0" fontId="8" fillId="36" borderId="18" xfId="0" applyFont="1" applyFill="1" applyBorder="1" applyAlignment="1">
      <alignment horizontal="center" vertical="top" wrapText="1"/>
    </xf>
    <xf numFmtId="164" fontId="4" fillId="0" borderId="34" xfId="0" applyNumberFormat="1" applyFont="1" applyBorder="1" applyAlignment="1">
      <alignment horizontal="center" vertical="top" wrapText="1"/>
    </xf>
    <xf numFmtId="0" fontId="8" fillId="0" borderId="17" xfId="0" applyFont="1" applyBorder="1" applyAlignment="1">
      <alignment horizontal="center" vertical="top" wrapText="1"/>
    </xf>
    <xf numFmtId="0" fontId="4" fillId="37" borderId="18" xfId="0" applyFont="1" applyFill="1" applyBorder="1" applyAlignment="1">
      <alignment horizontal="left" vertical="top" wrapText="1"/>
    </xf>
    <xf numFmtId="0" fontId="8" fillId="37" borderId="28" xfId="0" applyFont="1" applyFill="1" applyBorder="1" applyAlignment="1">
      <alignment vertical="top" wrapText="1"/>
    </xf>
    <xf numFmtId="164" fontId="4" fillId="0" borderId="35" xfId="0" applyNumberFormat="1" applyFont="1" applyBorder="1" applyAlignment="1">
      <alignment horizontal="center" vertical="top" wrapText="1"/>
    </xf>
    <xf numFmtId="0" fontId="8" fillId="0" borderId="35" xfId="0" applyFont="1" applyBorder="1" applyAlignment="1">
      <alignment horizontal="center" vertical="top" wrapText="1"/>
    </xf>
    <xf numFmtId="164" fontId="1" fillId="34" borderId="31" xfId="0" applyNumberFormat="1" applyFont="1" applyFill="1" applyBorder="1" applyAlignment="1">
      <alignment horizontal="center" vertical="top" wrapText="1" shrinkToFit="1"/>
    </xf>
    <xf numFmtId="0" fontId="8" fillId="0" borderId="31" xfId="0" applyFont="1" applyBorder="1" applyAlignment="1">
      <alignment horizontal="center" vertical="top" wrapText="1" shrinkToFit="1"/>
    </xf>
    <xf numFmtId="164" fontId="4" fillId="0" borderId="36" xfId="0" applyNumberFormat="1" applyFont="1" applyBorder="1" applyAlignment="1">
      <alignment horizontal="center" vertical="top" wrapText="1"/>
    </xf>
    <xf numFmtId="0" fontId="8" fillId="0" borderId="36" xfId="0" applyFont="1" applyBorder="1" applyAlignment="1">
      <alignment horizontal="center" vertical="top" wrapText="1"/>
    </xf>
    <xf numFmtId="164" fontId="4" fillId="0" borderId="37" xfId="0" applyNumberFormat="1" applyFont="1" applyBorder="1" applyAlignment="1">
      <alignment horizontal="center" vertical="top" wrapText="1"/>
    </xf>
    <xf numFmtId="0" fontId="8" fillId="0" borderId="37" xfId="0" applyFont="1" applyBorder="1" applyAlignment="1">
      <alignment horizontal="center" vertical="top" wrapText="1"/>
    </xf>
    <xf numFmtId="0" fontId="1" fillId="0" borderId="38" xfId="0" applyFont="1" applyBorder="1" applyAlignment="1">
      <alignment horizontal="center" vertical="top" wrapText="1"/>
    </xf>
    <xf numFmtId="0" fontId="1" fillId="0" borderId="39" xfId="0" applyFont="1" applyBorder="1" applyAlignment="1">
      <alignment horizontal="center" vertical="top" wrapText="1"/>
    </xf>
    <xf numFmtId="0" fontId="4" fillId="0" borderId="21" xfId="0" applyFont="1" applyFill="1" applyBorder="1" applyAlignment="1">
      <alignment horizontal="left" vertical="top" wrapText="1"/>
    </xf>
    <xf numFmtId="0" fontId="0" fillId="0" borderId="28" xfId="0" applyBorder="1" applyAlignment="1">
      <alignment horizontal="left" vertical="top" wrapText="1"/>
    </xf>
    <xf numFmtId="164" fontId="4" fillId="0" borderId="40" xfId="0" applyNumberFormat="1" applyFont="1" applyBorder="1" applyAlignment="1">
      <alignment horizontal="center" vertical="top" wrapText="1"/>
    </xf>
    <xf numFmtId="0" fontId="8" fillId="0" borderId="22" xfId="0" applyFont="1" applyBorder="1" applyAlignment="1">
      <alignment horizontal="center" vertical="top" wrapText="1"/>
    </xf>
    <xf numFmtId="0" fontId="1" fillId="0" borderId="25" xfId="0" applyFont="1" applyBorder="1" applyAlignment="1">
      <alignment horizontal="center" vertical="top" wrapText="1"/>
    </xf>
    <xf numFmtId="0" fontId="8" fillId="0" borderId="26" xfId="0" applyFont="1" applyBorder="1" applyAlignment="1">
      <alignment horizontal="center" vertical="top" wrapText="1"/>
    </xf>
    <xf numFmtId="164" fontId="1" fillId="0" borderId="41" xfId="0" applyNumberFormat="1" applyFont="1" applyBorder="1" applyAlignment="1">
      <alignment horizontal="center" vertical="top" wrapText="1"/>
    </xf>
    <xf numFmtId="0" fontId="8" fillId="0" borderId="20" xfId="0" applyFont="1" applyBorder="1" applyAlignment="1">
      <alignment horizontal="center" vertical="top" wrapText="1"/>
    </xf>
    <xf numFmtId="164" fontId="1" fillId="34" borderId="33" xfId="0" applyNumberFormat="1" applyFont="1" applyFill="1" applyBorder="1" applyAlignment="1">
      <alignment horizontal="center" vertical="top" wrapText="1" shrinkToFit="1"/>
    </xf>
    <xf numFmtId="0" fontId="8" fillId="0" borderId="32" xfId="0" applyFont="1" applyBorder="1" applyAlignment="1">
      <alignment horizontal="center" vertical="top" wrapText="1" shrinkToFit="1"/>
    </xf>
    <xf numFmtId="164" fontId="4" fillId="0" borderId="41" xfId="0" applyNumberFormat="1" applyFont="1" applyBorder="1" applyAlignment="1">
      <alignment horizontal="center" vertical="top" wrapText="1"/>
    </xf>
    <xf numFmtId="164" fontId="1" fillId="34" borderId="33" xfId="0" applyNumberFormat="1" applyFont="1" applyFill="1" applyBorder="1" applyAlignment="1">
      <alignment horizontal="center" vertical="top" wrapText="1"/>
    </xf>
    <xf numFmtId="0" fontId="8" fillId="0" borderId="31" xfId="0" applyFont="1" applyBorder="1" applyAlignment="1">
      <alignment horizontal="center" vertical="top" wrapText="1"/>
    </xf>
    <xf numFmtId="164" fontId="4" fillId="0" borderId="42" xfId="0" applyNumberFormat="1" applyFont="1" applyBorder="1" applyAlignment="1">
      <alignment horizontal="center" vertical="top" wrapText="1"/>
    </xf>
    <xf numFmtId="0" fontId="8" fillId="0" borderId="42" xfId="0" applyFont="1" applyBorder="1" applyAlignment="1">
      <alignment horizontal="center" vertical="top" wrapText="1"/>
    </xf>
    <xf numFmtId="0" fontId="4" fillId="0" borderId="43" xfId="0" applyFont="1" applyBorder="1" applyAlignment="1">
      <alignment horizontal="center" vertical="top" wrapText="1"/>
    </xf>
    <xf numFmtId="0" fontId="4" fillId="0" borderId="44" xfId="0" applyFont="1" applyBorder="1" applyAlignment="1">
      <alignment horizontal="center" vertical="top" wrapText="1"/>
    </xf>
    <xf numFmtId="164" fontId="4" fillId="0" borderId="34" xfId="0" applyNumberFormat="1" applyFont="1" applyBorder="1" applyAlignment="1">
      <alignment horizontal="center" vertical="top" wrapText="1"/>
    </xf>
    <xf numFmtId="0" fontId="4" fillId="0" borderId="21" xfId="0" applyFont="1" applyBorder="1" applyAlignment="1">
      <alignment vertical="top" wrapText="1"/>
    </xf>
    <xf numFmtId="0" fontId="8" fillId="0" borderId="11" xfId="0" applyFont="1" applyBorder="1" applyAlignment="1">
      <alignment vertical="top" wrapText="1"/>
    </xf>
    <xf numFmtId="0" fontId="8" fillId="0" borderId="28" xfId="0" applyFont="1" applyBorder="1" applyAlignment="1">
      <alignment vertical="top" wrapText="1"/>
    </xf>
    <xf numFmtId="0" fontId="4" fillId="36" borderId="18" xfId="0" applyFont="1" applyFill="1" applyBorder="1" applyAlignment="1">
      <alignment vertical="top" wrapText="1"/>
    </xf>
    <xf numFmtId="0" fontId="8" fillId="36" borderId="11" xfId="0" applyFont="1" applyFill="1" applyBorder="1" applyAlignment="1">
      <alignment vertical="top" wrapText="1"/>
    </xf>
    <xf numFmtId="0" fontId="4" fillId="36"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0" fontId="8" fillId="0" borderId="13" xfId="0" applyFont="1" applyBorder="1" applyAlignment="1">
      <alignment vertical="top" wrapText="1"/>
    </xf>
    <xf numFmtId="0" fontId="8" fillId="0" borderId="19" xfId="0" applyFont="1" applyBorder="1" applyAlignment="1">
      <alignment vertical="top" wrapText="1"/>
    </xf>
    <xf numFmtId="49" fontId="4" fillId="38" borderId="18" xfId="0" applyNumberFormat="1" applyFont="1" applyFill="1" applyBorder="1" applyAlignment="1">
      <alignment horizontal="center" vertical="top" wrapText="1"/>
    </xf>
    <xf numFmtId="0" fontId="8" fillId="38" borderId="11" xfId="0" applyFont="1" applyFill="1" applyBorder="1" applyAlignment="1">
      <alignment horizontal="center" vertical="top" wrapText="1"/>
    </xf>
    <xf numFmtId="0" fontId="8" fillId="38" borderId="28" xfId="0" applyFont="1" applyFill="1" applyBorder="1" applyAlignment="1">
      <alignment horizontal="center" vertical="top" wrapText="1"/>
    </xf>
    <xf numFmtId="0" fontId="4" fillId="38" borderId="18" xfId="0" applyFont="1" applyFill="1" applyBorder="1" applyAlignment="1">
      <alignment vertical="top" wrapText="1"/>
    </xf>
    <xf numFmtId="0" fontId="8" fillId="38" borderId="11" xfId="0" applyFont="1" applyFill="1" applyBorder="1" applyAlignment="1">
      <alignment vertical="top" wrapText="1"/>
    </xf>
    <xf numFmtId="0" fontId="8" fillId="38" borderId="28" xfId="0" applyFont="1" applyFill="1" applyBorder="1" applyAlignment="1">
      <alignment vertical="top" wrapText="1"/>
    </xf>
    <xf numFmtId="0" fontId="4" fillId="36" borderId="18" xfId="0" applyFont="1" applyFill="1" applyBorder="1" applyAlignment="1">
      <alignment horizontal="center" vertical="top" wrapText="1"/>
    </xf>
    <xf numFmtId="0" fontId="8" fillId="36" borderId="28" xfId="0" applyFont="1" applyFill="1" applyBorder="1" applyAlignment="1">
      <alignment horizontal="center" vertical="top" wrapText="1"/>
    </xf>
    <xf numFmtId="0" fontId="4" fillId="37" borderId="21" xfId="0" applyFont="1" applyFill="1" applyBorder="1" applyAlignment="1">
      <alignment horizontal="center" vertical="top" wrapText="1"/>
    </xf>
    <xf numFmtId="0" fontId="8" fillId="37" borderId="28" xfId="0" applyFont="1" applyFill="1" applyBorder="1" applyAlignment="1">
      <alignment horizontal="center" vertical="top" wrapText="1"/>
    </xf>
    <xf numFmtId="0" fontId="4" fillId="37" borderId="21" xfId="0" applyFont="1" applyFill="1" applyBorder="1" applyAlignment="1">
      <alignment vertical="top" wrapText="1"/>
    </xf>
    <xf numFmtId="49" fontId="4" fillId="0" borderId="21"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28" xfId="0" applyNumberFormat="1" applyFont="1" applyBorder="1" applyAlignment="1">
      <alignment horizontal="center" vertical="top"/>
    </xf>
    <xf numFmtId="0" fontId="15" fillId="0" borderId="21" xfId="0" applyNumberFormat="1" applyFont="1" applyBorder="1" applyAlignment="1">
      <alignment horizontal="center" vertical="center" textRotation="90" wrapText="1"/>
    </xf>
    <xf numFmtId="0" fontId="15" fillId="0" borderId="11" xfId="0" applyNumberFormat="1" applyFont="1" applyBorder="1" applyAlignment="1">
      <alignment horizontal="center" vertical="center" textRotation="90" wrapText="1"/>
    </xf>
    <xf numFmtId="0" fontId="15" fillId="0" borderId="28" xfId="0" applyNumberFormat="1" applyFont="1" applyBorder="1" applyAlignment="1">
      <alignment horizontal="center" vertical="center" textRotation="90" wrapText="1"/>
    </xf>
    <xf numFmtId="0" fontId="4" fillId="36" borderId="11" xfId="0" applyFont="1" applyFill="1" applyBorder="1" applyAlignment="1">
      <alignment vertical="top" wrapText="1"/>
    </xf>
    <xf numFmtId="0" fontId="4" fillId="37" borderId="13" xfId="0" applyFont="1" applyFill="1" applyBorder="1" applyAlignment="1">
      <alignment horizontal="center" vertical="top" wrapText="1"/>
    </xf>
    <xf numFmtId="0" fontId="8" fillId="37" borderId="19" xfId="0" applyFont="1" applyFill="1" applyBorder="1" applyAlignment="1">
      <alignment horizontal="center" vertical="top" wrapText="1"/>
    </xf>
    <xf numFmtId="1" fontId="4" fillId="38" borderId="13" xfId="0" applyNumberFormat="1" applyFont="1" applyFill="1" applyBorder="1" applyAlignment="1">
      <alignment horizontal="center" vertical="top" wrapText="1"/>
    </xf>
    <xf numFmtId="0" fontId="8" fillId="38" borderId="19" xfId="0" applyFont="1" applyFill="1" applyBorder="1" applyAlignment="1">
      <alignment horizontal="center" vertical="top" wrapText="1"/>
    </xf>
    <xf numFmtId="0" fontId="4" fillId="38" borderId="21" xfId="0" applyFont="1" applyFill="1" applyBorder="1" applyAlignment="1">
      <alignment horizontal="left" vertical="top" wrapText="1"/>
    </xf>
    <xf numFmtId="0" fontId="4" fillId="38" borderId="11" xfId="0" applyFont="1" applyFill="1" applyBorder="1" applyAlignment="1">
      <alignment horizontal="left" vertical="top" wrapText="1"/>
    </xf>
    <xf numFmtId="0" fontId="4" fillId="38" borderId="28" xfId="0" applyFont="1" applyFill="1" applyBorder="1" applyAlignment="1">
      <alignment horizontal="left" vertical="top" wrapText="1"/>
    </xf>
    <xf numFmtId="0" fontId="8" fillId="37" borderId="28" xfId="0" applyFont="1" applyFill="1" applyBorder="1" applyAlignment="1">
      <alignment horizontal="left" vertical="top" wrapText="1"/>
    </xf>
    <xf numFmtId="0" fontId="15" fillId="0" borderId="21" xfId="0" applyNumberFormat="1" applyFont="1" applyBorder="1" applyAlignment="1">
      <alignment horizontal="center" vertical="center" textRotation="90"/>
    </xf>
    <xf numFmtId="0" fontId="15" fillId="0" borderId="11" xfId="0" applyNumberFormat="1" applyFont="1" applyBorder="1" applyAlignment="1">
      <alignment horizontal="center" vertical="center" textRotation="90"/>
    </xf>
    <xf numFmtId="0" fontId="15" fillId="0" borderId="28" xfId="0" applyNumberFormat="1" applyFont="1" applyBorder="1" applyAlignment="1">
      <alignment horizontal="center" vertical="center" textRotation="90"/>
    </xf>
    <xf numFmtId="0" fontId="4" fillId="0" borderId="2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8"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0" fontId="4" fillId="38" borderId="21" xfId="0" applyFont="1" applyFill="1" applyBorder="1" applyAlignment="1">
      <alignment vertical="top" wrapText="1"/>
    </xf>
    <xf numFmtId="0" fontId="4" fillId="33" borderId="18" xfId="0" applyFont="1" applyFill="1" applyBorder="1" applyAlignment="1">
      <alignment vertical="top" wrapText="1"/>
    </xf>
    <xf numFmtId="0" fontId="8" fillId="33" borderId="28" xfId="0" applyFont="1" applyFill="1" applyBorder="1" applyAlignment="1">
      <alignment vertical="top" wrapText="1"/>
    </xf>
    <xf numFmtId="49" fontId="4" fillId="38" borderId="21" xfId="0" applyNumberFormat="1" applyFont="1" applyFill="1" applyBorder="1" applyAlignment="1">
      <alignment horizontal="center" vertical="top" wrapText="1"/>
    </xf>
    <xf numFmtId="0" fontId="4" fillId="37" borderId="24" xfId="0" applyFont="1" applyFill="1" applyBorder="1" applyAlignment="1">
      <alignment horizontal="left" vertical="top" wrapText="1"/>
    </xf>
    <xf numFmtId="0" fontId="8" fillId="37" borderId="45" xfId="0" applyFont="1" applyFill="1" applyBorder="1" applyAlignment="1">
      <alignment horizontal="left" vertical="top" wrapText="1"/>
    </xf>
    <xf numFmtId="0" fontId="8" fillId="37" borderId="30" xfId="0" applyFont="1" applyFill="1" applyBorder="1" applyAlignment="1">
      <alignment horizontal="left" vertical="top" wrapText="1"/>
    </xf>
    <xf numFmtId="0" fontId="4" fillId="36" borderId="12" xfId="0" applyFont="1" applyFill="1" applyBorder="1" applyAlignment="1">
      <alignment vertical="top" wrapText="1"/>
    </xf>
    <xf numFmtId="0" fontId="4" fillId="0" borderId="21" xfId="0" applyFont="1" applyBorder="1" applyAlignment="1">
      <alignment horizontal="left" vertical="top" wrapText="1"/>
    </xf>
    <xf numFmtId="1" fontId="4" fillId="33" borderId="21" xfId="0" applyNumberFormat="1" applyFont="1" applyFill="1" applyBorder="1" applyAlignment="1">
      <alignment horizontal="center" vertical="top" wrapText="1"/>
    </xf>
    <xf numFmtId="0" fontId="4" fillId="36" borderId="18" xfId="0" applyFont="1" applyFill="1" applyBorder="1" applyAlignment="1">
      <alignment horizontal="center" vertical="top" wrapText="1"/>
    </xf>
    <xf numFmtId="0" fontId="8" fillId="36" borderId="11" xfId="0" applyFont="1" applyFill="1" applyBorder="1" applyAlignment="1">
      <alignment horizontal="center" vertical="top" wrapText="1"/>
    </xf>
    <xf numFmtId="49" fontId="4" fillId="37" borderId="18" xfId="0" applyNumberFormat="1" applyFont="1" applyFill="1" applyBorder="1" applyAlignment="1">
      <alignment horizontal="center" vertical="top" wrapText="1"/>
    </xf>
    <xf numFmtId="0" fontId="4" fillId="37" borderId="18" xfId="0" applyNumberFormat="1" applyFont="1" applyFill="1" applyBorder="1" applyAlignment="1">
      <alignment horizontal="center" vertical="top" wrapText="1"/>
    </xf>
    <xf numFmtId="0" fontId="8" fillId="37" borderId="11" xfId="0" applyFont="1" applyFill="1" applyBorder="1" applyAlignment="1">
      <alignment horizontal="center" vertical="top" wrapText="1"/>
    </xf>
    <xf numFmtId="0" fontId="4" fillId="38" borderId="10" xfId="0" applyFont="1" applyFill="1" applyBorder="1" applyAlignment="1">
      <alignment horizontal="center" vertical="top" wrapText="1"/>
    </xf>
    <xf numFmtId="0" fontId="4" fillId="38" borderId="13" xfId="0" applyFont="1" applyFill="1" applyBorder="1" applyAlignment="1">
      <alignment horizontal="center" vertical="top" wrapText="1"/>
    </xf>
    <xf numFmtId="0" fontId="4" fillId="38" borderId="19" xfId="0" applyFont="1" applyFill="1" applyBorder="1" applyAlignment="1">
      <alignment horizontal="center" vertical="top" wrapText="1"/>
    </xf>
    <xf numFmtId="0" fontId="4" fillId="36" borderId="21" xfId="0" applyFont="1" applyFill="1" applyBorder="1" applyAlignment="1">
      <alignment horizontal="left" vertical="top" wrapText="1"/>
    </xf>
    <xf numFmtId="0" fontId="4" fillId="36" borderId="28" xfId="0" applyFont="1" applyFill="1" applyBorder="1" applyAlignment="1">
      <alignment horizontal="left" vertical="top" wrapText="1"/>
    </xf>
    <xf numFmtId="0" fontId="4" fillId="0" borderId="18" xfId="0" applyFont="1" applyFill="1" applyBorder="1" applyAlignment="1">
      <alignment vertical="top" wrapText="1"/>
    </xf>
    <xf numFmtId="0" fontId="8" fillId="0" borderId="28" xfId="0" applyFont="1" applyFill="1" applyBorder="1" applyAlignment="1">
      <alignment vertical="top" wrapText="1"/>
    </xf>
    <xf numFmtId="0" fontId="4" fillId="36" borderId="10" xfId="0" applyFont="1" applyFill="1" applyBorder="1" applyAlignment="1">
      <alignment horizontal="left" vertical="top" wrapText="1"/>
    </xf>
    <xf numFmtId="0" fontId="4" fillId="36" borderId="13" xfId="0" applyFont="1" applyFill="1" applyBorder="1" applyAlignment="1">
      <alignment horizontal="left" vertical="top" wrapText="1"/>
    </xf>
    <xf numFmtId="0" fontId="4" fillId="0" borderId="13" xfId="0" applyFont="1" applyFill="1" applyBorder="1" applyAlignment="1">
      <alignment horizontal="center" vertical="top"/>
    </xf>
    <xf numFmtId="0" fontId="8" fillId="0" borderId="19" xfId="0" applyFont="1" applyBorder="1" applyAlignment="1">
      <alignment vertical="top"/>
    </xf>
    <xf numFmtId="49" fontId="4" fillId="36" borderId="10" xfId="0" applyNumberFormat="1" applyFont="1" applyFill="1" applyBorder="1" applyAlignment="1">
      <alignment horizontal="center" vertical="top"/>
    </xf>
    <xf numFmtId="49" fontId="4" fillId="36" borderId="13" xfId="0" applyNumberFormat="1" applyFont="1" applyFill="1" applyBorder="1" applyAlignment="1">
      <alignment horizontal="center" vertical="top"/>
    </xf>
    <xf numFmtId="49" fontId="4" fillId="36" borderId="21" xfId="0" applyNumberFormat="1" applyFont="1" applyFill="1" applyBorder="1" applyAlignment="1">
      <alignment horizontal="center" vertical="top" wrapText="1"/>
    </xf>
    <xf numFmtId="0" fontId="8" fillId="36" borderId="12" xfId="0" applyFont="1" applyFill="1" applyBorder="1" applyAlignment="1">
      <alignment horizontal="center" vertical="top" wrapText="1"/>
    </xf>
    <xf numFmtId="0" fontId="4" fillId="0" borderId="18" xfId="0" applyFont="1" applyFill="1" applyBorder="1" applyAlignment="1">
      <alignment horizontal="center" vertical="top" wrapText="1"/>
    </xf>
    <xf numFmtId="0" fontId="8" fillId="0" borderId="11" xfId="0" applyFont="1" applyFill="1" applyBorder="1" applyAlignment="1">
      <alignment vertical="top"/>
    </xf>
    <xf numFmtId="0" fontId="8" fillId="0" borderId="28" xfId="0" applyFont="1" applyFill="1" applyBorder="1" applyAlignment="1">
      <alignment vertical="top"/>
    </xf>
    <xf numFmtId="0" fontId="4" fillId="0" borderId="11"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36" borderId="18" xfId="0" applyFont="1" applyFill="1" applyBorder="1" applyAlignment="1">
      <alignment horizontal="left" vertical="top" wrapText="1"/>
    </xf>
    <xf numFmtId="0" fontId="8" fillId="36" borderId="11" xfId="0" applyFont="1" applyFill="1" applyBorder="1" applyAlignment="1">
      <alignment horizontal="left" vertical="top" wrapText="1"/>
    </xf>
    <xf numFmtId="0" fontId="8" fillId="36" borderId="28" xfId="0" applyFont="1" applyFill="1" applyBorder="1" applyAlignment="1">
      <alignment horizontal="left" vertical="top" wrapText="1"/>
    </xf>
    <xf numFmtId="0" fontId="4" fillId="36" borderId="13" xfId="0" applyFont="1" applyFill="1" applyBorder="1" applyAlignment="1">
      <alignment horizontal="center" vertical="top"/>
    </xf>
    <xf numFmtId="0" fontId="8" fillId="36" borderId="19" xfId="0" applyFont="1" applyFill="1" applyBorder="1" applyAlignment="1">
      <alignment horizontal="center" vertical="top"/>
    </xf>
    <xf numFmtId="0" fontId="8" fillId="0" borderId="28" xfId="0" applyFont="1" applyBorder="1" applyAlignment="1">
      <alignment horizontal="center" vertical="top"/>
    </xf>
    <xf numFmtId="0" fontId="1" fillId="35" borderId="33" xfId="0" applyFont="1" applyFill="1" applyBorder="1" applyAlignment="1">
      <alignment horizontal="right" vertical="top"/>
    </xf>
    <xf numFmtId="0" fontId="1" fillId="35" borderId="31" xfId="0" applyFont="1" applyFill="1" applyBorder="1" applyAlignment="1">
      <alignment horizontal="right" vertical="top"/>
    </xf>
    <xf numFmtId="0" fontId="1" fillId="35" borderId="32" xfId="0" applyFont="1" applyFill="1" applyBorder="1" applyAlignment="1">
      <alignment horizontal="right" vertical="top"/>
    </xf>
    <xf numFmtId="0" fontId="4" fillId="36" borderId="21" xfId="0" applyFont="1" applyFill="1" applyBorder="1" applyAlignment="1">
      <alignment horizontal="left" vertical="top" wrapText="1"/>
    </xf>
    <xf numFmtId="0" fontId="4" fillId="36" borderId="28"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28" xfId="0" applyFont="1" applyFill="1" applyBorder="1" applyAlignment="1">
      <alignment horizontal="left" vertical="top" wrapText="1"/>
    </xf>
    <xf numFmtId="0" fontId="8" fillId="0" borderId="11" xfId="0" applyFont="1" applyBorder="1" applyAlignment="1">
      <alignment horizontal="center" vertical="top"/>
    </xf>
    <xf numFmtId="0" fontId="4" fillId="38" borderId="18" xfId="0" applyFont="1" applyFill="1" applyBorder="1" applyAlignment="1">
      <alignment horizontal="left" vertical="top" wrapText="1"/>
    </xf>
    <xf numFmtId="0" fontId="4" fillId="36" borderId="19" xfId="0" applyFont="1" applyFill="1" applyBorder="1" applyAlignment="1">
      <alignment horizontal="center" vertical="top" wrapText="1"/>
    </xf>
    <xf numFmtId="164" fontId="1" fillId="0" borderId="10"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1" fillId="0" borderId="19" xfId="0" applyNumberFormat="1" applyFont="1" applyFill="1" applyBorder="1" applyAlignment="1">
      <alignment horizontal="center" vertical="top"/>
    </xf>
    <xf numFmtId="0" fontId="1" fillId="0" borderId="21" xfId="0" applyFont="1" applyFill="1" applyBorder="1" applyAlignment="1">
      <alignment horizontal="left" vertical="top" wrapText="1"/>
    </xf>
    <xf numFmtId="49" fontId="1" fillId="0" borderId="21" xfId="0" applyNumberFormat="1" applyFont="1" applyFill="1" applyBorder="1" applyAlignment="1">
      <alignment vertical="top" wrapText="1"/>
    </xf>
    <xf numFmtId="49" fontId="1" fillId="0" borderId="11" xfId="0" applyNumberFormat="1" applyFont="1" applyFill="1" applyBorder="1" applyAlignment="1">
      <alignment vertical="top" wrapText="1"/>
    </xf>
    <xf numFmtId="49" fontId="1" fillId="0" borderId="28" xfId="0" applyNumberFormat="1" applyFont="1" applyFill="1" applyBorder="1" applyAlignment="1">
      <alignment vertical="top" wrapText="1"/>
    </xf>
    <xf numFmtId="49" fontId="15" fillId="0" borderId="10" xfId="0" applyNumberFormat="1" applyFont="1" applyBorder="1" applyAlignment="1">
      <alignment horizontal="center" vertical="top" textRotation="90"/>
    </xf>
    <xf numFmtId="49" fontId="15" fillId="0" borderId="12" xfId="0" applyNumberFormat="1" applyFont="1" applyBorder="1" applyAlignment="1">
      <alignment horizontal="center" vertical="top" textRotation="90"/>
    </xf>
    <xf numFmtId="49" fontId="15" fillId="0" borderId="19" xfId="0" applyNumberFormat="1" applyFont="1" applyBorder="1" applyAlignment="1">
      <alignment horizontal="center" vertical="top" textRotation="90"/>
    </xf>
    <xf numFmtId="0" fontId="16" fillId="0" borderId="11" xfId="0" applyFont="1" applyBorder="1" applyAlignment="1">
      <alignment horizontal="center" vertical="center" textRotation="90" wrapText="1"/>
    </xf>
    <xf numFmtId="0" fontId="16" fillId="0" borderId="28" xfId="0" applyFont="1" applyBorder="1" applyAlignment="1">
      <alignment horizontal="center" vertical="center" textRotation="90" wrapText="1"/>
    </xf>
    <xf numFmtId="49" fontId="4" fillId="33" borderId="26" xfId="0" applyNumberFormat="1" applyFont="1" applyFill="1" applyBorder="1" applyAlignment="1">
      <alignment horizontal="center" vertical="top"/>
    </xf>
    <xf numFmtId="49" fontId="4" fillId="33" borderId="0" xfId="0" applyNumberFormat="1" applyFont="1" applyFill="1" applyBorder="1" applyAlignment="1">
      <alignment horizontal="center" vertical="top"/>
    </xf>
    <xf numFmtId="49" fontId="4" fillId="33" borderId="15" xfId="0" applyNumberFormat="1" applyFont="1" applyFill="1" applyBorder="1" applyAlignment="1">
      <alignment horizontal="center" vertical="top"/>
    </xf>
    <xf numFmtId="49" fontId="4" fillId="33" borderId="25" xfId="0" applyNumberFormat="1" applyFont="1" applyFill="1" applyBorder="1" applyAlignment="1">
      <alignment horizontal="center" vertical="top"/>
    </xf>
    <xf numFmtId="49" fontId="4" fillId="33" borderId="14" xfId="0" applyNumberFormat="1" applyFont="1" applyFill="1" applyBorder="1" applyAlignment="1">
      <alignment horizontal="center" vertical="top"/>
    </xf>
    <xf numFmtId="49" fontId="4" fillId="33" borderId="27" xfId="0" applyNumberFormat="1" applyFont="1" applyFill="1" applyBorder="1" applyAlignment="1">
      <alignment horizontal="center" vertical="top"/>
    </xf>
    <xf numFmtId="0" fontId="4" fillId="0" borderId="10" xfId="0" applyFont="1" applyFill="1" applyBorder="1" applyAlignment="1">
      <alignment horizontal="center" vertical="top"/>
    </xf>
    <xf numFmtId="0" fontId="8" fillId="0" borderId="13" xfId="0" applyFont="1" applyBorder="1" applyAlignment="1">
      <alignment vertical="top"/>
    </xf>
    <xf numFmtId="0" fontId="4" fillId="36" borderId="13" xfId="0" applyFont="1" applyFill="1" applyBorder="1" applyAlignment="1">
      <alignment horizontal="left" vertical="top" wrapText="1"/>
    </xf>
    <xf numFmtId="0" fontId="8" fillId="36" borderId="19" xfId="0" applyFont="1" applyFill="1" applyBorder="1" applyAlignment="1">
      <alignment horizontal="left" vertical="top" wrapText="1"/>
    </xf>
    <xf numFmtId="0" fontId="4" fillId="36" borderId="11" xfId="0" applyFont="1" applyFill="1" applyBorder="1" applyAlignment="1">
      <alignment horizontal="center" vertical="top"/>
    </xf>
    <xf numFmtId="0" fontId="8" fillId="36" borderId="11" xfId="0" applyFont="1" applyFill="1" applyBorder="1" applyAlignment="1">
      <alignment horizontal="center" vertical="top"/>
    </xf>
    <xf numFmtId="0" fontId="8" fillId="36" borderId="28" xfId="0" applyFont="1" applyFill="1" applyBorder="1" applyAlignment="1">
      <alignment horizontal="center" vertical="top"/>
    </xf>
    <xf numFmtId="0" fontId="4" fillId="37" borderId="21"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164" fontId="10" fillId="0" borderId="21" xfId="0" applyNumberFormat="1" applyFont="1" applyFill="1" applyBorder="1" applyAlignment="1">
      <alignment horizontal="center" vertical="top" wrapText="1"/>
    </xf>
    <xf numFmtId="0" fontId="4" fillId="37" borderId="10" xfId="0" applyFont="1" applyFill="1" applyBorder="1" applyAlignment="1">
      <alignment horizontal="center" vertical="top"/>
    </xf>
    <xf numFmtId="0" fontId="8" fillId="37" borderId="19" xfId="0" applyFont="1" applyFill="1" applyBorder="1" applyAlignment="1">
      <alignment horizontal="center" vertical="top"/>
    </xf>
    <xf numFmtId="0" fontId="1" fillId="0" borderId="28" xfId="0" applyFont="1" applyFill="1" applyBorder="1" applyAlignment="1">
      <alignment horizontal="left" vertical="top" wrapText="1"/>
    </xf>
    <xf numFmtId="0" fontId="1" fillId="0" borderId="11" xfId="0" applyFont="1" applyFill="1" applyBorder="1" applyAlignment="1">
      <alignment horizontal="left" vertical="top" wrapText="1"/>
    </xf>
    <xf numFmtId="49" fontId="15" fillId="0" borderId="11" xfId="0" applyNumberFormat="1" applyFont="1" applyBorder="1" applyAlignment="1">
      <alignment horizontal="center" vertical="center" textRotation="90"/>
    </xf>
    <xf numFmtId="0" fontId="16" fillId="0" borderId="28" xfId="0" applyFont="1" applyBorder="1" applyAlignment="1">
      <alignment horizontal="center" vertical="center" textRotation="90"/>
    </xf>
    <xf numFmtId="164" fontId="1" fillId="0" borderId="13" xfId="0" applyNumberFormat="1" applyFont="1" applyFill="1" applyBorder="1" applyAlignment="1">
      <alignment horizontal="center" vertical="top"/>
    </xf>
    <xf numFmtId="164" fontId="1" fillId="0" borderId="19" xfId="0" applyNumberFormat="1" applyFont="1" applyFill="1" applyBorder="1" applyAlignment="1">
      <alignment horizontal="center" vertical="top"/>
    </xf>
    <xf numFmtId="0" fontId="8" fillId="33" borderId="0" xfId="0" applyFont="1" applyFill="1" applyBorder="1" applyAlignment="1">
      <alignment horizontal="center" vertical="top"/>
    </xf>
    <xf numFmtId="0" fontId="4" fillId="37" borderId="11" xfId="0" applyFont="1" applyFill="1" applyBorder="1" applyAlignment="1">
      <alignment horizontal="left" vertical="top" wrapText="1"/>
    </xf>
    <xf numFmtId="49" fontId="4" fillId="33" borderId="10" xfId="0" applyNumberFormat="1" applyFont="1" applyFill="1" applyBorder="1" applyAlignment="1">
      <alignment horizontal="center" vertical="top"/>
    </xf>
    <xf numFmtId="49" fontId="4" fillId="33" borderId="13" xfId="0" applyNumberFormat="1" applyFont="1" applyFill="1" applyBorder="1" applyAlignment="1">
      <alignment horizontal="center" vertical="top"/>
    </xf>
    <xf numFmtId="49" fontId="4" fillId="33" borderId="19" xfId="0" applyNumberFormat="1" applyFont="1" applyFill="1" applyBorder="1" applyAlignment="1">
      <alignment horizontal="center" vertical="top"/>
    </xf>
    <xf numFmtId="49" fontId="4" fillId="0" borderId="12" xfId="0" applyNumberFormat="1" applyFont="1" applyBorder="1" applyAlignment="1">
      <alignment horizontal="center" vertical="top"/>
    </xf>
    <xf numFmtId="49" fontId="4" fillId="0" borderId="18" xfId="0" applyNumberFormat="1" applyFont="1" applyBorder="1" applyAlignment="1">
      <alignment horizontal="center" vertical="top"/>
    </xf>
    <xf numFmtId="49" fontId="4" fillId="0" borderId="19" xfId="0" applyNumberFormat="1" applyFont="1" applyBorder="1" applyAlignment="1">
      <alignment horizontal="center" vertical="top"/>
    </xf>
    <xf numFmtId="49" fontId="4" fillId="0" borderId="10" xfId="0" applyNumberFormat="1" applyFont="1" applyBorder="1" applyAlignment="1">
      <alignment horizontal="center" vertical="top"/>
    </xf>
    <xf numFmtId="49" fontId="4" fillId="37" borderId="18" xfId="0" applyNumberFormat="1" applyFont="1" applyFill="1" applyBorder="1" applyAlignment="1">
      <alignment horizontal="center" vertical="top"/>
    </xf>
    <xf numFmtId="0" fontId="8" fillId="37" borderId="28" xfId="0" applyFont="1" applyFill="1" applyBorder="1" applyAlignment="1">
      <alignment horizontal="center" vertical="top"/>
    </xf>
    <xf numFmtId="0" fontId="8" fillId="0" borderId="28" xfId="0" applyFont="1" applyFill="1" applyBorder="1" applyAlignment="1">
      <alignment horizontal="left" vertical="top" wrapText="1"/>
    </xf>
    <xf numFmtId="0" fontId="4" fillId="37" borderId="13" xfId="0" applyNumberFormat="1" applyFont="1" applyFill="1" applyBorder="1" applyAlignment="1">
      <alignment horizontal="center" vertical="top"/>
    </xf>
    <xf numFmtId="0" fontId="4" fillId="36" borderId="13" xfId="0" applyFont="1" applyFill="1" applyBorder="1" applyAlignment="1">
      <alignment vertical="top" wrapText="1"/>
    </xf>
    <xf numFmtId="0" fontId="8" fillId="36" borderId="18" xfId="0" applyFont="1" applyFill="1" applyBorder="1" applyAlignment="1">
      <alignment vertical="top" wrapText="1"/>
    </xf>
    <xf numFmtId="49" fontId="4" fillId="37" borderId="18" xfId="0" applyNumberFormat="1" applyFont="1" applyFill="1" applyBorder="1" applyAlignment="1">
      <alignment vertical="top" wrapText="1"/>
    </xf>
    <xf numFmtId="0" fontId="4" fillId="0" borderId="12"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9" xfId="0" applyFont="1" applyFill="1" applyBorder="1" applyAlignment="1">
      <alignment horizontal="center" vertical="top" wrapText="1"/>
    </xf>
    <xf numFmtId="49" fontId="4" fillId="0" borderId="10" xfId="0" applyNumberFormat="1" applyFont="1" applyFill="1" applyBorder="1" applyAlignment="1">
      <alignment horizontal="center" vertical="top"/>
    </xf>
    <xf numFmtId="0" fontId="8" fillId="0" borderId="19" xfId="0" applyFont="1" applyBorder="1" applyAlignment="1">
      <alignment horizontal="center" vertical="top"/>
    </xf>
    <xf numFmtId="49" fontId="15" fillId="0" borderId="10" xfId="0" applyNumberFormat="1" applyFont="1" applyBorder="1" applyAlignment="1">
      <alignment horizontal="center" vertical="center" textRotation="90"/>
    </xf>
    <xf numFmtId="49" fontId="15" fillId="0" borderId="19" xfId="0" applyNumberFormat="1" applyFont="1" applyBorder="1" applyAlignment="1">
      <alignment horizontal="center" vertical="center" textRotation="90"/>
    </xf>
    <xf numFmtId="49" fontId="4" fillId="0" borderId="24" xfId="0" applyNumberFormat="1" applyFont="1" applyBorder="1" applyAlignment="1">
      <alignment horizontal="center" vertical="top"/>
    </xf>
    <xf numFmtId="0" fontId="8" fillId="0" borderId="45" xfId="0" applyFont="1" applyBorder="1" applyAlignment="1">
      <alignment horizontal="center" vertical="top"/>
    </xf>
    <xf numFmtId="0" fontId="8" fillId="0" borderId="30" xfId="0" applyFont="1" applyBorder="1" applyAlignment="1">
      <alignment horizontal="center" vertical="top"/>
    </xf>
    <xf numFmtId="49" fontId="15" fillId="0" borderId="12" xfId="0" applyNumberFormat="1" applyFont="1" applyBorder="1" applyAlignment="1">
      <alignment horizontal="center" vertical="center" textRotation="90"/>
    </xf>
    <xf numFmtId="49" fontId="15" fillId="0" borderId="11" xfId="0" applyNumberFormat="1" applyFont="1" applyBorder="1" applyAlignment="1">
      <alignment horizontal="center" vertical="center" textRotation="90"/>
    </xf>
    <xf numFmtId="0" fontId="1" fillId="0" borderId="21" xfId="0" applyFont="1" applyBorder="1" applyAlignment="1">
      <alignment horizontal="left" vertical="center" wrapText="1"/>
    </xf>
    <xf numFmtId="0" fontId="1" fillId="0" borderId="11" xfId="0" applyFont="1" applyBorder="1" applyAlignment="1">
      <alignment horizontal="left" vertical="center" wrapText="1"/>
    </xf>
    <xf numFmtId="0" fontId="1" fillId="0" borderId="28" xfId="0" applyFont="1" applyBorder="1" applyAlignment="1">
      <alignment horizontal="left" vertical="center" wrapText="1"/>
    </xf>
    <xf numFmtId="0" fontId="1" fillId="0" borderId="16" xfId="0" applyFont="1" applyBorder="1" applyAlignment="1">
      <alignment horizontal="center" vertical="center" textRotation="90" wrapText="1"/>
    </xf>
    <xf numFmtId="0" fontId="16" fillId="0" borderId="11" xfId="0" applyFont="1" applyBorder="1" applyAlignment="1">
      <alignment horizontal="center" vertical="center" textRotation="90"/>
    </xf>
    <xf numFmtId="0" fontId="4" fillId="36" borderId="21" xfId="0" applyFont="1" applyFill="1" applyBorder="1" applyAlignment="1">
      <alignment horizontal="center" vertical="top" wrapText="1"/>
    </xf>
    <xf numFmtId="49" fontId="4" fillId="38" borderId="21" xfId="0" applyNumberFormat="1" applyFont="1" applyFill="1" applyBorder="1" applyAlignment="1">
      <alignment horizontal="left" vertical="top" wrapText="1"/>
    </xf>
    <xf numFmtId="0" fontId="0" fillId="38" borderId="12" xfId="0" applyFill="1" applyBorder="1" applyAlignment="1">
      <alignment horizontal="left" vertical="top" wrapText="1"/>
    </xf>
    <xf numFmtId="49" fontId="15" fillId="0" borderId="21" xfId="0" applyNumberFormat="1" applyFont="1" applyBorder="1" applyAlignment="1">
      <alignment horizontal="center" vertical="center" textRotation="90"/>
    </xf>
    <xf numFmtId="0" fontId="4" fillId="33" borderId="10" xfId="0" applyFont="1" applyFill="1" applyBorder="1" applyAlignment="1">
      <alignment horizontal="center" vertical="top"/>
    </xf>
    <xf numFmtId="0" fontId="8" fillId="0" borderId="18" xfId="0" applyFont="1" applyBorder="1" applyAlignment="1">
      <alignment horizontal="center" vertical="top"/>
    </xf>
    <xf numFmtId="0" fontId="4" fillId="0" borderId="10" xfId="0" applyFont="1" applyFill="1" applyBorder="1" applyAlignment="1">
      <alignment vertical="top" wrapText="1"/>
    </xf>
    <xf numFmtId="0" fontId="4" fillId="0" borderId="19" xfId="0" applyFont="1" applyFill="1" applyBorder="1" applyAlignment="1">
      <alignment vertical="top" wrapText="1"/>
    </xf>
    <xf numFmtId="49" fontId="15" fillId="0" borderId="10" xfId="0" applyNumberFormat="1" applyFont="1" applyFill="1" applyBorder="1" applyAlignment="1">
      <alignment horizontal="center" vertical="center" textRotation="90"/>
    </xf>
    <xf numFmtId="49" fontId="15" fillId="0" borderId="13" xfId="0" applyNumberFormat="1" applyFont="1" applyFill="1" applyBorder="1" applyAlignment="1">
      <alignment horizontal="center" vertical="center" textRotation="90"/>
    </xf>
    <xf numFmtId="49" fontId="15" fillId="0" borderId="19" xfId="0" applyNumberFormat="1" applyFont="1" applyFill="1" applyBorder="1" applyAlignment="1">
      <alignment horizontal="center" vertical="center" textRotation="90"/>
    </xf>
    <xf numFmtId="49" fontId="15" fillId="0" borderId="18" xfId="0" applyNumberFormat="1" applyFont="1" applyBorder="1" applyAlignment="1">
      <alignment horizontal="center" vertical="center" textRotation="90"/>
    </xf>
    <xf numFmtId="0" fontId="15" fillId="0" borderId="21" xfId="0" applyNumberFormat="1" applyFont="1" applyBorder="1" applyAlignment="1">
      <alignment horizontal="center" vertical="top" textRotation="90"/>
    </xf>
    <xf numFmtId="0" fontId="15" fillId="0" borderId="11" xfId="0" applyNumberFormat="1" applyFont="1" applyBorder="1" applyAlignment="1">
      <alignment horizontal="center" vertical="top" textRotation="90"/>
    </xf>
    <xf numFmtId="0" fontId="15" fillId="0" borderId="28" xfId="0" applyNumberFormat="1" applyFont="1" applyBorder="1" applyAlignment="1">
      <alignment horizontal="center" vertical="top" textRotation="90"/>
    </xf>
    <xf numFmtId="0" fontId="8" fillId="33" borderId="27" xfId="0" applyFont="1" applyFill="1" applyBorder="1" applyAlignment="1">
      <alignment horizontal="center" vertical="top"/>
    </xf>
    <xf numFmtId="49" fontId="4" fillId="0" borderId="34"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0" fontId="1"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4" fillId="0" borderId="10" xfId="0" applyFont="1" applyFill="1" applyBorder="1" applyAlignment="1">
      <alignment horizontal="left" vertical="top"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6" xfId="0" applyFont="1" applyBorder="1" applyAlignment="1">
      <alignment horizontal="center" vertical="center" wrapText="1"/>
    </xf>
    <xf numFmtId="0" fontId="1" fillId="33" borderId="16" xfId="0" applyFont="1" applyFill="1" applyBorder="1" applyAlignment="1">
      <alignment horizontal="center" vertical="center" textRotation="90" wrapText="1"/>
    </xf>
    <xf numFmtId="0" fontId="1" fillId="33" borderId="16" xfId="0" applyFont="1" applyFill="1" applyBorder="1" applyAlignment="1">
      <alignment horizontal="left" vertical="center" textRotation="90" wrapText="1"/>
    </xf>
    <xf numFmtId="0" fontId="1" fillId="33" borderId="16" xfId="0" applyFont="1" applyFill="1" applyBorder="1" applyAlignment="1">
      <alignment vertical="center" wrapText="1"/>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33"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34" borderId="33" xfId="0" applyFont="1" applyFill="1" applyBorder="1" applyAlignment="1">
      <alignment horizontal="right" vertical="top"/>
    </xf>
    <xf numFmtId="0" fontId="1" fillId="34" borderId="31" xfId="0" applyFont="1" applyFill="1" applyBorder="1" applyAlignment="1">
      <alignment horizontal="right" vertical="top"/>
    </xf>
    <xf numFmtId="0" fontId="1" fillId="34" borderId="32" xfId="0" applyFont="1" applyFill="1" applyBorder="1" applyAlignment="1">
      <alignment horizontal="right" vertical="top"/>
    </xf>
    <xf numFmtId="49" fontId="4" fillId="0" borderId="18" xfId="0" applyNumberFormat="1" applyFont="1" applyFill="1" applyBorder="1" applyAlignment="1">
      <alignment horizontal="center" vertical="top"/>
    </xf>
    <xf numFmtId="49" fontId="15" fillId="0" borderId="18" xfId="0" applyNumberFormat="1" applyFont="1" applyFill="1" applyBorder="1" applyAlignment="1">
      <alignment horizontal="center" vertical="center" textRotation="90"/>
    </xf>
    <xf numFmtId="0" fontId="18" fillId="0" borderId="16" xfId="0" applyNumberFormat="1" applyFont="1" applyBorder="1" applyAlignment="1">
      <alignment horizontal="center" vertical="center" textRotation="90" wrapText="1"/>
    </xf>
    <xf numFmtId="0" fontId="4" fillId="0" borderId="41" xfId="0" applyFont="1" applyBorder="1" applyAlignment="1">
      <alignment horizontal="left" vertical="top" wrapText="1"/>
    </xf>
    <xf numFmtId="0" fontId="4" fillId="0" borderId="37" xfId="0" applyFont="1" applyBorder="1" applyAlignment="1">
      <alignment horizontal="left" vertical="top" wrapText="1"/>
    </xf>
    <xf numFmtId="0" fontId="4" fillId="0" borderId="20" xfId="0" applyFont="1" applyBorder="1" applyAlignment="1">
      <alignment horizontal="left" vertical="top" wrapText="1"/>
    </xf>
    <xf numFmtId="0" fontId="4" fillId="0" borderId="34" xfId="0" applyFont="1" applyBorder="1" applyAlignment="1">
      <alignment horizontal="left" vertical="top"/>
    </xf>
    <xf numFmtId="0" fontId="4" fillId="0" borderId="36" xfId="0" applyFont="1" applyBorder="1" applyAlignment="1">
      <alignment horizontal="left" vertical="top"/>
    </xf>
    <xf numFmtId="0" fontId="4" fillId="0" borderId="17" xfId="0" applyFont="1" applyBorder="1" applyAlignment="1">
      <alignment horizontal="left" vertical="top"/>
    </xf>
    <xf numFmtId="0" fontId="8" fillId="0" borderId="37" xfId="0" applyFont="1" applyBorder="1" applyAlignment="1">
      <alignment horizontal="left" vertical="top" wrapText="1"/>
    </xf>
    <xf numFmtId="0" fontId="8" fillId="0" borderId="20" xfId="0" applyFont="1" applyBorder="1" applyAlignment="1">
      <alignment horizontal="left" vertical="top" wrapText="1"/>
    </xf>
    <xf numFmtId="0" fontId="4" fillId="36" borderId="21" xfId="0" applyFont="1" applyFill="1" applyBorder="1" applyAlignment="1">
      <alignment vertical="top" wrapText="1"/>
    </xf>
    <xf numFmtId="164" fontId="4" fillId="0" borderId="21" xfId="0" applyNumberFormat="1" applyFont="1" applyFill="1" applyBorder="1" applyAlignment="1">
      <alignment horizontal="center" vertical="top" wrapText="1"/>
    </xf>
    <xf numFmtId="0" fontId="15" fillId="0" borderId="21" xfId="0" applyNumberFormat="1" applyFont="1" applyFill="1" applyBorder="1" applyAlignment="1">
      <alignment horizontal="center" vertical="center" textRotation="90" wrapText="1"/>
    </xf>
    <xf numFmtId="49" fontId="15" fillId="0" borderId="21" xfId="0" applyNumberFormat="1" applyFont="1" applyBorder="1" applyAlignment="1">
      <alignment horizontal="center" vertical="center" textRotation="90" wrapText="1"/>
    </xf>
    <xf numFmtId="0" fontId="4" fillId="0" borderId="41" xfId="0" applyFont="1" applyBorder="1" applyAlignment="1">
      <alignment horizontal="left" vertical="top"/>
    </xf>
    <xf numFmtId="0" fontId="1" fillId="0" borderId="37" xfId="0" applyFont="1" applyBorder="1" applyAlignment="1">
      <alignment horizontal="left" vertical="top"/>
    </xf>
    <xf numFmtId="0" fontId="1" fillId="0" borderId="20" xfId="0" applyFont="1" applyBorder="1" applyAlignment="1">
      <alignment horizontal="left" vertical="top"/>
    </xf>
    <xf numFmtId="0" fontId="4" fillId="0" borderId="40" xfId="0" applyFont="1" applyBorder="1" applyAlignment="1">
      <alignment horizontal="left" vertical="top"/>
    </xf>
    <xf numFmtId="0" fontId="4" fillId="0" borderId="35" xfId="0" applyFont="1" applyBorder="1" applyAlignment="1">
      <alignment horizontal="left" vertical="top"/>
    </xf>
    <xf numFmtId="0" fontId="4" fillId="0" borderId="22" xfId="0" applyFont="1" applyBorder="1" applyAlignment="1">
      <alignment horizontal="left" vertical="top"/>
    </xf>
    <xf numFmtId="0" fontId="1" fillId="34" borderId="33" xfId="0" applyFont="1" applyFill="1" applyBorder="1" applyAlignment="1">
      <alignment horizontal="right" vertical="top"/>
    </xf>
    <xf numFmtId="0" fontId="1" fillId="34" borderId="31" xfId="0" applyFont="1" applyFill="1" applyBorder="1" applyAlignment="1">
      <alignment horizontal="right" vertical="top"/>
    </xf>
    <xf numFmtId="0" fontId="1" fillId="34" borderId="32" xfId="0" applyFont="1" applyFill="1" applyBorder="1" applyAlignment="1">
      <alignment horizontal="right" vertical="top"/>
    </xf>
    <xf numFmtId="0" fontId="4" fillId="0" borderId="40" xfId="0" applyFont="1" applyBorder="1" applyAlignment="1">
      <alignment horizontal="left" vertical="top" wrapText="1"/>
    </xf>
    <xf numFmtId="0" fontId="4" fillId="0" borderId="35" xfId="0" applyFont="1" applyBorder="1" applyAlignment="1">
      <alignment horizontal="left" vertical="top" wrapText="1"/>
    </xf>
    <xf numFmtId="0" fontId="4" fillId="0" borderId="22" xfId="0" applyFont="1" applyBorder="1" applyAlignment="1">
      <alignment horizontal="left" vertical="top" wrapText="1"/>
    </xf>
    <xf numFmtId="164" fontId="1" fillId="35" borderId="31" xfId="0" applyNumberFormat="1" applyFont="1" applyFill="1" applyBorder="1" applyAlignment="1">
      <alignment horizontal="center" vertical="top" wrapText="1"/>
    </xf>
    <xf numFmtId="164" fontId="1" fillId="35" borderId="33" xfId="0" applyNumberFormat="1" applyFont="1" applyFill="1" applyBorder="1" applyAlignment="1">
      <alignment horizontal="center" vertical="top" wrapText="1"/>
    </xf>
    <xf numFmtId="0" fontId="8" fillId="0" borderId="32" xfId="0" applyFont="1" applyBorder="1" applyAlignment="1">
      <alignment horizontal="center" vertical="top" wrapText="1"/>
    </xf>
    <xf numFmtId="0" fontId="4" fillId="0" borderId="29" xfId="0" applyFont="1" applyBorder="1" applyAlignment="1">
      <alignment vertical="top" wrapText="1"/>
    </xf>
    <xf numFmtId="0" fontId="8" fillId="0" borderId="30" xfId="0" applyFont="1" applyBorder="1" applyAlignment="1">
      <alignment vertical="top" wrapText="1"/>
    </xf>
    <xf numFmtId="0" fontId="4" fillId="33" borderId="21" xfId="0" applyFont="1" applyFill="1" applyBorder="1" applyAlignment="1">
      <alignment horizontal="center" vertical="top" wrapText="1"/>
    </xf>
    <xf numFmtId="0" fontId="8" fillId="0" borderId="19" xfId="0" applyFont="1" applyBorder="1" applyAlignment="1">
      <alignment horizontal="center" vertical="top" wrapText="1"/>
    </xf>
    <xf numFmtId="0" fontId="4" fillId="0" borderId="18" xfId="0" applyFont="1" applyBorder="1" applyAlignment="1">
      <alignment horizontal="left" vertical="top" wrapText="1"/>
    </xf>
    <xf numFmtId="0" fontId="8" fillId="0" borderId="28" xfId="0" applyFont="1" applyBorder="1" applyAlignment="1">
      <alignment horizontal="left" vertical="top" wrapText="1"/>
    </xf>
    <xf numFmtId="0" fontId="4" fillId="38" borderId="13" xfId="0" applyFont="1" applyFill="1" applyBorder="1" applyAlignment="1">
      <alignment vertical="top" wrapText="1"/>
    </xf>
    <xf numFmtId="0" fontId="8" fillId="38" borderId="19" xfId="0" applyFont="1" applyFill="1" applyBorder="1" applyAlignment="1">
      <alignment vertical="top" wrapText="1"/>
    </xf>
    <xf numFmtId="0" fontId="8" fillId="38" borderId="13" xfId="0" applyFont="1" applyFill="1" applyBorder="1" applyAlignment="1">
      <alignment horizontal="center" vertical="top" wrapText="1"/>
    </xf>
    <xf numFmtId="0" fontId="4" fillId="38" borderId="18" xfId="0" applyFont="1" applyFill="1" applyBorder="1" applyAlignment="1">
      <alignment horizontal="center" vertical="top" wrapText="1"/>
    </xf>
    <xf numFmtId="49" fontId="4" fillId="38" borderId="21" xfId="0" applyNumberFormat="1" applyFont="1" applyFill="1" applyBorder="1" applyAlignment="1">
      <alignment horizontal="center" vertical="top"/>
    </xf>
    <xf numFmtId="0" fontId="8" fillId="38" borderId="11" xfId="0" applyFont="1" applyFill="1" applyBorder="1" applyAlignment="1">
      <alignment horizontal="center" vertical="top"/>
    </xf>
    <xf numFmtId="0" fontId="8" fillId="38" borderId="28" xfId="0" applyFont="1" applyFill="1" applyBorder="1" applyAlignment="1">
      <alignment horizontal="center" vertical="top"/>
    </xf>
    <xf numFmtId="0" fontId="4" fillId="38" borderId="13" xfId="0" applyFont="1" applyFill="1" applyBorder="1" applyAlignment="1">
      <alignment horizontal="center" vertical="top"/>
    </xf>
    <xf numFmtId="0" fontId="8" fillId="38" borderId="19" xfId="0" applyFont="1" applyFill="1" applyBorder="1" applyAlignment="1">
      <alignment horizontal="center" vertical="top"/>
    </xf>
    <xf numFmtId="0" fontId="8" fillId="38" borderId="11" xfId="0" applyFont="1" applyFill="1" applyBorder="1" applyAlignment="1">
      <alignment horizontal="left" vertical="top" wrapText="1"/>
    </xf>
    <xf numFmtId="0" fontId="8" fillId="38" borderId="28" xfId="0" applyFont="1" applyFill="1" applyBorder="1" applyAlignment="1">
      <alignment horizontal="left" vertical="top" wrapText="1"/>
    </xf>
    <xf numFmtId="0" fontId="8" fillId="38" borderId="13" xfId="0" applyFont="1" applyFill="1" applyBorder="1" applyAlignment="1">
      <alignment horizontal="center" vertical="top"/>
    </xf>
    <xf numFmtId="0" fontId="15" fillId="0" borderId="21" xfId="0" applyNumberFormat="1" applyFont="1" applyFill="1" applyBorder="1" applyAlignment="1">
      <alignment horizontal="center" vertical="center" textRotation="90"/>
    </xf>
    <xf numFmtId="49" fontId="4" fillId="38" borderId="11" xfId="0" applyNumberFormat="1" applyFont="1" applyFill="1" applyBorder="1" applyAlignment="1">
      <alignment horizontal="left" vertical="top" wrapText="1"/>
    </xf>
    <xf numFmtId="49" fontId="4" fillId="38" borderId="28" xfId="0" applyNumberFormat="1" applyFont="1" applyFill="1" applyBorder="1" applyAlignment="1">
      <alignment horizontal="left" vertical="top" wrapText="1"/>
    </xf>
    <xf numFmtId="0" fontId="4" fillId="38" borderId="13" xfId="0" applyFont="1" applyFill="1" applyBorder="1" applyAlignment="1">
      <alignment horizontal="left" vertical="top" wrapText="1"/>
    </xf>
    <xf numFmtId="0" fontId="8" fillId="38" borderId="19" xfId="0" applyFont="1" applyFill="1" applyBorder="1" applyAlignment="1">
      <alignment horizontal="left" vertical="top" wrapText="1"/>
    </xf>
    <xf numFmtId="0" fontId="4" fillId="36" borderId="11" xfId="0" applyFont="1" applyFill="1" applyBorder="1" applyAlignment="1">
      <alignment horizontal="left" vertical="top" wrapText="1"/>
    </xf>
    <xf numFmtId="0" fontId="4" fillId="36" borderId="10" xfId="0" applyFont="1" applyFill="1" applyBorder="1" applyAlignment="1">
      <alignment horizontal="center" vertical="top"/>
    </xf>
    <xf numFmtId="0" fontId="4" fillId="36" borderId="19" xfId="0" applyFont="1" applyFill="1" applyBorder="1" applyAlignment="1">
      <alignment horizontal="center" vertical="top"/>
    </xf>
    <xf numFmtId="0" fontId="8" fillId="37" borderId="13" xfId="0" applyFont="1" applyFill="1" applyBorder="1" applyAlignment="1">
      <alignment horizontal="center" vertical="top"/>
    </xf>
    <xf numFmtId="0" fontId="8" fillId="38" borderId="18" xfId="0" applyFont="1" applyFill="1" applyBorder="1" applyAlignment="1">
      <alignment horizontal="center" vertical="top"/>
    </xf>
    <xf numFmtId="0" fontId="4" fillId="37" borderId="21" xfId="0" applyFont="1" applyFill="1" applyBorder="1" applyAlignment="1">
      <alignment horizontal="left" vertical="top" wrapText="1"/>
    </xf>
    <xf numFmtId="0" fontId="8" fillId="37" borderId="11" xfId="0" applyFont="1" applyFill="1" applyBorder="1" applyAlignment="1">
      <alignment horizontal="left" vertical="top" wrapText="1"/>
    </xf>
    <xf numFmtId="0" fontId="8" fillId="37" borderId="12" xfId="0" applyFont="1" applyFill="1" applyBorder="1" applyAlignment="1">
      <alignment horizontal="left" vertical="top" wrapText="1"/>
    </xf>
    <xf numFmtId="0" fontId="4" fillId="37" borderId="13" xfId="0" applyFont="1" applyFill="1" applyBorder="1" applyAlignment="1">
      <alignment horizontal="center" vertical="top"/>
    </xf>
    <xf numFmtId="0" fontId="8" fillId="37" borderId="11" xfId="0" applyFont="1" applyFill="1" applyBorder="1" applyAlignment="1">
      <alignment vertical="top" wrapText="1"/>
    </xf>
    <xf numFmtId="0" fontId="4" fillId="36" borderId="29" xfId="0" applyFont="1" applyFill="1" applyBorder="1" applyAlignment="1">
      <alignment vertical="top" wrapText="1"/>
    </xf>
    <xf numFmtId="0" fontId="8" fillId="36" borderId="45" xfId="0" applyFont="1" applyFill="1" applyBorder="1" applyAlignment="1">
      <alignment vertical="top" wrapText="1"/>
    </xf>
    <xf numFmtId="0" fontId="8" fillId="36" borderId="30" xfId="0" applyFont="1" applyFill="1" applyBorder="1" applyAlignment="1">
      <alignment vertical="top" wrapText="1"/>
    </xf>
    <xf numFmtId="0" fontId="8" fillId="38" borderId="18" xfId="0" applyFont="1" applyFill="1" applyBorder="1" applyAlignment="1">
      <alignment horizontal="center" vertical="top" wrapText="1"/>
    </xf>
    <xf numFmtId="0" fontId="4" fillId="37" borderId="10" xfId="0" applyFont="1" applyFill="1" applyBorder="1" applyAlignment="1">
      <alignment horizontal="center" vertical="top" wrapText="1"/>
    </xf>
    <xf numFmtId="0" fontId="8" fillId="37" borderId="13" xfId="0" applyFont="1" applyFill="1" applyBorder="1" applyAlignment="1">
      <alignment horizontal="center" vertical="top" wrapText="1"/>
    </xf>
    <xf numFmtId="0" fontId="4" fillId="36" borderId="10" xfId="0" applyFont="1" applyFill="1" applyBorder="1" applyAlignment="1">
      <alignment horizontal="center" vertical="top" wrapText="1"/>
    </xf>
    <xf numFmtId="2" fontId="2" fillId="0" borderId="26" xfId="0" applyNumberFormat="1" applyFont="1" applyBorder="1" applyAlignment="1">
      <alignment horizontal="left" vertical="top" wrapText="1"/>
    </xf>
    <xf numFmtId="0" fontId="0" fillId="0" borderId="28" xfId="0" applyBorder="1" applyAlignment="1">
      <alignment vertical="top"/>
    </xf>
    <xf numFmtId="49" fontId="4" fillId="36" borderId="18" xfId="0" applyNumberFormat="1" applyFont="1" applyFill="1" applyBorder="1" applyAlignment="1">
      <alignment horizontal="center" vertical="top"/>
    </xf>
    <xf numFmtId="0" fontId="4" fillId="38" borderId="10" xfId="0" applyFont="1" applyFill="1" applyBorder="1" applyAlignment="1">
      <alignment horizontal="center" vertical="top"/>
    </xf>
    <xf numFmtId="0" fontId="4" fillId="38" borderId="19" xfId="0" applyFont="1" applyFill="1" applyBorder="1" applyAlignment="1">
      <alignment horizontal="center" vertical="top"/>
    </xf>
    <xf numFmtId="1" fontId="4" fillId="38" borderId="13" xfId="0" applyNumberFormat="1" applyFont="1" applyFill="1" applyBorder="1" applyAlignment="1">
      <alignment horizontal="center" vertical="top"/>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Nr.4 įvykdymas pagal 2007 m. SVP </a:t>
            </a:r>
          </a:p>
        </c:rich>
      </c:tx>
      <c:layout>
        <c:manualLayout>
          <c:xMode val="factor"/>
          <c:yMode val="factor"/>
          <c:x val="0.011"/>
          <c:y val="0"/>
        </c:manualLayout>
      </c:layout>
      <c:spPr>
        <a:noFill/>
        <a:ln>
          <a:noFill/>
        </a:ln>
      </c:spPr>
    </c:title>
    <c:view3D>
      <c:rotX val="15"/>
      <c:hPercent val="100"/>
      <c:rotY val="0"/>
      <c:depthPercent val="100"/>
      <c:rAngAx val="1"/>
    </c:view3D>
    <c:plotArea>
      <c:layout>
        <c:manualLayout>
          <c:xMode val="edge"/>
          <c:yMode val="edge"/>
          <c:x val="0.344"/>
          <c:y val="0.4535"/>
          <c:w val="0.30075"/>
          <c:h val="0.329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APRAŠYMAS!$B$8:$B$10</c:f>
              <c:strCache/>
            </c:strRef>
          </c:cat>
          <c:val>
            <c:numRef>
              <c:f>APRAŠYMAS!$C$8:$C$10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rPr>
              <a:t>Programos Nr. 12 įvykdymas pagal 2007 m. SVP</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0%" sourceLinked="0"/>
            <c:showLegendKey val="0"/>
            <c:showVal val="0"/>
            <c:showBubbleSize val="0"/>
            <c:showCatName val="0"/>
            <c:showSerName val="0"/>
            <c:showLeaderLines val="1"/>
            <c:showPercent val="1"/>
          </c:dLbls>
          <c:cat>
            <c:numRef>
              <c:f>#REF!</c:f>
              <c:numCache>
                <c:ptCount val="1"/>
                <c:pt idx="0">
                  <c:v>1</c:v>
                </c:pt>
              </c:numCache>
            </c:numRef>
          </c:cat>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104775</xdr:rowOff>
    </xdr:from>
    <xdr:to>
      <xdr:col>8</xdr:col>
      <xdr:colOff>381000</xdr:colOff>
      <xdr:row>15</xdr:row>
      <xdr:rowOff>38100</xdr:rowOff>
    </xdr:to>
    <xdr:graphicFrame>
      <xdr:nvGraphicFramePr>
        <xdr:cNvPr id="1" name="Diagrama 3"/>
        <xdr:cNvGraphicFramePr/>
      </xdr:nvGraphicFramePr>
      <xdr:xfrm>
        <a:off x="266700" y="3914775"/>
        <a:ext cx="5267325" cy="1933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0</xdr:rowOff>
    </xdr:from>
    <xdr:to>
      <xdr:col>11</xdr:col>
      <xdr:colOff>1162050</xdr:colOff>
      <xdr:row>0</xdr:row>
      <xdr:rowOff>0</xdr:rowOff>
    </xdr:to>
    <xdr:graphicFrame>
      <xdr:nvGraphicFramePr>
        <xdr:cNvPr id="1" name="Diagrama 2"/>
        <xdr:cNvGraphicFramePr/>
      </xdr:nvGraphicFramePr>
      <xdr:xfrm>
        <a:off x="790575" y="0"/>
        <a:ext cx="52578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
  <sheetViews>
    <sheetView tabSelected="1" view="pageBreakPreview" zoomScaleSheetLayoutView="100" zoomScalePageLayoutView="0" workbookViewId="0" topLeftCell="A1">
      <selection activeCell="A1" sqref="A1:I1"/>
    </sheetView>
  </sheetViews>
  <sheetFormatPr defaultColWidth="9.140625" defaultRowHeight="12.75"/>
  <cols>
    <col min="3" max="3" width="9.8515625" style="0" customWidth="1"/>
    <col min="4" max="4" width="11.57421875" style="0" customWidth="1"/>
    <col min="6" max="6" width="10.140625" style="0" customWidth="1"/>
    <col min="9" max="9" width="11.7109375" style="0" customWidth="1"/>
  </cols>
  <sheetData>
    <row r="1" spans="1:9" ht="31.5" customHeight="1">
      <c r="A1" s="239" t="s">
        <v>261</v>
      </c>
      <c r="B1" s="239"/>
      <c r="C1" s="239"/>
      <c r="D1" s="239"/>
      <c r="E1" s="239"/>
      <c r="F1" s="239"/>
      <c r="G1" s="239"/>
      <c r="H1" s="239"/>
      <c r="I1" s="239"/>
    </row>
    <row r="2" spans="1:9" ht="15.75">
      <c r="A2" s="239" t="s">
        <v>260</v>
      </c>
      <c r="B2" s="239"/>
      <c r="C2" s="239"/>
      <c r="D2" s="239"/>
      <c r="E2" s="239"/>
      <c r="F2" s="239"/>
      <c r="G2" s="239"/>
      <c r="H2" s="239"/>
      <c r="I2" s="239"/>
    </row>
    <row r="3" spans="1:9" ht="87.75" customHeight="1">
      <c r="A3" s="240" t="s">
        <v>296</v>
      </c>
      <c r="B3" s="241"/>
      <c r="C3" s="241"/>
      <c r="D3" s="241"/>
      <c r="E3" s="241"/>
      <c r="F3" s="241"/>
      <c r="G3" s="241"/>
      <c r="H3" s="241"/>
      <c r="I3" s="241"/>
    </row>
    <row r="4" spans="1:9" ht="111.75" customHeight="1">
      <c r="A4" s="242" t="s">
        <v>289</v>
      </c>
      <c r="B4" s="241"/>
      <c r="C4" s="241"/>
      <c r="D4" s="241"/>
      <c r="E4" s="241"/>
      <c r="F4" s="241"/>
      <c r="G4" s="241"/>
      <c r="H4" s="241"/>
      <c r="I4" s="241"/>
    </row>
    <row r="5" spans="1:9" ht="53.25" customHeight="1">
      <c r="A5" s="243" t="s">
        <v>297</v>
      </c>
      <c r="B5" s="244"/>
      <c r="C5" s="244"/>
      <c r="D5" s="244"/>
      <c r="E5" s="244"/>
      <c r="F5" s="244"/>
      <c r="G5" s="244"/>
      <c r="H5" s="244"/>
      <c r="I5" s="244"/>
    </row>
    <row r="6" spans="1:9" ht="15.75">
      <c r="A6" s="31"/>
      <c r="B6" s="31"/>
      <c r="C6" s="31"/>
      <c r="D6" s="32"/>
      <c r="E6" s="32"/>
      <c r="F6" s="32"/>
      <c r="G6" s="32"/>
      <c r="H6" s="32"/>
      <c r="I6" s="32"/>
    </row>
    <row r="7" spans="1:9" ht="15.75">
      <c r="A7" s="31"/>
      <c r="B7" s="31"/>
      <c r="C7" s="31"/>
      <c r="D7" s="32"/>
      <c r="E7" s="32"/>
      <c r="F7" s="32"/>
      <c r="G7" s="32"/>
      <c r="H7" s="32"/>
      <c r="I7" s="32"/>
    </row>
    <row r="8" spans="1:9" ht="15.75">
      <c r="A8" s="31"/>
      <c r="B8" s="226" t="s">
        <v>285</v>
      </c>
      <c r="C8">
        <v>19</v>
      </c>
      <c r="D8" s="32"/>
      <c r="E8" s="32"/>
      <c r="F8" s="32"/>
      <c r="G8" s="32"/>
      <c r="H8" s="32"/>
      <c r="I8" s="32"/>
    </row>
    <row r="9" spans="1:9" ht="15.75">
      <c r="A9" s="31"/>
      <c r="B9" s="226" t="s">
        <v>286</v>
      </c>
      <c r="C9">
        <v>18</v>
      </c>
      <c r="D9" s="32"/>
      <c r="E9" s="32"/>
      <c r="F9" s="32"/>
      <c r="G9" s="32"/>
      <c r="H9" s="32"/>
      <c r="I9" s="32"/>
    </row>
    <row r="10" spans="1:9" ht="15.75">
      <c r="A10" s="31"/>
      <c r="B10" s="227" t="s">
        <v>287</v>
      </c>
      <c r="C10">
        <v>2</v>
      </c>
      <c r="D10" s="32"/>
      <c r="E10" s="32"/>
      <c r="F10" s="32"/>
      <c r="G10" s="32"/>
      <c r="H10" s="32"/>
      <c r="I10" s="32"/>
    </row>
    <row r="11" spans="1:9" ht="15.75">
      <c r="A11" s="31"/>
      <c r="B11" s="31"/>
      <c r="C11" s="31"/>
      <c r="D11" s="32"/>
      <c r="E11" s="32"/>
      <c r="F11" s="32"/>
      <c r="G11" s="32"/>
      <c r="H11" s="32"/>
      <c r="I11" s="32"/>
    </row>
    <row r="12" spans="1:9" ht="15.75">
      <c r="A12" s="31"/>
      <c r="B12" s="31"/>
      <c r="C12" s="31"/>
      <c r="D12" s="32"/>
      <c r="E12" s="32"/>
      <c r="F12" s="32"/>
      <c r="G12" s="32"/>
      <c r="H12" s="32"/>
      <c r="I12" s="32"/>
    </row>
    <row r="13" spans="1:9" ht="15.75">
      <c r="A13" s="31"/>
      <c r="B13" s="31"/>
      <c r="C13" s="31"/>
      <c r="D13" s="32"/>
      <c r="E13" s="32"/>
      <c r="F13" s="32"/>
      <c r="G13" s="32"/>
      <c r="H13" s="32"/>
      <c r="I13" s="32"/>
    </row>
    <row r="14" spans="1:9" ht="15.75">
      <c r="A14" s="31"/>
      <c r="B14" s="31"/>
      <c r="C14" s="31"/>
      <c r="D14" s="32"/>
      <c r="E14" s="32"/>
      <c r="F14" s="32"/>
      <c r="G14" s="32"/>
      <c r="H14" s="32"/>
      <c r="I14" s="32"/>
    </row>
    <row r="15" spans="1:9" ht="15.75">
      <c r="A15" s="31"/>
      <c r="B15" s="31"/>
      <c r="C15" s="31"/>
      <c r="D15" s="32"/>
      <c r="E15" s="32"/>
      <c r="F15" s="32"/>
      <c r="G15" s="32"/>
      <c r="H15" s="32"/>
      <c r="I15" s="32"/>
    </row>
    <row r="16" spans="1:9" ht="15.75">
      <c r="A16" s="33" t="s">
        <v>40</v>
      </c>
      <c r="B16" s="31"/>
      <c r="C16" s="31"/>
      <c r="D16" s="32"/>
      <c r="E16" s="32"/>
      <c r="F16" s="32"/>
      <c r="G16" s="32"/>
      <c r="H16" s="32"/>
      <c r="I16" s="32"/>
    </row>
    <row r="17" spans="1:9" ht="15.75">
      <c r="A17" s="33" t="s">
        <v>247</v>
      </c>
      <c r="B17" s="31"/>
      <c r="C17" s="31"/>
      <c r="D17" s="32"/>
      <c r="E17" s="32"/>
      <c r="F17" s="32"/>
      <c r="G17" s="32"/>
      <c r="H17" s="32"/>
      <c r="I17" s="32"/>
    </row>
    <row r="18" spans="1:9" ht="15.75">
      <c r="A18" s="34" t="s">
        <v>248</v>
      </c>
      <c r="B18" s="31"/>
      <c r="C18" s="31"/>
      <c r="D18" s="33"/>
      <c r="E18" s="35"/>
      <c r="F18" s="35"/>
      <c r="G18" s="35"/>
      <c r="H18" s="35"/>
      <c r="I18" s="35"/>
    </row>
    <row r="19" spans="1:9" ht="15.75">
      <c r="A19" s="34" t="s">
        <v>249</v>
      </c>
      <c r="B19" s="31"/>
      <c r="C19" s="31"/>
      <c r="D19" s="32"/>
      <c r="E19" s="32"/>
      <c r="F19" s="32"/>
      <c r="G19" s="32"/>
      <c r="H19" s="32"/>
      <c r="I19" s="32"/>
    </row>
    <row r="20" spans="1:9" ht="24.75" customHeight="1">
      <c r="A20" s="237" t="s">
        <v>250</v>
      </c>
      <c r="B20" s="238"/>
      <c r="C20" s="238"/>
      <c r="D20" s="238"/>
      <c r="E20" s="238"/>
      <c r="F20" s="238"/>
      <c r="G20" s="238"/>
      <c r="H20" s="238"/>
      <c r="I20" s="238"/>
    </row>
    <row r="21" spans="1:9" ht="18" customHeight="1">
      <c r="A21" s="245" t="s">
        <v>251</v>
      </c>
      <c r="B21" s="245"/>
      <c r="C21" s="245"/>
      <c r="D21" s="245"/>
      <c r="E21" s="245"/>
      <c r="F21" s="245"/>
      <c r="G21" s="245"/>
      <c r="H21" s="245"/>
      <c r="I21" s="245"/>
    </row>
    <row r="22" spans="1:9" ht="15.75">
      <c r="A22" s="34" t="s">
        <v>252</v>
      </c>
      <c r="B22" s="34"/>
      <c r="C22" s="34"/>
      <c r="D22" s="34"/>
      <c r="E22" s="34"/>
      <c r="F22" s="34"/>
      <c r="G22" s="34"/>
      <c r="H22" s="34"/>
      <c r="I22" s="34"/>
    </row>
    <row r="23" spans="1:9" ht="18.75" customHeight="1">
      <c r="A23" s="237" t="s">
        <v>253</v>
      </c>
      <c r="B23" s="237"/>
      <c r="C23" s="237"/>
      <c r="D23" s="237"/>
      <c r="E23" s="237"/>
      <c r="F23" s="237"/>
      <c r="G23" s="237"/>
      <c r="H23" s="237"/>
      <c r="I23" s="237"/>
    </row>
    <row r="24" spans="1:9" ht="30" customHeight="1">
      <c r="A24" s="237" t="s">
        <v>254</v>
      </c>
      <c r="B24" s="237"/>
      <c r="C24" s="237"/>
      <c r="D24" s="237"/>
      <c r="E24" s="237"/>
      <c r="F24" s="237"/>
      <c r="G24" s="237"/>
      <c r="H24" s="237"/>
      <c r="I24" s="237"/>
    </row>
    <row r="25" spans="1:9" ht="25.5" customHeight="1">
      <c r="A25" s="34" t="s">
        <v>255</v>
      </c>
      <c r="B25" s="34"/>
      <c r="C25" s="34"/>
      <c r="D25" s="34"/>
      <c r="E25" s="34"/>
      <c r="F25" s="34"/>
      <c r="G25" s="34"/>
      <c r="H25" s="34"/>
      <c r="I25" s="34"/>
    </row>
    <row r="26" spans="1:9" ht="15.75">
      <c r="A26" s="33" t="s">
        <v>256</v>
      </c>
      <c r="B26" s="33"/>
      <c r="C26" s="33"/>
      <c r="D26" s="33"/>
      <c r="E26" s="33"/>
      <c r="F26" s="33"/>
      <c r="G26" s="33"/>
      <c r="H26" s="33"/>
      <c r="I26" s="33"/>
    </row>
    <row r="27" spans="1:9" ht="35.25" customHeight="1">
      <c r="A27" s="237" t="s">
        <v>257</v>
      </c>
      <c r="B27" s="238"/>
      <c r="C27" s="238"/>
      <c r="D27" s="238"/>
      <c r="E27" s="238"/>
      <c r="F27" s="238"/>
      <c r="G27" s="238"/>
      <c r="H27" s="238"/>
      <c r="I27" s="238"/>
    </row>
    <row r="28" spans="1:9" ht="32.25" customHeight="1">
      <c r="A28" s="237" t="s">
        <v>298</v>
      </c>
      <c r="B28" s="238"/>
      <c r="C28" s="238"/>
      <c r="D28" s="238"/>
      <c r="E28" s="238"/>
      <c r="F28" s="238"/>
      <c r="G28" s="238"/>
      <c r="H28" s="238"/>
      <c r="I28" s="238"/>
    </row>
    <row r="29" spans="1:9" ht="36" customHeight="1">
      <c r="A29" s="237" t="s">
        <v>258</v>
      </c>
      <c r="B29" s="237"/>
      <c r="C29" s="237"/>
      <c r="D29" s="237"/>
      <c r="E29" s="237"/>
      <c r="F29" s="237"/>
      <c r="G29" s="237"/>
      <c r="H29" s="237"/>
      <c r="I29" s="237"/>
    </row>
    <row r="30" spans="1:9" ht="15.75">
      <c r="A30" s="27"/>
      <c r="B30" s="27"/>
      <c r="C30" s="27"/>
      <c r="D30" s="26"/>
      <c r="E30" s="26"/>
      <c r="F30" s="26"/>
      <c r="G30" s="26"/>
      <c r="H30" s="26"/>
      <c r="I30" s="26"/>
    </row>
    <row r="31" spans="1:9" ht="15.75">
      <c r="A31" s="27"/>
      <c r="B31" s="27"/>
      <c r="C31" s="27"/>
      <c r="D31" s="25"/>
      <c r="E31" s="25"/>
      <c r="F31" s="25"/>
      <c r="G31" s="25"/>
      <c r="H31" s="25"/>
      <c r="I31" s="25"/>
    </row>
    <row r="32" spans="1:9" ht="15.75">
      <c r="A32" s="27"/>
      <c r="B32" s="27"/>
      <c r="C32" s="27"/>
      <c r="D32" s="25"/>
      <c r="E32" s="25"/>
      <c r="F32" s="25"/>
      <c r="G32" s="25"/>
      <c r="H32" s="25"/>
      <c r="I32" s="25"/>
    </row>
    <row r="33" spans="1:9" ht="15.75">
      <c r="A33" s="27"/>
      <c r="B33" s="27"/>
      <c r="C33" s="27"/>
      <c r="D33" s="25"/>
      <c r="E33" s="25"/>
      <c r="F33" s="25"/>
      <c r="G33" s="25"/>
      <c r="H33" s="25"/>
      <c r="I33" s="25"/>
    </row>
    <row r="34" spans="1:9" ht="15.75">
      <c r="A34" s="27"/>
      <c r="B34" s="27"/>
      <c r="C34" s="27"/>
      <c r="D34" s="25"/>
      <c r="E34" s="25"/>
      <c r="F34" s="25"/>
      <c r="G34" s="25"/>
      <c r="H34" s="25"/>
      <c r="I34" s="25"/>
    </row>
    <row r="35" spans="1:9" ht="15.75">
      <c r="A35" s="27"/>
      <c r="B35" s="27"/>
      <c r="C35" s="27"/>
      <c r="D35" s="25"/>
      <c r="E35" s="25"/>
      <c r="F35" s="25"/>
      <c r="G35" s="25"/>
      <c r="H35" s="25"/>
      <c r="I35" s="25"/>
    </row>
    <row r="36" spans="1:9" ht="15.75">
      <c r="A36" s="24"/>
      <c r="B36" s="24"/>
      <c r="C36" s="24"/>
      <c r="D36" s="25"/>
      <c r="E36" s="25"/>
      <c r="F36" s="25"/>
      <c r="G36" s="25"/>
      <c r="H36" s="25"/>
      <c r="I36" s="25"/>
    </row>
  </sheetData>
  <sheetProtection/>
  <mergeCells count="12">
    <mergeCell ref="A27:I27"/>
    <mergeCell ref="A28:I28"/>
    <mergeCell ref="A29:I29"/>
    <mergeCell ref="A23:I23"/>
    <mergeCell ref="A24:I24"/>
    <mergeCell ref="A20:I20"/>
    <mergeCell ref="A1:I1"/>
    <mergeCell ref="A2:I2"/>
    <mergeCell ref="A3:I3"/>
    <mergeCell ref="A4:I4"/>
    <mergeCell ref="A5:I5"/>
    <mergeCell ref="A21:I21"/>
  </mergeCells>
  <printOptions/>
  <pageMargins left="0.984251968503937" right="0.3937007874015748" top="0.7874015748031497" bottom="0.1968503937007874"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166"/>
  <sheetViews>
    <sheetView view="pageBreakPreview" zoomScaleSheetLayoutView="100" zoomScalePageLayoutView="0" workbookViewId="0" topLeftCell="A1">
      <selection activeCell="A1" sqref="A1"/>
    </sheetView>
  </sheetViews>
  <sheetFormatPr defaultColWidth="9.140625" defaultRowHeight="30.75" customHeight="1"/>
  <cols>
    <col min="1" max="1" width="3.28125" style="1" customWidth="1"/>
    <col min="2" max="2" width="3.140625" style="1" customWidth="1"/>
    <col min="3" max="3" width="3.421875" style="1" customWidth="1"/>
    <col min="4" max="4" width="24.7109375" style="64" customWidth="1"/>
    <col min="5" max="5" width="3.00390625" style="1" customWidth="1"/>
    <col min="6" max="6" width="4.28125" style="229" customWidth="1"/>
    <col min="7" max="7" width="5.28125" style="1" customWidth="1"/>
    <col min="8" max="8" width="7.00390625" style="3" customWidth="1"/>
    <col min="9" max="9" width="6.421875" style="1" customWidth="1"/>
    <col min="10" max="10" width="6.421875" style="14" customWidth="1"/>
    <col min="11" max="11" width="6.28125" style="14" customWidth="1"/>
    <col min="12" max="12" width="21.8515625" style="1" customWidth="1"/>
    <col min="13" max="14" width="5.8515625" style="4" customWidth="1"/>
    <col min="15" max="15" width="54.7109375" style="2" customWidth="1"/>
    <col min="16" max="16384" width="9.140625" style="2" customWidth="1"/>
  </cols>
  <sheetData>
    <row r="1" spans="1:15" ht="31.5" customHeight="1">
      <c r="A1" s="174"/>
      <c r="B1" s="174"/>
      <c r="C1" s="174"/>
      <c r="D1" s="248" t="s">
        <v>283</v>
      </c>
      <c r="E1" s="248"/>
      <c r="F1" s="248"/>
      <c r="G1" s="248"/>
      <c r="H1" s="248"/>
      <c r="I1" s="248"/>
      <c r="J1" s="248"/>
      <c r="K1" s="248"/>
      <c r="L1" s="248"/>
      <c r="M1" s="248"/>
      <c r="N1" s="248"/>
      <c r="O1" s="248"/>
    </row>
    <row r="2" spans="1:15" ht="18.75" customHeight="1">
      <c r="A2" s="174"/>
      <c r="B2" s="174"/>
      <c r="C2" s="174"/>
      <c r="D2" s="248" t="s">
        <v>260</v>
      </c>
      <c r="E2" s="248"/>
      <c r="F2" s="248"/>
      <c r="G2" s="248"/>
      <c r="H2" s="248"/>
      <c r="I2" s="248"/>
      <c r="J2" s="248"/>
      <c r="K2" s="248"/>
      <c r="L2" s="248"/>
      <c r="M2" s="248"/>
      <c r="N2" s="248"/>
      <c r="O2" s="248"/>
    </row>
    <row r="3" spans="1:15" ht="11.25" customHeight="1" thickBot="1">
      <c r="A3" s="174"/>
      <c r="B3" s="174"/>
      <c r="C3" s="174"/>
      <c r="D3" s="230"/>
      <c r="E3" s="174"/>
      <c r="F3" s="228"/>
      <c r="G3" s="174"/>
      <c r="H3" s="174"/>
      <c r="I3" s="174"/>
      <c r="J3" s="174"/>
      <c r="K3" s="174"/>
      <c r="L3" s="174"/>
      <c r="M3" s="174"/>
      <c r="N3" s="174"/>
      <c r="O3" s="225" t="s">
        <v>284</v>
      </c>
    </row>
    <row r="4" spans="1:15" ht="30.75" customHeight="1" thickBot="1">
      <c r="A4" s="482" t="s">
        <v>288</v>
      </c>
      <c r="B4" s="483"/>
      <c r="C4" s="483"/>
      <c r="D4" s="492" t="s">
        <v>48</v>
      </c>
      <c r="E4" s="461" t="s">
        <v>49</v>
      </c>
      <c r="F4" s="509" t="s">
        <v>50</v>
      </c>
      <c r="G4" s="488" t="s">
        <v>279</v>
      </c>
      <c r="H4" s="461" t="s">
        <v>51</v>
      </c>
      <c r="I4" s="495" t="s">
        <v>188</v>
      </c>
      <c r="J4" s="495"/>
      <c r="K4" s="495"/>
      <c r="L4" s="495" t="s">
        <v>52</v>
      </c>
      <c r="M4" s="495"/>
      <c r="N4" s="495"/>
      <c r="O4" s="458" t="s">
        <v>184</v>
      </c>
    </row>
    <row r="5" spans="1:15" ht="36" customHeight="1" thickBot="1">
      <c r="A5" s="484"/>
      <c r="B5" s="485"/>
      <c r="C5" s="485"/>
      <c r="D5" s="493"/>
      <c r="E5" s="461"/>
      <c r="F5" s="509"/>
      <c r="G5" s="489"/>
      <c r="H5" s="461"/>
      <c r="I5" s="461" t="s">
        <v>290</v>
      </c>
      <c r="J5" s="496" t="s">
        <v>291</v>
      </c>
      <c r="K5" s="497" t="s">
        <v>183</v>
      </c>
      <c r="L5" s="499" t="s">
        <v>53</v>
      </c>
      <c r="M5" s="461" t="s">
        <v>189</v>
      </c>
      <c r="N5" s="461" t="s">
        <v>190</v>
      </c>
      <c r="O5" s="459"/>
    </row>
    <row r="6" spans="1:15" ht="62.25" customHeight="1" thickBot="1">
      <c r="A6" s="486"/>
      <c r="B6" s="487"/>
      <c r="C6" s="487"/>
      <c r="D6" s="494"/>
      <c r="E6" s="461"/>
      <c r="F6" s="509"/>
      <c r="G6" s="490"/>
      <c r="H6" s="461"/>
      <c r="I6" s="461"/>
      <c r="J6" s="496"/>
      <c r="K6" s="498"/>
      <c r="L6" s="500"/>
      <c r="M6" s="461"/>
      <c r="N6" s="461"/>
      <c r="O6" s="460"/>
    </row>
    <row r="7" spans="1:15" ht="72.75" customHeight="1">
      <c r="A7" s="407" t="s">
        <v>54</v>
      </c>
      <c r="B7" s="404" t="s">
        <v>54</v>
      </c>
      <c r="C7" s="404" t="s">
        <v>54</v>
      </c>
      <c r="D7" s="332" t="s">
        <v>112</v>
      </c>
      <c r="E7" s="300"/>
      <c r="F7" s="451" t="s">
        <v>65</v>
      </c>
      <c r="G7" s="437" t="s">
        <v>230</v>
      </c>
      <c r="H7" s="7" t="s">
        <v>57</v>
      </c>
      <c r="I7" s="129">
        <v>400</v>
      </c>
      <c r="J7" s="129">
        <v>397.2</v>
      </c>
      <c r="K7" s="129">
        <v>397.2</v>
      </c>
      <c r="L7" s="332" t="s">
        <v>69</v>
      </c>
      <c r="M7" s="467">
        <v>6</v>
      </c>
      <c r="N7" s="539">
        <v>6</v>
      </c>
      <c r="O7" s="537" t="s">
        <v>23</v>
      </c>
    </row>
    <row r="8" spans="1:15" ht="28.5" customHeight="1" thickBot="1">
      <c r="A8" s="408"/>
      <c r="B8" s="409"/>
      <c r="C8" s="409"/>
      <c r="D8" s="334"/>
      <c r="E8" s="448"/>
      <c r="F8" s="452"/>
      <c r="G8" s="436"/>
      <c r="H8" s="147" t="s">
        <v>64</v>
      </c>
      <c r="I8" s="138">
        <f>I7</f>
        <v>400</v>
      </c>
      <c r="J8" s="138">
        <f>J7</f>
        <v>397.2</v>
      </c>
      <c r="K8" s="138">
        <f>K7</f>
        <v>397.2</v>
      </c>
      <c r="L8" s="362"/>
      <c r="M8" s="468"/>
      <c r="N8" s="250"/>
      <c r="O8" s="538"/>
    </row>
    <row r="9" spans="1:15" ht="57" customHeight="1">
      <c r="A9" s="407" t="s">
        <v>54</v>
      </c>
      <c r="B9" s="404" t="s">
        <v>54</v>
      </c>
      <c r="C9" s="404" t="s">
        <v>55</v>
      </c>
      <c r="D9" s="491" t="s">
        <v>76</v>
      </c>
      <c r="E9" s="300"/>
      <c r="F9" s="451" t="s">
        <v>65</v>
      </c>
      <c r="G9" s="437" t="s">
        <v>230</v>
      </c>
      <c r="H9" s="39" t="s">
        <v>57</v>
      </c>
      <c r="I9" s="128">
        <v>40</v>
      </c>
      <c r="J9" s="128">
        <v>31.5</v>
      </c>
      <c r="K9" s="128">
        <v>31.5</v>
      </c>
      <c r="L9" s="148" t="s">
        <v>118</v>
      </c>
      <c r="M9" s="149">
        <v>4</v>
      </c>
      <c r="N9" s="149">
        <v>1</v>
      </c>
      <c r="O9" s="40" t="s">
        <v>191</v>
      </c>
    </row>
    <row r="10" spans="1:15" ht="103.5" customHeight="1">
      <c r="A10" s="406"/>
      <c r="B10" s="405"/>
      <c r="C10" s="405"/>
      <c r="D10" s="333"/>
      <c r="E10" s="374"/>
      <c r="F10" s="457"/>
      <c r="G10" s="315"/>
      <c r="H10" s="154"/>
      <c r="I10" s="110"/>
      <c r="J10" s="110"/>
      <c r="K10" s="110"/>
      <c r="L10" s="150" t="s">
        <v>171</v>
      </c>
      <c r="M10" s="151">
        <v>6</v>
      </c>
      <c r="N10" s="151">
        <v>4</v>
      </c>
      <c r="O10" s="41" t="s">
        <v>24</v>
      </c>
    </row>
    <row r="11" spans="1:15" ht="43.5" customHeight="1" thickBot="1">
      <c r="A11" s="406"/>
      <c r="B11" s="405"/>
      <c r="C11" s="405"/>
      <c r="D11" s="446"/>
      <c r="E11" s="448"/>
      <c r="F11" s="452"/>
      <c r="G11" s="436"/>
      <c r="H11" s="153" t="s">
        <v>64</v>
      </c>
      <c r="I11" s="138">
        <f>I9</f>
        <v>40</v>
      </c>
      <c r="J11" s="138">
        <f>J9</f>
        <v>31.5</v>
      </c>
      <c r="K11" s="138">
        <f>K9</f>
        <v>31.5</v>
      </c>
      <c r="L11" s="143" t="s">
        <v>119</v>
      </c>
      <c r="M11" s="152">
        <v>1</v>
      </c>
      <c r="N11" s="152">
        <v>0</v>
      </c>
      <c r="O11" s="29" t="s">
        <v>192</v>
      </c>
    </row>
    <row r="12" spans="1:15" ht="19.5" customHeight="1">
      <c r="A12" s="407" t="s">
        <v>54</v>
      </c>
      <c r="B12" s="404" t="s">
        <v>54</v>
      </c>
      <c r="C12" s="404" t="s">
        <v>56</v>
      </c>
      <c r="D12" s="445" t="s">
        <v>75</v>
      </c>
      <c r="E12" s="447"/>
      <c r="F12" s="451" t="s">
        <v>65</v>
      </c>
      <c r="G12" s="437" t="s">
        <v>230</v>
      </c>
      <c r="H12" s="7" t="s">
        <v>57</v>
      </c>
      <c r="I12" s="129">
        <v>35</v>
      </c>
      <c r="J12" s="129">
        <v>35</v>
      </c>
      <c r="K12" s="129">
        <v>35</v>
      </c>
      <c r="L12" s="518" t="s">
        <v>120</v>
      </c>
      <c r="M12" s="463">
        <v>2</v>
      </c>
      <c r="N12" s="463">
        <v>1</v>
      </c>
      <c r="O12" s="254" t="s">
        <v>193</v>
      </c>
    </row>
    <row r="13" spans="1:15" ht="18.75" customHeight="1" thickBot="1">
      <c r="A13" s="406"/>
      <c r="B13" s="405"/>
      <c r="C13" s="405"/>
      <c r="D13" s="446"/>
      <c r="E13" s="448"/>
      <c r="F13" s="452"/>
      <c r="G13" s="436"/>
      <c r="H13" s="153" t="s">
        <v>64</v>
      </c>
      <c r="I13" s="138">
        <f>I12</f>
        <v>35</v>
      </c>
      <c r="J13" s="138">
        <f>J12</f>
        <v>35</v>
      </c>
      <c r="K13" s="138">
        <f>K12</f>
        <v>35</v>
      </c>
      <c r="L13" s="298"/>
      <c r="M13" s="352"/>
      <c r="N13" s="352"/>
      <c r="O13" s="320"/>
    </row>
    <row r="14" spans="1:15" ht="58.5" customHeight="1">
      <c r="A14" s="86" t="s">
        <v>54</v>
      </c>
      <c r="B14" s="87" t="s">
        <v>54</v>
      </c>
      <c r="C14" s="404" t="s">
        <v>58</v>
      </c>
      <c r="D14" s="332" t="s">
        <v>110</v>
      </c>
      <c r="E14" s="249"/>
      <c r="F14" s="466" t="s">
        <v>65</v>
      </c>
      <c r="G14" s="314" t="s">
        <v>230</v>
      </c>
      <c r="H14" s="39" t="s">
        <v>57</v>
      </c>
      <c r="I14" s="128">
        <v>381.2</v>
      </c>
      <c r="J14" s="128">
        <v>370.2</v>
      </c>
      <c r="K14" s="128">
        <v>370.2</v>
      </c>
      <c r="L14" s="175" t="s">
        <v>134</v>
      </c>
      <c r="M14" s="176">
        <v>15</v>
      </c>
      <c r="N14" s="176">
        <v>16</v>
      </c>
      <c r="O14" s="42" t="s">
        <v>194</v>
      </c>
    </row>
    <row r="15" spans="1:15" ht="54.75" customHeight="1">
      <c r="A15" s="17"/>
      <c r="B15" s="89"/>
      <c r="C15" s="429"/>
      <c r="D15" s="333"/>
      <c r="E15" s="250"/>
      <c r="F15" s="462"/>
      <c r="G15" s="389"/>
      <c r="H15" s="12"/>
      <c r="I15" s="110"/>
      <c r="J15" s="110"/>
      <c r="K15" s="110"/>
      <c r="L15" s="177" t="s">
        <v>135</v>
      </c>
      <c r="M15" s="173">
        <v>13</v>
      </c>
      <c r="N15" s="173">
        <v>18</v>
      </c>
      <c r="O15" s="38" t="s">
        <v>195</v>
      </c>
    </row>
    <row r="16" spans="1:15" ht="29.25" customHeight="1" thickBot="1">
      <c r="A16" s="15"/>
      <c r="B16" s="88"/>
      <c r="C16" s="478"/>
      <c r="D16" s="334"/>
      <c r="E16" s="251"/>
      <c r="F16" s="426"/>
      <c r="G16" s="381"/>
      <c r="H16" s="153" t="s">
        <v>64</v>
      </c>
      <c r="I16" s="138">
        <f>I14</f>
        <v>381.2</v>
      </c>
      <c r="J16" s="138">
        <f>J14</f>
        <v>370.2</v>
      </c>
      <c r="K16" s="138">
        <f>K14</f>
        <v>370.2</v>
      </c>
      <c r="L16" s="76" t="s">
        <v>170</v>
      </c>
      <c r="M16" s="178">
        <v>5</v>
      </c>
      <c r="N16" s="178">
        <v>7</v>
      </c>
      <c r="O16" s="76" t="s">
        <v>196</v>
      </c>
    </row>
    <row r="17" spans="1:15" ht="21" customHeight="1">
      <c r="A17" s="407" t="s">
        <v>54</v>
      </c>
      <c r="B17" s="404" t="s">
        <v>54</v>
      </c>
      <c r="C17" s="404" t="s">
        <v>66</v>
      </c>
      <c r="D17" s="479" t="s">
        <v>178</v>
      </c>
      <c r="E17" s="236"/>
      <c r="F17" s="236" t="s">
        <v>65</v>
      </c>
      <c r="G17" s="157" t="s">
        <v>230</v>
      </c>
      <c r="H17" s="7" t="s">
        <v>57</v>
      </c>
      <c r="I17" s="129">
        <v>195.7</v>
      </c>
      <c r="J17" s="129">
        <v>261.6</v>
      </c>
      <c r="K17" s="129">
        <v>261.6</v>
      </c>
      <c r="L17" s="464" t="s">
        <v>84</v>
      </c>
      <c r="M17" s="166" t="s">
        <v>150</v>
      </c>
      <c r="N17" s="179" t="s">
        <v>197</v>
      </c>
      <c r="O17" s="325" t="s">
        <v>25</v>
      </c>
    </row>
    <row r="18" spans="1:15" ht="17.25" customHeight="1">
      <c r="A18" s="406"/>
      <c r="B18" s="405"/>
      <c r="C18" s="405"/>
      <c r="D18" s="336"/>
      <c r="E18" s="16"/>
      <c r="F18" s="457" t="s">
        <v>85</v>
      </c>
      <c r="G18" s="453" t="s">
        <v>80</v>
      </c>
      <c r="H18" s="9" t="s">
        <v>57</v>
      </c>
      <c r="I18" s="110">
        <v>38.1</v>
      </c>
      <c r="J18" s="110">
        <v>32.8</v>
      </c>
      <c r="K18" s="110">
        <v>32.8</v>
      </c>
      <c r="L18" s="465"/>
      <c r="M18" s="180"/>
      <c r="N18" s="181"/>
      <c r="O18" s="465"/>
    </row>
    <row r="19" spans="1:15" ht="25.5" customHeight="1">
      <c r="A19" s="406"/>
      <c r="B19" s="405"/>
      <c r="C19" s="405"/>
      <c r="D19" s="480"/>
      <c r="E19" s="16"/>
      <c r="F19" s="462"/>
      <c r="G19" s="454"/>
      <c r="H19" s="10" t="s">
        <v>82</v>
      </c>
      <c r="I19" s="111">
        <v>40</v>
      </c>
      <c r="J19" s="111">
        <v>42</v>
      </c>
      <c r="K19" s="111">
        <v>42</v>
      </c>
      <c r="L19" s="103" t="s">
        <v>130</v>
      </c>
      <c r="M19" s="18">
        <v>3</v>
      </c>
      <c r="N19" s="18">
        <v>3</v>
      </c>
      <c r="O19" s="37" t="s">
        <v>198</v>
      </c>
    </row>
    <row r="20" spans="1:15" ht="20.25" customHeight="1">
      <c r="A20" s="406"/>
      <c r="B20" s="405"/>
      <c r="C20" s="405"/>
      <c r="D20" s="481"/>
      <c r="E20" s="16"/>
      <c r="F20" s="462"/>
      <c r="G20" s="454"/>
      <c r="H20" s="10" t="s">
        <v>83</v>
      </c>
      <c r="I20" s="111"/>
      <c r="J20" s="111">
        <v>3.9</v>
      </c>
      <c r="K20" s="111">
        <v>3.6</v>
      </c>
      <c r="L20" s="481" t="s">
        <v>129</v>
      </c>
      <c r="M20" s="371">
        <v>6</v>
      </c>
      <c r="N20" s="371">
        <v>6</v>
      </c>
      <c r="O20" s="541" t="s">
        <v>26</v>
      </c>
    </row>
    <row r="21" spans="1:15" ht="29.25" customHeight="1" thickBot="1">
      <c r="A21" s="408"/>
      <c r="B21" s="409"/>
      <c r="C21" s="409"/>
      <c r="D21" s="337"/>
      <c r="E21" s="159"/>
      <c r="F21" s="426"/>
      <c r="G21" s="455"/>
      <c r="H21" s="155" t="s">
        <v>64</v>
      </c>
      <c r="I21" s="156">
        <f>I17+I18+I19+I20</f>
        <v>273.79999999999995</v>
      </c>
      <c r="J21" s="156">
        <f>J17+J18+J19+J20</f>
        <v>340.3</v>
      </c>
      <c r="K21" s="156">
        <f>K17+K18+K19+K20</f>
        <v>340.00000000000006</v>
      </c>
      <c r="L21" s="440"/>
      <c r="M21" s="251"/>
      <c r="N21" s="251"/>
      <c r="O21" s="542"/>
    </row>
    <row r="22" spans="1:15" ht="25.5" customHeight="1">
      <c r="A22" s="406" t="s">
        <v>54</v>
      </c>
      <c r="B22" s="405" t="s">
        <v>55</v>
      </c>
      <c r="C22" s="405" t="s">
        <v>54</v>
      </c>
      <c r="D22" s="445" t="s">
        <v>79</v>
      </c>
      <c r="E22" s="447"/>
      <c r="F22" s="456" t="s">
        <v>65</v>
      </c>
      <c r="G22" s="434" t="s">
        <v>230</v>
      </c>
      <c r="H22" s="12" t="s">
        <v>57</v>
      </c>
      <c r="I22" s="110">
        <v>40</v>
      </c>
      <c r="J22" s="110">
        <v>40</v>
      </c>
      <c r="K22" s="110">
        <v>39.8</v>
      </c>
      <c r="L22" s="183" t="s">
        <v>132</v>
      </c>
      <c r="M22" s="184">
        <v>40</v>
      </c>
      <c r="N22" s="184">
        <v>7</v>
      </c>
      <c r="O22" s="158" t="s">
        <v>199</v>
      </c>
    </row>
    <row r="23" spans="1:15" ht="25.5" customHeight="1">
      <c r="A23" s="406"/>
      <c r="B23" s="405"/>
      <c r="C23" s="405"/>
      <c r="D23" s="333"/>
      <c r="E23" s="374"/>
      <c r="F23" s="457"/>
      <c r="G23" s="315"/>
      <c r="H23" s="10"/>
      <c r="I23" s="111"/>
      <c r="J23" s="111"/>
      <c r="K23" s="111"/>
      <c r="L23" s="150" t="s">
        <v>131</v>
      </c>
      <c r="M23" s="185">
        <v>15</v>
      </c>
      <c r="N23" s="185">
        <v>10</v>
      </c>
      <c r="O23" s="56" t="s">
        <v>199</v>
      </c>
    </row>
    <row r="24" spans="1:15" ht="27" customHeight="1" thickBot="1">
      <c r="A24" s="406"/>
      <c r="B24" s="405"/>
      <c r="C24" s="405"/>
      <c r="D24" s="446"/>
      <c r="E24" s="448"/>
      <c r="F24" s="452"/>
      <c r="G24" s="436"/>
      <c r="H24" s="145" t="s">
        <v>64</v>
      </c>
      <c r="I24" s="138">
        <f>SUM(I22:I23)</f>
        <v>40</v>
      </c>
      <c r="J24" s="138">
        <f>SUM(J22:J23)</f>
        <v>40</v>
      </c>
      <c r="K24" s="138">
        <f>SUM(K22:K23)</f>
        <v>39.8</v>
      </c>
      <c r="L24" s="186" t="s">
        <v>133</v>
      </c>
      <c r="M24" s="187">
        <v>25</v>
      </c>
      <c r="N24" s="187">
        <v>6</v>
      </c>
      <c r="O24" s="77" t="s">
        <v>199</v>
      </c>
    </row>
    <row r="25" spans="1:15" s="6" customFormat="1" ht="33" customHeight="1">
      <c r="A25" s="407" t="s">
        <v>54</v>
      </c>
      <c r="B25" s="404" t="s">
        <v>55</v>
      </c>
      <c r="C25" s="404" t="s">
        <v>55</v>
      </c>
      <c r="D25" s="469" t="s">
        <v>113</v>
      </c>
      <c r="E25" s="300"/>
      <c r="F25" s="451" t="s">
        <v>65</v>
      </c>
      <c r="G25" s="437" t="s">
        <v>230</v>
      </c>
      <c r="H25" s="7" t="s">
        <v>57</v>
      </c>
      <c r="I25" s="129">
        <v>20</v>
      </c>
      <c r="J25" s="129">
        <v>19.6</v>
      </c>
      <c r="K25" s="129">
        <v>19.6</v>
      </c>
      <c r="L25" s="276" t="s">
        <v>262</v>
      </c>
      <c r="M25" s="449" t="s">
        <v>67</v>
      </c>
      <c r="N25" s="338" t="s">
        <v>67</v>
      </c>
      <c r="O25" s="294" t="s">
        <v>200</v>
      </c>
    </row>
    <row r="26" spans="1:15" s="6" customFormat="1" ht="18.75" customHeight="1" thickBot="1">
      <c r="A26" s="408"/>
      <c r="B26" s="409"/>
      <c r="C26" s="409"/>
      <c r="D26" s="470"/>
      <c r="E26" s="448"/>
      <c r="F26" s="452"/>
      <c r="G26" s="436"/>
      <c r="H26" s="145" t="s">
        <v>64</v>
      </c>
      <c r="I26" s="138">
        <f>SUM(I25:I25)</f>
        <v>20</v>
      </c>
      <c r="J26" s="138">
        <f>SUM(J25:J25)</f>
        <v>19.6</v>
      </c>
      <c r="K26" s="138">
        <f>SUM(K25:K25)</f>
        <v>19.6</v>
      </c>
      <c r="L26" s="440"/>
      <c r="M26" s="450"/>
      <c r="N26" s="540"/>
      <c r="O26" s="296"/>
    </row>
    <row r="27" spans="1:15" s="6" customFormat="1" ht="50.25" customHeight="1">
      <c r="A27" s="406" t="s">
        <v>54</v>
      </c>
      <c r="B27" s="405" t="s">
        <v>56</v>
      </c>
      <c r="C27" s="405" t="s">
        <v>54</v>
      </c>
      <c r="D27" s="333" t="s">
        <v>78</v>
      </c>
      <c r="E27" s="447"/>
      <c r="F27" s="456" t="s">
        <v>65</v>
      </c>
      <c r="G27" s="434" t="s">
        <v>230</v>
      </c>
      <c r="H27" s="39" t="s">
        <v>57</v>
      </c>
      <c r="I27" s="128">
        <v>65.7</v>
      </c>
      <c r="J27" s="128">
        <v>61.4</v>
      </c>
      <c r="K27" s="128">
        <v>58.7</v>
      </c>
      <c r="L27" s="188" t="s">
        <v>201</v>
      </c>
      <c r="M27" s="189">
        <v>30</v>
      </c>
      <c r="N27" s="189">
        <v>10</v>
      </c>
      <c r="O27" s="43" t="s">
        <v>27</v>
      </c>
    </row>
    <row r="28" spans="1:15" s="6" customFormat="1" ht="16.5" customHeight="1">
      <c r="A28" s="406"/>
      <c r="B28" s="405"/>
      <c r="C28" s="405"/>
      <c r="D28" s="333"/>
      <c r="E28" s="371"/>
      <c r="F28" s="474"/>
      <c r="G28" s="435"/>
      <c r="H28" s="12"/>
      <c r="I28" s="160"/>
      <c r="J28" s="160"/>
      <c r="K28" s="160"/>
      <c r="L28" s="442" t="s">
        <v>243</v>
      </c>
      <c r="M28" s="351">
        <v>4</v>
      </c>
      <c r="N28" s="299">
        <v>2</v>
      </c>
      <c r="O28" s="297" t="s">
        <v>202</v>
      </c>
    </row>
    <row r="29" spans="1:15" s="6" customFormat="1" ht="18.75" customHeight="1" thickBot="1">
      <c r="A29" s="406"/>
      <c r="B29" s="405"/>
      <c r="C29" s="405"/>
      <c r="D29" s="334"/>
      <c r="E29" s="448"/>
      <c r="F29" s="452"/>
      <c r="G29" s="436"/>
      <c r="H29" s="145" t="s">
        <v>64</v>
      </c>
      <c r="I29" s="138">
        <f>SUM(I27:I28)</f>
        <v>65.7</v>
      </c>
      <c r="J29" s="138">
        <f>SUM(J27:J28)</f>
        <v>61.4</v>
      </c>
      <c r="K29" s="138">
        <f>SUM(K27:K28)</f>
        <v>58.7</v>
      </c>
      <c r="L29" s="443"/>
      <c r="M29" s="352"/>
      <c r="N29" s="261"/>
      <c r="O29" s="255"/>
    </row>
    <row r="30" spans="1:15" s="6" customFormat="1" ht="21" customHeight="1">
      <c r="A30" s="407" t="s">
        <v>54</v>
      </c>
      <c r="B30" s="404" t="s">
        <v>56</v>
      </c>
      <c r="C30" s="404" t="s">
        <v>55</v>
      </c>
      <c r="D30" s="469" t="s">
        <v>73</v>
      </c>
      <c r="E30" s="300"/>
      <c r="F30" s="451" t="s">
        <v>65</v>
      </c>
      <c r="G30" s="437" t="s">
        <v>230</v>
      </c>
      <c r="H30" s="7" t="s">
        <v>57</v>
      </c>
      <c r="I30" s="135">
        <v>10</v>
      </c>
      <c r="J30" s="135">
        <v>10</v>
      </c>
      <c r="K30" s="135">
        <v>10</v>
      </c>
      <c r="L30" s="332" t="s">
        <v>60</v>
      </c>
      <c r="M30" s="350">
        <v>5</v>
      </c>
      <c r="N30" s="350">
        <v>5</v>
      </c>
      <c r="O30" s="349" t="s">
        <v>203</v>
      </c>
    </row>
    <row r="31" spans="1:15" ht="20.25" customHeight="1" thickBot="1">
      <c r="A31" s="408"/>
      <c r="B31" s="409"/>
      <c r="C31" s="409"/>
      <c r="D31" s="470"/>
      <c r="E31" s="448"/>
      <c r="F31" s="452"/>
      <c r="G31" s="436"/>
      <c r="H31" s="145" t="s">
        <v>64</v>
      </c>
      <c r="I31" s="156">
        <f>SUM(I30:I30)</f>
        <v>10</v>
      </c>
      <c r="J31" s="156">
        <f>SUM(J30:J30)</f>
        <v>10</v>
      </c>
      <c r="K31" s="156">
        <f>SUM(K30:K30)</f>
        <v>10</v>
      </c>
      <c r="L31" s="334"/>
      <c r="M31" s="251"/>
      <c r="N31" s="251"/>
      <c r="O31" s="296"/>
    </row>
    <row r="32" spans="1:15" s="6" customFormat="1" ht="20.25" customHeight="1">
      <c r="A32" s="90" t="s">
        <v>54</v>
      </c>
      <c r="B32" s="91" t="s">
        <v>56</v>
      </c>
      <c r="C32" s="91" t="s">
        <v>58</v>
      </c>
      <c r="D32" s="396" t="s">
        <v>299</v>
      </c>
      <c r="E32" s="392" t="s">
        <v>77</v>
      </c>
      <c r="F32" s="471" t="s">
        <v>65</v>
      </c>
      <c r="G32" s="431" t="s">
        <v>47</v>
      </c>
      <c r="H32" s="12" t="s">
        <v>57</v>
      </c>
      <c r="I32" s="132">
        <v>44.3</v>
      </c>
      <c r="J32" s="132">
        <v>20.8</v>
      </c>
      <c r="K32" s="132">
        <v>20</v>
      </c>
      <c r="L32" s="108" t="s">
        <v>280</v>
      </c>
      <c r="M32" s="109" t="s">
        <v>67</v>
      </c>
      <c r="N32" s="109"/>
      <c r="O32" s="107" t="s">
        <v>28</v>
      </c>
    </row>
    <row r="33" spans="1:15" s="6" customFormat="1" ht="23.25" customHeight="1">
      <c r="A33" s="92"/>
      <c r="B33" s="93"/>
      <c r="C33" s="93"/>
      <c r="D33" s="397"/>
      <c r="E33" s="393"/>
      <c r="F33" s="472"/>
      <c r="G33" s="432"/>
      <c r="H33" s="11" t="s">
        <v>68</v>
      </c>
      <c r="I33" s="144">
        <v>324.3</v>
      </c>
      <c r="J33" s="144">
        <v>324.3</v>
      </c>
      <c r="K33" s="144">
        <v>168.3</v>
      </c>
      <c r="L33" s="444" t="s">
        <v>123</v>
      </c>
      <c r="M33" s="438" t="s">
        <v>67</v>
      </c>
      <c r="N33" s="353"/>
      <c r="O33" s="264" t="s">
        <v>204</v>
      </c>
    </row>
    <row r="34" spans="1:15" ht="29.25" customHeight="1" thickBot="1">
      <c r="A34" s="94"/>
      <c r="B34" s="95"/>
      <c r="C34" s="95"/>
      <c r="D34" s="398"/>
      <c r="E34" s="394"/>
      <c r="F34" s="473"/>
      <c r="G34" s="433"/>
      <c r="H34" s="161" t="s">
        <v>64</v>
      </c>
      <c r="I34" s="162">
        <f>I33+I32</f>
        <v>368.6</v>
      </c>
      <c r="J34" s="162">
        <f>J33+J32</f>
        <v>345.1</v>
      </c>
      <c r="K34" s="162">
        <f>K33+K32</f>
        <v>188.3</v>
      </c>
      <c r="L34" s="265"/>
      <c r="M34" s="439"/>
      <c r="N34" s="312"/>
      <c r="O34" s="265"/>
    </row>
    <row r="35" spans="1:15" ht="30.75" customHeight="1">
      <c r="A35" s="86" t="s">
        <v>54</v>
      </c>
      <c r="B35" s="87" t="s">
        <v>58</v>
      </c>
      <c r="C35" s="87" t="s">
        <v>54</v>
      </c>
      <c r="D35" s="332" t="s">
        <v>301</v>
      </c>
      <c r="E35" s="249"/>
      <c r="F35" s="317">
        <v>300101454</v>
      </c>
      <c r="G35" s="314" t="s">
        <v>80</v>
      </c>
      <c r="H35" s="7" t="s">
        <v>57</v>
      </c>
      <c r="I35" s="129">
        <v>755.1</v>
      </c>
      <c r="J35" s="129">
        <v>766</v>
      </c>
      <c r="K35" s="129">
        <v>766</v>
      </c>
      <c r="L35" s="98" t="s">
        <v>81</v>
      </c>
      <c r="M35" s="105">
        <v>39</v>
      </c>
      <c r="N35" s="105">
        <v>39</v>
      </c>
      <c r="O35" s="28" t="s">
        <v>44</v>
      </c>
    </row>
    <row r="36" spans="1:15" ht="36" customHeight="1">
      <c r="A36" s="17"/>
      <c r="B36" s="89"/>
      <c r="C36" s="96"/>
      <c r="D36" s="333"/>
      <c r="E36" s="250"/>
      <c r="F36" s="402"/>
      <c r="G36" s="389"/>
      <c r="H36" s="12" t="s">
        <v>82</v>
      </c>
      <c r="I36" s="110">
        <v>75.5</v>
      </c>
      <c r="J36" s="110">
        <v>31.3</v>
      </c>
      <c r="K36" s="110">
        <v>31.3</v>
      </c>
      <c r="L36" s="190" t="s">
        <v>138</v>
      </c>
      <c r="M36" s="191">
        <v>550</v>
      </c>
      <c r="N36" s="191">
        <v>0</v>
      </c>
      <c r="O36" s="30" t="s">
        <v>205</v>
      </c>
    </row>
    <row r="37" spans="1:15" ht="20.25" customHeight="1">
      <c r="A37" s="17"/>
      <c r="B37" s="89"/>
      <c r="C37" s="96"/>
      <c r="D37" s="333"/>
      <c r="E37" s="250"/>
      <c r="F37" s="402"/>
      <c r="G37" s="389"/>
      <c r="H37" s="18" t="s">
        <v>124</v>
      </c>
      <c r="I37" s="111">
        <v>46.5</v>
      </c>
      <c r="J37" s="111">
        <v>77</v>
      </c>
      <c r="K37" s="111">
        <v>42.5</v>
      </c>
      <c r="L37" s="264" t="s">
        <v>139</v>
      </c>
      <c r="M37" s="441">
        <v>1</v>
      </c>
      <c r="N37" s="354">
        <v>0</v>
      </c>
      <c r="O37" s="345" t="s">
        <v>263</v>
      </c>
    </row>
    <row r="38" spans="1:15" ht="15.75" customHeight="1">
      <c r="A38" s="17"/>
      <c r="B38" s="89"/>
      <c r="C38" s="96"/>
      <c r="D38" s="333"/>
      <c r="E38" s="250"/>
      <c r="F38" s="402"/>
      <c r="G38" s="389"/>
      <c r="H38" s="18" t="s">
        <v>186</v>
      </c>
      <c r="I38" s="111"/>
      <c r="J38" s="111">
        <v>5.1</v>
      </c>
      <c r="K38" s="111">
        <v>5.1</v>
      </c>
      <c r="L38" s="430"/>
      <c r="M38" s="441"/>
      <c r="N38" s="355"/>
      <c r="O38" s="346"/>
    </row>
    <row r="39" spans="1:15" ht="16.5" customHeight="1" thickBot="1">
      <c r="A39" s="15"/>
      <c r="B39" s="88"/>
      <c r="C39" s="235"/>
      <c r="D39" s="334"/>
      <c r="E39" s="251"/>
      <c r="F39" s="403"/>
      <c r="G39" s="381"/>
      <c r="H39" s="145" t="s">
        <v>64</v>
      </c>
      <c r="I39" s="138">
        <f>I35+I36+I37+I38</f>
        <v>877.1</v>
      </c>
      <c r="J39" s="138">
        <f>J35+J36+J37+J38</f>
        <v>879.4</v>
      </c>
      <c r="K39" s="138">
        <f>K35+K36+K37+K38</f>
        <v>844.9</v>
      </c>
      <c r="L39" s="328"/>
      <c r="M39" s="422"/>
      <c r="N39" s="312"/>
      <c r="O39" s="347"/>
    </row>
    <row r="40" spans="1:15" ht="26.25" customHeight="1">
      <c r="A40" s="407" t="s">
        <v>54</v>
      </c>
      <c r="B40" s="404" t="s">
        <v>58</v>
      </c>
      <c r="C40" s="404" t="s">
        <v>55</v>
      </c>
      <c r="D40" s="332" t="s">
        <v>302</v>
      </c>
      <c r="E40" s="249"/>
      <c r="F40" s="475">
        <v>300101454</v>
      </c>
      <c r="G40" s="314" t="s">
        <v>80</v>
      </c>
      <c r="H40" s="7" t="s">
        <v>57</v>
      </c>
      <c r="I40" s="129">
        <v>100</v>
      </c>
      <c r="J40" s="129">
        <v>100</v>
      </c>
      <c r="K40" s="129">
        <v>100</v>
      </c>
      <c r="L40" s="363" t="s">
        <v>84</v>
      </c>
      <c r="M40" s="367" t="s">
        <v>114</v>
      </c>
      <c r="N40" s="369" t="s">
        <v>206</v>
      </c>
      <c r="O40" s="254" t="s">
        <v>29</v>
      </c>
    </row>
    <row r="41" spans="1:15" ht="23.25" customHeight="1">
      <c r="A41" s="406"/>
      <c r="B41" s="405"/>
      <c r="C41" s="405"/>
      <c r="D41" s="333"/>
      <c r="E41" s="374"/>
      <c r="F41" s="476"/>
      <c r="G41" s="315"/>
      <c r="H41" s="12" t="s">
        <v>82</v>
      </c>
      <c r="I41" s="111"/>
      <c r="J41" s="111">
        <v>4.6</v>
      </c>
      <c r="K41" s="111">
        <v>4.6</v>
      </c>
      <c r="L41" s="364"/>
      <c r="M41" s="368"/>
      <c r="N41" s="370"/>
      <c r="O41" s="348"/>
    </row>
    <row r="42" spans="1:15" ht="15.75" customHeight="1">
      <c r="A42" s="406"/>
      <c r="B42" s="405"/>
      <c r="C42" s="405"/>
      <c r="D42" s="333"/>
      <c r="E42" s="374"/>
      <c r="F42" s="476"/>
      <c r="G42" s="315"/>
      <c r="H42" s="10" t="s">
        <v>83</v>
      </c>
      <c r="I42" s="111">
        <v>10</v>
      </c>
      <c r="J42" s="111">
        <v>15</v>
      </c>
      <c r="K42" s="111">
        <v>15</v>
      </c>
      <c r="L42" s="361" t="s">
        <v>136</v>
      </c>
      <c r="M42" s="365">
        <v>1</v>
      </c>
      <c r="N42" s="371">
        <v>1</v>
      </c>
      <c r="O42" s="342" t="s">
        <v>207</v>
      </c>
    </row>
    <row r="43" spans="1:15" ht="18" customHeight="1" thickBot="1">
      <c r="A43" s="408"/>
      <c r="B43" s="409"/>
      <c r="C43" s="409"/>
      <c r="D43" s="334"/>
      <c r="E43" s="375"/>
      <c r="F43" s="477"/>
      <c r="G43" s="316"/>
      <c r="H43" s="145" t="s">
        <v>64</v>
      </c>
      <c r="I43" s="138">
        <f>SUM(I40:I42)</f>
        <v>110</v>
      </c>
      <c r="J43" s="138">
        <f>SUM(J40:J42)</f>
        <v>119.6</v>
      </c>
      <c r="K43" s="138">
        <f>SUM(K40:K42)</f>
        <v>119.6</v>
      </c>
      <c r="L43" s="362"/>
      <c r="M43" s="366"/>
      <c r="N43" s="296"/>
      <c r="O43" s="343"/>
    </row>
    <row r="44" spans="1:15" ht="23.25" customHeight="1">
      <c r="A44" s="406" t="s">
        <v>54</v>
      </c>
      <c r="B44" s="405" t="s">
        <v>58</v>
      </c>
      <c r="C44" s="405" t="s">
        <v>56</v>
      </c>
      <c r="D44" s="335" t="s">
        <v>303</v>
      </c>
      <c r="E44" s="338"/>
      <c r="F44" s="399" t="s">
        <v>85</v>
      </c>
      <c r="G44" s="314" t="s">
        <v>80</v>
      </c>
      <c r="H44" s="12" t="s">
        <v>57</v>
      </c>
      <c r="I44" s="129">
        <v>100</v>
      </c>
      <c r="J44" s="129">
        <v>94.4</v>
      </c>
      <c r="K44" s="129">
        <v>94.4</v>
      </c>
      <c r="L44" s="464" t="s">
        <v>84</v>
      </c>
      <c r="M44" s="547" t="s">
        <v>115</v>
      </c>
      <c r="N44" s="344" t="s">
        <v>208</v>
      </c>
      <c r="O44" s="341" t="s">
        <v>259</v>
      </c>
    </row>
    <row r="45" spans="1:15" ht="20.25" customHeight="1">
      <c r="A45" s="406"/>
      <c r="B45" s="405"/>
      <c r="C45" s="405"/>
      <c r="D45" s="336"/>
      <c r="E45" s="339"/>
      <c r="F45" s="400"/>
      <c r="G45" s="315"/>
      <c r="H45" s="12" t="s">
        <v>82</v>
      </c>
      <c r="I45" s="110">
        <v>74.5</v>
      </c>
      <c r="J45" s="110">
        <v>112.1</v>
      </c>
      <c r="K45" s="110">
        <v>93.8</v>
      </c>
      <c r="L45" s="556"/>
      <c r="M45" s="548"/>
      <c r="N45" s="304"/>
      <c r="O45" s="307"/>
    </row>
    <row r="46" spans="1:15" ht="20.25" customHeight="1">
      <c r="A46" s="406"/>
      <c r="B46" s="405"/>
      <c r="C46" s="405"/>
      <c r="D46" s="336"/>
      <c r="E46" s="339"/>
      <c r="F46" s="400"/>
      <c r="G46" s="315"/>
      <c r="H46" s="104" t="s">
        <v>83</v>
      </c>
      <c r="I46" s="111"/>
      <c r="J46" s="111">
        <v>22.6</v>
      </c>
      <c r="K46" s="111">
        <v>22.6</v>
      </c>
      <c r="L46" s="556"/>
      <c r="M46" s="548"/>
      <c r="N46" s="304"/>
      <c r="O46" s="307"/>
    </row>
    <row r="47" spans="1:15" ht="21.75" customHeight="1" thickBot="1">
      <c r="A47" s="408"/>
      <c r="B47" s="409"/>
      <c r="C47" s="409"/>
      <c r="D47" s="337"/>
      <c r="E47" s="340"/>
      <c r="F47" s="401"/>
      <c r="G47" s="316"/>
      <c r="H47" s="145" t="s">
        <v>64</v>
      </c>
      <c r="I47" s="138">
        <f>I44+I45+I46</f>
        <v>174.5</v>
      </c>
      <c r="J47" s="138">
        <f>J44+J45+J46</f>
        <v>229.1</v>
      </c>
      <c r="K47" s="138">
        <f>K44+K45+K46</f>
        <v>210.79999999999998</v>
      </c>
      <c r="L47" s="557"/>
      <c r="M47" s="549"/>
      <c r="N47" s="305"/>
      <c r="O47" s="308"/>
    </row>
    <row r="48" spans="1:15" ht="54" customHeight="1">
      <c r="A48" s="86" t="s">
        <v>54</v>
      </c>
      <c r="B48" s="87" t="s">
        <v>58</v>
      </c>
      <c r="C48" s="404" t="s">
        <v>58</v>
      </c>
      <c r="D48" s="395" t="s">
        <v>300</v>
      </c>
      <c r="E48" s="118"/>
      <c r="F48" s="555">
        <v>300101454</v>
      </c>
      <c r="G48" s="117" t="s">
        <v>80</v>
      </c>
      <c r="H48" s="12" t="s">
        <v>82</v>
      </c>
      <c r="I48" s="133">
        <v>0</v>
      </c>
      <c r="J48" s="133">
        <v>0</v>
      </c>
      <c r="K48" s="133"/>
      <c r="L48" s="98" t="s">
        <v>143</v>
      </c>
      <c r="M48" s="119">
        <v>1</v>
      </c>
      <c r="N48" s="119">
        <v>1</v>
      </c>
      <c r="O48" s="45" t="s">
        <v>209</v>
      </c>
    </row>
    <row r="49" spans="1:15" ht="55.5" customHeight="1">
      <c r="A49" s="17"/>
      <c r="B49" s="89"/>
      <c r="C49" s="405"/>
      <c r="D49" s="333"/>
      <c r="E49" s="120"/>
      <c r="F49" s="462"/>
      <c r="G49" s="121"/>
      <c r="H49" s="18" t="s">
        <v>124</v>
      </c>
      <c r="I49" s="134">
        <v>205.5</v>
      </c>
      <c r="J49" s="134">
        <v>175</v>
      </c>
      <c r="K49" s="134">
        <v>151.3</v>
      </c>
      <c r="L49" s="48" t="s">
        <v>152</v>
      </c>
      <c r="M49" s="172">
        <v>20</v>
      </c>
      <c r="N49" s="172">
        <v>28</v>
      </c>
      <c r="O49" s="46" t="s">
        <v>30</v>
      </c>
    </row>
    <row r="50" spans="1:15" ht="42" customHeight="1">
      <c r="A50" s="17"/>
      <c r="B50" s="89"/>
      <c r="C50" s="405"/>
      <c r="D50" s="333"/>
      <c r="E50" s="120"/>
      <c r="F50" s="462"/>
      <c r="G50" s="121"/>
      <c r="H50" s="18"/>
      <c r="I50" s="144"/>
      <c r="J50" s="144"/>
      <c r="K50" s="144"/>
      <c r="L50" s="50" t="s">
        <v>137</v>
      </c>
      <c r="M50" s="193">
        <v>50</v>
      </c>
      <c r="N50" s="193">
        <v>0</v>
      </c>
      <c r="O50" s="30" t="s">
        <v>210</v>
      </c>
    </row>
    <row r="51" spans="1:15" s="5" customFormat="1" ht="58.5" customHeight="1" thickBot="1">
      <c r="A51" s="15"/>
      <c r="B51" s="88"/>
      <c r="C51" s="409"/>
      <c r="D51" s="334"/>
      <c r="E51" s="115"/>
      <c r="F51" s="426"/>
      <c r="G51" s="116"/>
      <c r="H51" s="153" t="s">
        <v>64</v>
      </c>
      <c r="I51" s="138">
        <f>I48+I49</f>
        <v>205.5</v>
      </c>
      <c r="J51" s="138">
        <f>J48+J49</f>
        <v>175</v>
      </c>
      <c r="K51" s="138">
        <f>K48+K49</f>
        <v>151.3</v>
      </c>
      <c r="L51" s="194" t="s">
        <v>13</v>
      </c>
      <c r="M51" s="195">
        <v>70</v>
      </c>
      <c r="N51" s="195">
        <v>0</v>
      </c>
      <c r="O51" s="47" t="s">
        <v>31</v>
      </c>
    </row>
    <row r="52" spans="1:15" s="5" customFormat="1" ht="26.25" customHeight="1">
      <c r="A52" s="407" t="s">
        <v>54</v>
      </c>
      <c r="B52" s="404" t="s">
        <v>61</v>
      </c>
      <c r="C52" s="404" t="s">
        <v>54</v>
      </c>
      <c r="D52" s="332" t="s">
        <v>304</v>
      </c>
      <c r="E52" s="249"/>
      <c r="F52" s="329">
        <v>300101372</v>
      </c>
      <c r="G52" s="314" t="s">
        <v>86</v>
      </c>
      <c r="H52" s="7" t="s">
        <v>57</v>
      </c>
      <c r="I52" s="129">
        <v>1243.4</v>
      </c>
      <c r="J52" s="129">
        <v>1237.4</v>
      </c>
      <c r="K52" s="129">
        <v>1237.4</v>
      </c>
      <c r="L52" s="148" t="s">
        <v>81</v>
      </c>
      <c r="M52" s="170">
        <v>65</v>
      </c>
      <c r="N52" s="170">
        <v>63</v>
      </c>
      <c r="O52" s="22" t="s">
        <v>32</v>
      </c>
    </row>
    <row r="53" spans="1:15" s="5" customFormat="1" ht="27" customHeight="1">
      <c r="A53" s="406"/>
      <c r="B53" s="405"/>
      <c r="C53" s="405"/>
      <c r="D53" s="333"/>
      <c r="E53" s="374"/>
      <c r="F53" s="330"/>
      <c r="G53" s="315"/>
      <c r="H53" s="10" t="s">
        <v>82</v>
      </c>
      <c r="I53" s="111">
        <v>71.9</v>
      </c>
      <c r="J53" s="111">
        <v>81.6</v>
      </c>
      <c r="K53" s="111">
        <v>81.6</v>
      </c>
      <c r="L53" s="196" t="s">
        <v>141</v>
      </c>
      <c r="M53" s="197">
        <v>1</v>
      </c>
      <c r="N53" s="197">
        <v>0</v>
      </c>
      <c r="O53" s="81" t="s">
        <v>33</v>
      </c>
    </row>
    <row r="54" spans="1:15" s="5" customFormat="1" ht="22.5" customHeight="1">
      <c r="A54" s="406"/>
      <c r="B54" s="405"/>
      <c r="C54" s="405"/>
      <c r="D54" s="333"/>
      <c r="E54" s="374"/>
      <c r="F54" s="330"/>
      <c r="G54" s="315"/>
      <c r="H54" s="18" t="s">
        <v>124</v>
      </c>
      <c r="I54" s="111">
        <v>29.5</v>
      </c>
      <c r="J54" s="111">
        <v>29.5</v>
      </c>
      <c r="K54" s="111">
        <v>19.1</v>
      </c>
      <c r="L54" s="390" t="s">
        <v>142</v>
      </c>
      <c r="M54" s="550">
        <v>4</v>
      </c>
      <c r="N54" s="357">
        <v>7</v>
      </c>
      <c r="O54" s="390" t="s">
        <v>211</v>
      </c>
    </row>
    <row r="55" spans="1:15" s="5" customFormat="1" ht="23.25" customHeight="1">
      <c r="A55" s="406"/>
      <c r="B55" s="405"/>
      <c r="C55" s="405"/>
      <c r="D55" s="333"/>
      <c r="E55" s="374"/>
      <c r="F55" s="330"/>
      <c r="G55" s="315"/>
      <c r="H55" s="10" t="s">
        <v>83</v>
      </c>
      <c r="I55" s="111">
        <v>5</v>
      </c>
      <c r="J55" s="111">
        <v>12.3</v>
      </c>
      <c r="K55" s="111">
        <v>12.3</v>
      </c>
      <c r="L55" s="552"/>
      <c r="M55" s="554"/>
      <c r="N55" s="545"/>
      <c r="O55" s="307"/>
    </row>
    <row r="56" spans="1:15" s="5" customFormat="1" ht="22.5" customHeight="1">
      <c r="A56" s="406"/>
      <c r="B56" s="405"/>
      <c r="C56" s="405"/>
      <c r="D56" s="333"/>
      <c r="E56" s="374"/>
      <c r="F56" s="330"/>
      <c r="G56" s="315"/>
      <c r="H56" s="18" t="s">
        <v>186</v>
      </c>
      <c r="I56" s="111"/>
      <c r="J56" s="111">
        <v>1.7</v>
      </c>
      <c r="K56" s="111">
        <v>1.7</v>
      </c>
      <c r="L56" s="552"/>
      <c r="M56" s="554"/>
      <c r="N56" s="545"/>
      <c r="O56" s="307"/>
    </row>
    <row r="57" spans="1:15" ht="16.5" customHeight="1" thickBot="1">
      <c r="A57" s="408"/>
      <c r="B57" s="409"/>
      <c r="C57" s="409"/>
      <c r="D57" s="334"/>
      <c r="E57" s="375"/>
      <c r="F57" s="331"/>
      <c r="G57" s="316"/>
      <c r="H57" s="145" t="s">
        <v>64</v>
      </c>
      <c r="I57" s="138">
        <f>I52+I53+I54+I55+I56</f>
        <v>1349.8000000000002</v>
      </c>
      <c r="J57" s="138">
        <f>J52+J53+J54+J55+J56</f>
        <v>1362.5</v>
      </c>
      <c r="K57" s="138">
        <f>K52+K53+K54+K55+K56</f>
        <v>1352.1</v>
      </c>
      <c r="L57" s="553"/>
      <c r="M57" s="551"/>
      <c r="N57" s="324"/>
      <c r="O57" s="308"/>
    </row>
    <row r="58" spans="1:15" s="5" customFormat="1" ht="47.25" customHeight="1">
      <c r="A58" s="407" t="s">
        <v>54</v>
      </c>
      <c r="B58" s="404" t="s">
        <v>61</v>
      </c>
      <c r="C58" s="404" t="s">
        <v>55</v>
      </c>
      <c r="D58" s="332" t="s">
        <v>305</v>
      </c>
      <c r="E58" s="249"/>
      <c r="F58" s="329">
        <v>300101372</v>
      </c>
      <c r="G58" s="314" t="s">
        <v>86</v>
      </c>
      <c r="H58" s="7" t="s">
        <v>57</v>
      </c>
      <c r="I58" s="129">
        <v>196.9</v>
      </c>
      <c r="J58" s="129">
        <v>202.9</v>
      </c>
      <c r="K58" s="129">
        <v>202.9</v>
      </c>
      <c r="L58" s="78" t="s">
        <v>42</v>
      </c>
      <c r="M58" s="198">
        <v>33</v>
      </c>
      <c r="N58" s="198">
        <v>37</v>
      </c>
      <c r="O58" s="78" t="s">
        <v>245</v>
      </c>
    </row>
    <row r="59" spans="1:15" s="5" customFormat="1" ht="43.5" customHeight="1">
      <c r="A59" s="406"/>
      <c r="B59" s="405"/>
      <c r="C59" s="405"/>
      <c r="D59" s="333"/>
      <c r="E59" s="374"/>
      <c r="F59" s="330"/>
      <c r="G59" s="315"/>
      <c r="H59" s="10" t="s">
        <v>82</v>
      </c>
      <c r="I59" s="111">
        <v>104.1</v>
      </c>
      <c r="J59" s="111">
        <v>123.4</v>
      </c>
      <c r="K59" s="111">
        <v>123.4</v>
      </c>
      <c r="L59" s="48" t="s">
        <v>41</v>
      </c>
      <c r="M59" s="172">
        <v>30</v>
      </c>
      <c r="N59" s="172">
        <v>35</v>
      </c>
      <c r="O59" s="48" t="s">
        <v>212</v>
      </c>
    </row>
    <row r="60" spans="1:15" ht="18.75" customHeight="1">
      <c r="A60" s="406"/>
      <c r="B60" s="405"/>
      <c r="C60" s="405"/>
      <c r="D60" s="333"/>
      <c r="E60" s="374"/>
      <c r="F60" s="330"/>
      <c r="G60" s="315"/>
      <c r="H60" s="10" t="s">
        <v>83</v>
      </c>
      <c r="I60" s="111">
        <v>65</v>
      </c>
      <c r="J60" s="111">
        <v>88.6</v>
      </c>
      <c r="K60" s="111">
        <v>88.6</v>
      </c>
      <c r="L60" s="558" t="s">
        <v>151</v>
      </c>
      <c r="M60" s="550">
        <v>32</v>
      </c>
      <c r="N60" s="546">
        <v>145</v>
      </c>
      <c r="O60" s="543" t="s">
        <v>213</v>
      </c>
    </row>
    <row r="61" spans="1:15" ht="15.75" customHeight="1" thickBot="1">
      <c r="A61" s="408"/>
      <c r="B61" s="409"/>
      <c r="C61" s="409"/>
      <c r="D61" s="334"/>
      <c r="E61" s="375"/>
      <c r="F61" s="331"/>
      <c r="G61" s="316"/>
      <c r="H61" s="145" t="s">
        <v>64</v>
      </c>
      <c r="I61" s="138">
        <f>I58+I59+I60</f>
        <v>366</v>
      </c>
      <c r="J61" s="138">
        <f>J58+J59+J60</f>
        <v>414.9</v>
      </c>
      <c r="K61" s="138">
        <f>K58+K59+K60</f>
        <v>414.9</v>
      </c>
      <c r="L61" s="559"/>
      <c r="M61" s="551"/>
      <c r="N61" s="305"/>
      <c r="O61" s="544"/>
    </row>
    <row r="62" spans="1:15" ht="30.75" customHeight="1">
      <c r="A62" s="407" t="s">
        <v>54</v>
      </c>
      <c r="B62" s="404" t="s">
        <v>62</v>
      </c>
      <c r="C62" s="404" t="s">
        <v>54</v>
      </c>
      <c r="D62" s="333" t="s">
        <v>266</v>
      </c>
      <c r="E62" s="374"/>
      <c r="F62" s="330">
        <v>190464880</v>
      </c>
      <c r="G62" s="315" t="s">
        <v>87</v>
      </c>
      <c r="H62" s="12" t="s">
        <v>57</v>
      </c>
      <c r="I62" s="110">
        <f>406+2.6</f>
        <v>408.6</v>
      </c>
      <c r="J62" s="110">
        <v>408.6</v>
      </c>
      <c r="K62" s="110">
        <v>408.6</v>
      </c>
      <c r="L62" s="97" t="s">
        <v>81</v>
      </c>
      <c r="M62" s="119">
        <v>23</v>
      </c>
      <c r="N62" s="119">
        <v>23</v>
      </c>
      <c r="O62" s="49" t="s">
        <v>207</v>
      </c>
    </row>
    <row r="63" spans="1:15" ht="54.75" customHeight="1">
      <c r="A63" s="406"/>
      <c r="B63" s="405"/>
      <c r="C63" s="405"/>
      <c r="D63" s="333"/>
      <c r="E63" s="374"/>
      <c r="F63" s="330"/>
      <c r="G63" s="315"/>
      <c r="H63" s="10" t="s">
        <v>82</v>
      </c>
      <c r="I63" s="111">
        <v>15.5</v>
      </c>
      <c r="J63" s="111">
        <v>15.5</v>
      </c>
      <c r="K63" s="111">
        <v>1.7</v>
      </c>
      <c r="L63" s="190" t="s">
        <v>144</v>
      </c>
      <c r="M63" s="193">
        <v>1</v>
      </c>
      <c r="N63" s="193">
        <v>0</v>
      </c>
      <c r="O63" s="50" t="s">
        <v>278</v>
      </c>
    </row>
    <row r="64" spans="1:15" ht="24" customHeight="1">
      <c r="A64" s="406"/>
      <c r="B64" s="405"/>
      <c r="C64" s="405"/>
      <c r="D64" s="333"/>
      <c r="E64" s="374"/>
      <c r="F64" s="330"/>
      <c r="G64" s="315"/>
      <c r="H64" s="18" t="s">
        <v>124</v>
      </c>
      <c r="I64" s="113">
        <v>4.5</v>
      </c>
      <c r="J64" s="113">
        <v>4.5</v>
      </c>
      <c r="K64" s="113"/>
      <c r="L64" s="326" t="s">
        <v>214</v>
      </c>
      <c r="M64" s="550">
        <v>1</v>
      </c>
      <c r="N64" s="357">
        <v>2</v>
      </c>
      <c r="O64" s="306" t="s">
        <v>215</v>
      </c>
    </row>
    <row r="65" spans="1:15" ht="24.75" customHeight="1">
      <c r="A65" s="406"/>
      <c r="B65" s="405"/>
      <c r="C65" s="405"/>
      <c r="D65" s="333"/>
      <c r="E65" s="374"/>
      <c r="F65" s="330"/>
      <c r="G65" s="315"/>
      <c r="H65" s="18" t="s">
        <v>186</v>
      </c>
      <c r="I65" s="111"/>
      <c r="J65" s="111">
        <v>5</v>
      </c>
      <c r="K65" s="111">
        <v>5</v>
      </c>
      <c r="L65" s="326"/>
      <c r="M65" s="550"/>
      <c r="N65" s="545"/>
      <c r="O65" s="307"/>
    </row>
    <row r="66" spans="1:15" ht="27.75" customHeight="1" thickBot="1">
      <c r="A66" s="406"/>
      <c r="B66" s="405"/>
      <c r="C66" s="405"/>
      <c r="D66" s="334"/>
      <c r="E66" s="375"/>
      <c r="F66" s="331"/>
      <c r="G66" s="316"/>
      <c r="H66" s="145" t="s">
        <v>64</v>
      </c>
      <c r="I66" s="138">
        <f>I62+I63+I64+I65</f>
        <v>428.6</v>
      </c>
      <c r="J66" s="138">
        <f>J62+J63+J64+J65</f>
        <v>433.6</v>
      </c>
      <c r="K66" s="138">
        <f>K62+K63+K64+K65</f>
        <v>415.3</v>
      </c>
      <c r="L66" s="553"/>
      <c r="M66" s="564"/>
      <c r="N66" s="573"/>
      <c r="O66" s="308"/>
    </row>
    <row r="67" spans="1:15" ht="18" customHeight="1">
      <c r="A67" s="407" t="s">
        <v>54</v>
      </c>
      <c r="B67" s="404" t="s">
        <v>62</v>
      </c>
      <c r="C67" s="404" t="s">
        <v>55</v>
      </c>
      <c r="D67" s="332" t="s">
        <v>267</v>
      </c>
      <c r="E67" s="249"/>
      <c r="F67" s="329">
        <v>190464880</v>
      </c>
      <c r="G67" s="314" t="s">
        <v>87</v>
      </c>
      <c r="H67" s="12" t="s">
        <v>57</v>
      </c>
      <c r="I67" s="129">
        <v>45</v>
      </c>
      <c r="J67" s="129">
        <v>45</v>
      </c>
      <c r="K67" s="129">
        <v>45</v>
      </c>
      <c r="L67" s="385" t="s">
        <v>172</v>
      </c>
      <c r="M67" s="561">
        <v>19</v>
      </c>
      <c r="N67" s="576">
        <v>17</v>
      </c>
      <c r="O67" s="570" t="s">
        <v>216</v>
      </c>
    </row>
    <row r="68" spans="1:15" ht="24" customHeight="1">
      <c r="A68" s="406"/>
      <c r="B68" s="405"/>
      <c r="C68" s="405"/>
      <c r="D68" s="333"/>
      <c r="E68" s="374"/>
      <c r="F68" s="330"/>
      <c r="G68" s="315"/>
      <c r="H68" s="10" t="s">
        <v>82</v>
      </c>
      <c r="I68" s="111"/>
      <c r="J68" s="111"/>
      <c r="K68" s="111"/>
      <c r="L68" s="560"/>
      <c r="M68" s="379"/>
      <c r="N68" s="260"/>
      <c r="O68" s="571"/>
    </row>
    <row r="69" spans="1:15" ht="24.75" customHeight="1">
      <c r="A69" s="406"/>
      <c r="B69" s="405"/>
      <c r="C69" s="405"/>
      <c r="D69" s="333"/>
      <c r="E69" s="374"/>
      <c r="F69" s="330"/>
      <c r="G69" s="315"/>
      <c r="H69" s="10" t="s">
        <v>83</v>
      </c>
      <c r="I69" s="111"/>
      <c r="J69" s="111">
        <v>7</v>
      </c>
      <c r="K69" s="111">
        <v>7</v>
      </c>
      <c r="L69" s="560"/>
      <c r="M69" s="379"/>
      <c r="N69" s="260"/>
      <c r="O69" s="571"/>
    </row>
    <row r="70" spans="1:15" ht="18.75" customHeight="1" thickBot="1">
      <c r="A70" s="406"/>
      <c r="B70" s="405"/>
      <c r="C70" s="405"/>
      <c r="D70" s="334"/>
      <c r="E70" s="375"/>
      <c r="F70" s="331"/>
      <c r="G70" s="316"/>
      <c r="H70" s="145" t="s">
        <v>64</v>
      </c>
      <c r="I70" s="138">
        <f>SUM(I67:I68)</f>
        <v>45</v>
      </c>
      <c r="J70" s="138">
        <f>SUM(J67:J69)</f>
        <v>52</v>
      </c>
      <c r="K70" s="138">
        <f>SUM(K67:K69)</f>
        <v>52</v>
      </c>
      <c r="L70" s="386"/>
      <c r="M70" s="562"/>
      <c r="N70" s="253"/>
      <c r="O70" s="572"/>
    </row>
    <row r="71" spans="1:15" ht="28.5" customHeight="1">
      <c r="A71" s="86" t="s">
        <v>54</v>
      </c>
      <c r="B71" s="87" t="s">
        <v>62</v>
      </c>
      <c r="C71" s="87" t="s">
        <v>56</v>
      </c>
      <c r="D71" s="395" t="s">
        <v>268</v>
      </c>
      <c r="E71" s="39"/>
      <c r="F71" s="520">
        <v>190464880</v>
      </c>
      <c r="G71" s="117" t="s">
        <v>87</v>
      </c>
      <c r="H71" s="7" t="s">
        <v>57</v>
      </c>
      <c r="I71" s="135">
        <v>4</v>
      </c>
      <c r="J71" s="135">
        <v>4</v>
      </c>
      <c r="K71" s="135">
        <v>4</v>
      </c>
      <c r="L71" s="565" t="s">
        <v>145</v>
      </c>
      <c r="M71" s="421">
        <v>100</v>
      </c>
      <c r="N71" s="574">
        <v>0</v>
      </c>
      <c r="O71" s="313" t="s">
        <v>264</v>
      </c>
    </row>
    <row r="72" spans="1:15" ht="27.75" customHeight="1">
      <c r="A72" s="17"/>
      <c r="B72" s="89"/>
      <c r="C72" s="89"/>
      <c r="D72" s="333"/>
      <c r="E72" s="8"/>
      <c r="F72" s="402"/>
      <c r="G72" s="121"/>
      <c r="H72" s="18" t="s">
        <v>124</v>
      </c>
      <c r="I72" s="136"/>
      <c r="J72" s="136">
        <v>9.2</v>
      </c>
      <c r="K72" s="136">
        <v>9.2</v>
      </c>
      <c r="L72" s="566"/>
      <c r="M72" s="563"/>
      <c r="N72" s="575"/>
      <c r="O72" s="569"/>
    </row>
    <row r="73" spans="1:15" ht="26.25" customHeight="1">
      <c r="A73" s="17"/>
      <c r="B73" s="89"/>
      <c r="C73" s="89"/>
      <c r="D73" s="333"/>
      <c r="E73" s="8"/>
      <c r="F73" s="402"/>
      <c r="G73" s="121"/>
      <c r="H73" s="10" t="s">
        <v>82</v>
      </c>
      <c r="I73" s="111"/>
      <c r="J73" s="111"/>
      <c r="K73" s="200"/>
      <c r="L73" s="567"/>
      <c r="M73" s="563"/>
      <c r="N73" s="575"/>
      <c r="O73" s="569"/>
    </row>
    <row r="74" spans="1:15" ht="37.5" customHeight="1" thickBot="1">
      <c r="A74" s="15"/>
      <c r="B74" s="88"/>
      <c r="C74" s="88"/>
      <c r="D74" s="334"/>
      <c r="E74" s="115"/>
      <c r="F74" s="403"/>
      <c r="G74" s="122"/>
      <c r="H74" s="153" t="s">
        <v>64</v>
      </c>
      <c r="I74" s="138">
        <f>SUM(I71:I73)</f>
        <v>4</v>
      </c>
      <c r="J74" s="138">
        <f>SUM(J71:J73)</f>
        <v>13.2</v>
      </c>
      <c r="K74" s="138">
        <f>SUM(K71:K73)</f>
        <v>13.2</v>
      </c>
      <c r="L74" s="194" t="s">
        <v>14</v>
      </c>
      <c r="M74" s="195">
        <v>1122</v>
      </c>
      <c r="N74" s="195">
        <v>0</v>
      </c>
      <c r="O74" s="296"/>
    </row>
    <row r="75" spans="1:15" ht="22.5" customHeight="1">
      <c r="A75" s="86" t="s">
        <v>55</v>
      </c>
      <c r="B75" s="87" t="s">
        <v>54</v>
      </c>
      <c r="C75" s="87" t="s">
        <v>55</v>
      </c>
      <c r="D75" s="332" t="s">
        <v>63</v>
      </c>
      <c r="E75" s="39"/>
      <c r="F75" s="521" t="s">
        <v>65</v>
      </c>
      <c r="G75" s="102" t="s">
        <v>230</v>
      </c>
      <c r="H75" s="7" t="s">
        <v>57</v>
      </c>
      <c r="I75" s="133">
        <v>60</v>
      </c>
      <c r="J75" s="133">
        <v>57</v>
      </c>
      <c r="K75" s="133">
        <v>55</v>
      </c>
      <c r="L75" s="359" t="s">
        <v>60</v>
      </c>
      <c r="M75" s="252">
        <v>20</v>
      </c>
      <c r="N75" s="252">
        <v>18</v>
      </c>
      <c r="O75" s="385" t="s">
        <v>217</v>
      </c>
    </row>
    <row r="76" spans="1:15" ht="21.75" customHeight="1" thickBot="1">
      <c r="A76" s="15"/>
      <c r="B76" s="88"/>
      <c r="C76" s="88"/>
      <c r="D76" s="334"/>
      <c r="E76" s="115"/>
      <c r="F76" s="403"/>
      <c r="G76" s="116"/>
      <c r="H76" s="145" t="s">
        <v>64</v>
      </c>
      <c r="I76" s="138">
        <f>SUM(I75:I75)</f>
        <v>60</v>
      </c>
      <c r="J76" s="138">
        <f>SUM(J75:J75)</f>
        <v>57</v>
      </c>
      <c r="K76" s="138">
        <f>SUM(K75:K75)</f>
        <v>55</v>
      </c>
      <c r="L76" s="360"/>
      <c r="M76" s="253"/>
      <c r="N76" s="253"/>
      <c r="O76" s="255"/>
    </row>
    <row r="77" spans="1:15" ht="29.25" customHeight="1">
      <c r="A77" s="407" t="s">
        <v>55</v>
      </c>
      <c r="B77" s="404" t="s">
        <v>55</v>
      </c>
      <c r="C77" s="404" t="s">
        <v>54</v>
      </c>
      <c r="D77" s="332" t="s">
        <v>269</v>
      </c>
      <c r="E77" s="249"/>
      <c r="F77" s="317">
        <v>9046492</v>
      </c>
      <c r="G77" s="314" t="s">
        <v>88</v>
      </c>
      <c r="H77" s="12" t="s">
        <v>57</v>
      </c>
      <c r="I77" s="129">
        <v>1504.1</v>
      </c>
      <c r="J77" s="129">
        <v>1487.9</v>
      </c>
      <c r="K77" s="129">
        <v>1487.9</v>
      </c>
      <c r="L77" s="107" t="s">
        <v>81</v>
      </c>
      <c r="M77" s="13" t="s">
        <v>89</v>
      </c>
      <c r="N77" s="13" t="s">
        <v>89</v>
      </c>
      <c r="O77" s="51" t="s">
        <v>207</v>
      </c>
    </row>
    <row r="78" spans="1:15" ht="36" customHeight="1">
      <c r="A78" s="406"/>
      <c r="B78" s="405"/>
      <c r="C78" s="405"/>
      <c r="D78" s="333"/>
      <c r="E78" s="374"/>
      <c r="F78" s="318"/>
      <c r="G78" s="315"/>
      <c r="H78" s="10" t="s">
        <v>82</v>
      </c>
      <c r="I78" s="111">
        <v>59</v>
      </c>
      <c r="J78" s="111">
        <v>59</v>
      </c>
      <c r="K78" s="111">
        <v>55.8</v>
      </c>
      <c r="L78" s="41" t="s">
        <v>15</v>
      </c>
      <c r="M78" s="192" t="s">
        <v>111</v>
      </c>
      <c r="N78" s="192" t="s">
        <v>218</v>
      </c>
      <c r="O78" s="56" t="s">
        <v>220</v>
      </c>
    </row>
    <row r="79" spans="1:15" ht="34.5" customHeight="1">
      <c r="A79" s="406"/>
      <c r="B79" s="405"/>
      <c r="C79" s="405"/>
      <c r="D79" s="333"/>
      <c r="E79" s="374"/>
      <c r="F79" s="318"/>
      <c r="G79" s="315"/>
      <c r="H79" s="18" t="s">
        <v>124</v>
      </c>
      <c r="I79" s="111">
        <v>2</v>
      </c>
      <c r="J79" s="111">
        <v>2</v>
      </c>
      <c r="K79" s="111"/>
      <c r="L79" s="41" t="s">
        <v>91</v>
      </c>
      <c r="M79" s="192" t="s">
        <v>109</v>
      </c>
      <c r="N79" s="192" t="s">
        <v>219</v>
      </c>
      <c r="O79" s="56" t="s">
        <v>221</v>
      </c>
    </row>
    <row r="80" spans="1:15" ht="24.75" customHeight="1">
      <c r="A80" s="406"/>
      <c r="B80" s="405"/>
      <c r="C80" s="405"/>
      <c r="D80" s="333"/>
      <c r="E80" s="374"/>
      <c r="F80" s="318"/>
      <c r="G80" s="315"/>
      <c r="H80" s="10" t="s">
        <v>74</v>
      </c>
      <c r="I80" s="111">
        <v>0</v>
      </c>
      <c r="J80" s="111">
        <v>0</v>
      </c>
      <c r="K80" s="111"/>
      <c r="L80" s="100" t="s">
        <v>16</v>
      </c>
      <c r="M80" s="114" t="s">
        <v>67</v>
      </c>
      <c r="N80" s="114" t="s">
        <v>67</v>
      </c>
      <c r="O80" s="55" t="s">
        <v>307</v>
      </c>
    </row>
    <row r="81" spans="1:15" ht="34.5" customHeight="1">
      <c r="A81" s="406"/>
      <c r="B81" s="405"/>
      <c r="C81" s="405"/>
      <c r="D81" s="333"/>
      <c r="E81" s="374"/>
      <c r="F81" s="318"/>
      <c r="G81" s="315"/>
      <c r="H81" s="18" t="s">
        <v>186</v>
      </c>
      <c r="I81" s="111"/>
      <c r="J81" s="113">
        <v>12</v>
      </c>
      <c r="K81" s="111">
        <v>12</v>
      </c>
      <c r="L81" s="196" t="s">
        <v>147</v>
      </c>
      <c r="M81" s="201" t="s">
        <v>148</v>
      </c>
      <c r="N81" s="201" t="s">
        <v>160</v>
      </c>
      <c r="O81" s="82" t="s">
        <v>277</v>
      </c>
    </row>
    <row r="82" spans="1:15" ht="25.5" customHeight="1">
      <c r="A82" s="406"/>
      <c r="B82" s="405"/>
      <c r="C82" s="405"/>
      <c r="D82" s="333"/>
      <c r="E82" s="374"/>
      <c r="F82" s="318"/>
      <c r="G82" s="315"/>
      <c r="H82" s="10" t="s">
        <v>83</v>
      </c>
      <c r="I82" s="111"/>
      <c r="J82" s="111">
        <v>62.5</v>
      </c>
      <c r="K82" s="111">
        <v>44.5</v>
      </c>
      <c r="L82" s="85" t="s">
        <v>149</v>
      </c>
      <c r="M82" s="202" t="s">
        <v>146</v>
      </c>
      <c r="N82" s="202" t="s">
        <v>275</v>
      </c>
      <c r="O82" s="297" t="s">
        <v>308</v>
      </c>
    </row>
    <row r="83" spans="1:15" ht="16.5" customHeight="1" thickBot="1">
      <c r="A83" s="408"/>
      <c r="B83" s="409"/>
      <c r="C83" s="409"/>
      <c r="D83" s="334"/>
      <c r="E83" s="375"/>
      <c r="F83" s="319"/>
      <c r="G83" s="316"/>
      <c r="H83" s="145" t="s">
        <v>64</v>
      </c>
      <c r="I83" s="138">
        <f>I77+I78+I79+I80+I81+I82</f>
        <v>1565.1</v>
      </c>
      <c r="J83" s="138">
        <f>J77+J78+J79+J80+J81+J82</f>
        <v>1623.4</v>
      </c>
      <c r="K83" s="138">
        <f>K77+K78+K79+K80+K81+K82</f>
        <v>1600.2</v>
      </c>
      <c r="L83" s="169"/>
      <c r="M83" s="203"/>
      <c r="N83" s="203"/>
      <c r="O83" s="578"/>
    </row>
    <row r="84" spans="1:15" ht="36" customHeight="1">
      <c r="A84" s="407" t="s">
        <v>55</v>
      </c>
      <c r="B84" s="404" t="s">
        <v>55</v>
      </c>
      <c r="C84" s="404" t="s">
        <v>55</v>
      </c>
      <c r="D84" s="332" t="s">
        <v>270</v>
      </c>
      <c r="E84" s="249"/>
      <c r="F84" s="329">
        <v>9046492</v>
      </c>
      <c r="G84" s="314" t="s">
        <v>88</v>
      </c>
      <c r="H84" s="12" t="s">
        <v>57</v>
      </c>
      <c r="I84" s="129">
        <v>200.5</v>
      </c>
      <c r="J84" s="129">
        <v>217.6</v>
      </c>
      <c r="K84" s="129">
        <v>217.6</v>
      </c>
      <c r="L84" s="204" t="s">
        <v>90</v>
      </c>
      <c r="M84" s="205" t="s">
        <v>105</v>
      </c>
      <c r="N84" s="205" t="s">
        <v>222</v>
      </c>
      <c r="O84" s="79" t="s">
        <v>309</v>
      </c>
    </row>
    <row r="85" spans="1:15" ht="19.5" customHeight="1">
      <c r="A85" s="406"/>
      <c r="B85" s="405"/>
      <c r="C85" s="405"/>
      <c r="D85" s="333"/>
      <c r="E85" s="374"/>
      <c r="F85" s="330"/>
      <c r="G85" s="315"/>
      <c r="H85" s="10" t="s">
        <v>82</v>
      </c>
      <c r="I85" s="111"/>
      <c r="J85" s="111"/>
      <c r="K85" s="111"/>
      <c r="L85" s="297" t="s">
        <v>106</v>
      </c>
      <c r="M85" s="368" t="s">
        <v>276</v>
      </c>
      <c r="N85" s="259" t="s">
        <v>223</v>
      </c>
      <c r="O85" s="376" t="s">
        <v>310</v>
      </c>
    </row>
    <row r="86" spans="1:15" ht="19.5" customHeight="1">
      <c r="A86" s="406"/>
      <c r="B86" s="405"/>
      <c r="C86" s="405"/>
      <c r="D86" s="333"/>
      <c r="E86" s="374"/>
      <c r="F86" s="330"/>
      <c r="G86" s="315"/>
      <c r="H86" s="10" t="s">
        <v>83</v>
      </c>
      <c r="I86" s="111">
        <v>100</v>
      </c>
      <c r="J86" s="111">
        <v>142.3</v>
      </c>
      <c r="K86" s="111">
        <v>142.3</v>
      </c>
      <c r="L86" s="320"/>
      <c r="M86" s="368"/>
      <c r="N86" s="260"/>
      <c r="O86" s="298"/>
    </row>
    <row r="87" spans="1:15" ht="12.75" customHeight="1" thickBot="1">
      <c r="A87" s="406"/>
      <c r="B87" s="405"/>
      <c r="C87" s="405"/>
      <c r="D87" s="333"/>
      <c r="E87" s="375"/>
      <c r="F87" s="331"/>
      <c r="G87" s="316"/>
      <c r="H87" s="145" t="s">
        <v>64</v>
      </c>
      <c r="I87" s="138">
        <f>SUM(I84:I86)</f>
        <v>300.5</v>
      </c>
      <c r="J87" s="138">
        <f>SUM(J84:J86)</f>
        <v>359.9</v>
      </c>
      <c r="K87" s="138">
        <f>SUM(K84:K86)</f>
        <v>359.9</v>
      </c>
      <c r="L87" s="320"/>
      <c r="M87" s="579"/>
      <c r="N87" s="261"/>
      <c r="O87" s="255"/>
    </row>
    <row r="88" spans="1:15" ht="15" customHeight="1">
      <c r="A88" s="407" t="s">
        <v>55</v>
      </c>
      <c r="B88" s="404" t="s">
        <v>55</v>
      </c>
      <c r="C88" s="404" t="s">
        <v>56</v>
      </c>
      <c r="D88" s="332" t="s">
        <v>271</v>
      </c>
      <c r="E88" s="249"/>
      <c r="F88" s="329">
        <v>9046492</v>
      </c>
      <c r="G88" s="314" t="s">
        <v>88</v>
      </c>
      <c r="H88" s="7" t="s">
        <v>57</v>
      </c>
      <c r="I88" s="129">
        <v>3</v>
      </c>
      <c r="J88" s="129">
        <v>2.1</v>
      </c>
      <c r="K88" s="129">
        <v>2.1</v>
      </c>
      <c r="L88" s="325" t="s">
        <v>92</v>
      </c>
      <c r="M88" s="580">
        <v>300</v>
      </c>
      <c r="N88" s="356">
        <v>499</v>
      </c>
      <c r="O88" s="325" t="s">
        <v>311</v>
      </c>
    </row>
    <row r="89" spans="1:15" ht="20.25" customHeight="1">
      <c r="A89" s="406"/>
      <c r="B89" s="405"/>
      <c r="C89" s="405"/>
      <c r="D89" s="333"/>
      <c r="E89" s="374"/>
      <c r="F89" s="330"/>
      <c r="G89" s="315"/>
      <c r="H89" s="10" t="s">
        <v>82</v>
      </c>
      <c r="I89" s="111">
        <v>1</v>
      </c>
      <c r="J89" s="111">
        <v>1</v>
      </c>
      <c r="K89" s="111">
        <v>0.9</v>
      </c>
      <c r="L89" s="326"/>
      <c r="M89" s="550"/>
      <c r="N89" s="357"/>
      <c r="O89" s="307"/>
    </row>
    <row r="90" spans="1:15" ht="21" customHeight="1">
      <c r="A90" s="406"/>
      <c r="B90" s="405"/>
      <c r="C90" s="405"/>
      <c r="D90" s="333"/>
      <c r="E90" s="374"/>
      <c r="F90" s="330"/>
      <c r="G90" s="315"/>
      <c r="H90" s="10" t="s">
        <v>83</v>
      </c>
      <c r="I90" s="111"/>
      <c r="J90" s="111">
        <v>37.8</v>
      </c>
      <c r="K90" s="111">
        <v>18.8</v>
      </c>
      <c r="L90" s="326"/>
      <c r="M90" s="550"/>
      <c r="N90" s="357"/>
      <c r="O90" s="307"/>
    </row>
    <row r="91" spans="1:15" ht="17.25" customHeight="1" thickBot="1">
      <c r="A91" s="408"/>
      <c r="B91" s="409"/>
      <c r="C91" s="409"/>
      <c r="D91" s="334"/>
      <c r="E91" s="375"/>
      <c r="F91" s="331"/>
      <c r="G91" s="316"/>
      <c r="H91" s="145" t="s">
        <v>64</v>
      </c>
      <c r="I91" s="138">
        <f>SUM(I88:I90)</f>
        <v>4</v>
      </c>
      <c r="J91" s="138">
        <f>SUM(J88:J90)</f>
        <v>40.9</v>
      </c>
      <c r="K91" s="138">
        <f>SUM(K88:K90)</f>
        <v>21.8</v>
      </c>
      <c r="L91" s="327"/>
      <c r="M91" s="581"/>
      <c r="N91" s="358"/>
      <c r="O91" s="308"/>
    </row>
    <row r="92" spans="1:15" ht="35.25" customHeight="1">
      <c r="A92" s="407" t="s">
        <v>55</v>
      </c>
      <c r="B92" s="404" t="s">
        <v>56</v>
      </c>
      <c r="C92" s="404" t="s">
        <v>54</v>
      </c>
      <c r="D92" s="332" t="s">
        <v>272</v>
      </c>
      <c r="E92" s="249"/>
      <c r="F92" s="329">
        <v>8820481</v>
      </c>
      <c r="G92" s="314" t="s">
        <v>93</v>
      </c>
      <c r="H92" s="7" t="s">
        <v>57</v>
      </c>
      <c r="I92" s="129">
        <f>225.1+16.5</f>
        <v>241.6</v>
      </c>
      <c r="J92" s="129">
        <f>225.1+16.5</f>
        <v>241.6</v>
      </c>
      <c r="K92" s="129">
        <v>241.5</v>
      </c>
      <c r="L92" s="97" t="s">
        <v>107</v>
      </c>
      <c r="M92" s="119">
        <v>11</v>
      </c>
      <c r="N92" s="119">
        <v>10.5</v>
      </c>
      <c r="O92" s="52" t="s">
        <v>265</v>
      </c>
    </row>
    <row r="93" spans="1:15" ht="49.5" customHeight="1">
      <c r="A93" s="406"/>
      <c r="B93" s="405"/>
      <c r="C93" s="405"/>
      <c r="D93" s="333"/>
      <c r="E93" s="374"/>
      <c r="F93" s="330"/>
      <c r="G93" s="315"/>
      <c r="H93" s="10" t="s">
        <v>82</v>
      </c>
      <c r="I93" s="111"/>
      <c r="J93" s="111"/>
      <c r="K93" s="111"/>
      <c r="L93" s="48" t="s">
        <v>173</v>
      </c>
      <c r="M93" s="173">
        <v>7</v>
      </c>
      <c r="N93" s="173">
        <v>12</v>
      </c>
      <c r="O93" s="53" t="s">
        <v>312</v>
      </c>
    </row>
    <row r="94" spans="1:15" ht="21" customHeight="1">
      <c r="A94" s="406"/>
      <c r="B94" s="405"/>
      <c r="C94" s="405"/>
      <c r="D94" s="333"/>
      <c r="E94" s="374"/>
      <c r="F94" s="330"/>
      <c r="G94" s="315"/>
      <c r="H94" s="18" t="s">
        <v>186</v>
      </c>
      <c r="I94" s="130"/>
      <c r="J94" s="130">
        <v>0.5</v>
      </c>
      <c r="K94" s="130">
        <v>0.5</v>
      </c>
      <c r="L94" s="264" t="s">
        <v>174</v>
      </c>
      <c r="M94" s="568">
        <v>1</v>
      </c>
      <c r="N94" s="321">
        <v>0</v>
      </c>
      <c r="O94" s="257" t="s">
        <v>313</v>
      </c>
    </row>
    <row r="95" spans="1:15" ht="23.25" customHeight="1" thickBot="1">
      <c r="A95" s="408"/>
      <c r="B95" s="409"/>
      <c r="C95" s="409"/>
      <c r="D95" s="334"/>
      <c r="E95" s="375"/>
      <c r="F95" s="331"/>
      <c r="G95" s="316"/>
      <c r="H95" s="139" t="s">
        <v>64</v>
      </c>
      <c r="I95" s="125">
        <f>SUM(I92:I94)</f>
        <v>241.6</v>
      </c>
      <c r="J95" s="125">
        <f>SUM(J92:J94)</f>
        <v>242.1</v>
      </c>
      <c r="K95" s="125">
        <f>SUM(K92:K94)</f>
        <v>242</v>
      </c>
      <c r="L95" s="328"/>
      <c r="M95" s="422"/>
      <c r="N95" s="322"/>
      <c r="O95" s="258"/>
    </row>
    <row r="96" spans="1:15" ht="12.75" customHeight="1">
      <c r="A96" s="407" t="s">
        <v>55</v>
      </c>
      <c r="B96" s="404" t="s">
        <v>56</v>
      </c>
      <c r="C96" s="404" t="s">
        <v>55</v>
      </c>
      <c r="D96" s="332" t="s">
        <v>273</v>
      </c>
      <c r="E96" s="249"/>
      <c r="F96" s="329">
        <v>8820481</v>
      </c>
      <c r="G96" s="314" t="s">
        <v>93</v>
      </c>
      <c r="H96" s="7" t="s">
        <v>57</v>
      </c>
      <c r="I96" s="129">
        <v>118.6</v>
      </c>
      <c r="J96" s="129">
        <v>454.7</v>
      </c>
      <c r="K96" s="129">
        <v>454.6</v>
      </c>
      <c r="L96" s="140" t="s">
        <v>155</v>
      </c>
      <c r="M96" s="124">
        <v>8</v>
      </c>
      <c r="N96" s="124">
        <v>8</v>
      </c>
      <c r="O96" s="54" t="s">
        <v>207</v>
      </c>
    </row>
    <row r="97" spans="1:15" ht="37.5" customHeight="1">
      <c r="A97" s="406"/>
      <c r="B97" s="405"/>
      <c r="C97" s="405"/>
      <c r="D97" s="333"/>
      <c r="E97" s="374"/>
      <c r="F97" s="330"/>
      <c r="G97" s="315"/>
      <c r="H97" s="10" t="s">
        <v>159</v>
      </c>
      <c r="I97" s="111">
        <v>355.6</v>
      </c>
      <c r="J97" s="111"/>
      <c r="K97" s="141"/>
      <c r="L97" s="48" t="s">
        <v>180</v>
      </c>
      <c r="M97" s="172">
        <v>12</v>
      </c>
      <c r="N97" s="172">
        <v>21</v>
      </c>
      <c r="O97" s="53" t="s">
        <v>314</v>
      </c>
    </row>
    <row r="98" spans="1:15" ht="40.5" customHeight="1">
      <c r="A98" s="406"/>
      <c r="B98" s="405"/>
      <c r="C98" s="405"/>
      <c r="D98" s="333"/>
      <c r="E98" s="374"/>
      <c r="F98" s="330"/>
      <c r="G98" s="315"/>
      <c r="H98" s="10" t="s">
        <v>68</v>
      </c>
      <c r="I98" s="142"/>
      <c r="J98" s="130">
        <v>160.9</v>
      </c>
      <c r="K98" s="142"/>
      <c r="L98" s="306" t="s">
        <v>156</v>
      </c>
      <c r="M98" s="582">
        <v>1000</v>
      </c>
      <c r="N98" s="323">
        <v>2500</v>
      </c>
      <c r="O98" s="306" t="s">
        <v>315</v>
      </c>
    </row>
    <row r="99" spans="1:15" ht="11.25" customHeight="1" thickBot="1">
      <c r="A99" s="408"/>
      <c r="B99" s="409"/>
      <c r="C99" s="409"/>
      <c r="D99" s="334"/>
      <c r="E99" s="375"/>
      <c r="F99" s="331"/>
      <c r="G99" s="316"/>
      <c r="H99" s="145" t="s">
        <v>64</v>
      </c>
      <c r="I99" s="125">
        <f>I96+I97+I98</f>
        <v>474.20000000000005</v>
      </c>
      <c r="J99" s="125">
        <f>J96+J97+J98</f>
        <v>615.6</v>
      </c>
      <c r="K99" s="125">
        <f>K96+K97+K98</f>
        <v>454.6</v>
      </c>
      <c r="L99" s="308"/>
      <c r="M99" s="551"/>
      <c r="N99" s="324"/>
      <c r="O99" s="308"/>
    </row>
    <row r="100" spans="1:15" ht="72" customHeight="1">
      <c r="A100" s="407" t="s">
        <v>55</v>
      </c>
      <c r="B100" s="404" t="s">
        <v>56</v>
      </c>
      <c r="C100" s="404" t="s">
        <v>56</v>
      </c>
      <c r="D100" s="332" t="s">
        <v>274</v>
      </c>
      <c r="E100" s="249"/>
      <c r="F100" s="329">
        <v>8820481</v>
      </c>
      <c r="G100" s="314" t="s">
        <v>93</v>
      </c>
      <c r="H100" s="7" t="s">
        <v>57</v>
      </c>
      <c r="I100" s="129">
        <v>107</v>
      </c>
      <c r="J100" s="129">
        <v>107</v>
      </c>
      <c r="K100" s="129">
        <v>107</v>
      </c>
      <c r="L100" s="83" t="s">
        <v>94</v>
      </c>
      <c r="M100" s="170">
        <v>9</v>
      </c>
      <c r="N100" s="170">
        <v>7</v>
      </c>
      <c r="O100" s="43" t="s">
        <v>316</v>
      </c>
    </row>
    <row r="101" spans="1:15" ht="24" customHeight="1">
      <c r="A101" s="406"/>
      <c r="B101" s="405"/>
      <c r="C101" s="405"/>
      <c r="D101" s="333"/>
      <c r="E101" s="374"/>
      <c r="F101" s="330"/>
      <c r="G101" s="315"/>
      <c r="H101" s="10" t="s">
        <v>82</v>
      </c>
      <c r="I101" s="141"/>
      <c r="J101" s="141"/>
      <c r="K101" s="141"/>
      <c r="L101" s="123" t="s">
        <v>122</v>
      </c>
      <c r="M101" s="18">
        <v>3</v>
      </c>
      <c r="N101" s="18">
        <v>3</v>
      </c>
      <c r="O101" s="55" t="s">
        <v>224</v>
      </c>
    </row>
    <row r="102" spans="1:15" ht="36" customHeight="1">
      <c r="A102" s="406"/>
      <c r="B102" s="405"/>
      <c r="C102" s="405"/>
      <c r="D102" s="333"/>
      <c r="E102" s="374"/>
      <c r="F102" s="330"/>
      <c r="G102" s="315"/>
      <c r="H102" s="8" t="s">
        <v>83</v>
      </c>
      <c r="I102" s="130"/>
      <c r="J102" s="130">
        <v>25</v>
      </c>
      <c r="K102" s="130">
        <v>25</v>
      </c>
      <c r="L102" s="84" t="s">
        <v>17</v>
      </c>
      <c r="M102" s="171">
        <v>5</v>
      </c>
      <c r="N102" s="171">
        <v>4</v>
      </c>
      <c r="O102" s="56" t="s">
        <v>225</v>
      </c>
    </row>
    <row r="103" spans="1:15" ht="49.5" customHeight="1">
      <c r="A103" s="406"/>
      <c r="B103" s="405"/>
      <c r="C103" s="405"/>
      <c r="D103" s="333"/>
      <c r="E103" s="374"/>
      <c r="F103" s="330"/>
      <c r="G103" s="315"/>
      <c r="H103" s="8"/>
      <c r="I103" s="130"/>
      <c r="J103" s="130"/>
      <c r="K103" s="130"/>
      <c r="L103" s="84" t="s">
        <v>175</v>
      </c>
      <c r="M103" s="171" t="s">
        <v>121</v>
      </c>
      <c r="N103" s="171" t="s">
        <v>226</v>
      </c>
      <c r="O103" s="56" t="s">
        <v>0</v>
      </c>
    </row>
    <row r="104" spans="1:15" ht="48.75" customHeight="1">
      <c r="A104" s="406"/>
      <c r="B104" s="405"/>
      <c r="C104" s="405"/>
      <c r="D104" s="333"/>
      <c r="E104" s="374"/>
      <c r="F104" s="330"/>
      <c r="G104" s="315"/>
      <c r="H104" s="12"/>
      <c r="I104" s="110"/>
      <c r="J104" s="110"/>
      <c r="K104" s="110"/>
      <c r="L104" s="38" t="s">
        <v>18</v>
      </c>
      <c r="M104" s="172">
        <v>200</v>
      </c>
      <c r="N104" s="172">
        <v>600</v>
      </c>
      <c r="O104" s="53" t="s">
        <v>38</v>
      </c>
    </row>
    <row r="105" spans="1:15" ht="26.25" customHeight="1" thickBot="1">
      <c r="A105" s="408"/>
      <c r="B105" s="409"/>
      <c r="C105" s="409"/>
      <c r="D105" s="334"/>
      <c r="E105" s="375"/>
      <c r="F105" s="331"/>
      <c r="G105" s="316"/>
      <c r="H105" s="139" t="s">
        <v>64</v>
      </c>
      <c r="I105" s="125">
        <f>SUM(I100:I104)</f>
        <v>107</v>
      </c>
      <c r="J105" s="125">
        <f>SUM(J100:J104)</f>
        <v>132</v>
      </c>
      <c r="K105" s="125">
        <f>SUM(K100:K104)</f>
        <v>132</v>
      </c>
      <c r="L105" s="182" t="s">
        <v>95</v>
      </c>
      <c r="M105" s="206">
        <v>6</v>
      </c>
      <c r="N105" s="206">
        <v>180</v>
      </c>
      <c r="O105" s="57" t="s">
        <v>227</v>
      </c>
    </row>
    <row r="106" spans="1:15" ht="30.75" customHeight="1">
      <c r="A106" s="17" t="s">
        <v>56</v>
      </c>
      <c r="B106" s="89" t="s">
        <v>54</v>
      </c>
      <c r="C106" s="89" t="s">
        <v>54</v>
      </c>
      <c r="D106" s="332" t="s">
        <v>70</v>
      </c>
      <c r="E106" s="39"/>
      <c r="F106" s="521" t="s">
        <v>65</v>
      </c>
      <c r="G106" s="102" t="s">
        <v>230</v>
      </c>
      <c r="H106" s="7" t="s">
        <v>57</v>
      </c>
      <c r="I106" s="129">
        <v>50</v>
      </c>
      <c r="J106" s="129">
        <v>63.1</v>
      </c>
      <c r="K106" s="129">
        <v>62.8</v>
      </c>
      <c r="L106" s="83" t="s">
        <v>19</v>
      </c>
      <c r="M106" s="170">
        <v>10</v>
      </c>
      <c r="N106" s="170">
        <v>5</v>
      </c>
      <c r="O106" s="43" t="s">
        <v>1</v>
      </c>
    </row>
    <row r="107" spans="1:15" ht="27" customHeight="1">
      <c r="A107" s="17"/>
      <c r="B107" s="89"/>
      <c r="C107" s="89"/>
      <c r="D107" s="333"/>
      <c r="E107" s="8"/>
      <c r="F107" s="402"/>
      <c r="G107" s="99"/>
      <c r="H107" s="18" t="s">
        <v>186</v>
      </c>
      <c r="I107" s="130"/>
      <c r="J107" s="130">
        <v>13</v>
      </c>
      <c r="K107" s="130">
        <v>13</v>
      </c>
      <c r="L107" s="38" t="s">
        <v>71</v>
      </c>
      <c r="M107" s="172">
        <v>10</v>
      </c>
      <c r="N107" s="172">
        <v>19</v>
      </c>
      <c r="O107" s="53" t="s">
        <v>228</v>
      </c>
    </row>
    <row r="108" spans="1:15" ht="39" customHeight="1" thickBot="1">
      <c r="A108" s="17"/>
      <c r="B108" s="89"/>
      <c r="C108" s="89"/>
      <c r="D108" s="334"/>
      <c r="E108" s="115"/>
      <c r="F108" s="403"/>
      <c r="G108" s="116"/>
      <c r="H108" s="145" t="s">
        <v>64</v>
      </c>
      <c r="I108" s="131">
        <f>I106+I107</f>
        <v>50</v>
      </c>
      <c r="J108" s="131">
        <f>J106+J107</f>
        <v>76.1</v>
      </c>
      <c r="K108" s="131">
        <f>K106+K107</f>
        <v>75.8</v>
      </c>
      <c r="L108" s="101" t="s">
        <v>176</v>
      </c>
      <c r="M108" s="106">
        <v>6</v>
      </c>
      <c r="N108" s="106">
        <v>6</v>
      </c>
      <c r="O108" s="58" t="s">
        <v>229</v>
      </c>
    </row>
    <row r="109" spans="1:15" ht="26.25" customHeight="1">
      <c r="A109" s="86" t="s">
        <v>56</v>
      </c>
      <c r="B109" s="87" t="s">
        <v>54</v>
      </c>
      <c r="C109" s="87" t="s">
        <v>56</v>
      </c>
      <c r="D109" s="332" t="s">
        <v>72</v>
      </c>
      <c r="E109" s="39"/>
      <c r="F109" s="521" t="s">
        <v>65</v>
      </c>
      <c r="G109" s="102" t="s">
        <v>230</v>
      </c>
      <c r="H109" s="7" t="s">
        <v>57</v>
      </c>
      <c r="I109" s="129">
        <v>18.1</v>
      </c>
      <c r="J109" s="129">
        <v>18.1</v>
      </c>
      <c r="K109" s="129">
        <v>18.1</v>
      </c>
      <c r="L109" s="385" t="s">
        <v>60</v>
      </c>
      <c r="M109" s="252">
        <v>15</v>
      </c>
      <c r="N109" s="252">
        <v>13</v>
      </c>
      <c r="O109" s="254" t="s">
        <v>231</v>
      </c>
    </row>
    <row r="110" spans="1:15" ht="18" customHeight="1" thickBot="1">
      <c r="A110" s="15"/>
      <c r="B110" s="88"/>
      <c r="C110" s="88"/>
      <c r="D110" s="334"/>
      <c r="E110" s="115"/>
      <c r="F110" s="403"/>
      <c r="G110" s="116"/>
      <c r="H110" s="145" t="s">
        <v>64</v>
      </c>
      <c r="I110" s="138">
        <f>SUM(I109:I109)</f>
        <v>18.1</v>
      </c>
      <c r="J110" s="138">
        <f>SUM(J109:J109)</f>
        <v>18.1</v>
      </c>
      <c r="K110" s="138">
        <f>SUM(K109:K109)</f>
        <v>18.1</v>
      </c>
      <c r="L110" s="386"/>
      <c r="M110" s="391"/>
      <c r="N110" s="253"/>
      <c r="O110" s="255"/>
    </row>
    <row r="111" spans="1:15" ht="42.75" customHeight="1">
      <c r="A111" s="86" t="s">
        <v>56</v>
      </c>
      <c r="B111" s="87" t="s">
        <v>54</v>
      </c>
      <c r="C111" s="212" t="s">
        <v>56</v>
      </c>
      <c r="D111" s="209" t="s">
        <v>292</v>
      </c>
      <c r="E111" s="427" t="s">
        <v>77</v>
      </c>
      <c r="F111" s="508" t="s">
        <v>140</v>
      </c>
      <c r="G111" s="507" t="s">
        <v>86</v>
      </c>
      <c r="H111" s="215" t="s">
        <v>74</v>
      </c>
      <c r="I111" s="133"/>
      <c r="J111" s="133">
        <v>123.1</v>
      </c>
      <c r="K111" s="133">
        <v>68.9</v>
      </c>
      <c r="L111" s="207" t="s">
        <v>128</v>
      </c>
      <c r="M111" s="211" t="s">
        <v>67</v>
      </c>
      <c r="N111" s="211" t="s">
        <v>160</v>
      </c>
      <c r="O111" s="254" t="s">
        <v>2</v>
      </c>
    </row>
    <row r="112" spans="1:15" ht="21" customHeight="1" thickBot="1">
      <c r="A112" s="15"/>
      <c r="B112" s="88"/>
      <c r="C112" s="213"/>
      <c r="D112" s="210"/>
      <c r="E112" s="428"/>
      <c r="F112" s="426"/>
      <c r="G112" s="381"/>
      <c r="H112" s="214" t="s">
        <v>64</v>
      </c>
      <c r="I112" s="138">
        <f>SUM(I111:I111)</f>
        <v>0</v>
      </c>
      <c r="J112" s="138">
        <f>SUM(J111:J111)</f>
        <v>123.1</v>
      </c>
      <c r="K112" s="138">
        <f>SUM(K111:K111)</f>
        <v>68.9</v>
      </c>
      <c r="L112" s="208"/>
      <c r="M112" s="208"/>
      <c r="N112" s="208"/>
      <c r="O112" s="256"/>
    </row>
    <row r="113" spans="1:15" ht="18.75" customHeight="1">
      <c r="A113" s="86" t="s">
        <v>56</v>
      </c>
      <c r="B113" s="87" t="s">
        <v>54</v>
      </c>
      <c r="C113" s="87" t="s">
        <v>59</v>
      </c>
      <c r="D113" s="395" t="s">
        <v>157</v>
      </c>
      <c r="E113" s="118" t="s">
        <v>77</v>
      </c>
      <c r="F113" s="317">
        <v>188710823</v>
      </c>
      <c r="G113" s="314" t="s">
        <v>160</v>
      </c>
      <c r="H113" s="7" t="s">
        <v>57</v>
      </c>
      <c r="I113" s="129">
        <v>909.6</v>
      </c>
      <c r="J113" s="129">
        <v>1245.8</v>
      </c>
      <c r="K113" s="129">
        <v>1243.2</v>
      </c>
      <c r="L113" s="276" t="s">
        <v>158</v>
      </c>
      <c r="M113" s="249">
        <v>100</v>
      </c>
      <c r="N113" s="249">
        <v>100</v>
      </c>
      <c r="O113" s="294" t="s">
        <v>232</v>
      </c>
    </row>
    <row r="114" spans="1:15" ht="16.5" customHeight="1">
      <c r="A114" s="17"/>
      <c r="B114" s="89"/>
      <c r="C114" s="89"/>
      <c r="D114" s="424"/>
      <c r="E114" s="120"/>
      <c r="F114" s="402"/>
      <c r="G114" s="389"/>
      <c r="H114" s="12" t="s">
        <v>159</v>
      </c>
      <c r="I114" s="110">
        <v>973.2</v>
      </c>
      <c r="J114" s="110"/>
      <c r="K114" s="110"/>
      <c r="L114" s="387"/>
      <c r="M114" s="250"/>
      <c r="N114" s="250"/>
      <c r="O114" s="295"/>
    </row>
    <row r="115" spans="1:15" ht="17.25" customHeight="1">
      <c r="A115" s="17"/>
      <c r="B115" s="89"/>
      <c r="C115" s="89"/>
      <c r="D115" s="424"/>
      <c r="E115" s="120"/>
      <c r="F115" s="402"/>
      <c r="G115" s="389"/>
      <c r="H115" s="11" t="s">
        <v>68</v>
      </c>
      <c r="I115" s="111"/>
      <c r="J115" s="111">
        <v>85.8</v>
      </c>
      <c r="K115" s="111">
        <v>85.8</v>
      </c>
      <c r="L115" s="387"/>
      <c r="M115" s="250"/>
      <c r="N115" s="250"/>
      <c r="O115" s="295"/>
    </row>
    <row r="116" spans="1:15" ht="14.25" customHeight="1" thickBot="1">
      <c r="A116" s="15"/>
      <c r="B116" s="88"/>
      <c r="C116" s="88"/>
      <c r="D116" s="423"/>
      <c r="E116" s="115"/>
      <c r="F116" s="403"/>
      <c r="G116" s="381"/>
      <c r="H116" s="153" t="s">
        <v>64</v>
      </c>
      <c r="I116" s="138">
        <f>I113+I114+I115</f>
        <v>1882.8000000000002</v>
      </c>
      <c r="J116" s="138">
        <f>J113+J114+J115</f>
        <v>1331.6</v>
      </c>
      <c r="K116" s="138">
        <f>K113+K114+K115</f>
        <v>1329</v>
      </c>
      <c r="L116" s="388"/>
      <c r="M116" s="251"/>
      <c r="N116" s="251"/>
      <c r="O116" s="296"/>
    </row>
    <row r="117" spans="1:15" ht="26.25" customHeight="1">
      <c r="A117" s="407" t="s">
        <v>56</v>
      </c>
      <c r="B117" s="404" t="s">
        <v>55</v>
      </c>
      <c r="C117" s="404" t="s">
        <v>54</v>
      </c>
      <c r="D117" s="332" t="s">
        <v>34</v>
      </c>
      <c r="E117" s="249"/>
      <c r="F117" s="329">
        <v>190464738</v>
      </c>
      <c r="G117" s="314" t="s">
        <v>97</v>
      </c>
      <c r="H117" s="7" t="s">
        <v>57</v>
      </c>
      <c r="I117" s="133">
        <v>1002.3</v>
      </c>
      <c r="J117" s="133">
        <v>1002.3</v>
      </c>
      <c r="K117" s="133">
        <v>1002.3</v>
      </c>
      <c r="L117" s="83" t="s">
        <v>81</v>
      </c>
      <c r="M117" s="220" t="s">
        <v>98</v>
      </c>
      <c r="N117" s="221" t="s">
        <v>233</v>
      </c>
      <c r="O117" s="43" t="s">
        <v>235</v>
      </c>
    </row>
    <row r="118" spans="1:15" ht="20.25" customHeight="1">
      <c r="A118" s="406"/>
      <c r="B118" s="405"/>
      <c r="C118" s="405"/>
      <c r="D118" s="333"/>
      <c r="E118" s="374"/>
      <c r="F118" s="330"/>
      <c r="G118" s="315"/>
      <c r="H118" s="10" t="s">
        <v>82</v>
      </c>
      <c r="I118" s="144">
        <v>47</v>
      </c>
      <c r="J118" s="144">
        <v>104.1</v>
      </c>
      <c r="K118" s="144">
        <v>102.8</v>
      </c>
      <c r="L118" s="390" t="s">
        <v>99</v>
      </c>
      <c r="M118" s="246" t="s">
        <v>100</v>
      </c>
      <c r="N118" s="303" t="s">
        <v>234</v>
      </c>
      <c r="O118" s="306" t="s">
        <v>3</v>
      </c>
    </row>
    <row r="119" spans="1:15" ht="15" customHeight="1">
      <c r="A119" s="406"/>
      <c r="B119" s="405"/>
      <c r="C119" s="405"/>
      <c r="D119" s="333"/>
      <c r="E119" s="374"/>
      <c r="F119" s="330"/>
      <c r="G119" s="315"/>
      <c r="H119" s="10" t="s">
        <v>83</v>
      </c>
      <c r="I119" s="144"/>
      <c r="J119" s="144"/>
      <c r="K119" s="144"/>
      <c r="L119" s="326"/>
      <c r="M119" s="246"/>
      <c r="N119" s="304"/>
      <c r="O119" s="307"/>
    </row>
    <row r="120" spans="1:15" ht="16.5" customHeight="1">
      <c r="A120" s="406"/>
      <c r="B120" s="405"/>
      <c r="C120" s="405"/>
      <c r="D120" s="333"/>
      <c r="E120" s="374"/>
      <c r="F120" s="330"/>
      <c r="G120" s="315"/>
      <c r="H120" s="18" t="s">
        <v>186</v>
      </c>
      <c r="I120" s="144"/>
      <c r="J120" s="144">
        <v>6.3</v>
      </c>
      <c r="K120" s="144">
        <v>6.3</v>
      </c>
      <c r="L120" s="326"/>
      <c r="M120" s="246"/>
      <c r="N120" s="304"/>
      <c r="O120" s="307"/>
    </row>
    <row r="121" spans="1:15" ht="18.75" customHeight="1" thickBot="1">
      <c r="A121" s="408"/>
      <c r="B121" s="409"/>
      <c r="C121" s="409"/>
      <c r="D121" s="334"/>
      <c r="E121" s="375"/>
      <c r="F121" s="331"/>
      <c r="G121" s="316"/>
      <c r="H121" s="145" t="s">
        <v>64</v>
      </c>
      <c r="I121" s="162">
        <f>I117+I118+I119+I120</f>
        <v>1049.3</v>
      </c>
      <c r="J121" s="162">
        <f>J117+J118+J119+J120</f>
        <v>1112.6999999999998</v>
      </c>
      <c r="K121" s="162">
        <f>K117+K118+K119+K120</f>
        <v>1111.3999999999999</v>
      </c>
      <c r="L121" s="327"/>
      <c r="M121" s="247"/>
      <c r="N121" s="305"/>
      <c r="O121" s="308"/>
    </row>
    <row r="122" spans="1:15" ht="26.25" customHeight="1">
      <c r="A122" s="407" t="s">
        <v>56</v>
      </c>
      <c r="B122" s="404" t="s">
        <v>55</v>
      </c>
      <c r="C122" s="404" t="s">
        <v>55</v>
      </c>
      <c r="D122" s="332" t="s">
        <v>35</v>
      </c>
      <c r="E122" s="249"/>
      <c r="F122" s="329">
        <v>190464738</v>
      </c>
      <c r="G122" s="314" t="s">
        <v>97</v>
      </c>
      <c r="H122" s="12" t="s">
        <v>57</v>
      </c>
      <c r="I122" s="133">
        <v>49</v>
      </c>
      <c r="J122" s="133">
        <v>49</v>
      </c>
      <c r="K122" s="133">
        <v>49</v>
      </c>
      <c r="L122" s="165" t="s">
        <v>20</v>
      </c>
      <c r="M122" s="198">
        <v>30</v>
      </c>
      <c r="N122" s="198">
        <v>41</v>
      </c>
      <c r="O122" s="59" t="s">
        <v>236</v>
      </c>
    </row>
    <row r="123" spans="1:15" ht="28.5" customHeight="1">
      <c r="A123" s="406"/>
      <c r="B123" s="405"/>
      <c r="C123" s="405"/>
      <c r="D123" s="333"/>
      <c r="E123" s="374"/>
      <c r="F123" s="330"/>
      <c r="G123" s="315"/>
      <c r="H123" s="10" t="s">
        <v>82</v>
      </c>
      <c r="I123" s="144"/>
      <c r="J123" s="144"/>
      <c r="K123" s="144"/>
      <c r="L123" s="38" t="s">
        <v>101</v>
      </c>
      <c r="M123" s="172">
        <v>65</v>
      </c>
      <c r="N123" s="172">
        <v>298</v>
      </c>
      <c r="O123" s="53" t="s">
        <v>237</v>
      </c>
    </row>
    <row r="124" spans="1:15" ht="38.25" customHeight="1">
      <c r="A124" s="406"/>
      <c r="B124" s="405"/>
      <c r="C124" s="405"/>
      <c r="D124" s="333"/>
      <c r="E124" s="374"/>
      <c r="F124" s="330"/>
      <c r="G124" s="315"/>
      <c r="H124" s="8" t="s">
        <v>83</v>
      </c>
      <c r="I124" s="137"/>
      <c r="J124" s="137">
        <v>41</v>
      </c>
      <c r="K124" s="137">
        <v>35</v>
      </c>
      <c r="L124" s="38" t="s">
        <v>177</v>
      </c>
      <c r="M124" s="172">
        <v>1</v>
      </c>
      <c r="N124" s="172">
        <v>2</v>
      </c>
      <c r="O124" s="53" t="s">
        <v>238</v>
      </c>
    </row>
    <row r="125" spans="1:15" ht="25.5" customHeight="1">
      <c r="A125" s="406"/>
      <c r="B125" s="405"/>
      <c r="C125" s="405"/>
      <c r="D125" s="333"/>
      <c r="E125" s="374"/>
      <c r="F125" s="330"/>
      <c r="G125" s="315"/>
      <c r="H125" s="11" t="s">
        <v>68</v>
      </c>
      <c r="I125" s="144">
        <v>42.7</v>
      </c>
      <c r="J125" s="144">
        <v>42.7</v>
      </c>
      <c r="K125" s="144"/>
      <c r="L125" s="123" t="s">
        <v>96</v>
      </c>
      <c r="M125" s="18">
        <v>14</v>
      </c>
      <c r="N125" s="18">
        <v>14</v>
      </c>
      <c r="O125" s="55" t="s">
        <v>239</v>
      </c>
    </row>
    <row r="126" spans="1:15" ht="26.25" customHeight="1" thickBot="1">
      <c r="A126" s="408"/>
      <c r="B126" s="409"/>
      <c r="C126" s="409"/>
      <c r="D126" s="334"/>
      <c r="E126" s="375"/>
      <c r="F126" s="331"/>
      <c r="G126" s="316"/>
      <c r="H126" s="145" t="s">
        <v>64</v>
      </c>
      <c r="I126" s="162">
        <f>I122+I123+I124+I125</f>
        <v>91.7</v>
      </c>
      <c r="J126" s="162">
        <f>J122+J123+J124+J125</f>
        <v>132.7</v>
      </c>
      <c r="K126" s="162">
        <f>K122+K123+K124+K125</f>
        <v>84</v>
      </c>
      <c r="L126" s="101" t="s">
        <v>102</v>
      </c>
      <c r="M126" s="61">
        <v>2</v>
      </c>
      <c r="N126" s="61">
        <v>2</v>
      </c>
      <c r="O126" s="58" t="s">
        <v>244</v>
      </c>
    </row>
    <row r="127" spans="1:15" ht="33" customHeight="1">
      <c r="A127" s="17" t="s">
        <v>56</v>
      </c>
      <c r="B127" s="89" t="s">
        <v>55</v>
      </c>
      <c r="C127" s="405" t="s">
        <v>56</v>
      </c>
      <c r="D127" s="333" t="s">
        <v>36</v>
      </c>
      <c r="E127" s="374"/>
      <c r="F127" s="425" t="s">
        <v>108</v>
      </c>
      <c r="G127" s="315" t="s">
        <v>97</v>
      </c>
      <c r="H127" s="7" t="s">
        <v>57</v>
      </c>
      <c r="I127" s="133">
        <v>20</v>
      </c>
      <c r="J127" s="133">
        <v>20</v>
      </c>
      <c r="K127" s="133">
        <v>20</v>
      </c>
      <c r="L127" s="222" t="s">
        <v>117</v>
      </c>
      <c r="M127" s="223">
        <v>1</v>
      </c>
      <c r="N127" s="223">
        <v>2</v>
      </c>
      <c r="O127" s="60" t="s">
        <v>240</v>
      </c>
    </row>
    <row r="128" spans="1:15" ht="45.75" customHeight="1" thickBot="1">
      <c r="A128" s="17"/>
      <c r="B128" s="89"/>
      <c r="C128" s="429"/>
      <c r="D128" s="334"/>
      <c r="E128" s="251"/>
      <c r="F128" s="426"/>
      <c r="G128" s="381"/>
      <c r="H128" s="145" t="s">
        <v>64</v>
      </c>
      <c r="I128" s="162">
        <f>I127</f>
        <v>20</v>
      </c>
      <c r="J128" s="162">
        <f>J127</f>
        <v>20</v>
      </c>
      <c r="K128" s="162">
        <f>K127</f>
        <v>20</v>
      </c>
      <c r="L128" s="164" t="s">
        <v>116</v>
      </c>
      <c r="M128" s="199">
        <v>1</v>
      </c>
      <c r="N128" s="199">
        <v>4</v>
      </c>
      <c r="O128" s="57" t="s">
        <v>241</v>
      </c>
    </row>
    <row r="129" spans="1:15" ht="30.75" customHeight="1">
      <c r="A129" s="86" t="s">
        <v>56</v>
      </c>
      <c r="B129" s="87" t="s">
        <v>55</v>
      </c>
      <c r="C129" s="87" t="s">
        <v>58</v>
      </c>
      <c r="D129" s="395" t="s">
        <v>182</v>
      </c>
      <c r="E129" s="118" t="s">
        <v>77</v>
      </c>
      <c r="F129" s="317">
        <v>188710823</v>
      </c>
      <c r="G129" s="102" t="s">
        <v>246</v>
      </c>
      <c r="H129" s="7" t="s">
        <v>74</v>
      </c>
      <c r="I129" s="133">
        <v>35</v>
      </c>
      <c r="J129" s="133">
        <v>35</v>
      </c>
      <c r="K129" s="133">
        <v>13.4</v>
      </c>
      <c r="L129" s="224" t="s">
        <v>242</v>
      </c>
      <c r="M129" s="170">
        <v>1</v>
      </c>
      <c r="N129" s="170">
        <v>0</v>
      </c>
      <c r="O129" s="254" t="s">
        <v>4</v>
      </c>
    </row>
    <row r="130" spans="1:15" ht="28.5" customHeight="1">
      <c r="A130" s="17"/>
      <c r="B130" s="89"/>
      <c r="C130" s="89"/>
      <c r="D130" s="424"/>
      <c r="E130" s="8"/>
      <c r="F130" s="402"/>
      <c r="G130" s="99"/>
      <c r="H130" s="10" t="s">
        <v>57</v>
      </c>
      <c r="I130" s="144"/>
      <c r="J130" s="144"/>
      <c r="K130" s="144"/>
      <c r="L130" s="412"/>
      <c r="M130" s="379"/>
      <c r="N130" s="309"/>
      <c r="O130" s="298"/>
    </row>
    <row r="131" spans="1:15" ht="23.25" customHeight="1" thickBot="1">
      <c r="A131" s="15"/>
      <c r="B131" s="88"/>
      <c r="C131" s="88"/>
      <c r="D131" s="423"/>
      <c r="E131" s="115"/>
      <c r="F131" s="403"/>
      <c r="G131" s="116"/>
      <c r="H131" s="153" t="s">
        <v>64</v>
      </c>
      <c r="I131" s="162">
        <f>SUM(I129:I130)</f>
        <v>35</v>
      </c>
      <c r="J131" s="162">
        <f>SUM(J129:J130)</f>
        <v>35</v>
      </c>
      <c r="K131" s="162">
        <f>SUM(K129:K130)</f>
        <v>13.4</v>
      </c>
      <c r="L131" s="413"/>
      <c r="M131" s="380"/>
      <c r="N131" s="310"/>
      <c r="O131" s="255"/>
    </row>
    <row r="132" spans="1:15" ht="30.75" customHeight="1">
      <c r="A132" s="86" t="s">
        <v>56</v>
      </c>
      <c r="B132" s="87" t="s">
        <v>55</v>
      </c>
      <c r="C132" s="87" t="s">
        <v>61</v>
      </c>
      <c r="D132" s="395" t="s">
        <v>181</v>
      </c>
      <c r="E132" s="118" t="s">
        <v>77</v>
      </c>
      <c r="F132" s="317">
        <v>188710823</v>
      </c>
      <c r="G132" s="102" t="s">
        <v>246</v>
      </c>
      <c r="H132" s="7" t="s">
        <v>74</v>
      </c>
      <c r="I132" s="133">
        <v>175</v>
      </c>
      <c r="J132" s="133">
        <v>225</v>
      </c>
      <c r="K132" s="133"/>
      <c r="L132" s="417" t="s">
        <v>123</v>
      </c>
      <c r="M132" s="421">
        <v>1</v>
      </c>
      <c r="N132" s="311">
        <v>0</v>
      </c>
      <c r="O132" s="313" t="s">
        <v>39</v>
      </c>
    </row>
    <row r="133" spans="1:15" ht="21.75" customHeight="1" thickBot="1">
      <c r="A133" s="17"/>
      <c r="B133" s="89"/>
      <c r="C133" s="89"/>
      <c r="D133" s="423"/>
      <c r="E133" s="115"/>
      <c r="F133" s="403"/>
      <c r="G133" s="116"/>
      <c r="H133" s="153" t="s">
        <v>64</v>
      </c>
      <c r="I133" s="162">
        <f>SUM(I132:I132)</f>
        <v>175</v>
      </c>
      <c r="J133" s="162">
        <f>SUM(J132:J132)</f>
        <v>225</v>
      </c>
      <c r="K133" s="162"/>
      <c r="L133" s="328"/>
      <c r="M133" s="422"/>
      <c r="N133" s="312"/>
      <c r="O133" s="265"/>
    </row>
    <row r="134" spans="1:15" ht="26.25" customHeight="1">
      <c r="A134" s="86" t="s">
        <v>56</v>
      </c>
      <c r="B134" s="87" t="s">
        <v>55</v>
      </c>
      <c r="C134" s="87" t="s">
        <v>66</v>
      </c>
      <c r="D134" s="395" t="s">
        <v>37</v>
      </c>
      <c r="E134" s="249"/>
      <c r="F134" s="317">
        <v>9046473</v>
      </c>
      <c r="G134" s="102" t="s">
        <v>97</v>
      </c>
      <c r="H134" s="7" t="s">
        <v>57</v>
      </c>
      <c r="I134" s="133">
        <v>85.5</v>
      </c>
      <c r="J134" s="133">
        <v>85.5</v>
      </c>
      <c r="K134" s="133">
        <v>85.5</v>
      </c>
      <c r="L134" s="276" t="s">
        <v>21</v>
      </c>
      <c r="M134" s="216">
        <v>100</v>
      </c>
      <c r="N134" s="216">
        <v>100</v>
      </c>
      <c r="O134" s="294" t="s">
        <v>5</v>
      </c>
    </row>
    <row r="135" spans="1:15" ht="23.25" customHeight="1" thickBot="1">
      <c r="A135" s="15"/>
      <c r="B135" s="88"/>
      <c r="C135" s="88"/>
      <c r="D135" s="423"/>
      <c r="E135" s="251"/>
      <c r="F135" s="403"/>
      <c r="G135" s="116"/>
      <c r="H135" s="153" t="s">
        <v>64</v>
      </c>
      <c r="I135" s="162">
        <f>SUM(I134:I134)</f>
        <v>85.5</v>
      </c>
      <c r="J135" s="162">
        <f>SUM(J134:J134)</f>
        <v>85.5</v>
      </c>
      <c r="K135" s="162">
        <f>SUM(K134:K134)</f>
        <v>85.5</v>
      </c>
      <c r="L135" s="277"/>
      <c r="M135" s="167"/>
      <c r="N135" s="163"/>
      <c r="O135" s="296"/>
    </row>
    <row r="136" spans="1:15" ht="18.75" customHeight="1">
      <c r="A136" s="407" t="s">
        <v>56</v>
      </c>
      <c r="B136" s="404" t="s">
        <v>56</v>
      </c>
      <c r="C136" s="404" t="s">
        <v>54</v>
      </c>
      <c r="D136" s="332" t="s">
        <v>306</v>
      </c>
      <c r="E136" s="249"/>
      <c r="F136" s="329">
        <v>9046435</v>
      </c>
      <c r="G136" s="314" t="s">
        <v>103</v>
      </c>
      <c r="H136" s="12" t="s">
        <v>57</v>
      </c>
      <c r="I136" s="129">
        <f>442.7</f>
        <v>442.7</v>
      </c>
      <c r="J136" s="129">
        <f>442.7</f>
        <v>442.7</v>
      </c>
      <c r="K136" s="129">
        <v>442.7</v>
      </c>
      <c r="L136" s="97" t="s">
        <v>81</v>
      </c>
      <c r="M136" s="126">
        <v>15.25</v>
      </c>
      <c r="N136" s="126">
        <v>15.25</v>
      </c>
      <c r="O136" s="54" t="s">
        <v>207</v>
      </c>
    </row>
    <row r="137" spans="1:15" ht="19.5" customHeight="1">
      <c r="A137" s="406"/>
      <c r="B137" s="405"/>
      <c r="C137" s="405"/>
      <c r="D137" s="333"/>
      <c r="E137" s="374"/>
      <c r="F137" s="330"/>
      <c r="G137" s="315"/>
      <c r="H137" s="10" t="s">
        <v>82</v>
      </c>
      <c r="I137" s="111">
        <v>6</v>
      </c>
      <c r="J137" s="111">
        <v>6</v>
      </c>
      <c r="K137" s="111">
        <v>6</v>
      </c>
      <c r="L137" s="376" t="s">
        <v>179</v>
      </c>
      <c r="M137" s="414">
        <v>38</v>
      </c>
      <c r="N137" s="299">
        <v>18</v>
      </c>
      <c r="O137" s="297" t="s">
        <v>6</v>
      </c>
    </row>
    <row r="138" spans="1:15" ht="18" customHeight="1">
      <c r="A138" s="406"/>
      <c r="B138" s="405"/>
      <c r="C138" s="405"/>
      <c r="D138" s="333"/>
      <c r="E138" s="374"/>
      <c r="F138" s="330"/>
      <c r="G138" s="315"/>
      <c r="H138" s="10" t="s">
        <v>74</v>
      </c>
      <c r="I138" s="111">
        <v>20</v>
      </c>
      <c r="J138" s="111">
        <v>20</v>
      </c>
      <c r="K138" s="111">
        <v>17.5</v>
      </c>
      <c r="L138" s="377"/>
      <c r="M138" s="415"/>
      <c r="N138" s="260"/>
      <c r="O138" s="298"/>
    </row>
    <row r="139" spans="1:15" ht="30.75" customHeight="1">
      <c r="A139" s="406"/>
      <c r="B139" s="405"/>
      <c r="C139" s="405"/>
      <c r="D139" s="333"/>
      <c r="E139" s="374"/>
      <c r="F139" s="330"/>
      <c r="G139" s="315"/>
      <c r="H139" s="18" t="s">
        <v>186</v>
      </c>
      <c r="I139" s="111"/>
      <c r="J139" s="111">
        <v>1.3</v>
      </c>
      <c r="K139" s="111">
        <v>1.3</v>
      </c>
      <c r="L139" s="377"/>
      <c r="M139" s="415"/>
      <c r="N139" s="260"/>
      <c r="O139" s="298"/>
    </row>
    <row r="140" spans="1:15" ht="19.5" customHeight="1" thickBot="1">
      <c r="A140" s="408"/>
      <c r="B140" s="409"/>
      <c r="C140" s="409"/>
      <c r="D140" s="334"/>
      <c r="E140" s="375"/>
      <c r="F140" s="331"/>
      <c r="G140" s="316"/>
      <c r="H140" s="145" t="s">
        <v>64</v>
      </c>
      <c r="I140" s="138">
        <f>I136+I137+I138+I139</f>
        <v>468.7</v>
      </c>
      <c r="J140" s="138">
        <f>J136+J137+J138+J139</f>
        <v>470</v>
      </c>
      <c r="K140" s="138">
        <f>K136+K137+K138+K139</f>
        <v>467.5</v>
      </c>
      <c r="L140" s="378"/>
      <c r="M140" s="416"/>
      <c r="N140" s="253"/>
      <c r="O140" s="255"/>
    </row>
    <row r="141" spans="1:15" ht="39.75" customHeight="1">
      <c r="A141" s="407" t="s">
        <v>56</v>
      </c>
      <c r="B141" s="404" t="s">
        <v>56</v>
      </c>
      <c r="C141" s="404" t="s">
        <v>55</v>
      </c>
      <c r="D141" s="333" t="s">
        <v>11</v>
      </c>
      <c r="E141" s="374"/>
      <c r="F141" s="330">
        <v>9046435</v>
      </c>
      <c r="G141" s="315" t="s">
        <v>103</v>
      </c>
      <c r="H141" s="12" t="s">
        <v>57</v>
      </c>
      <c r="I141" s="146">
        <v>143.4</v>
      </c>
      <c r="J141" s="146">
        <v>143.4</v>
      </c>
      <c r="K141" s="110">
        <v>143.4</v>
      </c>
      <c r="L141" s="42" t="s">
        <v>126</v>
      </c>
      <c r="M141" s="198">
        <v>89</v>
      </c>
      <c r="N141" s="198">
        <v>206</v>
      </c>
      <c r="O141" s="59" t="s">
        <v>7</v>
      </c>
    </row>
    <row r="142" spans="1:15" ht="38.25" customHeight="1">
      <c r="A142" s="406"/>
      <c r="B142" s="405"/>
      <c r="C142" s="405"/>
      <c r="D142" s="333"/>
      <c r="E142" s="374"/>
      <c r="F142" s="330"/>
      <c r="G142" s="315"/>
      <c r="H142" s="18" t="s">
        <v>167</v>
      </c>
      <c r="I142" s="111">
        <v>5</v>
      </c>
      <c r="J142" s="111"/>
      <c r="K142" s="130"/>
      <c r="L142" s="168" t="s">
        <v>104</v>
      </c>
      <c r="M142" s="171">
        <v>30</v>
      </c>
      <c r="N142" s="171">
        <v>16</v>
      </c>
      <c r="O142" s="56" t="s">
        <v>43</v>
      </c>
    </row>
    <row r="143" spans="1:15" ht="25.5" customHeight="1">
      <c r="A143" s="406"/>
      <c r="B143" s="405"/>
      <c r="C143" s="405"/>
      <c r="D143" s="333"/>
      <c r="E143" s="374"/>
      <c r="F143" s="330"/>
      <c r="G143" s="315"/>
      <c r="H143" s="10" t="s">
        <v>83</v>
      </c>
      <c r="I143" s="111">
        <v>6</v>
      </c>
      <c r="J143" s="111">
        <v>33.8</v>
      </c>
      <c r="K143" s="111">
        <v>30.2</v>
      </c>
      <c r="L143" s="100" t="s">
        <v>127</v>
      </c>
      <c r="M143" s="18">
        <v>1</v>
      </c>
      <c r="N143" s="18">
        <v>1</v>
      </c>
      <c r="O143" s="62" t="s">
        <v>8</v>
      </c>
    </row>
    <row r="144" spans="1:15" ht="27.75" customHeight="1">
      <c r="A144" s="406"/>
      <c r="B144" s="405"/>
      <c r="C144" s="405"/>
      <c r="D144" s="333"/>
      <c r="E144" s="374"/>
      <c r="F144" s="330"/>
      <c r="G144" s="315"/>
      <c r="H144" s="10" t="s">
        <v>82</v>
      </c>
      <c r="I144" s="111">
        <v>218</v>
      </c>
      <c r="J144" s="111">
        <v>218</v>
      </c>
      <c r="K144" s="111">
        <v>35.3</v>
      </c>
      <c r="L144" s="127" t="s">
        <v>22</v>
      </c>
      <c r="M144" s="18">
        <v>1</v>
      </c>
      <c r="N144" s="18">
        <v>1</v>
      </c>
      <c r="O144" s="62" t="s">
        <v>44</v>
      </c>
    </row>
    <row r="145" spans="1:15" ht="63.75" customHeight="1" thickBot="1">
      <c r="A145" s="406"/>
      <c r="B145" s="405"/>
      <c r="C145" s="405"/>
      <c r="D145" s="333"/>
      <c r="E145" s="374"/>
      <c r="F145" s="330"/>
      <c r="G145" s="315"/>
      <c r="H145" s="120" t="s">
        <v>64</v>
      </c>
      <c r="I145" s="217">
        <f>I144+I143+I142+I141</f>
        <v>372.4</v>
      </c>
      <c r="J145" s="217">
        <f>J144+J143+J142+J141</f>
        <v>395.20000000000005</v>
      </c>
      <c r="K145" s="217">
        <f>K144+K143+K142+K141</f>
        <v>208.9</v>
      </c>
      <c r="L145" s="112" t="s">
        <v>125</v>
      </c>
      <c r="M145" s="44">
        <v>9</v>
      </c>
      <c r="N145" s="44">
        <v>9</v>
      </c>
      <c r="O145" s="80" t="s">
        <v>9</v>
      </c>
    </row>
    <row r="146" spans="1:15" ht="29.25" customHeight="1">
      <c r="A146" s="407" t="s">
        <v>56</v>
      </c>
      <c r="B146" s="404" t="s">
        <v>56</v>
      </c>
      <c r="C146" s="404" t="s">
        <v>56</v>
      </c>
      <c r="D146" s="332" t="s">
        <v>293</v>
      </c>
      <c r="E146" s="249"/>
      <c r="F146" s="329">
        <v>9046435</v>
      </c>
      <c r="G146" s="314" t="s">
        <v>103</v>
      </c>
      <c r="H146" s="249" t="s">
        <v>57</v>
      </c>
      <c r="I146" s="420">
        <v>7</v>
      </c>
      <c r="J146" s="420">
        <v>7</v>
      </c>
      <c r="K146" s="519">
        <v>7</v>
      </c>
      <c r="L146" s="332" t="s">
        <v>168</v>
      </c>
      <c r="M146" s="410">
        <v>1</v>
      </c>
      <c r="N146" s="300">
        <v>1</v>
      </c>
      <c r="O146" s="294" t="s">
        <v>10</v>
      </c>
    </row>
    <row r="147" spans="1:15" ht="22.5" customHeight="1">
      <c r="A147" s="406"/>
      <c r="B147" s="405"/>
      <c r="C147" s="405"/>
      <c r="D147" s="333"/>
      <c r="E147" s="374"/>
      <c r="F147" s="330"/>
      <c r="G147" s="315"/>
      <c r="H147" s="418"/>
      <c r="I147" s="418"/>
      <c r="J147" s="418"/>
      <c r="K147" s="418"/>
      <c r="L147" s="372"/>
      <c r="M147" s="411"/>
      <c r="N147" s="301"/>
      <c r="O147" s="295"/>
    </row>
    <row r="148" spans="1:15" ht="19.5" customHeight="1">
      <c r="A148" s="406"/>
      <c r="B148" s="405"/>
      <c r="C148" s="405"/>
      <c r="D148" s="333"/>
      <c r="E148" s="374"/>
      <c r="F148" s="330"/>
      <c r="G148" s="315"/>
      <c r="H148" s="419"/>
      <c r="I148" s="419"/>
      <c r="J148" s="419"/>
      <c r="K148" s="419"/>
      <c r="L148" s="372"/>
      <c r="M148" s="411"/>
      <c r="N148" s="301"/>
      <c r="O148" s="295"/>
    </row>
    <row r="149" spans="1:15" ht="28.5" customHeight="1" thickBot="1">
      <c r="A149" s="406"/>
      <c r="B149" s="409"/>
      <c r="C149" s="409"/>
      <c r="D149" s="334"/>
      <c r="E149" s="375"/>
      <c r="F149" s="331"/>
      <c r="G149" s="316"/>
      <c r="H149" s="145" t="s">
        <v>64</v>
      </c>
      <c r="I149" s="138">
        <f>SUM(I146:I148)</f>
        <v>7</v>
      </c>
      <c r="J149" s="138">
        <f>SUM(J146:J148)</f>
        <v>7</v>
      </c>
      <c r="K149" s="138">
        <f>SUM(K146:K148)</f>
        <v>7</v>
      </c>
      <c r="L149" s="373"/>
      <c r="M149" s="366"/>
      <c r="N149" s="302"/>
      <c r="O149" s="296"/>
    </row>
    <row r="150" spans="1:15" ht="16.5" customHeight="1" thickBot="1">
      <c r="A150" s="234" t="s">
        <v>58</v>
      </c>
      <c r="B150" s="382" t="s">
        <v>295</v>
      </c>
      <c r="C150" s="383"/>
      <c r="D150" s="383"/>
      <c r="E150" s="383"/>
      <c r="F150" s="383"/>
      <c r="G150" s="383"/>
      <c r="H150" s="384"/>
      <c r="I150" s="21">
        <f>I8+I11+I13+I16+I21+I24+I26+I29+I31+I34+I39+I43+I47+I51+I57+I61+I66+I70+I74+I76+I83+I87+I91+I95+I99+I105+I108+I110+I112+I116+I121+I126+I128+I131+I133+I135+I140+I145+I149</f>
        <v>12202.700000000003</v>
      </c>
      <c r="J150" s="21">
        <f>J8+J11+J13+J16+J21+J24+J26+J29+J31+J34+J39+J43+J47+J51+J57+J61+J66+J70+J74+J76+J83+J87+J91+J95+J99+J105+J108+J110+J112+J116+J121+J126+J128+J131+J133+J135+J140+J145+J149</f>
        <v>12432.500000000004</v>
      </c>
      <c r="K150" s="21">
        <f>K8+K11+K13+K16+K21+K24+K26+K29+K31+K34+K39+K43+K47+K51+K57+K61+K66+K70+K74+K76+K83+K87+K91+K95+K99+K105+K108+K110+K112+K116+K121+K126+K128+K131+K133+K135+K140+K145+K149</f>
        <v>11419.4</v>
      </c>
      <c r="L150" s="218"/>
      <c r="M150" s="218"/>
      <c r="N150" s="218"/>
      <c r="O150" s="219"/>
    </row>
    <row r="151" spans="1:15" ht="15.75" customHeight="1">
      <c r="A151" s="577" t="s">
        <v>294</v>
      </c>
      <c r="B151" s="577"/>
      <c r="C151" s="577"/>
      <c r="D151" s="577"/>
      <c r="E151" s="577"/>
      <c r="F151" s="577"/>
      <c r="G151" s="577"/>
      <c r="H151" s="577"/>
      <c r="I151" s="577"/>
      <c r="J151" s="577"/>
      <c r="K151" s="577"/>
      <c r="L151" s="577"/>
      <c r="M151" s="577"/>
      <c r="N151" s="577"/>
      <c r="O151" s="63"/>
    </row>
    <row r="152" spans="1:15" ht="20.25" customHeight="1" thickBot="1">
      <c r="A152" s="64" t="s">
        <v>12</v>
      </c>
      <c r="B152" s="231"/>
      <c r="C152" s="231"/>
      <c r="D152" s="231"/>
      <c r="E152" s="231"/>
      <c r="F152" s="231"/>
      <c r="G152" s="231"/>
      <c r="H152" s="232"/>
      <c r="I152" s="232"/>
      <c r="J152" s="232"/>
      <c r="K152" s="233"/>
      <c r="L152" s="233"/>
      <c r="M152" s="233"/>
      <c r="N152" s="233"/>
      <c r="O152" s="63"/>
    </row>
    <row r="153" spans="1:15" ht="50.25" customHeight="1" thickBot="1">
      <c r="A153" s="64"/>
      <c r="B153" s="64"/>
      <c r="C153" s="64"/>
      <c r="D153" s="501" t="s">
        <v>153</v>
      </c>
      <c r="E153" s="502"/>
      <c r="F153" s="502"/>
      <c r="G153" s="503"/>
      <c r="H153" s="280" t="s">
        <v>185</v>
      </c>
      <c r="I153" s="281"/>
      <c r="J153" s="274" t="s">
        <v>46</v>
      </c>
      <c r="K153" s="275"/>
      <c r="L153" s="65" t="s">
        <v>45</v>
      </c>
      <c r="M153" s="64"/>
      <c r="N153" s="64"/>
      <c r="O153" s="63"/>
    </row>
    <row r="154" spans="1:15" ht="21" customHeight="1" thickBot="1">
      <c r="A154" s="64"/>
      <c r="B154" s="66"/>
      <c r="C154" s="66"/>
      <c r="D154" s="504" t="s">
        <v>281</v>
      </c>
      <c r="E154" s="505"/>
      <c r="F154" s="505"/>
      <c r="G154" s="506"/>
      <c r="H154" s="287">
        <f>H155+H157+H158+H159+H160+H156</f>
        <v>11644.7</v>
      </c>
      <c r="I154" s="288"/>
      <c r="J154" s="287">
        <f>J155+J157+J158+J159+J160+J156</f>
        <v>11327.000000000002</v>
      </c>
      <c r="K154" s="288"/>
      <c r="L154" s="19">
        <f>L155+L157+L158+L159+L160+L156</f>
        <v>10720.400000000001</v>
      </c>
      <c r="M154" s="36"/>
      <c r="N154" s="63"/>
      <c r="O154" s="63"/>
    </row>
    <row r="155" spans="1:15" ht="19.5" customHeight="1">
      <c r="A155" s="64"/>
      <c r="B155" s="66"/>
      <c r="C155" s="66"/>
      <c r="D155" s="513" t="s">
        <v>161</v>
      </c>
      <c r="E155" s="514"/>
      <c r="F155" s="514"/>
      <c r="G155" s="515"/>
      <c r="H155" s="293">
        <f>SUMIF(H7:H149,H146,I7:I149)</f>
        <v>9085.400000000001</v>
      </c>
      <c r="I155" s="263"/>
      <c r="J155" s="289">
        <f>SUMIF(H7:H149,H146,J7:J149)</f>
        <v>9783.2</v>
      </c>
      <c r="K155" s="290"/>
      <c r="L155" s="67">
        <f>SUMIF(H7:H149,H141,K7:K149)</f>
        <v>9774.400000000001</v>
      </c>
      <c r="M155" s="64"/>
      <c r="N155" s="64"/>
      <c r="O155" s="63"/>
    </row>
    <row r="156" spans="1:15" ht="26.25" customHeight="1">
      <c r="A156" s="64"/>
      <c r="B156" s="66"/>
      <c r="C156" s="66"/>
      <c r="D156" s="510" t="s">
        <v>187</v>
      </c>
      <c r="E156" s="516"/>
      <c r="F156" s="516"/>
      <c r="G156" s="517"/>
      <c r="H156" s="282"/>
      <c r="I156" s="283"/>
      <c r="J156" s="291">
        <f>SUMIF(H11:H149,H107,J11:J149)</f>
        <v>44.89999999999999</v>
      </c>
      <c r="K156" s="292"/>
      <c r="L156" s="68">
        <f>SUMIF(H11:H149,H139,K11:K149)</f>
        <v>44.89999999999999</v>
      </c>
      <c r="M156" s="64"/>
      <c r="N156" s="64"/>
      <c r="O156" s="63"/>
    </row>
    <row r="157" spans="1:15" ht="37.5" customHeight="1">
      <c r="A157" s="64"/>
      <c r="B157" s="66"/>
      <c r="C157" s="66"/>
      <c r="D157" s="510" t="s">
        <v>162</v>
      </c>
      <c r="E157" s="511"/>
      <c r="F157" s="511"/>
      <c r="G157" s="512"/>
      <c r="H157" s="286">
        <f>SUMIF(H7:H149,H114,I7:I149)</f>
        <v>1328.8000000000002</v>
      </c>
      <c r="I157" s="283"/>
      <c r="J157" s="272">
        <f>SUMIF(H7:H149,H114,J7:J149)</f>
        <v>0</v>
      </c>
      <c r="K157" s="273"/>
      <c r="L157" s="68">
        <f>SUMIF(H11:H149,H114,K11:K149)</f>
        <v>0</v>
      </c>
      <c r="M157" s="64"/>
      <c r="N157" s="64"/>
      <c r="O157" s="63"/>
    </row>
    <row r="158" spans="1:15" ht="25.5" customHeight="1">
      <c r="A158" s="64"/>
      <c r="B158" s="66"/>
      <c r="C158" s="66"/>
      <c r="D158" s="510" t="s">
        <v>169</v>
      </c>
      <c r="E158" s="511"/>
      <c r="F158" s="511"/>
      <c r="G158" s="512"/>
      <c r="H158" s="286">
        <f>SUMIF(H7:H149,"SB(SP)",I7:I149)</f>
        <v>712.5</v>
      </c>
      <c r="I158" s="283"/>
      <c r="J158" s="272">
        <f>SUMIF(H7:H149,H144,J7:J149)</f>
        <v>798.6</v>
      </c>
      <c r="K158" s="273"/>
      <c r="L158" s="69">
        <f>SUMIF(H11:H149,H144,K11:K149)</f>
        <v>579.1999999999999</v>
      </c>
      <c r="M158" s="64"/>
      <c r="N158" s="64"/>
      <c r="O158" s="70"/>
    </row>
    <row r="159" spans="1:15" ht="26.25" customHeight="1">
      <c r="A159" s="64"/>
      <c r="B159" s="66"/>
      <c r="C159" s="66"/>
      <c r="D159" s="510" t="s">
        <v>163</v>
      </c>
      <c r="E159" s="511"/>
      <c r="F159" s="511"/>
      <c r="G159" s="512"/>
      <c r="H159" s="286">
        <f>SUMIF(H7:H149,H79,I7:I149)</f>
        <v>288</v>
      </c>
      <c r="I159" s="283"/>
      <c r="J159" s="272">
        <f>SUMIF(H7:H149,H79,J7:J149)</f>
        <v>297.2</v>
      </c>
      <c r="K159" s="273"/>
      <c r="L159" s="69">
        <f>SUMIF(H11:H149,H79,K11:K149)</f>
        <v>222.1</v>
      </c>
      <c r="M159" s="63"/>
      <c r="N159" s="63"/>
      <c r="O159" s="63"/>
    </row>
    <row r="160" spans="1:15" ht="18" customHeight="1" thickBot="1">
      <c r="A160" s="64"/>
      <c r="B160" s="66"/>
      <c r="C160" s="66"/>
      <c r="D160" s="531" t="s">
        <v>164</v>
      </c>
      <c r="E160" s="532"/>
      <c r="F160" s="532"/>
      <c r="G160" s="533"/>
      <c r="H160" s="278">
        <f>SUMIF(H7:H149,H138,I7:I149)</f>
        <v>230</v>
      </c>
      <c r="I160" s="279"/>
      <c r="J160" s="266">
        <f>SUMIF(H7:H149,H138,J7:J149)</f>
        <v>403.1</v>
      </c>
      <c r="K160" s="267"/>
      <c r="L160" s="23">
        <f>SUMIF(H11:H149,H138,K11:K149)</f>
        <v>99.80000000000001</v>
      </c>
      <c r="M160" s="63"/>
      <c r="N160" s="63"/>
      <c r="O160" s="63"/>
    </row>
    <row r="161" spans="1:15" ht="14.25" customHeight="1" thickBot="1">
      <c r="A161" s="64"/>
      <c r="B161" s="64"/>
      <c r="C161" s="64"/>
      <c r="D161" s="528" t="s">
        <v>282</v>
      </c>
      <c r="E161" s="529"/>
      <c r="F161" s="529"/>
      <c r="G161" s="530"/>
      <c r="H161" s="284">
        <f>H162+H164+H163</f>
        <v>558</v>
      </c>
      <c r="I161" s="285"/>
      <c r="J161" s="268">
        <f>J162+J164+J163</f>
        <v>1105.5</v>
      </c>
      <c r="K161" s="269"/>
      <c r="L161" s="20">
        <f>L162+L164+L163</f>
        <v>699</v>
      </c>
      <c r="M161" s="71"/>
      <c r="N161" s="70"/>
      <c r="O161" s="70"/>
    </row>
    <row r="162" spans="1:15" ht="20.25" customHeight="1">
      <c r="A162" s="64"/>
      <c r="B162" s="64"/>
      <c r="C162" s="64"/>
      <c r="D162" s="513" t="s">
        <v>165</v>
      </c>
      <c r="E162" s="514"/>
      <c r="F162" s="514"/>
      <c r="G162" s="515"/>
      <c r="H162" s="262">
        <f>SUMIF(H7:H149,"ES",I7:I149)</f>
        <v>367</v>
      </c>
      <c r="I162" s="263"/>
      <c r="J162" s="270">
        <f>SUMIF(H7:H149,"ES",J7:J149)</f>
        <v>613.7</v>
      </c>
      <c r="K162" s="271"/>
      <c r="L162" s="72">
        <f>SUMIF(H11:H149,"ES",K11:K149)</f>
        <v>254.10000000000002</v>
      </c>
      <c r="M162" s="63"/>
      <c r="N162" s="70"/>
      <c r="O162" s="63"/>
    </row>
    <row r="163" spans="1:15" ht="18.75" customHeight="1">
      <c r="A163" s="64"/>
      <c r="B163" s="64"/>
      <c r="C163" s="64"/>
      <c r="D163" s="522" t="s">
        <v>166</v>
      </c>
      <c r="E163" s="523"/>
      <c r="F163" s="523"/>
      <c r="G163" s="524"/>
      <c r="H163" s="286">
        <f>SUMIF(H7:H146,H142,I7:I146)</f>
        <v>5</v>
      </c>
      <c r="I163" s="283"/>
      <c r="J163" s="272">
        <f>SUMIF(H7:H149,H142,J7:J149)</f>
        <v>0</v>
      </c>
      <c r="K163" s="273"/>
      <c r="L163" s="68">
        <f>SUMIF(H11:H149,H142,K11:K149)</f>
        <v>0</v>
      </c>
      <c r="M163" s="63"/>
      <c r="N163" s="70"/>
      <c r="O163" s="63"/>
    </row>
    <row r="164" spans="1:15" ht="19.5" customHeight="1" thickBot="1">
      <c r="A164" s="64"/>
      <c r="B164" s="64"/>
      <c r="C164" s="64"/>
      <c r="D164" s="525" t="s">
        <v>154</v>
      </c>
      <c r="E164" s="526"/>
      <c r="F164" s="526"/>
      <c r="G164" s="527"/>
      <c r="H164" s="278">
        <f>SUMIF(H7:H149,H82,I7:I149)</f>
        <v>186</v>
      </c>
      <c r="I164" s="279"/>
      <c r="J164" s="266">
        <f>SUMIF(H7:H149,H119,J7:J149)</f>
        <v>491.8</v>
      </c>
      <c r="K164" s="267"/>
      <c r="L164" s="73">
        <f>SUMIF(H11:H149,H143,K11:K149)</f>
        <v>444.9</v>
      </c>
      <c r="M164" s="63"/>
      <c r="N164" s="70"/>
      <c r="O164" s="63"/>
    </row>
    <row r="165" spans="1:15" ht="17.25" customHeight="1" thickBot="1">
      <c r="A165" s="64"/>
      <c r="B165" s="64"/>
      <c r="C165" s="64"/>
      <c r="D165" s="382" t="s">
        <v>64</v>
      </c>
      <c r="E165" s="383"/>
      <c r="F165" s="383"/>
      <c r="G165" s="384"/>
      <c r="H165" s="535">
        <f>H154+H161</f>
        <v>12202.7</v>
      </c>
      <c r="I165" s="536"/>
      <c r="J165" s="534">
        <f>J154+J161</f>
        <v>12432.500000000002</v>
      </c>
      <c r="K165" s="288"/>
      <c r="L165" s="21">
        <f>L154+L161</f>
        <v>11419.400000000001</v>
      </c>
      <c r="M165" s="36"/>
      <c r="N165" s="63"/>
      <c r="O165" s="63"/>
    </row>
    <row r="166" spans="1:15" ht="30.75" customHeight="1">
      <c r="A166" s="64"/>
      <c r="B166" s="64"/>
      <c r="C166" s="64"/>
      <c r="E166" s="64"/>
      <c r="G166" s="64"/>
      <c r="H166" s="74"/>
      <c r="I166" s="64"/>
      <c r="J166" s="75"/>
      <c r="K166" s="75"/>
      <c r="L166" s="64"/>
      <c r="M166" s="64"/>
      <c r="N166" s="64"/>
      <c r="O166" s="63"/>
    </row>
  </sheetData>
  <sheetProtection/>
  <mergeCells count="396">
    <mergeCell ref="A151:N151"/>
    <mergeCell ref="M75:M76"/>
    <mergeCell ref="N75:N76"/>
    <mergeCell ref="O82:O83"/>
    <mergeCell ref="F106:F108"/>
    <mergeCell ref="G92:G95"/>
    <mergeCell ref="M85:M87"/>
    <mergeCell ref="M88:M91"/>
    <mergeCell ref="O75:O76"/>
    <mergeCell ref="M98:M99"/>
    <mergeCell ref="M94:M95"/>
    <mergeCell ref="O71:O74"/>
    <mergeCell ref="O67:O70"/>
    <mergeCell ref="O64:O66"/>
    <mergeCell ref="N64:N66"/>
    <mergeCell ref="N71:N73"/>
    <mergeCell ref="N67:N70"/>
    <mergeCell ref="O85:O87"/>
    <mergeCell ref="O88:O91"/>
    <mergeCell ref="F52:F57"/>
    <mergeCell ref="F48:F51"/>
    <mergeCell ref="L44:L47"/>
    <mergeCell ref="L60:L61"/>
    <mergeCell ref="L67:L70"/>
    <mergeCell ref="M67:M70"/>
    <mergeCell ref="M64:M66"/>
    <mergeCell ref="L64:L66"/>
    <mergeCell ref="O54:O57"/>
    <mergeCell ref="O60:O61"/>
    <mergeCell ref="N54:N57"/>
    <mergeCell ref="N60:N61"/>
    <mergeCell ref="M44:M47"/>
    <mergeCell ref="F58:F61"/>
    <mergeCell ref="G58:G61"/>
    <mergeCell ref="M60:M61"/>
    <mergeCell ref="L54:L57"/>
    <mergeCell ref="M54:M57"/>
    <mergeCell ref="O7:O8"/>
    <mergeCell ref="N7:N8"/>
    <mergeCell ref="N25:N26"/>
    <mergeCell ref="O25:O26"/>
    <mergeCell ref="O17:O18"/>
    <mergeCell ref="N20:N21"/>
    <mergeCell ref="O20:O21"/>
    <mergeCell ref="N12:N13"/>
    <mergeCell ref="O12:O13"/>
    <mergeCell ref="J164:K164"/>
    <mergeCell ref="J165:K165"/>
    <mergeCell ref="H163:I163"/>
    <mergeCell ref="H164:I164"/>
    <mergeCell ref="H165:I165"/>
    <mergeCell ref="J163:K163"/>
    <mergeCell ref="D158:G158"/>
    <mergeCell ref="D163:G163"/>
    <mergeCell ref="D165:G165"/>
    <mergeCell ref="D164:G164"/>
    <mergeCell ref="D159:G159"/>
    <mergeCell ref="D162:G162"/>
    <mergeCell ref="D161:G161"/>
    <mergeCell ref="D160:G160"/>
    <mergeCell ref="D157:G157"/>
    <mergeCell ref="D155:G155"/>
    <mergeCell ref="D156:G156"/>
    <mergeCell ref="L12:L13"/>
    <mergeCell ref="L20:L21"/>
    <mergeCell ref="K146:K148"/>
    <mergeCell ref="F71:F74"/>
    <mergeCell ref="F75:F76"/>
    <mergeCell ref="F109:F110"/>
    <mergeCell ref="F113:F116"/>
    <mergeCell ref="H4:H6"/>
    <mergeCell ref="I5:I6"/>
    <mergeCell ref="D153:G153"/>
    <mergeCell ref="D154:G154"/>
    <mergeCell ref="G111:G112"/>
    <mergeCell ref="F111:F112"/>
    <mergeCell ref="F9:F11"/>
    <mergeCell ref="G7:G8"/>
    <mergeCell ref="F4:F6"/>
    <mergeCell ref="G22:G24"/>
    <mergeCell ref="L7:L8"/>
    <mergeCell ref="L4:N4"/>
    <mergeCell ref="M5:M6"/>
    <mergeCell ref="J5:J6"/>
    <mergeCell ref="K5:K6"/>
    <mergeCell ref="I4:K4"/>
    <mergeCell ref="L5:L6"/>
    <mergeCell ref="A4:C6"/>
    <mergeCell ref="D7:D8"/>
    <mergeCell ref="G9:G11"/>
    <mergeCell ref="E9:E11"/>
    <mergeCell ref="E7:E8"/>
    <mergeCell ref="G4:G6"/>
    <mergeCell ref="F7:F8"/>
    <mergeCell ref="D9:D11"/>
    <mergeCell ref="D4:D6"/>
    <mergeCell ref="E4:E6"/>
    <mergeCell ref="A12:A13"/>
    <mergeCell ref="B12:B13"/>
    <mergeCell ref="C12:C13"/>
    <mergeCell ref="A7:A8"/>
    <mergeCell ref="B7:B8"/>
    <mergeCell ref="C7:C8"/>
    <mergeCell ref="A9:A11"/>
    <mergeCell ref="B9:B11"/>
    <mergeCell ref="C9:C11"/>
    <mergeCell ref="C14:C16"/>
    <mergeCell ref="D14:D16"/>
    <mergeCell ref="E14:E16"/>
    <mergeCell ref="C22:C24"/>
    <mergeCell ref="C17:C21"/>
    <mergeCell ref="D17:D21"/>
    <mergeCell ref="E67:E70"/>
    <mergeCell ref="E52:E57"/>
    <mergeCell ref="F32:F34"/>
    <mergeCell ref="F27:F29"/>
    <mergeCell ref="F30:F31"/>
    <mergeCell ref="F67:F70"/>
    <mergeCell ref="F62:F66"/>
    <mergeCell ref="F40:F43"/>
    <mergeCell ref="E40:E43"/>
    <mergeCell ref="E58:E61"/>
    <mergeCell ref="D30:D31"/>
    <mergeCell ref="E22:E24"/>
    <mergeCell ref="D22:D24"/>
    <mergeCell ref="D27:D29"/>
    <mergeCell ref="E30:E31"/>
    <mergeCell ref="E25:E26"/>
    <mergeCell ref="E27:E29"/>
    <mergeCell ref="D25:D26"/>
    <mergeCell ref="A17:A21"/>
    <mergeCell ref="A25:A26"/>
    <mergeCell ref="B25:B26"/>
    <mergeCell ref="C25:C26"/>
    <mergeCell ref="A22:A24"/>
    <mergeCell ref="B17:B21"/>
    <mergeCell ref="B22:B24"/>
    <mergeCell ref="O4:O6"/>
    <mergeCell ref="N5:N6"/>
    <mergeCell ref="M20:M21"/>
    <mergeCell ref="F18:F21"/>
    <mergeCell ref="M12:M13"/>
    <mergeCell ref="G12:G13"/>
    <mergeCell ref="L17:L18"/>
    <mergeCell ref="F14:F16"/>
    <mergeCell ref="G14:G16"/>
    <mergeCell ref="M7:M8"/>
    <mergeCell ref="D12:D13"/>
    <mergeCell ref="E12:E13"/>
    <mergeCell ref="M25:M26"/>
    <mergeCell ref="G25:G26"/>
    <mergeCell ref="F25:F26"/>
    <mergeCell ref="F12:F13"/>
    <mergeCell ref="G18:G21"/>
    <mergeCell ref="F22:F24"/>
    <mergeCell ref="G32:G34"/>
    <mergeCell ref="G27:G29"/>
    <mergeCell ref="G30:G31"/>
    <mergeCell ref="G35:G39"/>
    <mergeCell ref="M33:M34"/>
    <mergeCell ref="L25:L26"/>
    <mergeCell ref="M37:M39"/>
    <mergeCell ref="L28:L29"/>
    <mergeCell ref="L30:L31"/>
    <mergeCell ref="L33:L34"/>
    <mergeCell ref="E35:E39"/>
    <mergeCell ref="L37:L39"/>
    <mergeCell ref="C92:C95"/>
    <mergeCell ref="D77:D83"/>
    <mergeCell ref="E84:E87"/>
    <mergeCell ref="E92:E95"/>
    <mergeCell ref="G62:G66"/>
    <mergeCell ref="D52:D57"/>
    <mergeCell ref="G52:G57"/>
    <mergeCell ref="D35:D39"/>
    <mergeCell ref="A52:A57"/>
    <mergeCell ref="A40:A43"/>
    <mergeCell ref="B40:B43"/>
    <mergeCell ref="C40:C43"/>
    <mergeCell ref="A44:A47"/>
    <mergeCell ref="B44:B47"/>
    <mergeCell ref="C44:C47"/>
    <mergeCell ref="B52:B57"/>
    <mergeCell ref="C52:C57"/>
    <mergeCell ref="C48:C51"/>
    <mergeCell ref="A58:A61"/>
    <mergeCell ref="B58:B61"/>
    <mergeCell ref="C58:C61"/>
    <mergeCell ref="A67:A70"/>
    <mergeCell ref="B67:B70"/>
    <mergeCell ref="C67:C70"/>
    <mergeCell ref="A62:A66"/>
    <mergeCell ref="B62:B66"/>
    <mergeCell ref="C62:C66"/>
    <mergeCell ref="A77:A83"/>
    <mergeCell ref="B77:B83"/>
    <mergeCell ref="C77:C83"/>
    <mergeCell ref="A88:A91"/>
    <mergeCell ref="A84:A87"/>
    <mergeCell ref="B84:B87"/>
    <mergeCell ref="C84:C87"/>
    <mergeCell ref="B88:B91"/>
    <mergeCell ref="C88:C91"/>
    <mergeCell ref="A92:A95"/>
    <mergeCell ref="D100:D105"/>
    <mergeCell ref="A100:A105"/>
    <mergeCell ref="B100:B105"/>
    <mergeCell ref="C100:C105"/>
    <mergeCell ref="A96:A99"/>
    <mergeCell ref="B96:B99"/>
    <mergeCell ref="C96:C99"/>
    <mergeCell ref="D92:D95"/>
    <mergeCell ref="B92:B95"/>
    <mergeCell ref="B136:B140"/>
    <mergeCell ref="C136:C140"/>
    <mergeCell ref="D136:D140"/>
    <mergeCell ref="D134:D135"/>
    <mergeCell ref="C127:C128"/>
    <mergeCell ref="A117:A121"/>
    <mergeCell ref="B117:B121"/>
    <mergeCell ref="C117:C121"/>
    <mergeCell ref="A122:A126"/>
    <mergeCell ref="B122:B126"/>
    <mergeCell ref="M132:M133"/>
    <mergeCell ref="D132:D133"/>
    <mergeCell ref="F136:F140"/>
    <mergeCell ref="D127:D128"/>
    <mergeCell ref="D129:D131"/>
    <mergeCell ref="F127:F128"/>
    <mergeCell ref="F132:F133"/>
    <mergeCell ref="A136:A140"/>
    <mergeCell ref="M146:M149"/>
    <mergeCell ref="G122:G126"/>
    <mergeCell ref="G141:G145"/>
    <mergeCell ref="L130:L131"/>
    <mergeCell ref="M137:M140"/>
    <mergeCell ref="L132:L133"/>
    <mergeCell ref="H146:H148"/>
    <mergeCell ref="I146:I148"/>
    <mergeCell ref="J146:J148"/>
    <mergeCell ref="D67:D70"/>
    <mergeCell ref="E146:E149"/>
    <mergeCell ref="F134:F135"/>
    <mergeCell ref="F129:F131"/>
    <mergeCell ref="A146:A149"/>
    <mergeCell ref="B146:B149"/>
    <mergeCell ref="C146:C149"/>
    <mergeCell ref="D146:D149"/>
    <mergeCell ref="A141:A145"/>
    <mergeCell ref="B141:B145"/>
    <mergeCell ref="A27:A29"/>
    <mergeCell ref="A30:A31"/>
    <mergeCell ref="B30:B31"/>
    <mergeCell ref="C30:C31"/>
    <mergeCell ref="B27:B29"/>
    <mergeCell ref="C27:C29"/>
    <mergeCell ref="D88:D91"/>
    <mergeCell ref="D75:D76"/>
    <mergeCell ref="D84:D87"/>
    <mergeCell ref="D122:D126"/>
    <mergeCell ref="C141:C145"/>
    <mergeCell ref="D141:D145"/>
    <mergeCell ref="D117:D121"/>
    <mergeCell ref="D113:D116"/>
    <mergeCell ref="C122:C126"/>
    <mergeCell ref="D32:D34"/>
    <mergeCell ref="F96:F99"/>
    <mergeCell ref="F44:F47"/>
    <mergeCell ref="E88:E91"/>
    <mergeCell ref="D62:D66"/>
    <mergeCell ref="E77:E83"/>
    <mergeCell ref="E62:E66"/>
    <mergeCell ref="F35:F39"/>
    <mergeCell ref="D71:D74"/>
    <mergeCell ref="D58:D61"/>
    <mergeCell ref="M109:M110"/>
    <mergeCell ref="E96:E99"/>
    <mergeCell ref="E32:E34"/>
    <mergeCell ref="D106:D108"/>
    <mergeCell ref="G88:G91"/>
    <mergeCell ref="F88:F91"/>
    <mergeCell ref="F92:F95"/>
    <mergeCell ref="F100:F105"/>
    <mergeCell ref="E100:E105"/>
    <mergeCell ref="G100:G105"/>
    <mergeCell ref="L109:L110"/>
    <mergeCell ref="G117:G121"/>
    <mergeCell ref="F117:F121"/>
    <mergeCell ref="L113:L116"/>
    <mergeCell ref="G113:G116"/>
    <mergeCell ref="L118:L121"/>
    <mergeCell ref="B150:H150"/>
    <mergeCell ref="F122:F126"/>
    <mergeCell ref="E141:E145"/>
    <mergeCell ref="G96:G99"/>
    <mergeCell ref="F141:F145"/>
    <mergeCell ref="E127:E128"/>
    <mergeCell ref="D96:D99"/>
    <mergeCell ref="D109:D110"/>
    <mergeCell ref="E117:E121"/>
    <mergeCell ref="E111:E112"/>
    <mergeCell ref="L146:L149"/>
    <mergeCell ref="E122:E126"/>
    <mergeCell ref="L137:L140"/>
    <mergeCell ref="M130:M131"/>
    <mergeCell ref="E134:E135"/>
    <mergeCell ref="G146:G149"/>
    <mergeCell ref="F146:F149"/>
    <mergeCell ref="E136:E140"/>
    <mergeCell ref="G127:G128"/>
    <mergeCell ref="G136:G140"/>
    <mergeCell ref="N88:N91"/>
    <mergeCell ref="L75:L76"/>
    <mergeCell ref="L42:L43"/>
    <mergeCell ref="L40:L41"/>
    <mergeCell ref="M42:M43"/>
    <mergeCell ref="M40:M41"/>
    <mergeCell ref="N40:N41"/>
    <mergeCell ref="N42:N43"/>
    <mergeCell ref="M71:M73"/>
    <mergeCell ref="L71:L73"/>
    <mergeCell ref="O28:O29"/>
    <mergeCell ref="M30:M31"/>
    <mergeCell ref="N30:N31"/>
    <mergeCell ref="N28:N29"/>
    <mergeCell ref="M28:M29"/>
    <mergeCell ref="N33:N34"/>
    <mergeCell ref="O44:O47"/>
    <mergeCell ref="O42:O43"/>
    <mergeCell ref="N44:N47"/>
    <mergeCell ref="O37:O39"/>
    <mergeCell ref="O40:O41"/>
    <mergeCell ref="O30:O31"/>
    <mergeCell ref="N37:N39"/>
    <mergeCell ref="L94:L95"/>
    <mergeCell ref="F84:F87"/>
    <mergeCell ref="D40:D43"/>
    <mergeCell ref="D44:D47"/>
    <mergeCell ref="G44:G47"/>
    <mergeCell ref="E44:E47"/>
    <mergeCell ref="G40:G43"/>
    <mergeCell ref="G84:G87"/>
    <mergeCell ref="G77:G83"/>
    <mergeCell ref="D48:D51"/>
    <mergeCell ref="N132:N133"/>
    <mergeCell ref="O132:O133"/>
    <mergeCell ref="G67:G70"/>
    <mergeCell ref="F77:F83"/>
    <mergeCell ref="L85:L87"/>
    <mergeCell ref="O98:O99"/>
    <mergeCell ref="N94:N95"/>
    <mergeCell ref="N98:N99"/>
    <mergeCell ref="L88:L91"/>
    <mergeCell ref="L98:L99"/>
    <mergeCell ref="O146:O149"/>
    <mergeCell ref="O137:O140"/>
    <mergeCell ref="N137:N140"/>
    <mergeCell ref="N146:N149"/>
    <mergeCell ref="O134:O135"/>
    <mergeCell ref="O113:O116"/>
    <mergeCell ref="N118:N121"/>
    <mergeCell ref="O118:O121"/>
    <mergeCell ref="O129:O131"/>
    <mergeCell ref="N130:N131"/>
    <mergeCell ref="J154:K154"/>
    <mergeCell ref="J155:K155"/>
    <mergeCell ref="J156:K156"/>
    <mergeCell ref="H157:I157"/>
    <mergeCell ref="H154:I154"/>
    <mergeCell ref="H155:I155"/>
    <mergeCell ref="H160:I160"/>
    <mergeCell ref="H153:I153"/>
    <mergeCell ref="H156:I156"/>
    <mergeCell ref="H161:I161"/>
    <mergeCell ref="H158:I158"/>
    <mergeCell ref="H159:I159"/>
    <mergeCell ref="H162:I162"/>
    <mergeCell ref="O33:O34"/>
    <mergeCell ref="J160:K160"/>
    <mergeCell ref="J161:K161"/>
    <mergeCell ref="J162:K162"/>
    <mergeCell ref="J157:K157"/>
    <mergeCell ref="J158:K158"/>
    <mergeCell ref="J159:K159"/>
    <mergeCell ref="J153:K153"/>
    <mergeCell ref="L134:L135"/>
    <mergeCell ref="M118:M121"/>
    <mergeCell ref="D1:O1"/>
    <mergeCell ref="D2:O2"/>
    <mergeCell ref="M113:M116"/>
    <mergeCell ref="N113:N116"/>
    <mergeCell ref="N109:N110"/>
    <mergeCell ref="O109:O110"/>
    <mergeCell ref="O111:O112"/>
    <mergeCell ref="O94:O95"/>
    <mergeCell ref="N85:N87"/>
  </mergeCells>
  <printOptions horizontalCentered="1"/>
  <pageMargins left="0.03937007874015748" right="0.03937007874015748" top="0.5511811023622047" bottom="0" header="0.2362204724409449" footer="0.2362204724409449"/>
  <pageSetup horizontalDpi="360" verticalDpi="360" orientation="landscape" paperSize="9" scale="80" r:id="rId2"/>
  <rowBreaks count="3" manualBreakCount="3">
    <brk id="95" max="14" man="1"/>
    <brk id="110"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Snieguole Kacerauskaite</cp:lastModifiedBy>
  <cp:lastPrinted>2008-03-31T10:18:17Z</cp:lastPrinted>
  <dcterms:created xsi:type="dcterms:W3CDTF">2004-04-19T12:01:47Z</dcterms:created>
  <dcterms:modified xsi:type="dcterms:W3CDTF">2012-09-18T07:54:34Z</dcterms:modified>
  <cp:category/>
  <cp:version/>
  <cp:contentType/>
  <cp:contentStatus/>
</cp:coreProperties>
</file>