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05" windowHeight="6705" tabRatio="599" activeTab="0"/>
  </bookViews>
  <sheets>
    <sheet name="APRAŠYMAS" sheetId="1" r:id="rId1"/>
    <sheet name="RODIKLIAI" sheetId="2" r:id="rId2"/>
  </sheets>
  <definedNames>
    <definedName name="_xlnm.Print_Area" localSheetId="1">'RODIKLIAI'!$A$1:$N$105</definedName>
    <definedName name="_xlnm.Print_Titles" localSheetId="1">'RODIKLIAI'!$4:$6</definedName>
  </definedNames>
  <calcPr fullCalcOnLoad="1"/>
</workbook>
</file>

<file path=xl/sharedStrings.xml><?xml version="1.0" encoding="utf-8"?>
<sst xmlns="http://schemas.openxmlformats.org/spreadsheetml/2006/main" count="383" uniqueCount="177">
  <si>
    <t>Sumažėjus eismo pralaidumui miesto centrinėje dalyje dėl Tiltų g. restauravimo darbų, Daržų g. rekonstrukcijos darbai nebuvo atliekami. Paskola panaudota Pievų gatvės nuo susijungimo su Šiauriniu išvažiavimu rekonstrukcijai (01 01 05 priemonė) vykdyti.</t>
  </si>
  <si>
    <t>Priemonės pavadinimas</t>
  </si>
  <si>
    <t>Priemonės požymis</t>
  </si>
  <si>
    <t>Priemonės vykdytojo kodas</t>
  </si>
  <si>
    <t>Finansavimo šaltinis</t>
  </si>
  <si>
    <t>pavadinimas</t>
  </si>
  <si>
    <t>01</t>
  </si>
  <si>
    <t>SB</t>
  </si>
  <si>
    <t>Iš viso:</t>
  </si>
  <si>
    <t>02</t>
  </si>
  <si>
    <t>03</t>
  </si>
  <si>
    <t>04</t>
  </si>
  <si>
    <t>05</t>
  </si>
  <si>
    <t>06</t>
  </si>
  <si>
    <t>2007 m. patvirtinta KMT</t>
  </si>
  <si>
    <t>Finansavimo šaltiniai</t>
  </si>
  <si>
    <t>SAVIVALDYBĖS  LĖŠOS</t>
  </si>
  <si>
    <t>2007 m. panaudotos lėšos (kasinės išlaidos)</t>
  </si>
  <si>
    <t>2007 m. metinis  planas įskaitant patikslinimus</t>
  </si>
  <si>
    <t>Asignavimai (tūkst. Lt)</t>
  </si>
  <si>
    <t>Produkto kriterijus</t>
  </si>
  <si>
    <t>Paaiškinimas dėl nukrypimo nuo produkto vertinimo kriterijaus plano</t>
  </si>
  <si>
    <t>planuotos reikšmės</t>
  </si>
  <si>
    <t>faktinės reikšmės</t>
  </si>
  <si>
    <t>Programos tikslo, uždavinio ir priemonės kodas</t>
  </si>
  <si>
    <t xml:space="preserve">Klaipėdos miesto automobilių laikymo sistemos sukūrimas  </t>
  </si>
  <si>
    <t>2.5</t>
  </si>
  <si>
    <t>P8 I</t>
  </si>
  <si>
    <t>Parengtas bilietų automatų įrengimo techninis projektas</t>
  </si>
  <si>
    <t>Parengtos automobilių laikymo aikštelės</t>
  </si>
  <si>
    <t>Įvesta rinkliava už automobilių laikymą</t>
  </si>
  <si>
    <t>Viešojo transporto priežiūros ir paslaugų kokybės kontroliavimas</t>
  </si>
  <si>
    <t>Patikrintos viešojo transporto priemonės, vnt./mėn.</t>
  </si>
  <si>
    <t>Elektroninio bilieto viešajame transporte ir keleivių informacinės sistemos sukūrimas</t>
  </si>
  <si>
    <t>I</t>
  </si>
  <si>
    <t>Įdiegta bendra bilietų sistema, proc.</t>
  </si>
  <si>
    <t>ES</t>
  </si>
  <si>
    <t>SB(ES)</t>
  </si>
  <si>
    <t>Atliktas srautų tyrimas</t>
  </si>
  <si>
    <t>Šiaurinio išvažiavimo iš Jūrų uosto tiesimas</t>
  </si>
  <si>
    <t>P I</t>
  </si>
  <si>
    <t>4.3</t>
  </si>
  <si>
    <t>KPP</t>
  </si>
  <si>
    <t>LRVB</t>
  </si>
  <si>
    <t>KVJUD</t>
  </si>
  <si>
    <t>Kt</t>
  </si>
  <si>
    <t>Klaipėdos miesto centrinės dalies žiedinių gatvių tinklo kūrimas (J. Janonio, S. Dariaus ir S. Girėno gatvių rekonstrukcija)</t>
  </si>
  <si>
    <t xml:space="preserve">Rekonstruota gatvės (m)                                                           </t>
  </si>
  <si>
    <t xml:space="preserve">Pietinės jungties tarp Klaipėdos valstybinio jūrų uosto ir IX B transporto koridoriaus techninės dokumentacijos parengimas </t>
  </si>
  <si>
    <t>Parengta techninė dokumentacija: (galimybių studija, techninis projektas, detalusis planas, paraiška)</t>
  </si>
  <si>
    <t xml:space="preserve">Naujo tilto per Danės upę ir naujos gatvės tiesimo galimybių studijos parengimas </t>
  </si>
  <si>
    <t>Parengta galimybių studija</t>
  </si>
  <si>
    <t>Pievų gatvės nuo susijungimo su Šiauriniu išvažiavimu rekonstrukcija</t>
  </si>
  <si>
    <t xml:space="preserve"> I</t>
  </si>
  <si>
    <t>P</t>
  </si>
  <si>
    <t xml:space="preserve">Rekonstruota gatvės (m) </t>
  </si>
  <si>
    <t>Darbų atlikta mažiau dėl nepalankių oro sąlygų (didelis kritulių kiekis)</t>
  </si>
  <si>
    <t>Rekonstruotant gatvę buvo sutvarkytos ir nuovažos</t>
  </si>
  <si>
    <t>Asfaltbetonio dangos, žvyruotos dangos ir akmenimis grįstų gatvių bei daugiabučių namų kiemų dangos remontas</t>
  </si>
  <si>
    <t>2.2</t>
  </si>
  <si>
    <t>Šaligatvių, pėsčiųjų bei privažiavimo kelių remonto bei įrengimo darbai, automobilių laikymo vietų įrengimas</t>
  </si>
  <si>
    <t>Eismo reguliavimo priemonių įrengimas, remontas, priežiūra</t>
  </si>
  <si>
    <t>Įrengta greičio slopinimo kalnelių, m</t>
  </si>
  <si>
    <t>Atnaujinta šviesoforų sankryžų, vnt.</t>
  </si>
  <si>
    <t>Informacinės kelio ženklų sistemos projektavimas ir įrengimas</t>
  </si>
  <si>
    <t>07</t>
  </si>
  <si>
    <t>Parengtas techninis projektas</t>
  </si>
  <si>
    <t>Įrengta kelio ženklų, proc.</t>
  </si>
  <si>
    <t>09</t>
  </si>
  <si>
    <t>Tiltų ir kelio statinių priežiūra</t>
  </si>
  <si>
    <t>Prižiūrimų tiltų skaičius</t>
  </si>
  <si>
    <t>2.4</t>
  </si>
  <si>
    <t>Atlikti gatvės restauracijos darbai, proc.</t>
  </si>
  <si>
    <t>Atlikti tilto restauracijos darbai, proc.</t>
  </si>
  <si>
    <t>Kretingos g. tęsinio nuo Panevėžio g. iki Liepojos g. rekonstrukcija</t>
  </si>
  <si>
    <t>Atlikta rekonstrukcija, proc.</t>
  </si>
  <si>
    <t>08</t>
  </si>
  <si>
    <t>Biržos tilto per Danės upę ir Tiltų gatvės restauravimas pritaikant pėstiesiems</t>
  </si>
  <si>
    <t>Minijos g. nuo Sausio 15-osios g. iki Jūrininkų pr. rekonstrukcija</t>
  </si>
  <si>
    <t>11</t>
  </si>
  <si>
    <t>Rimkų gyvenvietės gatvių rekonstrukcija</t>
  </si>
  <si>
    <t>Gatvės rekonstrukcijos darbai atlikti pagal planą. Nepanaudotas užsakovo rezervas Rimkų gyvenvietės gatvių rekonstrukcijos techninio projekto papildomiems projektavimo darbams, nes nebuvo poreikio.</t>
  </si>
  <si>
    <t>12</t>
  </si>
  <si>
    <t>J. Janonio g. rekonstrukcija (akmenimis grįstos dalies)</t>
  </si>
  <si>
    <t>13</t>
  </si>
  <si>
    <t>Vėtros g. rekonstrukcija, įrengiant apsisukimą</t>
  </si>
  <si>
    <t>14</t>
  </si>
  <si>
    <t>Universiteto g. statyba</t>
  </si>
  <si>
    <t>Atlikti darbai, proc.</t>
  </si>
  <si>
    <t>Atlikta aikštelės rekonstrukcija, proc.</t>
  </si>
  <si>
    <t>15</t>
  </si>
  <si>
    <t xml:space="preserve">Tilto ir viaduko Priestočio g. iki Mokyklos g. kapitalinis remontas </t>
  </si>
  <si>
    <t xml:space="preserve">Atlikta rekonstrukcija, proc. </t>
  </si>
  <si>
    <t>Įvykdyta pagal planą</t>
  </si>
  <si>
    <t>16</t>
  </si>
  <si>
    <t>Daržų g. rekonstrukcija</t>
  </si>
  <si>
    <t>17</t>
  </si>
  <si>
    <t>Danės g. rekonstrukcija</t>
  </si>
  <si>
    <t>Nepabaigus teritorijų detaliųjų planų bei esant neaiškiems gatvės sprendiniams, nepradėtas rengti gatvės rekonstrukcijos techninis projektas.</t>
  </si>
  <si>
    <t>18</t>
  </si>
  <si>
    <t>Labrenciškės gyvenvietės gatvių rekonstrukcija</t>
  </si>
  <si>
    <t>19</t>
  </si>
  <si>
    <t xml:space="preserve">Utenos g., Pakruojo g., Radviliškio g. ir Rokiškio g. rekonstrukcija (pratęsimas iki Šiaurinio išvažiavimo)  </t>
  </si>
  <si>
    <t>Užsitęsus viešųjų pirkimų procedūroms, konkursas Rokiškio g. rekonstrukcijos techninio  projekto rengėjui parinkti paskelbtas 2007 m. pabaigoje. Projektas bus parengtas 2008 m.</t>
  </si>
  <si>
    <t>28</t>
  </si>
  <si>
    <t>Nemuno g. rekonstrukcija</t>
  </si>
  <si>
    <t>Iškilus būtinybei koreguoti techninio projekto lietaus nuotekų tinklų bei elektros dalis, rangos sutartyje numatytas darbų atlikimo terminas atidėtas iki 2008-07-15. Planuotos lėšos perkeltos Šiaurinio išvažiavimo tiesimui finansuoti.</t>
  </si>
  <si>
    <t>Ištisinio asfaltbetonio dangos įrengimas miesto gatvėse, medžiagų tyrimas ir kontroliniai bandymai</t>
  </si>
  <si>
    <t>Atraminių sienučių prie gatvių remontas</t>
  </si>
  <si>
    <t>Toponuotraukų, išpildomųjų geodezinių nuotraukų padarymas, projektų ekspertizė, autorinė ir techninė priežiūra</t>
  </si>
  <si>
    <t xml:space="preserve">Įvykdyta pagal planą. </t>
  </si>
  <si>
    <r>
      <t xml:space="preserve">Savivaldybės biudžeto lėšos </t>
    </r>
    <r>
      <rPr>
        <b/>
        <sz val="9"/>
        <rFont val="Times New Roman"/>
        <family val="1"/>
      </rPr>
      <t>SB</t>
    </r>
  </si>
  <si>
    <t>KITI ŠALTINIAI, IŠ VISO:</t>
  </si>
  <si>
    <t>IŠ VISO:</t>
  </si>
  <si>
    <r>
      <t xml:space="preserve">Europos Sąjungos paramos lėšos </t>
    </r>
    <r>
      <rPr>
        <b/>
        <sz val="9"/>
        <rFont val="Times New Roman"/>
        <family val="1"/>
      </rPr>
      <t>ES</t>
    </r>
  </si>
  <si>
    <r>
      <t xml:space="preserve">Kelių priežiūros ir plėtros programos lėšos </t>
    </r>
    <r>
      <rPr>
        <b/>
        <sz val="9"/>
        <rFont val="Times New Roman"/>
        <family val="1"/>
      </rPr>
      <t>KPP</t>
    </r>
  </si>
  <si>
    <r>
      <t xml:space="preserve">Klaipėdos valstybinio jūrų uosto direkcijos lėšos </t>
    </r>
    <r>
      <rPr>
        <b/>
        <sz val="9"/>
        <rFont val="Times New Roman"/>
        <family val="1"/>
      </rPr>
      <t>KVJUD</t>
    </r>
  </si>
  <si>
    <r>
      <t xml:space="preserve">Paskolos lėšos </t>
    </r>
    <r>
      <rPr>
        <b/>
        <sz val="9"/>
        <rFont val="Times New Roman"/>
        <family val="1"/>
      </rPr>
      <t>P</t>
    </r>
  </si>
  <si>
    <r>
      <t xml:space="preserve">Kiti finansavimo šaltiniai </t>
    </r>
    <r>
      <rPr>
        <b/>
        <sz val="9"/>
        <rFont val="Times New Roman"/>
        <family val="1"/>
      </rPr>
      <t>Kt</t>
    </r>
  </si>
  <si>
    <r>
      <t>Valstybės biudžeto lėšos</t>
    </r>
    <r>
      <rPr>
        <b/>
        <sz val="9"/>
        <rFont val="Times New Roman"/>
        <family val="1"/>
      </rPr>
      <t xml:space="preserve"> LRVB</t>
    </r>
  </si>
  <si>
    <r>
      <t xml:space="preserve">Savivaldybės biudžeto аpyvartos lėšos Europos Sąjungos finansinės paramos programų laikinam lėšų stygiui dengti </t>
    </r>
    <r>
      <rPr>
        <b/>
        <sz val="9"/>
        <rFont val="Times New Roman"/>
        <family val="1"/>
      </rPr>
      <t>SB(ES)</t>
    </r>
  </si>
  <si>
    <t>Projekto įvykdymas užtruko dėl užsitęsusių viešojo pirkimo procedūrų ir vieno iš partnerių prašymo pratęsti projekto įgyvendinimo terminą. Projektas pratęstas iki 2007-06-31.</t>
  </si>
  <si>
    <t>3.1</t>
  </si>
  <si>
    <t xml:space="preserve"> PRIEMONIŲ ĮGYVENDINIMO ATASKAITA</t>
  </si>
  <si>
    <t xml:space="preserve">Dalis mokėjimų atlikta 2008 metų pradžioje. </t>
  </si>
  <si>
    <t xml:space="preserve">Parengtas projektas, tačiau nesuderintas su Visuomenės sveikatos centru, kreditinis įsiskolinimas 90,8 tūkst. Lt liko neapmokėtas. </t>
  </si>
  <si>
    <t xml:space="preserve">Techninis projektas užbaigtas, tačiau nesuderintas su Visuomenės sveikatos centru, apmokėjimas už projektą perkeltas į 2008 m. </t>
  </si>
  <si>
    <t>Neteisingai suplanuoti kriterijai</t>
  </si>
  <si>
    <t>Eksploatuojama šviesoforų postų, vnt.</t>
  </si>
  <si>
    <t xml:space="preserve">Atliktas keleivių srautų tyrimas visuomeninio transporto maršrutuose. Tyrimo metu įvertintas miesto autobusų ir mikroautobusų tvarkaraščių tinklas, analizuotos tinklo integravimo galimybės. </t>
  </si>
  <si>
    <t>Netiksliai suplanuoti rodikliai</t>
  </si>
  <si>
    <t>Susisiekimo organizavimo ir automobilių laikymo specialiojo plano parengimas</t>
  </si>
  <si>
    <t>Parengtas specialusis planas</t>
  </si>
  <si>
    <t>Programoje 2007 m. numatyta:</t>
  </si>
  <si>
    <t>Faktiškai įvykdyta</t>
  </si>
  <si>
    <t>Neįvykdyta pagal planą</t>
  </si>
  <si>
    <t>Dalinai įvykdyta</t>
  </si>
  <si>
    <t xml:space="preserve"> 2007 M. KLAIPĖDOS MIESTO SAVIVALDYBĖS ADMINISTRACIJOS                                 
SUSISIEKIMO SISTEMOS PRIEŽIŪROS IR PLĖTROS PROGRAMOS (NR.06)</t>
  </si>
  <si>
    <r>
      <t xml:space="preserve">Asignavimų valdytojas: </t>
    </r>
    <r>
      <rPr>
        <sz val="12"/>
        <rFont val="Times New Roman"/>
        <family val="1"/>
      </rPr>
      <t xml:space="preserve">Klaipėdos miesto savivaldybės administracija. </t>
    </r>
  </si>
  <si>
    <r>
      <t xml:space="preserve">Programą vykdė: </t>
    </r>
    <r>
      <rPr>
        <sz val="12"/>
        <rFont val="Times New Roman"/>
        <family val="1"/>
      </rPr>
      <t xml:space="preserve">Butų ūkio ir energetikos skyrius, Miesto tvarkymo skyrius, Statybos ir infrastruktūros skyrius, Transporto tarnyba, Kapinių priežiūros tarnyba, Investicijų ir verslo plėtros skyrius, Turto ir privatizavimo skyrius.
</t>
    </r>
  </si>
  <si>
    <r>
      <t>2007 m.</t>
    </r>
    <r>
      <rPr>
        <sz val="12"/>
        <rFont val="Times New Roman"/>
        <family val="1"/>
      </rPr>
      <t xml:space="preserve"> planuota įvykdyti 31 priemonę. Faktiškai įvykdyta pagal planą 13 priemonių (</t>
    </r>
    <r>
      <rPr>
        <sz val="12"/>
        <rFont val="Times New Roman"/>
        <family val="1"/>
      </rPr>
      <t>42</t>
    </r>
    <r>
      <rPr>
        <sz val="12"/>
        <rFont val="Times New Roman"/>
        <family val="1"/>
      </rPr>
      <t xml:space="preserve"> proc.), dalinai įvykdytos 8 priemonės (</t>
    </r>
    <r>
      <rPr>
        <sz val="12"/>
        <rFont val="Times New Roman"/>
        <family val="1"/>
      </rPr>
      <t>26</t>
    </r>
    <r>
      <rPr>
        <sz val="12"/>
        <rFont val="Times New Roman"/>
        <family val="1"/>
      </rPr>
      <t xml:space="preserve"> proc.), neįvykdyta 10 priemonių (</t>
    </r>
    <r>
      <rPr>
        <sz val="12"/>
        <rFont val="Times New Roman"/>
        <family val="1"/>
      </rPr>
      <t xml:space="preserve">32 </t>
    </r>
    <r>
      <rPr>
        <sz val="12"/>
        <rFont val="Times New Roman"/>
        <family val="1"/>
      </rPr>
      <t>proc.).</t>
    </r>
  </si>
  <si>
    <t xml:space="preserve">1 TIKSLAS. Užtikrinti gatvių tinklo pralaidumą ir didinti jų tankumą </t>
  </si>
  <si>
    <t>01 UŽDAVINYS. Vykdyti gatvių rekonstrukciją ir tiesimą</t>
  </si>
  <si>
    <t>02 UŽDAVINYS. Išvystyti automobilių laikymo tinklą mieste</t>
  </si>
  <si>
    <t>03 UŽDAVINYS. Atlikti kasmetinius miesto susisiekimo infrastruktūros objektų priežiūros ir įrengimo darbus</t>
  </si>
  <si>
    <t>04 UŽDAVINYS. Pasirengti susisiekimo infrastruktūros objektų remontui ir rekonstrukcijai</t>
  </si>
  <si>
    <t>2 TIKSLAS. Vykdyti subalansuotą miesto transporto sistemos ir viešojo transporto politiką</t>
  </si>
  <si>
    <t xml:space="preserve">01 UŽDAVINYS. Tobulinti miesto visuomeninio transporto sistemą </t>
  </si>
  <si>
    <t>Nuolat vykdoma</t>
  </si>
  <si>
    <t>2007 m. patvirtinta KMT*</t>
  </si>
  <si>
    <t>2007 m. metinis  planas įskaitant patikslinimus**</t>
  </si>
  <si>
    <t xml:space="preserve">* pagal Klaipėdos miesto savivaldybės tarybos 2007-01-18 sprendimą Nr. T2-1;
</t>
  </si>
  <si>
    <t xml:space="preserve">  </t>
  </si>
  <si>
    <t>Iš viso programai:</t>
  </si>
  <si>
    <t xml:space="preserve"> 2007 M. KLAIPĖDOS MIESTO SAVIVALDYBĖS                                  
SUSISIEKIMO SISTEMOS PRIEŽIŪROS IR PLĖTROS PROGRAMOS (NR.06)</t>
  </si>
  <si>
    <r>
      <t xml:space="preserve">Keleivių srautų tyrimas visuomeninio transporto maršrutuose (projektas </t>
    </r>
    <r>
      <rPr>
        <i/>
        <sz val="9"/>
        <rFont val="Times New Roman"/>
        <family val="1"/>
      </rPr>
      <t>MoCuBa</t>
    </r>
    <r>
      <rPr>
        <sz val="9"/>
        <rFont val="Times New Roman"/>
        <family val="1"/>
      </rPr>
      <t>)</t>
    </r>
  </si>
  <si>
    <t>** pagal Klaipėdos miesto savivaldybės tarybos 2007-12-20 sprendimą Nr. T2-409.</t>
  </si>
  <si>
    <t>Atlikta darbų, proc.</t>
  </si>
  <si>
    <t>Gatvės ruožo rekonstrukcija, proc. (nuo Šešupės g. iki Senosios Smiltelės g.)</t>
  </si>
  <si>
    <t>Įrengta ištisinio asfaltbetonio dangos, kv. m</t>
  </si>
  <si>
    <t>Suremontuota atraminė sienutė prie S. Dariaus ir S. Girėno gatvės, proc.</t>
  </si>
  <si>
    <t>Suremontuota asfaltbetonio dangos duobių miesto gatvėse, tūkst. kv. m</t>
  </si>
  <si>
    <t>Suremontuota asfaltbetonio dangos duobių kiemuose, tūkst. kv. m</t>
  </si>
  <si>
    <t>Suremontuota gatvių grindinės dangos iš akmenų, tūkst. kv. m</t>
  </si>
  <si>
    <t>Suremontuota žvyruotos dangos, tūkst. kv. m</t>
  </si>
  <si>
    <t>Gatvių ženklinimas termoplastu ir dažais, tūkst. kv. m</t>
  </si>
  <si>
    <t>Suremontuota šaligatvių, tūkst. kv. m</t>
  </si>
  <si>
    <t>Įrengta automobilių laikymo vietų</t>
  </si>
  <si>
    <t>Pasirašytoje sutartyje numatyta, kad sutarties vykdymo laikotarpis gali būti pratęstas, pratęsus finansinio memorandumo, pasirašyto tarp Europos Komisijos ir Lietuvos Respublikos, terminą. Dėl objektyvių priežasčių užsitęsus paslaugų sutartyje numatytų užduočių įgyvendinimui, taip pat išaugus paslaugų apimčiai, iškilo poreikis pratęsti sutarties vykdymo laikotarpį bei atlikti papildomą pirkimą, kurio preliminari vertė – apie 300 000 Lt. Prašymas dėl Europos Komisijos sprendimo dalinio pakeitimo buvo pateiktas įgyvendinančiai institucijai – Transporto investicijų direkcijai, taip pat pristatytas Europos Komisijos Sanglaudos fondo projektas Priežiūros komiteto posėdyje. Kol nebuvo gautas oficialus pranešimas apie Europos Komisijos sprendimo dalinį pakeitimą, nebuvo galima pratęsti pasirašytos paslaugų teikimo sutarties vykdymo laikotarpio. Atitinkamai nebuvo vykdomas ir papildomas pirkimas.</t>
  </si>
  <si>
    <t>Techninę dokumentaciją įsipareigojęs parengti privatus investuotojas, todėl perskirstant biudžetą lėšos buvo panaudotos kitoms reikmėms</t>
  </si>
  <si>
    <t>Atsiradus būtinybei Tiltų g. ruože nuo Biržos tilto iki Turgaus g. atlikti projekte nenumatytus darbus bei dėl nepalankių oro sąlygų 2007 m. pabaigoje, atlikta tik dalis gatvės restauravimo darbų. Visų restauravimo darbų pabaigos terminas atidėtas iki 2008-04-15.</t>
  </si>
  <si>
    <t>Užbaigtas tilto kapitalinio remonto techninis projektas. Siekiant dar labiau nepabloginti susidariusios eismo pralaidumo situacijos miesto centrinėje dalyje dėl vykdytų Biržos tilto ir Tiltų g. restauravimo darbų, kapitalinio remonto darbai nepradėti. Remonto darbams skirti asignavimai keičiant Savivaldybės biudžetą perskirstyti kitoms reikmėms.</t>
  </si>
  <si>
    <t>Paklota ištisinė asfaltbetonio danga su išlyginamuoju sluoksniu Nidos g. (3810 kv. m), Bokštų g. (3187 kv. m) bei Taikos pr. ruože nuo Smiltelės g. iki Debreceno g. (24133 kv. m), keičiant bortus, remontuojant šaligatvius, atnaujinant želdinius.</t>
  </si>
  <si>
    <t>Konkurso būdu parinktas rangovas neįvykdė laiku (2007-12-27) 2007 m. rugsėjo 10 d. sutarties Nr. J4-1175, pagal kurią turėjo būti parengta Klaipėdos miesto rinkliavos už mokamą automobilių laikymą rinkimo įrangos (automatų) išdėstymo ir automobilių stovėjimo mokesčio surinkimo organizavimo schema. Sutarties terminas bus pratęstas.</t>
  </si>
  <si>
    <t>Planas neparengtas ir lėšos nepanaudotos, nes 2007 m. nebuvo paskelbtas viešo pirkimo konkursas.</t>
  </si>
  <si>
    <t xml:space="preserve">Pagal sutartį Nr. J4-35/017K su UAB "Kelprojektas" projekto darbų priežiūra bus vykdoma 2008 m. </t>
  </si>
  <si>
    <t>Įvykdyta pagal planą. Netiksliai suplanuotas lėšų poreikis</t>
  </si>
</sst>
</file>

<file path=xl/styles.xml><?xml version="1.0" encoding="utf-8"?>
<styleSheet xmlns="http://schemas.openxmlformats.org/spreadsheetml/2006/main">
  <numFmts count="3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427]yyyy\ &quot;m.&quot;\ mmmm\ d\ &quot;d.&quot;"/>
    <numFmt numFmtId="188" formatCode="#,##0.0"/>
  </numFmts>
  <fonts count="52">
    <font>
      <sz val="10"/>
      <name val="Arial"/>
      <family val="0"/>
    </font>
    <font>
      <sz val="9"/>
      <name val="Times New Roman"/>
      <family val="1"/>
    </font>
    <font>
      <sz val="8"/>
      <name val="Arial"/>
      <family val="0"/>
    </font>
    <font>
      <u val="single"/>
      <sz val="10"/>
      <color indexed="12"/>
      <name val="Arial"/>
      <family val="0"/>
    </font>
    <font>
      <u val="single"/>
      <sz val="10"/>
      <color indexed="36"/>
      <name val="Arial"/>
      <family val="0"/>
    </font>
    <font>
      <sz val="9"/>
      <name val="Arial"/>
      <family val="0"/>
    </font>
    <font>
      <b/>
      <sz val="9"/>
      <name val="Times New Roman"/>
      <family val="1"/>
    </font>
    <font>
      <b/>
      <sz val="12"/>
      <name val="Times New Roman"/>
      <family val="1"/>
    </font>
    <font>
      <sz val="12"/>
      <name val="Times New Roman"/>
      <family val="1"/>
    </font>
    <font>
      <b/>
      <sz val="12"/>
      <name val="Arial"/>
      <family val="0"/>
    </font>
    <font>
      <sz val="12"/>
      <name val="Arial"/>
      <family val="0"/>
    </font>
    <font>
      <sz val="10"/>
      <name val="Times New Roman"/>
      <family val="1"/>
    </font>
    <font>
      <sz val="8"/>
      <name val="Times New Roman"/>
      <family val="1"/>
    </font>
    <font>
      <b/>
      <sz val="11"/>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5"/>
      <color indexed="8"/>
      <name val="Times New Roman"/>
      <family val="0"/>
    </font>
    <font>
      <sz val="10.75"/>
      <color indexed="8"/>
      <name val="Times New Roman"/>
      <family val="0"/>
    </font>
    <font>
      <b/>
      <sz val="11.5"/>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s>
  <borders count="6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medium"/>
      <bottom style="thin"/>
    </border>
    <border>
      <left style="medium"/>
      <right style="thin"/>
      <top style="thin"/>
      <bottom style="medium"/>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style="medium"/>
      <top>
        <color indexed="63"/>
      </top>
      <bottom style="medium"/>
    </border>
    <border>
      <left>
        <color indexed="63"/>
      </left>
      <right style="thin"/>
      <top>
        <color indexed="63"/>
      </top>
      <bottom style="thin"/>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3" fillId="0" borderId="0" applyNumberFormat="0" applyFill="0" applyBorder="0" applyAlignment="0" applyProtection="0"/>
    <xf numFmtId="0" fontId="43" fillId="22" borderId="4" applyNumberFormat="0" applyAlignment="0" applyProtection="0"/>
    <xf numFmtId="0" fontId="44" fillId="0" borderId="0" applyNumberFormat="0" applyFill="0" applyBorder="0" applyAlignment="0" applyProtection="0"/>
    <xf numFmtId="0" fontId="4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6" applyNumberFormat="0" applyFon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22"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86">
    <xf numFmtId="0" fontId="0" fillId="0" borderId="0" xfId="0" applyAlignment="1">
      <alignment/>
    </xf>
    <xf numFmtId="0" fontId="1" fillId="0" borderId="10" xfId="0" applyFont="1" applyFill="1" applyBorder="1" applyAlignment="1">
      <alignment horizontal="center" vertical="top"/>
    </xf>
    <xf numFmtId="180" fontId="1" fillId="0" borderId="10" xfId="0" applyNumberFormat="1" applyFont="1" applyFill="1" applyBorder="1" applyAlignment="1">
      <alignment horizontal="center" vertical="top"/>
    </xf>
    <xf numFmtId="0" fontId="1" fillId="0" borderId="11" xfId="0" applyFont="1" applyFill="1" applyBorder="1" applyAlignment="1">
      <alignment horizontal="center" vertical="top" wrapText="1"/>
    </xf>
    <xf numFmtId="180" fontId="6" fillId="0" borderId="12" xfId="0" applyNumberFormat="1" applyFont="1" applyFill="1" applyBorder="1" applyAlignment="1">
      <alignment horizontal="center"/>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0" xfId="0" applyFont="1" applyFill="1" applyBorder="1" applyAlignment="1">
      <alignment horizontal="center" vertical="top" wrapText="1"/>
    </xf>
    <xf numFmtId="49" fontId="1" fillId="0" borderId="14" xfId="0" applyNumberFormat="1" applyFont="1" applyFill="1" applyBorder="1" applyAlignment="1">
      <alignment horizontal="center" vertical="top"/>
    </xf>
    <xf numFmtId="0" fontId="1" fillId="0" borderId="15" xfId="0" applyFont="1" applyFill="1" applyBorder="1" applyAlignment="1">
      <alignment horizontal="center" vertical="top"/>
    </xf>
    <xf numFmtId="0" fontId="1" fillId="0" borderId="16" xfId="0" applyFont="1" applyFill="1" applyBorder="1" applyAlignment="1">
      <alignment horizontal="center" vertical="top" wrapText="1"/>
    </xf>
    <xf numFmtId="180" fontId="1" fillId="0" borderId="16" xfId="0" applyNumberFormat="1" applyFont="1" applyFill="1" applyBorder="1" applyAlignment="1">
      <alignment horizontal="center" vertical="top"/>
    </xf>
    <xf numFmtId="180" fontId="6" fillId="0" borderId="17" xfId="0" applyNumberFormat="1" applyFont="1" applyFill="1" applyBorder="1" applyAlignment="1">
      <alignment horizontal="center"/>
    </xf>
    <xf numFmtId="0" fontId="1" fillId="0" borderId="18" xfId="0" applyFont="1" applyFill="1" applyBorder="1" applyAlignment="1">
      <alignment horizontal="center" vertical="top" wrapText="1"/>
    </xf>
    <xf numFmtId="180" fontId="1" fillId="0" borderId="19" xfId="0" applyNumberFormat="1" applyFont="1" applyFill="1" applyBorder="1" applyAlignment="1">
      <alignment horizontal="center" vertical="top"/>
    </xf>
    <xf numFmtId="0" fontId="1" fillId="0" borderId="18" xfId="0" applyFont="1" applyFill="1" applyBorder="1" applyAlignment="1">
      <alignment horizontal="center" vertical="top"/>
    </xf>
    <xf numFmtId="180" fontId="1" fillId="0" borderId="20" xfId="0" applyNumberFormat="1" applyFont="1" applyFill="1" applyBorder="1" applyAlignment="1">
      <alignment horizontal="center" vertical="top"/>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top" wrapText="1"/>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center" vertical="top"/>
    </xf>
    <xf numFmtId="180" fontId="6" fillId="33" borderId="21" xfId="0" applyNumberFormat="1" applyFont="1" applyFill="1" applyBorder="1" applyAlignment="1">
      <alignment horizontal="center" vertical="top"/>
    </xf>
    <xf numFmtId="180" fontId="1" fillId="0" borderId="10" xfId="0" applyNumberFormat="1" applyFont="1" applyBorder="1" applyAlignment="1">
      <alignment horizontal="center" vertical="top"/>
    </xf>
    <xf numFmtId="180" fontId="6" fillId="34" borderId="22" xfId="0" applyNumberFormat="1" applyFont="1" applyFill="1" applyBorder="1" applyAlignment="1">
      <alignment horizontal="center" vertical="top"/>
    </xf>
    <xf numFmtId="180" fontId="6" fillId="34" borderId="23" xfId="0" applyNumberFormat="1" applyFont="1" applyFill="1" applyBorder="1" applyAlignment="1">
      <alignment horizontal="center" vertical="top"/>
    </xf>
    <xf numFmtId="180" fontId="6" fillId="34" borderId="24" xfId="0" applyNumberFormat="1" applyFont="1" applyFill="1" applyBorder="1" applyAlignment="1">
      <alignment horizontal="center" vertical="top"/>
    </xf>
    <xf numFmtId="0" fontId="6" fillId="0" borderId="0" xfId="0" applyFont="1" applyBorder="1" applyAlignment="1">
      <alignment horizontal="right" vertical="top"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Fill="1" applyBorder="1" applyAlignment="1">
      <alignment horizontal="center" vertical="top" wrapText="1"/>
    </xf>
    <xf numFmtId="0" fontId="1" fillId="0" borderId="16" xfId="0" applyFont="1" applyBorder="1" applyAlignment="1">
      <alignment horizontal="center" vertical="top"/>
    </xf>
    <xf numFmtId="0" fontId="1" fillId="0" borderId="11" xfId="0" applyFont="1" applyBorder="1" applyAlignment="1">
      <alignment horizontal="center" vertical="top"/>
    </xf>
    <xf numFmtId="180" fontId="1" fillId="0" borderId="25" xfId="0" applyNumberFormat="1" applyFont="1" applyFill="1" applyBorder="1" applyAlignment="1">
      <alignment horizontal="center" vertical="top"/>
    </xf>
    <xf numFmtId="180" fontId="1" fillId="0" borderId="26" xfId="0" applyNumberFormat="1" applyFont="1" applyFill="1" applyBorder="1" applyAlignment="1">
      <alignment horizontal="center" vertical="top"/>
    </xf>
    <xf numFmtId="180" fontId="1" fillId="0" borderId="27" xfId="0" applyNumberFormat="1" applyFont="1" applyFill="1" applyBorder="1" applyAlignment="1">
      <alignment horizontal="center" vertical="top"/>
    </xf>
    <xf numFmtId="180" fontId="1" fillId="0" borderId="28"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180" fontId="1" fillId="0" borderId="30" xfId="0" applyNumberFormat="1"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180" fontId="1" fillId="0" borderId="0" xfId="0" applyNumberFormat="1" applyFont="1" applyBorder="1" applyAlignment="1">
      <alignment/>
    </xf>
    <xf numFmtId="0" fontId="1" fillId="0" borderId="0" xfId="0" applyFont="1" applyBorder="1" applyAlignment="1">
      <alignment horizontal="left" vertical="top"/>
    </xf>
    <xf numFmtId="0" fontId="6" fillId="0" borderId="12" xfId="0" applyFont="1" applyFill="1" applyBorder="1" applyAlignment="1">
      <alignment horizontal="center"/>
    </xf>
    <xf numFmtId="0" fontId="1" fillId="0" borderId="18" xfId="0" applyFont="1" applyFill="1" applyBorder="1" applyAlignment="1">
      <alignment vertical="top" wrapText="1"/>
    </xf>
    <xf numFmtId="0" fontId="1" fillId="0" borderId="0" xfId="0" applyFont="1" applyFill="1" applyBorder="1" applyAlignment="1">
      <alignment vertical="top"/>
    </xf>
    <xf numFmtId="49" fontId="1" fillId="0" borderId="17" xfId="0" applyNumberFormat="1" applyFont="1" applyFill="1" applyBorder="1" applyAlignment="1">
      <alignment horizontal="center" vertical="top"/>
    </xf>
    <xf numFmtId="0" fontId="6" fillId="0" borderId="17" xfId="0" applyFont="1" applyFill="1" applyBorder="1" applyAlignment="1">
      <alignment horizontal="center"/>
    </xf>
    <xf numFmtId="0" fontId="1" fillId="0" borderId="17" xfId="0" applyFont="1" applyFill="1" applyBorder="1" applyAlignment="1">
      <alignment vertical="top" wrapText="1"/>
    </xf>
    <xf numFmtId="0" fontId="1" fillId="0" borderId="31" xfId="0" applyFont="1" applyFill="1" applyBorder="1" applyAlignment="1">
      <alignment horizontal="center" vertical="top" wrapText="1"/>
    </xf>
    <xf numFmtId="0" fontId="1" fillId="0" borderId="0" xfId="0" applyFont="1" applyFill="1" applyBorder="1" applyAlignment="1">
      <alignment horizontal="left" vertical="top"/>
    </xf>
    <xf numFmtId="0" fontId="6" fillId="0" borderId="23" xfId="0" applyFont="1" applyBorder="1" applyAlignment="1">
      <alignment horizontal="center" vertical="center" textRotation="90" wrapText="1"/>
    </xf>
    <xf numFmtId="180" fontId="1" fillId="0" borderId="0" xfId="0" applyNumberFormat="1" applyFont="1" applyAlignment="1">
      <alignment vertical="top"/>
    </xf>
    <xf numFmtId="180" fontId="6" fillId="33" borderId="23" xfId="0" applyNumberFormat="1" applyFont="1" applyFill="1" applyBorder="1" applyAlignment="1">
      <alignment horizontal="center" vertical="top" wrapText="1"/>
    </xf>
    <xf numFmtId="0" fontId="1" fillId="0" borderId="16" xfId="0" applyFont="1" applyBorder="1" applyAlignment="1">
      <alignment horizontal="center" vertical="top" wrapText="1"/>
    </xf>
    <xf numFmtId="180" fontId="1" fillId="0" borderId="32" xfId="0" applyNumberFormat="1" applyFont="1" applyBorder="1" applyAlignment="1">
      <alignment horizontal="center" vertical="top"/>
    </xf>
    <xf numFmtId="0" fontId="1" fillId="0" borderId="0" xfId="0" applyFont="1" applyBorder="1" applyAlignment="1">
      <alignment horizontal="right" vertical="top" wrapText="1"/>
    </xf>
    <xf numFmtId="180" fontId="6"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180" fontId="6" fillId="0" borderId="12" xfId="0" applyNumberFormat="1" applyFont="1" applyBorder="1" applyAlignment="1">
      <alignment horizontal="center" wrapText="1"/>
    </xf>
    <xf numFmtId="0" fontId="1" fillId="0" borderId="19" xfId="0" applyFont="1" applyBorder="1" applyAlignment="1">
      <alignment horizontal="center" vertical="center" wrapText="1"/>
    </xf>
    <xf numFmtId="180" fontId="1" fillId="0" borderId="33" xfId="0" applyNumberFormat="1" applyFont="1" applyFill="1" applyBorder="1" applyAlignment="1">
      <alignment horizontal="center" vertical="top"/>
    </xf>
    <xf numFmtId="180" fontId="1" fillId="0" borderId="34" xfId="0" applyNumberFormat="1" applyFont="1" applyFill="1" applyBorder="1" applyAlignment="1">
      <alignment horizontal="center" vertical="top"/>
    </xf>
    <xf numFmtId="180" fontId="1" fillId="0" borderId="32" xfId="0" applyNumberFormat="1" applyFont="1" applyFill="1" applyBorder="1" applyAlignment="1">
      <alignment horizontal="center" vertical="top"/>
    </xf>
    <xf numFmtId="180" fontId="1" fillId="0" borderId="35" xfId="0" applyNumberFormat="1" applyFont="1" applyFill="1" applyBorder="1" applyAlignment="1">
      <alignment horizontal="center" vertical="top"/>
    </xf>
    <xf numFmtId="0" fontId="1" fillId="0" borderId="16" xfId="0" applyFont="1" applyBorder="1" applyAlignment="1">
      <alignment horizontal="center" vertical="center" wrapText="1"/>
    </xf>
    <xf numFmtId="49" fontId="1" fillId="0" borderId="0" xfId="0" applyNumberFormat="1" applyFont="1" applyBorder="1" applyAlignment="1">
      <alignment horizontal="center" vertical="top" wrapText="1"/>
    </xf>
    <xf numFmtId="180" fontId="1" fillId="0" borderId="36" xfId="0" applyNumberFormat="1" applyFont="1" applyBorder="1" applyAlignment="1">
      <alignment horizontal="center" wrapText="1"/>
    </xf>
    <xf numFmtId="0" fontId="1" fillId="0" borderId="0" xfId="0" applyFont="1" applyBorder="1" applyAlignment="1">
      <alignment horizontal="center" vertical="top" textRotation="90" wrapText="1"/>
    </xf>
    <xf numFmtId="180" fontId="1" fillId="0" borderId="31" xfId="0" applyNumberFormat="1" applyFont="1" applyBorder="1" applyAlignment="1">
      <alignment horizontal="center" vertical="top" textRotation="90" wrapText="1"/>
    </xf>
    <xf numFmtId="180" fontId="6" fillId="0" borderId="37" xfId="0" applyNumberFormat="1" applyFont="1" applyFill="1" applyBorder="1" applyAlignment="1">
      <alignment horizontal="center"/>
    </xf>
    <xf numFmtId="180" fontId="6" fillId="0" borderId="12" xfId="0" applyNumberFormat="1" applyFont="1" applyBorder="1" applyAlignment="1">
      <alignment horizontal="right"/>
    </xf>
    <xf numFmtId="0" fontId="1" fillId="0" borderId="35" xfId="0" applyFont="1" applyFill="1" applyBorder="1" applyAlignment="1">
      <alignment horizontal="center" vertical="top"/>
    </xf>
    <xf numFmtId="180" fontId="1" fillId="0" borderId="11" xfId="0" applyNumberFormat="1"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wrapText="1"/>
    </xf>
    <xf numFmtId="180" fontId="1" fillId="0" borderId="11" xfId="0" applyNumberFormat="1" applyFont="1" applyFill="1" applyBorder="1" applyAlignment="1">
      <alignment horizontal="center" vertical="top"/>
    </xf>
    <xf numFmtId="0" fontId="1" fillId="0" borderId="38" xfId="0" applyFont="1" applyFill="1" applyBorder="1" applyAlignment="1">
      <alignment horizontal="center" vertical="top"/>
    </xf>
    <xf numFmtId="0" fontId="1" fillId="0" borderId="0" xfId="0" applyFont="1" applyFill="1" applyBorder="1" applyAlignment="1">
      <alignment horizontal="center" vertical="top"/>
    </xf>
    <xf numFmtId="49" fontId="1" fillId="0" borderId="10" xfId="0" applyNumberFormat="1" applyFont="1" applyFill="1" applyBorder="1" applyAlignment="1">
      <alignment vertical="top" wrapText="1"/>
    </xf>
    <xf numFmtId="49" fontId="1" fillId="0" borderId="17" xfId="0" applyNumberFormat="1" applyFont="1" applyFill="1" applyBorder="1" applyAlignment="1">
      <alignment vertical="top" wrapText="1"/>
    </xf>
    <xf numFmtId="49" fontId="1" fillId="35" borderId="10" xfId="0" applyNumberFormat="1" applyFont="1" applyFill="1" applyBorder="1" applyAlignment="1">
      <alignment vertical="top" wrapText="1"/>
    </xf>
    <xf numFmtId="0" fontId="1" fillId="35" borderId="38" xfId="0" applyFont="1" applyFill="1" applyBorder="1" applyAlignment="1">
      <alignment horizontal="center" vertical="top"/>
    </xf>
    <xf numFmtId="0" fontId="1" fillId="35" borderId="10" xfId="0" applyFont="1" applyFill="1" applyBorder="1" applyAlignment="1">
      <alignment horizontal="center" vertical="top"/>
    </xf>
    <xf numFmtId="49" fontId="1" fillId="35" borderId="17" xfId="0" applyNumberFormat="1" applyFont="1" applyFill="1" applyBorder="1" applyAlignment="1">
      <alignment vertical="top" wrapText="1"/>
    </xf>
    <xf numFmtId="0" fontId="1" fillId="35" borderId="0" xfId="0" applyFont="1" applyFill="1" applyBorder="1" applyAlignment="1">
      <alignment horizontal="center" vertical="top"/>
    </xf>
    <xf numFmtId="0" fontId="1" fillId="35" borderId="15" xfId="0" applyFont="1" applyFill="1" applyBorder="1" applyAlignment="1">
      <alignment horizontal="center" vertical="top"/>
    </xf>
    <xf numFmtId="0" fontId="1" fillId="35" borderId="12" xfId="0" applyNumberFormat="1" applyFont="1" applyFill="1" applyBorder="1" applyAlignment="1">
      <alignment horizontal="left" vertical="top" wrapText="1"/>
    </xf>
    <xf numFmtId="0" fontId="1" fillId="35" borderId="10" xfId="0" applyFont="1" applyFill="1" applyBorder="1" applyAlignment="1">
      <alignment horizontal="center" vertical="top" wrapText="1"/>
    </xf>
    <xf numFmtId="0" fontId="1" fillId="35" borderId="10" xfId="0" applyFont="1" applyFill="1" applyBorder="1" applyAlignment="1">
      <alignment vertical="top" wrapText="1"/>
    </xf>
    <xf numFmtId="0" fontId="1" fillId="35" borderId="38" xfId="0" applyFont="1" applyFill="1" applyBorder="1" applyAlignment="1">
      <alignment horizontal="center" vertical="top" wrapText="1"/>
    </xf>
    <xf numFmtId="49" fontId="1" fillId="0" borderId="36" xfId="0" applyNumberFormat="1" applyFont="1" applyFill="1" applyBorder="1" applyAlignment="1">
      <alignment horizontal="center" vertical="top"/>
    </xf>
    <xf numFmtId="0" fontId="1" fillId="0" borderId="18" xfId="0" applyFont="1" applyBorder="1" applyAlignment="1">
      <alignment horizontal="center" vertical="top"/>
    </xf>
    <xf numFmtId="49" fontId="1" fillId="0" borderId="39" xfId="0" applyNumberFormat="1" applyFont="1" applyFill="1" applyBorder="1" applyAlignment="1">
      <alignment vertical="top" wrapText="1"/>
    </xf>
    <xf numFmtId="0" fontId="1" fillId="36" borderId="18" xfId="0" applyFont="1" applyFill="1" applyBorder="1" applyAlignment="1">
      <alignment horizontal="center" vertical="top"/>
    </xf>
    <xf numFmtId="0" fontId="1" fillId="36" borderId="15" xfId="0" applyFont="1" applyFill="1" applyBorder="1" applyAlignment="1">
      <alignment horizontal="center" vertical="top"/>
    </xf>
    <xf numFmtId="0" fontId="1" fillId="36" borderId="17" xfId="0" applyFont="1" applyFill="1" applyBorder="1" applyAlignment="1">
      <alignment horizontal="center" vertical="top"/>
    </xf>
    <xf numFmtId="0" fontId="1" fillId="36" borderId="10" xfId="0" applyFont="1" applyFill="1" applyBorder="1" applyAlignment="1">
      <alignment horizontal="center" vertical="top"/>
    </xf>
    <xf numFmtId="49" fontId="1" fillId="0" borderId="40"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49" fontId="1" fillId="0" borderId="40" xfId="0" applyNumberFormat="1" applyFont="1" applyBorder="1" applyAlignment="1">
      <alignment horizontal="center" vertical="top" wrapText="1"/>
    </xf>
    <xf numFmtId="49" fontId="1" fillId="0" borderId="42" xfId="0" applyNumberFormat="1" applyFont="1" applyBorder="1" applyAlignment="1">
      <alignment horizontal="center" vertical="center" wrapText="1"/>
    </xf>
    <xf numFmtId="0" fontId="1" fillId="0" borderId="42" xfId="0" applyFont="1" applyBorder="1" applyAlignment="1">
      <alignment horizontal="center" vertical="center" wrapText="1"/>
    </xf>
    <xf numFmtId="180" fontId="1" fillId="0" borderId="41" xfId="0" applyNumberFormat="1" applyFont="1" applyBorder="1" applyAlignment="1">
      <alignment horizontal="center" wrapText="1"/>
    </xf>
    <xf numFmtId="49" fontId="1" fillId="0" borderId="43" xfId="0" applyNumberFormat="1" applyFont="1" applyFill="1" applyBorder="1" applyAlignment="1">
      <alignment horizontal="center" vertical="top"/>
    </xf>
    <xf numFmtId="49" fontId="1" fillId="0" borderId="44" xfId="0" applyNumberFormat="1" applyFont="1" applyFill="1" applyBorder="1" applyAlignment="1">
      <alignment horizontal="center" vertical="top"/>
    </xf>
    <xf numFmtId="49" fontId="1" fillId="0" borderId="45" xfId="0" applyNumberFormat="1" applyFont="1" applyFill="1" applyBorder="1" applyAlignment="1">
      <alignment horizontal="center" vertical="top"/>
    </xf>
    <xf numFmtId="49" fontId="1" fillId="0" borderId="43" xfId="0" applyNumberFormat="1" applyFont="1" applyBorder="1" applyAlignment="1">
      <alignment horizontal="center" vertical="top" wrapText="1"/>
    </xf>
    <xf numFmtId="49" fontId="1" fillId="0" borderId="45" xfId="0" applyNumberFormat="1" applyFont="1" applyBorder="1" applyAlignment="1">
      <alignment horizontal="center" vertical="center" wrapText="1"/>
    </xf>
    <xf numFmtId="0" fontId="1" fillId="0" borderId="45" xfId="0" applyFont="1" applyBorder="1" applyAlignment="1">
      <alignment horizontal="center" vertical="center" wrapText="1"/>
    </xf>
    <xf numFmtId="180" fontId="1" fillId="0" borderId="44" xfId="0" applyNumberFormat="1" applyFont="1" applyBorder="1" applyAlignment="1">
      <alignment horizontal="center" wrapText="1"/>
    </xf>
    <xf numFmtId="180" fontId="6" fillId="0" borderId="31" xfId="0" applyNumberFormat="1" applyFont="1" applyFill="1" applyBorder="1" applyAlignment="1">
      <alignment horizontal="center"/>
    </xf>
    <xf numFmtId="49" fontId="1" fillId="36" borderId="10" xfId="0" applyNumberFormat="1" applyFont="1" applyFill="1" applyBorder="1" applyAlignment="1">
      <alignment vertical="top" wrapText="1"/>
    </xf>
    <xf numFmtId="0" fontId="1" fillId="36" borderId="33" xfId="0" applyFont="1" applyFill="1" applyBorder="1" applyAlignment="1">
      <alignment horizontal="center" vertical="top"/>
    </xf>
    <xf numFmtId="49" fontId="1" fillId="36" borderId="17" xfId="0" applyNumberFormat="1" applyFont="1" applyFill="1" applyBorder="1" applyAlignment="1">
      <alignment vertical="top" wrapText="1"/>
    </xf>
    <xf numFmtId="0" fontId="1" fillId="36" borderId="0" xfId="0" applyFont="1" applyFill="1" applyBorder="1" applyAlignment="1">
      <alignment horizontal="center" vertical="top"/>
    </xf>
    <xf numFmtId="0" fontId="1" fillId="36" borderId="12" xfId="0" applyFont="1" applyFill="1" applyBorder="1" applyAlignment="1">
      <alignment horizontal="center" vertical="top"/>
    </xf>
    <xf numFmtId="0" fontId="1" fillId="35" borderId="18" xfId="0" applyFont="1" applyFill="1" applyBorder="1" applyAlignment="1">
      <alignment horizontal="center" vertical="top"/>
    </xf>
    <xf numFmtId="0" fontId="1" fillId="35" borderId="17" xfId="0" applyFont="1" applyFill="1" applyBorder="1" applyAlignment="1">
      <alignment horizontal="center" vertical="top"/>
    </xf>
    <xf numFmtId="180" fontId="1" fillId="0" borderId="27" xfId="0" applyNumberFormat="1" applyFont="1" applyBorder="1" applyAlignment="1">
      <alignment horizontal="center" vertical="top"/>
    </xf>
    <xf numFmtId="180" fontId="1" fillId="0" borderId="29" xfId="0" applyNumberFormat="1" applyFont="1" applyBorder="1" applyAlignment="1">
      <alignment horizontal="center" vertical="top"/>
    </xf>
    <xf numFmtId="49" fontId="1" fillId="0" borderId="15" xfId="0" applyNumberFormat="1" applyFont="1" applyBorder="1" applyAlignment="1">
      <alignment horizontal="center" vertical="top" wrapText="1"/>
    </xf>
    <xf numFmtId="49" fontId="1" fillId="0" borderId="17" xfId="0" applyNumberFormat="1" applyFont="1" applyBorder="1" applyAlignment="1">
      <alignment horizontal="center" vertical="top" wrapText="1"/>
    </xf>
    <xf numFmtId="0" fontId="1" fillId="0" borderId="18" xfId="0" applyFont="1" applyBorder="1" applyAlignment="1">
      <alignment vertical="top" wrapText="1" shrinkToFit="1"/>
    </xf>
    <xf numFmtId="0" fontId="1" fillId="0" borderId="15" xfId="0" applyFont="1" applyBorder="1" applyAlignment="1">
      <alignment vertical="top" wrapText="1" shrinkToFit="1"/>
    </xf>
    <xf numFmtId="0" fontId="1" fillId="0" borderId="17" xfId="0" applyFont="1" applyBorder="1" applyAlignment="1">
      <alignment vertical="top" wrapText="1" shrinkToFit="1"/>
    </xf>
    <xf numFmtId="0" fontId="1" fillId="37" borderId="15" xfId="0" applyFont="1" applyFill="1" applyBorder="1" applyAlignment="1">
      <alignment horizontal="center" vertical="top" wrapText="1"/>
    </xf>
    <xf numFmtId="0" fontId="1" fillId="37" borderId="15" xfId="0" applyFont="1" applyFill="1" applyBorder="1" applyAlignment="1">
      <alignment horizontal="left" vertical="top" wrapText="1" shrinkToFit="1"/>
    </xf>
    <xf numFmtId="0" fontId="1" fillId="37" borderId="17" xfId="0" applyFont="1" applyFill="1" applyBorder="1" applyAlignment="1">
      <alignment horizontal="center" vertical="top" wrapText="1"/>
    </xf>
    <xf numFmtId="0" fontId="1" fillId="37" borderId="17" xfId="0" applyFont="1" applyFill="1" applyBorder="1" applyAlignment="1">
      <alignment horizontal="left" vertical="top" wrapText="1" shrinkToFit="1"/>
    </xf>
    <xf numFmtId="0" fontId="1" fillId="36" borderId="15" xfId="0" applyFont="1" applyFill="1" applyBorder="1" applyAlignment="1">
      <alignment horizontal="center" vertical="top" wrapText="1"/>
    </xf>
    <xf numFmtId="0" fontId="5" fillId="36" borderId="17" xfId="0" applyFont="1" applyFill="1" applyBorder="1" applyAlignment="1">
      <alignment vertical="top"/>
    </xf>
    <xf numFmtId="0" fontId="1" fillId="36" borderId="17" xfId="0" applyFont="1" applyFill="1" applyBorder="1" applyAlignment="1">
      <alignment horizontal="center" vertical="top" wrapText="1"/>
    </xf>
    <xf numFmtId="0" fontId="1" fillId="36" borderId="18" xfId="0" applyFont="1" applyFill="1" applyBorder="1" applyAlignment="1">
      <alignment vertical="top"/>
    </xf>
    <xf numFmtId="0" fontId="1" fillId="36" borderId="0" xfId="0" applyFont="1" applyFill="1" applyBorder="1" applyAlignment="1">
      <alignment vertical="top"/>
    </xf>
    <xf numFmtId="180" fontId="1" fillId="36" borderId="0" xfId="0" applyNumberFormat="1" applyFont="1" applyFill="1" applyBorder="1" applyAlignment="1">
      <alignment/>
    </xf>
    <xf numFmtId="49" fontId="1" fillId="36" borderId="46" xfId="0" applyNumberFormat="1" applyFont="1" applyFill="1" applyBorder="1" applyAlignment="1">
      <alignment vertical="top" wrapText="1"/>
    </xf>
    <xf numFmtId="0" fontId="1" fillId="36" borderId="10" xfId="0" applyFont="1" applyFill="1" applyBorder="1" applyAlignment="1">
      <alignment horizontal="center" vertical="top"/>
    </xf>
    <xf numFmtId="0" fontId="1" fillId="36" borderId="25" xfId="0" applyFont="1" applyFill="1" applyBorder="1" applyAlignment="1">
      <alignment vertical="top" wrapText="1"/>
    </xf>
    <xf numFmtId="2" fontId="1" fillId="36" borderId="26" xfId="0" applyNumberFormat="1" applyFont="1" applyFill="1" applyBorder="1" applyAlignment="1">
      <alignment vertical="top" wrapText="1"/>
    </xf>
    <xf numFmtId="0" fontId="1" fillId="36" borderId="16" xfId="0" applyFont="1" applyFill="1" applyBorder="1" applyAlignment="1">
      <alignment horizontal="center" vertical="top"/>
    </xf>
    <xf numFmtId="0" fontId="1" fillId="36" borderId="47" xfId="0" applyFont="1" applyFill="1" applyBorder="1" applyAlignment="1">
      <alignment vertical="top" wrapText="1"/>
    </xf>
    <xf numFmtId="180" fontId="1" fillId="0" borderId="48" xfId="0" applyNumberFormat="1" applyFont="1" applyBorder="1" applyAlignment="1">
      <alignment horizontal="center" vertical="top"/>
    </xf>
    <xf numFmtId="0" fontId="1" fillId="0" borderId="49" xfId="0" applyFont="1" applyBorder="1" applyAlignment="1">
      <alignment horizontal="center" vertical="top"/>
    </xf>
    <xf numFmtId="0" fontId="1" fillId="0" borderId="50" xfId="0" applyFont="1" applyBorder="1" applyAlignment="1">
      <alignment horizontal="center" vertical="top"/>
    </xf>
    <xf numFmtId="0" fontId="1" fillId="0" borderId="19" xfId="0" applyFont="1" applyBorder="1" applyAlignment="1">
      <alignment horizontal="center" vertical="top" wrapText="1"/>
    </xf>
    <xf numFmtId="180" fontId="1" fillId="0" borderId="34" xfId="0" applyNumberFormat="1" applyFont="1" applyBorder="1" applyAlignment="1">
      <alignment horizontal="center" vertical="top"/>
    </xf>
    <xf numFmtId="180" fontId="1" fillId="0" borderId="49" xfId="0" applyNumberFormat="1" applyFont="1" applyBorder="1" applyAlignment="1">
      <alignment horizontal="center" vertical="top"/>
    </xf>
    <xf numFmtId="180" fontId="1" fillId="0" borderId="16" xfId="0" applyNumberFormat="1" applyFont="1" applyBorder="1" applyAlignment="1">
      <alignment horizontal="center" vertical="top" wrapText="1"/>
    </xf>
    <xf numFmtId="180" fontId="1" fillId="0" borderId="0" xfId="0" applyNumberFormat="1" applyFont="1" applyBorder="1" applyAlignment="1">
      <alignment horizontal="center" vertical="top"/>
    </xf>
    <xf numFmtId="180" fontId="1" fillId="0" borderId="15" xfId="0" applyNumberFormat="1" applyFont="1" applyBorder="1" applyAlignment="1">
      <alignment horizontal="center" vertical="top" wrapText="1"/>
    </xf>
    <xf numFmtId="180" fontId="6" fillId="33" borderId="23" xfId="0" applyNumberFormat="1" applyFont="1" applyFill="1" applyBorder="1" applyAlignment="1">
      <alignment horizontal="center" vertical="top"/>
    </xf>
    <xf numFmtId="180" fontId="1" fillId="0" borderId="15" xfId="0" applyNumberFormat="1" applyFont="1" applyBorder="1" applyAlignment="1">
      <alignment horizontal="center" vertical="top"/>
    </xf>
    <xf numFmtId="180" fontId="1" fillId="0" borderId="46" xfId="0" applyNumberFormat="1" applyFont="1" applyBorder="1" applyAlignment="1">
      <alignment horizontal="center" vertical="top"/>
    </xf>
    <xf numFmtId="49" fontId="1" fillId="35" borderId="16" xfId="0" applyNumberFormat="1" applyFont="1" applyFill="1" applyBorder="1" applyAlignment="1">
      <alignment vertical="top" wrapText="1"/>
    </xf>
    <xf numFmtId="0" fontId="1" fillId="35" borderId="16" xfId="0" applyFont="1" applyFill="1" applyBorder="1" applyAlignment="1">
      <alignment horizontal="center" vertical="top"/>
    </xf>
    <xf numFmtId="0" fontId="1" fillId="35" borderId="10" xfId="0" applyFont="1" applyFill="1" applyBorder="1" applyAlignment="1">
      <alignment horizontal="left" vertical="top" wrapText="1"/>
    </xf>
    <xf numFmtId="0" fontId="1" fillId="35" borderId="16" xfId="0" applyFont="1" applyFill="1" applyBorder="1" applyAlignment="1">
      <alignment horizontal="left" vertical="top" wrapText="1"/>
    </xf>
    <xf numFmtId="0" fontId="1" fillId="35" borderId="51" xfId="0" applyFont="1" applyFill="1" applyBorder="1" applyAlignment="1">
      <alignment horizontal="center" vertical="top" wrapText="1"/>
    </xf>
    <xf numFmtId="180" fontId="1" fillId="0" borderId="52" xfId="0" applyNumberFormat="1" applyFont="1" applyFill="1" applyBorder="1" applyAlignment="1">
      <alignment horizontal="center" vertical="top"/>
    </xf>
    <xf numFmtId="180" fontId="1" fillId="0" borderId="53" xfId="0" applyNumberFormat="1" applyFont="1" applyFill="1" applyBorder="1" applyAlignment="1">
      <alignment horizontal="center" vertical="top"/>
    </xf>
    <xf numFmtId="180" fontId="1" fillId="0" borderId="0" xfId="0" applyNumberFormat="1" applyFont="1" applyFill="1" applyBorder="1" applyAlignment="1">
      <alignment/>
    </xf>
    <xf numFmtId="180" fontId="6" fillId="34" borderId="23" xfId="0" applyNumberFormat="1" applyFont="1" applyFill="1" applyBorder="1" applyAlignment="1">
      <alignment horizontal="center"/>
    </xf>
    <xf numFmtId="180" fontId="6" fillId="34" borderId="0" xfId="0" applyNumberFormat="1" applyFont="1" applyFill="1" applyBorder="1" applyAlignment="1">
      <alignment horizontal="center"/>
    </xf>
    <xf numFmtId="0" fontId="1" fillId="34" borderId="23" xfId="0" applyFont="1" applyFill="1" applyBorder="1" applyAlignment="1">
      <alignment horizontal="left" vertical="top" wrapText="1"/>
    </xf>
    <xf numFmtId="0" fontId="1" fillId="34" borderId="0" xfId="0" applyFont="1" applyFill="1" applyBorder="1" applyAlignment="1">
      <alignment horizontal="center" vertical="top" wrapText="1"/>
    </xf>
    <xf numFmtId="0" fontId="1" fillId="34" borderId="22" xfId="0" applyFont="1" applyFill="1" applyBorder="1" applyAlignment="1">
      <alignment horizontal="center" vertical="top" wrapText="1"/>
    </xf>
    <xf numFmtId="0" fontId="1" fillId="34" borderId="23" xfId="0" applyFont="1" applyFill="1" applyBorder="1" applyAlignment="1">
      <alignment vertical="top" wrapText="1"/>
    </xf>
    <xf numFmtId="0" fontId="1" fillId="0" borderId="15" xfId="0" applyFont="1" applyFill="1" applyBorder="1" applyAlignment="1">
      <alignment horizontal="left" vertical="top" wrapText="1"/>
    </xf>
    <xf numFmtId="0" fontId="1" fillId="35" borderId="51" xfId="0" applyFont="1" applyFill="1" applyBorder="1" applyAlignment="1">
      <alignment horizontal="center" vertical="top"/>
    </xf>
    <xf numFmtId="49" fontId="1" fillId="36" borderId="16" xfId="0" applyNumberFormat="1" applyFont="1" applyFill="1" applyBorder="1" applyAlignment="1">
      <alignment vertical="top" wrapText="1"/>
    </xf>
    <xf numFmtId="0" fontId="1" fillId="36" borderId="51" xfId="0" applyFont="1" applyFill="1" applyBorder="1" applyAlignment="1">
      <alignment horizontal="center" vertical="top"/>
    </xf>
    <xf numFmtId="49" fontId="1" fillId="36" borderId="12" xfId="0" applyNumberFormat="1" applyFont="1" applyFill="1" applyBorder="1" applyAlignment="1">
      <alignment vertical="top" wrapText="1"/>
    </xf>
    <xf numFmtId="0" fontId="1" fillId="36" borderId="54" xfId="0" applyFont="1" applyFill="1" applyBorder="1" applyAlignment="1">
      <alignment horizontal="center" vertical="top"/>
    </xf>
    <xf numFmtId="0" fontId="1" fillId="36" borderId="53" xfId="0" applyFont="1" applyFill="1" applyBorder="1" applyAlignment="1">
      <alignment horizontal="center" vertical="top"/>
    </xf>
    <xf numFmtId="0" fontId="1" fillId="36" borderId="11" xfId="0" applyFont="1" applyFill="1" applyBorder="1" applyAlignment="1">
      <alignment horizontal="center" vertical="top"/>
    </xf>
    <xf numFmtId="0" fontId="1" fillId="36" borderId="14" xfId="0" applyFont="1" applyFill="1" applyBorder="1" applyAlignment="1">
      <alignment horizontal="center" vertical="top"/>
    </xf>
    <xf numFmtId="0" fontId="1" fillId="0" borderId="12" xfId="0" applyFont="1" applyFill="1" applyBorder="1" applyAlignment="1">
      <alignment horizontal="left" vertical="top" wrapText="1"/>
    </xf>
    <xf numFmtId="0" fontId="1" fillId="0" borderId="54" xfId="0" applyFont="1" applyFill="1" applyBorder="1" applyAlignment="1">
      <alignment horizontal="center" vertical="top" wrapText="1"/>
    </xf>
    <xf numFmtId="0" fontId="1" fillId="36" borderId="17" xfId="0" applyFont="1" applyFill="1" applyBorder="1" applyAlignment="1">
      <alignment wrapText="1"/>
    </xf>
    <xf numFmtId="0" fontId="1" fillId="36" borderId="31" xfId="0" applyFont="1" applyFill="1" applyBorder="1" applyAlignment="1">
      <alignment horizontal="center" wrapText="1"/>
    </xf>
    <xf numFmtId="0" fontId="1" fillId="36" borderId="17" xfId="0" applyFont="1" applyFill="1" applyBorder="1" applyAlignment="1">
      <alignment horizontal="center" wrapText="1"/>
    </xf>
    <xf numFmtId="0" fontId="1" fillId="36" borderId="18" xfId="0" applyFont="1" applyFill="1" applyBorder="1" applyAlignment="1">
      <alignment horizontal="center" vertical="top" wrapText="1"/>
    </xf>
    <xf numFmtId="0" fontId="1" fillId="38" borderId="10" xfId="0" applyFont="1" applyFill="1" applyBorder="1" applyAlignment="1">
      <alignment horizontal="center" vertical="top" wrapText="1"/>
    </xf>
    <xf numFmtId="0" fontId="1" fillId="38" borderId="18" xfId="0" applyFont="1" applyFill="1" applyBorder="1" applyAlignment="1">
      <alignment horizontal="center" vertical="top"/>
    </xf>
    <xf numFmtId="0" fontId="1" fillId="38" borderId="15" xfId="0" applyFont="1" applyFill="1" applyBorder="1" applyAlignment="1">
      <alignment horizontal="center" vertical="top"/>
    </xf>
    <xf numFmtId="49" fontId="1" fillId="38" borderId="42" xfId="0" applyNumberFormat="1" applyFont="1" applyFill="1" applyBorder="1" applyAlignment="1">
      <alignment horizontal="center" vertical="top" wrapText="1"/>
    </xf>
    <xf numFmtId="49" fontId="1" fillId="38" borderId="45" xfId="0" applyNumberFormat="1" applyFont="1" applyFill="1" applyBorder="1" applyAlignment="1">
      <alignment horizontal="center" vertical="top" wrapText="1"/>
    </xf>
    <xf numFmtId="49" fontId="1" fillId="38" borderId="0" xfId="0" applyNumberFormat="1" applyFont="1" applyFill="1" applyBorder="1" applyAlignment="1">
      <alignment horizontal="center" vertical="top" wrapText="1"/>
    </xf>
    <xf numFmtId="0" fontId="1" fillId="38" borderId="0" xfId="0" applyFont="1" applyFill="1" applyBorder="1" applyAlignment="1">
      <alignment horizontal="center" vertical="top" wrapText="1"/>
    </xf>
    <xf numFmtId="49" fontId="1" fillId="38" borderId="15" xfId="0" applyNumberFormat="1" applyFont="1" applyFill="1" applyBorder="1" applyAlignment="1">
      <alignment horizontal="center" vertical="top" wrapText="1"/>
    </xf>
    <xf numFmtId="0" fontId="1" fillId="38" borderId="19" xfId="0" applyFont="1" applyFill="1" applyBorder="1" applyAlignment="1">
      <alignment horizontal="center" vertical="top"/>
    </xf>
    <xf numFmtId="180" fontId="1" fillId="38" borderId="27" xfId="0" applyNumberFormat="1" applyFont="1" applyFill="1" applyBorder="1" applyAlignment="1">
      <alignment horizontal="center" vertical="top"/>
    </xf>
    <xf numFmtId="180" fontId="1" fillId="38" borderId="28" xfId="0" applyNumberFormat="1" applyFont="1" applyFill="1" applyBorder="1" applyAlignment="1">
      <alignment horizontal="center" vertical="top"/>
    </xf>
    <xf numFmtId="0" fontId="1" fillId="38" borderId="42" xfId="0" applyFont="1" applyFill="1" applyBorder="1" applyAlignment="1">
      <alignment horizontal="center" vertical="center" wrapText="1"/>
    </xf>
    <xf numFmtId="0" fontId="1" fillId="38" borderId="45" xfId="0" applyFont="1" applyFill="1" applyBorder="1" applyAlignment="1">
      <alignment horizontal="center" vertical="center" wrapText="1"/>
    </xf>
    <xf numFmtId="0" fontId="1" fillId="38" borderId="0" xfId="0" applyFont="1" applyFill="1" applyBorder="1" applyAlignment="1">
      <alignment horizontal="center" vertical="center" wrapText="1"/>
    </xf>
    <xf numFmtId="0" fontId="1" fillId="38" borderId="16" xfId="0" applyFont="1" applyFill="1" applyBorder="1" applyAlignment="1">
      <alignment horizontal="center" vertical="top"/>
    </xf>
    <xf numFmtId="180" fontId="1" fillId="38" borderId="29" xfId="0" applyNumberFormat="1" applyFont="1" applyFill="1" applyBorder="1" applyAlignment="1">
      <alignment horizontal="center" vertical="top"/>
    </xf>
    <xf numFmtId="180" fontId="1" fillId="38" borderId="41" xfId="0" applyNumberFormat="1" applyFont="1" applyFill="1" applyBorder="1" applyAlignment="1">
      <alignment horizontal="center" wrapText="1"/>
    </xf>
    <xf numFmtId="180" fontId="1" fillId="38" borderId="44" xfId="0" applyNumberFormat="1" applyFont="1" applyFill="1" applyBorder="1" applyAlignment="1">
      <alignment horizontal="center" wrapText="1"/>
    </xf>
    <xf numFmtId="180" fontId="1" fillId="38" borderId="36" xfId="0" applyNumberFormat="1" applyFont="1" applyFill="1" applyBorder="1" applyAlignment="1">
      <alignment horizontal="center" wrapText="1"/>
    </xf>
    <xf numFmtId="180" fontId="1" fillId="38" borderId="31" xfId="0" applyNumberFormat="1" applyFont="1" applyFill="1" applyBorder="1" applyAlignment="1">
      <alignment horizontal="center" vertical="top" wrapText="1"/>
    </xf>
    <xf numFmtId="49" fontId="1" fillId="38" borderId="17" xfId="0" applyNumberFormat="1" applyFont="1" applyFill="1" applyBorder="1" applyAlignment="1">
      <alignment horizontal="center" vertical="top" wrapText="1"/>
    </xf>
    <xf numFmtId="0" fontId="6" fillId="38" borderId="17" xfId="0" applyFont="1" applyFill="1" applyBorder="1" applyAlignment="1">
      <alignment horizontal="right" wrapText="1"/>
    </xf>
    <xf numFmtId="180" fontId="6" fillId="38" borderId="55" xfId="0" applyNumberFormat="1" applyFont="1" applyFill="1" applyBorder="1" applyAlignment="1">
      <alignment horizontal="center"/>
    </xf>
    <xf numFmtId="180" fontId="1" fillId="38" borderId="27" xfId="0" applyNumberFormat="1" applyFont="1" applyFill="1" applyBorder="1" applyAlignment="1">
      <alignment horizontal="center" vertical="top"/>
    </xf>
    <xf numFmtId="49" fontId="1" fillId="38" borderId="15" xfId="0" applyNumberFormat="1" applyFont="1" applyFill="1" applyBorder="1" applyAlignment="1">
      <alignment horizontal="center" vertical="center" wrapText="1"/>
    </xf>
    <xf numFmtId="0" fontId="1" fillId="38" borderId="16" xfId="0" applyFont="1" applyFill="1" applyBorder="1" applyAlignment="1">
      <alignment horizontal="center" vertical="top" wrapText="1"/>
    </xf>
    <xf numFmtId="180" fontId="1" fillId="38" borderId="29" xfId="0" applyNumberFormat="1" applyFont="1" applyFill="1" applyBorder="1" applyAlignment="1">
      <alignment horizontal="center" vertical="top"/>
    </xf>
    <xf numFmtId="49" fontId="1" fillId="38" borderId="17" xfId="0" applyNumberFormat="1" applyFont="1" applyFill="1" applyBorder="1" applyAlignment="1">
      <alignment horizontal="center" wrapText="1"/>
    </xf>
    <xf numFmtId="49" fontId="1" fillId="38" borderId="41" xfId="0" applyNumberFormat="1" applyFont="1" applyFill="1" applyBorder="1" applyAlignment="1">
      <alignment horizontal="center" wrapText="1"/>
    </xf>
    <xf numFmtId="49" fontId="1" fillId="38" borderId="44" xfId="0" applyNumberFormat="1" applyFont="1" applyFill="1" applyBorder="1" applyAlignment="1">
      <alignment horizontal="center" wrapText="1"/>
    </xf>
    <xf numFmtId="0" fontId="1" fillId="38" borderId="10" xfId="0" applyFont="1" applyFill="1" applyBorder="1" applyAlignment="1">
      <alignment horizontal="center" vertical="top" wrapText="1"/>
    </xf>
    <xf numFmtId="0" fontId="1" fillId="38" borderId="32" xfId="0" applyFont="1" applyFill="1" applyBorder="1" applyAlignment="1">
      <alignment horizontal="center" vertical="top"/>
    </xf>
    <xf numFmtId="180" fontId="1" fillId="38" borderId="10" xfId="0" applyNumberFormat="1" applyFont="1" applyFill="1" applyBorder="1" applyAlignment="1">
      <alignment horizontal="center" vertical="top"/>
    </xf>
    <xf numFmtId="0" fontId="1" fillId="38" borderId="11" xfId="0" applyFont="1" applyFill="1" applyBorder="1" applyAlignment="1">
      <alignment horizontal="center" vertical="top" wrapText="1"/>
    </xf>
    <xf numFmtId="0" fontId="1" fillId="38" borderId="35" xfId="0" applyFont="1" applyFill="1" applyBorder="1" applyAlignment="1">
      <alignment horizontal="center" vertical="top"/>
    </xf>
    <xf numFmtId="180" fontId="6" fillId="38" borderId="11" xfId="0" applyNumberFormat="1" applyFont="1" applyFill="1" applyBorder="1" applyAlignment="1">
      <alignment horizontal="center" vertical="top"/>
    </xf>
    <xf numFmtId="180" fontId="1" fillId="38" borderId="30" xfId="0" applyNumberFormat="1" applyFont="1" applyFill="1" applyBorder="1" applyAlignment="1">
      <alignment horizontal="center" vertical="top"/>
    </xf>
    <xf numFmtId="0" fontId="6" fillId="38" borderId="12" xfId="0" applyFont="1" applyFill="1" applyBorder="1" applyAlignment="1">
      <alignment horizontal="center"/>
    </xf>
    <xf numFmtId="180" fontId="6" fillId="38" borderId="12" xfId="0" applyNumberFormat="1" applyFont="1" applyFill="1" applyBorder="1" applyAlignment="1">
      <alignment horizontal="center"/>
    </xf>
    <xf numFmtId="49" fontId="1" fillId="38" borderId="40" xfId="0" applyNumberFormat="1" applyFont="1" applyFill="1" applyBorder="1" applyAlignment="1">
      <alignment horizontal="center" vertical="top"/>
    </xf>
    <xf numFmtId="49" fontId="1" fillId="38" borderId="43" xfId="0" applyNumberFormat="1" applyFont="1" applyFill="1" applyBorder="1" applyAlignment="1">
      <alignment horizontal="center" vertical="top"/>
    </xf>
    <xf numFmtId="49" fontId="1" fillId="38" borderId="0" xfId="0" applyNumberFormat="1" applyFont="1" applyFill="1" applyBorder="1" applyAlignment="1">
      <alignment horizontal="center" vertical="top"/>
    </xf>
    <xf numFmtId="0" fontId="1" fillId="38" borderId="15" xfId="0" applyFont="1" applyFill="1" applyBorder="1" applyAlignment="1">
      <alignment horizontal="center" vertical="top" wrapText="1"/>
    </xf>
    <xf numFmtId="49" fontId="1" fillId="38" borderId="15" xfId="0" applyNumberFormat="1" applyFont="1" applyFill="1" applyBorder="1" applyAlignment="1">
      <alignment horizontal="center" vertical="top"/>
    </xf>
    <xf numFmtId="180" fontId="1" fillId="38" borderId="11" xfId="0" applyNumberFormat="1" applyFont="1" applyFill="1" applyBorder="1" applyAlignment="1">
      <alignment horizontal="center" vertical="top"/>
    </xf>
    <xf numFmtId="49" fontId="1" fillId="38" borderId="10" xfId="0" applyNumberFormat="1" applyFont="1" applyFill="1" applyBorder="1" applyAlignment="1">
      <alignment vertical="top" wrapText="1"/>
    </xf>
    <xf numFmtId="49" fontId="1" fillId="38" borderId="41" xfId="0" applyNumberFormat="1" applyFont="1" applyFill="1" applyBorder="1" applyAlignment="1">
      <alignment horizontal="center" vertical="top"/>
    </xf>
    <xf numFmtId="49" fontId="1" fillId="38" borderId="44" xfId="0" applyNumberFormat="1" applyFont="1" applyFill="1" applyBorder="1" applyAlignment="1">
      <alignment horizontal="center" vertical="top"/>
    </xf>
    <xf numFmtId="49" fontId="1" fillId="38" borderId="36" xfId="0" applyNumberFormat="1" applyFont="1" applyFill="1" applyBorder="1" applyAlignment="1">
      <alignment horizontal="center" vertical="top"/>
    </xf>
    <xf numFmtId="0" fontId="1" fillId="38" borderId="17" xfId="0" applyFont="1" applyFill="1" applyBorder="1" applyAlignment="1">
      <alignment horizontal="center" vertical="top" wrapText="1"/>
    </xf>
    <xf numFmtId="49" fontId="1" fillId="38" borderId="17" xfId="0" applyNumberFormat="1" applyFont="1" applyFill="1" applyBorder="1" applyAlignment="1">
      <alignment horizontal="center" vertical="top"/>
    </xf>
    <xf numFmtId="49" fontId="1" fillId="38" borderId="17" xfId="0" applyNumberFormat="1" applyFont="1" applyFill="1" applyBorder="1" applyAlignment="1">
      <alignment vertical="top" wrapText="1"/>
    </xf>
    <xf numFmtId="49" fontId="1" fillId="38" borderId="42" xfId="0" applyNumberFormat="1" applyFont="1" applyFill="1" applyBorder="1" applyAlignment="1">
      <alignment horizontal="center" vertical="top"/>
    </xf>
    <xf numFmtId="49" fontId="1" fillId="38" borderId="45" xfId="0" applyNumberFormat="1" applyFont="1" applyFill="1" applyBorder="1" applyAlignment="1">
      <alignment horizontal="center" vertical="top"/>
    </xf>
    <xf numFmtId="0" fontId="1" fillId="38" borderId="10" xfId="0" applyFont="1" applyFill="1" applyBorder="1" applyAlignment="1">
      <alignment horizontal="center" vertical="top"/>
    </xf>
    <xf numFmtId="180" fontId="1" fillId="38" borderId="19" xfId="0" applyNumberFormat="1" applyFont="1" applyFill="1" applyBorder="1" applyAlignment="1">
      <alignment horizontal="center" vertical="top"/>
    </xf>
    <xf numFmtId="180" fontId="1" fillId="38" borderId="20" xfId="0" applyNumberFormat="1" applyFont="1" applyFill="1" applyBorder="1" applyAlignment="1">
      <alignment horizontal="center" vertical="top"/>
    </xf>
    <xf numFmtId="0" fontId="1" fillId="38" borderId="16" xfId="0" applyFont="1" applyFill="1" applyBorder="1" applyAlignment="1">
      <alignment horizontal="center" vertical="top" wrapText="1"/>
    </xf>
    <xf numFmtId="180" fontId="1" fillId="38" borderId="16" xfId="0" applyNumberFormat="1" applyFont="1" applyFill="1" applyBorder="1" applyAlignment="1">
      <alignment horizontal="center" vertical="top"/>
    </xf>
    <xf numFmtId="180" fontId="1" fillId="38" borderId="49" xfId="0" applyNumberFormat="1" applyFont="1" applyFill="1" applyBorder="1" applyAlignment="1">
      <alignment horizontal="center" vertical="top"/>
    </xf>
    <xf numFmtId="0" fontId="6" fillId="38" borderId="17" xfId="0" applyFont="1" applyFill="1" applyBorder="1" applyAlignment="1">
      <alignment horizontal="center"/>
    </xf>
    <xf numFmtId="180" fontId="6" fillId="38" borderId="17" xfId="0" applyNumberFormat="1" applyFont="1" applyFill="1" applyBorder="1" applyAlignment="1">
      <alignment horizontal="center"/>
    </xf>
    <xf numFmtId="180" fontId="6" fillId="38" borderId="31" xfId="0" applyNumberFormat="1" applyFont="1" applyFill="1" applyBorder="1" applyAlignment="1">
      <alignment horizontal="center"/>
    </xf>
    <xf numFmtId="180" fontId="1" fillId="38" borderId="18" xfId="0" applyNumberFormat="1" applyFont="1" applyFill="1" applyBorder="1" applyAlignment="1">
      <alignment horizontal="center" vertical="top"/>
    </xf>
    <xf numFmtId="0" fontId="1" fillId="38" borderId="19" xfId="0" applyFont="1" applyFill="1" applyBorder="1" applyAlignment="1">
      <alignment horizontal="center" vertical="top" wrapText="1"/>
    </xf>
    <xf numFmtId="180" fontId="6" fillId="38" borderId="19" xfId="0" applyNumberFormat="1" applyFont="1" applyFill="1" applyBorder="1" applyAlignment="1">
      <alignment horizontal="center" vertical="top"/>
    </xf>
    <xf numFmtId="180" fontId="1" fillId="38" borderId="16" xfId="0" applyNumberFormat="1" applyFont="1" applyFill="1" applyBorder="1" applyAlignment="1">
      <alignment horizontal="center" vertical="top"/>
    </xf>
    <xf numFmtId="180" fontId="1" fillId="38" borderId="11" xfId="0" applyNumberFormat="1" applyFont="1" applyFill="1" applyBorder="1" applyAlignment="1">
      <alignment horizontal="center" vertical="top"/>
    </xf>
    <xf numFmtId="180" fontId="1" fillId="38" borderId="53" xfId="0" applyNumberFormat="1" applyFont="1" applyFill="1" applyBorder="1" applyAlignment="1">
      <alignment horizontal="center" vertical="top"/>
    </xf>
    <xf numFmtId="180" fontId="1" fillId="38" borderId="15" xfId="0" applyNumberFormat="1" applyFont="1" applyFill="1" applyBorder="1" applyAlignment="1">
      <alignment horizontal="center" vertical="top"/>
    </xf>
    <xf numFmtId="180" fontId="1" fillId="0" borderId="56" xfId="0" applyNumberFormat="1" applyFont="1" applyFill="1" applyBorder="1" applyAlignment="1">
      <alignment horizontal="center" vertical="top"/>
    </xf>
    <xf numFmtId="180" fontId="1" fillId="38" borderId="57" xfId="0" applyNumberFormat="1" applyFont="1" applyFill="1" applyBorder="1" applyAlignment="1">
      <alignment horizontal="center" vertical="top"/>
    </xf>
    <xf numFmtId="180" fontId="6" fillId="38" borderId="37" xfId="0" applyNumberFormat="1" applyFont="1" applyFill="1" applyBorder="1" applyAlignment="1">
      <alignment horizontal="center"/>
    </xf>
    <xf numFmtId="0" fontId="1" fillId="36" borderId="18" xfId="0" applyFont="1" applyFill="1" applyBorder="1" applyAlignment="1">
      <alignment vertical="top" wrapText="1"/>
    </xf>
    <xf numFmtId="0" fontId="1" fillId="36" borderId="17" xfId="0" applyFont="1" applyFill="1" applyBorder="1" applyAlignment="1">
      <alignment vertical="top" wrapText="1"/>
    </xf>
    <xf numFmtId="0" fontId="8" fillId="0" borderId="0" xfId="0" applyFont="1" applyBorder="1" applyAlignment="1">
      <alignment vertical="top"/>
    </xf>
    <xf numFmtId="0" fontId="10" fillId="0" borderId="0" xfId="0" applyFont="1" applyAlignment="1">
      <alignment horizontal="center" vertical="top" wrapText="1"/>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top"/>
    </xf>
    <xf numFmtId="0" fontId="10" fillId="0" borderId="0" xfId="0" applyFont="1" applyAlignment="1">
      <alignment vertical="top" wrapText="1"/>
    </xf>
    <xf numFmtId="0" fontId="8" fillId="0" borderId="0" xfId="0" applyFont="1" applyAlignment="1">
      <alignment/>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top"/>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 fillId="0" borderId="0" xfId="0" applyFont="1" applyAlignment="1">
      <alignment vertical="top"/>
    </xf>
    <xf numFmtId="0" fontId="12" fillId="0" borderId="0" xfId="0" applyFont="1" applyFill="1" applyBorder="1" applyAlignment="1">
      <alignment horizontal="left" vertical="top"/>
    </xf>
    <xf numFmtId="180" fontId="12" fillId="0" borderId="0" xfId="0" applyNumberFormat="1" applyFont="1" applyBorder="1" applyAlignment="1">
      <alignment vertical="top"/>
    </xf>
    <xf numFmtId="0" fontId="12" fillId="0" borderId="0" xfId="0" applyFont="1" applyBorder="1" applyAlignment="1">
      <alignment vertical="top"/>
    </xf>
    <xf numFmtId="49" fontId="1" fillId="34" borderId="21" xfId="0" applyNumberFormat="1" applyFont="1" applyFill="1" applyBorder="1" applyAlignment="1">
      <alignment/>
    </xf>
    <xf numFmtId="49" fontId="6" fillId="34" borderId="23" xfId="0" applyNumberFormat="1" applyFont="1" applyFill="1" applyBorder="1" applyAlignment="1">
      <alignment horizontal="center" vertical="top"/>
    </xf>
    <xf numFmtId="49" fontId="1" fillId="38" borderId="13" xfId="0" applyNumberFormat="1" applyFont="1" applyFill="1" applyBorder="1" applyAlignment="1">
      <alignment horizontal="center" vertical="top"/>
    </xf>
    <xf numFmtId="49" fontId="1" fillId="38" borderId="14" xfId="0" applyNumberFormat="1" applyFont="1" applyFill="1" applyBorder="1" applyAlignment="1">
      <alignment horizontal="center" vertical="top"/>
    </xf>
    <xf numFmtId="0" fontId="1" fillId="38" borderId="18" xfId="0" applyFont="1" applyFill="1" applyBorder="1" applyAlignment="1">
      <alignment horizontal="center" vertical="top" wrapText="1"/>
    </xf>
    <xf numFmtId="49" fontId="1" fillId="38" borderId="40" xfId="0" applyNumberFormat="1" applyFont="1" applyFill="1" applyBorder="1" applyAlignment="1">
      <alignment horizontal="center" vertical="top" wrapText="1"/>
    </xf>
    <xf numFmtId="49" fontId="1" fillId="38" borderId="43" xfId="0" applyNumberFormat="1" applyFont="1" applyFill="1" applyBorder="1" applyAlignment="1">
      <alignment horizontal="center" vertical="top" wrapText="1"/>
    </xf>
    <xf numFmtId="49" fontId="1" fillId="38" borderId="13" xfId="0" applyNumberFormat="1" applyFont="1" applyFill="1" applyBorder="1" applyAlignment="1">
      <alignment horizontal="center" vertical="top" wrapText="1"/>
    </xf>
    <xf numFmtId="0" fontId="1" fillId="38" borderId="13" xfId="0" applyFont="1" applyFill="1" applyBorder="1" applyAlignment="1">
      <alignment horizontal="center" vertical="top" wrapText="1"/>
    </xf>
    <xf numFmtId="180" fontId="1" fillId="38" borderId="18" xfId="0" applyNumberFormat="1" applyFont="1" applyFill="1" applyBorder="1" applyAlignment="1">
      <alignment horizontal="center" vertical="top" wrapText="1"/>
    </xf>
    <xf numFmtId="0" fontId="5" fillId="36" borderId="13" xfId="0" applyFont="1" applyFill="1" applyBorder="1" applyAlignment="1">
      <alignment horizontal="center" vertical="top"/>
    </xf>
    <xf numFmtId="49" fontId="1" fillId="38" borderId="14" xfId="0" applyNumberFormat="1" applyFont="1" applyFill="1" applyBorder="1" applyAlignment="1">
      <alignment horizontal="center" wrapText="1"/>
    </xf>
    <xf numFmtId="180" fontId="1" fillId="38" borderId="14" xfId="0" applyNumberFormat="1" applyFont="1" applyFill="1" applyBorder="1" applyAlignment="1">
      <alignment horizontal="center" vertical="top" wrapText="1"/>
    </xf>
    <xf numFmtId="0" fontId="5" fillId="36" borderId="14" xfId="0" applyFont="1" applyFill="1" applyBorder="1" applyAlignment="1">
      <alignment horizontal="center" vertical="top"/>
    </xf>
    <xf numFmtId="180" fontId="1" fillId="38" borderId="46" xfId="0" applyNumberFormat="1" applyFont="1" applyFill="1" applyBorder="1" applyAlignment="1">
      <alignment horizontal="center" vertical="top"/>
    </xf>
    <xf numFmtId="49" fontId="1" fillId="38" borderId="39" xfId="0" applyNumberFormat="1" applyFont="1" applyFill="1" applyBorder="1" applyAlignment="1">
      <alignment horizontal="center" vertical="top"/>
    </xf>
    <xf numFmtId="0" fontId="1" fillId="36" borderId="13" xfId="0" applyFont="1" applyFill="1" applyBorder="1" applyAlignment="1">
      <alignment horizontal="center" vertical="top"/>
    </xf>
    <xf numFmtId="49" fontId="1" fillId="38" borderId="31" xfId="0" applyNumberFormat="1" applyFont="1" applyFill="1" applyBorder="1" applyAlignment="1">
      <alignment horizontal="center" vertical="top"/>
    </xf>
    <xf numFmtId="0" fontId="8" fillId="0" borderId="0" xfId="0" applyFont="1" applyAlignment="1">
      <alignment wrapText="1"/>
    </xf>
    <xf numFmtId="0" fontId="7" fillId="0" borderId="0" xfId="0" applyFont="1" applyAlignment="1">
      <alignment vertical="top" wrapText="1"/>
    </xf>
    <xf numFmtId="0" fontId="11"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7" fillId="0" borderId="0" xfId="0" applyFont="1" applyAlignment="1">
      <alignment vertical="top" wrapText="1"/>
    </xf>
    <xf numFmtId="0" fontId="10" fillId="0" borderId="0" xfId="0" applyFont="1" applyAlignment="1">
      <alignment vertical="top" wrapText="1"/>
    </xf>
    <xf numFmtId="49" fontId="6" fillId="34" borderId="21" xfId="0" applyNumberFormat="1" applyFont="1" applyFill="1" applyBorder="1" applyAlignment="1">
      <alignment horizontal="right"/>
    </xf>
    <xf numFmtId="49" fontId="6" fillId="34" borderId="24" xfId="0" applyNumberFormat="1" applyFont="1" applyFill="1" applyBorder="1" applyAlignment="1">
      <alignment horizontal="right"/>
    </xf>
    <xf numFmtId="0" fontId="1" fillId="38" borderId="18"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6" borderId="18" xfId="0" applyFont="1" applyFill="1" applyBorder="1" applyAlignment="1">
      <alignment horizontal="left" vertical="top" wrapText="1"/>
    </xf>
    <xf numFmtId="0" fontId="1" fillId="36" borderId="17" xfId="0" applyFont="1" applyFill="1" applyBorder="1" applyAlignment="1">
      <alignment horizontal="left" vertical="top" wrapText="1"/>
    </xf>
    <xf numFmtId="0" fontId="1" fillId="39" borderId="18" xfId="0" applyFont="1" applyFill="1" applyBorder="1" applyAlignment="1">
      <alignment horizontal="left" vertical="top" wrapText="1"/>
    </xf>
    <xf numFmtId="0" fontId="1" fillId="39" borderId="15" xfId="0" applyFont="1" applyFill="1" applyBorder="1" applyAlignment="1">
      <alignment horizontal="left" vertical="top" wrapText="1"/>
    </xf>
    <xf numFmtId="0" fontId="1" fillId="39"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7" xfId="0" applyFont="1" applyFill="1" applyBorder="1" applyAlignment="1">
      <alignment horizontal="left" vertical="top" wrapText="1"/>
    </xf>
    <xf numFmtId="49" fontId="1" fillId="36" borderId="11" xfId="0" applyNumberFormat="1" applyFont="1" applyFill="1" applyBorder="1" applyAlignment="1">
      <alignment horizontal="left" vertical="top" wrapText="1"/>
    </xf>
    <xf numFmtId="49" fontId="1" fillId="36" borderId="17" xfId="0" applyNumberFormat="1"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38" borderId="18" xfId="0" applyFont="1" applyFill="1" applyBorder="1" applyAlignment="1">
      <alignment vertical="top" wrapText="1"/>
    </xf>
    <xf numFmtId="0" fontId="1" fillId="38" borderId="15" xfId="0" applyFont="1" applyFill="1" applyBorder="1" applyAlignment="1">
      <alignment vertical="top" wrapText="1"/>
    </xf>
    <xf numFmtId="0" fontId="1" fillId="38" borderId="17" xfId="0" applyFont="1" applyFill="1" applyBorder="1" applyAlignment="1">
      <alignment vertical="top" wrapText="1"/>
    </xf>
    <xf numFmtId="49" fontId="1" fillId="38" borderId="18" xfId="0" applyNumberFormat="1" applyFont="1" applyFill="1" applyBorder="1" applyAlignment="1">
      <alignment horizontal="center" vertical="top"/>
    </xf>
    <xf numFmtId="49" fontId="1" fillId="38" borderId="17" xfId="0" applyNumberFormat="1" applyFont="1" applyFill="1" applyBorder="1" applyAlignment="1">
      <alignment horizontal="center" vertical="top"/>
    </xf>
    <xf numFmtId="0" fontId="1" fillId="35" borderId="18" xfId="0" applyFont="1" applyFill="1" applyBorder="1" applyAlignment="1">
      <alignment horizontal="left" vertical="top" wrapText="1"/>
    </xf>
    <xf numFmtId="0" fontId="1" fillId="35" borderId="17" xfId="0" applyFont="1" applyFill="1" applyBorder="1" applyAlignment="1">
      <alignment horizontal="left" vertical="top" wrapText="1"/>
    </xf>
    <xf numFmtId="49" fontId="1" fillId="35" borderId="18" xfId="0" applyNumberFormat="1" applyFont="1" applyFill="1" applyBorder="1" applyAlignment="1">
      <alignment horizontal="left" vertical="top" wrapText="1"/>
    </xf>
    <xf numFmtId="49" fontId="1" fillId="35" borderId="17" xfId="0" applyNumberFormat="1" applyFont="1" applyFill="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49" fontId="1" fillId="0" borderId="46"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0" fontId="1" fillId="38" borderId="10" xfId="0" applyFont="1" applyFill="1" applyBorder="1" applyAlignment="1">
      <alignment horizontal="center" vertical="top" wrapText="1"/>
    </xf>
    <xf numFmtId="0" fontId="1" fillId="38" borderId="11" xfId="0" applyFont="1" applyFill="1" applyBorder="1" applyAlignment="1">
      <alignment horizontal="center" vertical="top" wrapText="1"/>
    </xf>
    <xf numFmtId="0" fontId="1" fillId="38" borderId="12" xfId="0" applyFont="1" applyFill="1" applyBorder="1" applyAlignment="1">
      <alignment horizontal="center" vertical="top" wrapText="1"/>
    </xf>
    <xf numFmtId="49" fontId="1" fillId="38" borderId="25" xfId="0" applyNumberFormat="1" applyFont="1" applyFill="1" applyBorder="1" applyAlignment="1">
      <alignment horizontal="center" vertical="top"/>
    </xf>
    <xf numFmtId="49" fontId="1" fillId="38" borderId="47" xfId="0" applyNumberFormat="1" applyFont="1" applyFill="1" applyBorder="1" applyAlignment="1">
      <alignment horizontal="center" vertical="top"/>
    </xf>
    <xf numFmtId="49" fontId="1" fillId="38" borderId="58" xfId="0" applyNumberFormat="1" applyFont="1" applyFill="1" applyBorder="1" applyAlignment="1">
      <alignment horizontal="center" vertical="top"/>
    </xf>
    <xf numFmtId="49" fontId="1" fillId="38" borderId="59" xfId="0" applyNumberFormat="1" applyFont="1" applyFill="1" applyBorder="1" applyAlignment="1">
      <alignment horizontal="center" vertical="top"/>
    </xf>
    <xf numFmtId="49" fontId="1" fillId="38" borderId="38" xfId="0" applyNumberFormat="1" applyFont="1" applyFill="1" applyBorder="1" applyAlignment="1">
      <alignment horizontal="center" vertical="top"/>
    </xf>
    <xf numFmtId="49" fontId="1" fillId="38" borderId="54" xfId="0" applyNumberFormat="1" applyFont="1" applyFill="1" applyBorder="1" applyAlignment="1">
      <alignment horizontal="center" vertical="top"/>
    </xf>
    <xf numFmtId="49" fontId="1" fillId="38" borderId="53" xfId="0" applyNumberFormat="1" applyFont="1" applyFill="1" applyBorder="1" applyAlignment="1">
      <alignment horizontal="center" vertical="top"/>
    </xf>
    <xf numFmtId="49" fontId="1" fillId="38" borderId="10" xfId="0" applyNumberFormat="1" applyFont="1" applyFill="1" applyBorder="1" applyAlignment="1">
      <alignment horizontal="center" vertical="top"/>
    </xf>
    <xf numFmtId="49" fontId="1" fillId="38" borderId="11" xfId="0" applyNumberFormat="1" applyFont="1" applyFill="1" applyBorder="1" applyAlignment="1">
      <alignment horizontal="center" vertical="top"/>
    </xf>
    <xf numFmtId="49" fontId="1" fillId="38" borderId="12" xfId="0" applyNumberFormat="1" applyFont="1" applyFill="1" applyBorder="1" applyAlignment="1">
      <alignment horizontal="center" vertical="top"/>
    </xf>
    <xf numFmtId="49" fontId="1" fillId="38" borderId="60" xfId="0" applyNumberFormat="1" applyFont="1" applyFill="1" applyBorder="1" applyAlignment="1">
      <alignment horizontal="center" vertical="top"/>
    </xf>
    <xf numFmtId="49" fontId="1" fillId="0" borderId="18"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49" fontId="1" fillId="38" borderId="46"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47"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49" fontId="1" fillId="0" borderId="59"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54" xfId="0" applyNumberFormat="1" applyFont="1" applyFill="1" applyBorder="1" applyAlignment="1">
      <alignment horizontal="center" vertical="top"/>
    </xf>
    <xf numFmtId="0" fontId="1" fillId="35" borderId="15" xfId="0" applyFont="1" applyFill="1" applyBorder="1" applyAlignment="1">
      <alignment horizontal="left" vertical="top" wrapText="1"/>
    </xf>
    <xf numFmtId="0" fontId="1" fillId="36" borderId="15" xfId="0" applyFont="1" applyFill="1" applyBorder="1" applyAlignment="1">
      <alignment horizontal="left" vertical="top" wrapText="1"/>
    </xf>
    <xf numFmtId="49" fontId="1" fillId="0" borderId="18" xfId="0" applyNumberFormat="1" applyFont="1" applyBorder="1" applyAlignment="1">
      <alignment horizontal="left" vertical="top" wrapText="1"/>
    </xf>
    <xf numFmtId="49" fontId="1" fillId="0" borderId="17" xfId="0" applyNumberFormat="1" applyFont="1" applyBorder="1" applyAlignment="1">
      <alignment horizontal="left" vertical="top" wrapText="1"/>
    </xf>
    <xf numFmtId="0" fontId="1" fillId="36" borderId="18" xfId="0" applyNumberFormat="1" applyFont="1" applyFill="1" applyBorder="1" applyAlignment="1">
      <alignment horizontal="left" vertical="top" wrapText="1"/>
    </xf>
    <xf numFmtId="0" fontId="1" fillId="36" borderId="17" xfId="0" applyNumberFormat="1" applyFont="1" applyFill="1" applyBorder="1" applyAlignment="1">
      <alignment horizontal="left" vertical="top" wrapText="1"/>
    </xf>
    <xf numFmtId="49" fontId="1" fillId="36" borderId="18" xfId="0" applyNumberFormat="1" applyFont="1" applyFill="1" applyBorder="1" applyAlignment="1">
      <alignment horizontal="left" vertical="top" wrapText="1"/>
    </xf>
    <xf numFmtId="0" fontId="1" fillId="36" borderId="18" xfId="0" applyFont="1" applyFill="1" applyBorder="1" applyAlignment="1">
      <alignment horizontal="center" vertical="top"/>
    </xf>
    <xf numFmtId="0" fontId="1" fillId="36" borderId="17" xfId="0" applyFont="1" applyFill="1" applyBorder="1" applyAlignment="1">
      <alignment horizontal="center" vertical="top"/>
    </xf>
    <xf numFmtId="49" fontId="1" fillId="0" borderId="60" xfId="0" applyNumberFormat="1" applyFont="1" applyFill="1" applyBorder="1" applyAlignment="1">
      <alignment horizontal="center" vertical="top"/>
    </xf>
    <xf numFmtId="49" fontId="1" fillId="0" borderId="61" xfId="0" applyNumberFormat="1" applyFont="1" applyFill="1" applyBorder="1" applyAlignment="1">
      <alignment horizontal="center" vertical="top"/>
    </xf>
    <xf numFmtId="49" fontId="1" fillId="0" borderId="53" xfId="0" applyNumberFormat="1" applyFont="1" applyFill="1" applyBorder="1" applyAlignment="1">
      <alignment horizontal="center" vertical="top"/>
    </xf>
    <xf numFmtId="49" fontId="1" fillId="38" borderId="61" xfId="0" applyNumberFormat="1" applyFont="1" applyFill="1" applyBorder="1" applyAlignment="1">
      <alignment horizontal="center" vertical="top"/>
    </xf>
    <xf numFmtId="0" fontId="1" fillId="38" borderId="15" xfId="0" applyFont="1" applyFill="1" applyBorder="1" applyAlignment="1">
      <alignment horizontal="left" vertical="top" wrapText="1"/>
    </xf>
    <xf numFmtId="0" fontId="1" fillId="36" borderId="15" xfId="0" applyFont="1" applyFill="1" applyBorder="1" applyAlignment="1">
      <alignment horizontal="left" vertical="top" wrapText="1" shrinkToFit="1"/>
    </xf>
    <xf numFmtId="0" fontId="1" fillId="36" borderId="17" xfId="0" applyFont="1" applyFill="1" applyBorder="1" applyAlignment="1">
      <alignment horizontal="left" vertical="top" wrapText="1" shrinkToFit="1"/>
    </xf>
    <xf numFmtId="0" fontId="1" fillId="35" borderId="18" xfId="0" applyFont="1" applyFill="1" applyBorder="1" applyAlignment="1">
      <alignment horizontal="center" vertical="top"/>
    </xf>
    <xf numFmtId="0" fontId="1" fillId="35" borderId="15" xfId="0" applyFont="1" applyFill="1" applyBorder="1" applyAlignment="1">
      <alignment horizontal="center" vertical="top"/>
    </xf>
    <xf numFmtId="0" fontId="1" fillId="35" borderId="17" xfId="0" applyFont="1" applyFill="1" applyBorder="1" applyAlignment="1">
      <alignment horizontal="center" vertical="top"/>
    </xf>
    <xf numFmtId="0" fontId="1" fillId="36" borderId="18" xfId="0" applyFont="1" applyFill="1" applyBorder="1" applyAlignment="1">
      <alignment horizontal="left" vertical="top" wrapText="1" shrinkToFit="1"/>
    </xf>
    <xf numFmtId="0" fontId="6" fillId="34" borderId="22" xfId="0" applyFont="1" applyFill="1" applyBorder="1" applyAlignment="1">
      <alignment horizontal="right" vertical="top" wrapText="1"/>
    </xf>
    <xf numFmtId="0" fontId="6" fillId="34" borderId="21" xfId="0" applyFont="1" applyFill="1" applyBorder="1" applyAlignment="1">
      <alignment horizontal="right" vertical="top" wrapText="1"/>
    </xf>
    <xf numFmtId="0" fontId="6" fillId="34" borderId="24" xfId="0" applyFont="1" applyFill="1" applyBorder="1" applyAlignment="1">
      <alignment horizontal="right" vertical="top" wrapText="1"/>
    </xf>
    <xf numFmtId="49" fontId="1" fillId="0" borderId="39" xfId="0" applyNumberFormat="1" applyFont="1" applyFill="1" applyBorder="1" applyAlignment="1">
      <alignment horizontal="left" vertical="top" wrapText="1"/>
    </xf>
    <xf numFmtId="49" fontId="1" fillId="0" borderId="62" xfId="0" applyNumberFormat="1" applyFont="1" applyFill="1" applyBorder="1" applyAlignment="1">
      <alignment horizontal="left" vertical="top" wrapText="1"/>
    </xf>
    <xf numFmtId="49" fontId="1" fillId="0" borderId="31" xfId="0" applyNumberFormat="1" applyFont="1" applyFill="1" applyBorder="1" applyAlignment="1">
      <alignment horizontal="left" vertical="top" wrapText="1"/>
    </xf>
    <xf numFmtId="0" fontId="1" fillId="0" borderId="18" xfId="0" applyFont="1" applyFill="1" applyBorder="1" applyAlignment="1">
      <alignment horizontal="center" vertical="top"/>
    </xf>
    <xf numFmtId="0" fontId="1" fillId="0" borderId="15" xfId="0" applyFont="1" applyFill="1" applyBorder="1" applyAlignment="1">
      <alignment horizontal="center" vertical="top"/>
    </xf>
    <xf numFmtId="0" fontId="1" fillId="0" borderId="17" xfId="0" applyFont="1" applyFill="1" applyBorder="1" applyAlignment="1">
      <alignment horizontal="center" vertical="top"/>
    </xf>
    <xf numFmtId="0" fontId="1" fillId="0" borderId="18"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49" fontId="1" fillId="37" borderId="18" xfId="0" applyNumberFormat="1" applyFont="1" applyFill="1" applyBorder="1" applyAlignment="1">
      <alignment vertical="top" wrapText="1"/>
    </xf>
    <xf numFmtId="0" fontId="5" fillId="37" borderId="15" xfId="0" applyFont="1" applyFill="1" applyBorder="1" applyAlignment="1">
      <alignment vertical="top"/>
    </xf>
    <xf numFmtId="0" fontId="1" fillId="37" borderId="13" xfId="0" applyFont="1" applyFill="1" applyBorder="1" applyAlignment="1">
      <alignment horizontal="center" vertical="top"/>
    </xf>
    <xf numFmtId="0" fontId="5" fillId="37" borderId="0" xfId="0" applyFont="1" applyFill="1" applyBorder="1" applyAlignment="1">
      <alignment horizontal="center" vertical="top"/>
    </xf>
    <xf numFmtId="49" fontId="1" fillId="36" borderId="18" xfId="0" applyNumberFormat="1" applyFont="1" applyFill="1" applyBorder="1" applyAlignment="1">
      <alignment vertical="top" wrapText="1"/>
    </xf>
    <xf numFmtId="0" fontId="5" fillId="36" borderId="15" xfId="0" applyFont="1" applyFill="1" applyBorder="1" applyAlignment="1">
      <alignment vertical="top"/>
    </xf>
    <xf numFmtId="0" fontId="5" fillId="36" borderId="17" xfId="0" applyFont="1" applyFill="1" applyBorder="1" applyAlignment="1">
      <alignment vertical="top"/>
    </xf>
    <xf numFmtId="0" fontId="5" fillId="36" borderId="15" xfId="0" applyFont="1" applyFill="1" applyBorder="1" applyAlignment="1">
      <alignment horizontal="center" vertical="top"/>
    </xf>
    <xf numFmtId="0" fontId="5" fillId="36" borderId="17" xfId="0" applyFont="1" applyFill="1" applyBorder="1" applyAlignment="1">
      <alignment horizontal="center" vertical="top"/>
    </xf>
    <xf numFmtId="0" fontId="1" fillId="0" borderId="18" xfId="0" applyFont="1" applyFill="1" applyBorder="1" applyAlignment="1">
      <alignment horizontal="center" vertical="top" wrapText="1"/>
    </xf>
    <xf numFmtId="0" fontId="1" fillId="0" borderId="17" xfId="0" applyFont="1" applyFill="1" applyBorder="1" applyAlignment="1">
      <alignment horizontal="center" vertical="top" wrapText="1"/>
    </xf>
    <xf numFmtId="49" fontId="1" fillId="38" borderId="45" xfId="0" applyNumberFormat="1" applyFont="1" applyFill="1" applyBorder="1" applyAlignment="1">
      <alignment horizontal="center" vertical="top"/>
    </xf>
    <xf numFmtId="49" fontId="1" fillId="38" borderId="0" xfId="0" applyNumberFormat="1" applyFont="1" applyFill="1" applyBorder="1" applyAlignment="1">
      <alignment horizontal="center" vertical="top"/>
    </xf>
    <xf numFmtId="49" fontId="1" fillId="38" borderId="42" xfId="0" applyNumberFormat="1" applyFont="1" applyFill="1" applyBorder="1" applyAlignment="1">
      <alignment horizontal="center" vertical="top"/>
    </xf>
    <xf numFmtId="0" fontId="1" fillId="0" borderId="18" xfId="0" applyFont="1" applyBorder="1" applyAlignment="1">
      <alignment vertical="top" wrapText="1"/>
    </xf>
    <xf numFmtId="0" fontId="1" fillId="0" borderId="17" xfId="0" applyFont="1" applyBorder="1" applyAlignment="1">
      <alignmen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8" xfId="0" applyNumberFormat="1" applyFont="1" applyBorder="1" applyAlignment="1">
      <alignment horizontal="center" vertical="top"/>
    </xf>
    <xf numFmtId="49" fontId="1" fillId="0" borderId="17" xfId="0" applyNumberFormat="1" applyFont="1" applyBorder="1" applyAlignment="1">
      <alignment horizontal="center" vertical="top"/>
    </xf>
    <xf numFmtId="0" fontId="6" fillId="0" borderId="10"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6" fillId="0" borderId="3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center" vertical="center" wrapText="1"/>
    </xf>
    <xf numFmtId="0" fontId="1" fillId="36" borderId="13"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14" xfId="0" applyFont="1" applyFill="1" applyBorder="1" applyAlignment="1">
      <alignment horizontal="left" vertical="top" wrapText="1"/>
    </xf>
    <xf numFmtId="49" fontId="1" fillId="38" borderId="13" xfId="0" applyNumberFormat="1" applyFont="1" applyFill="1" applyBorder="1" applyAlignment="1">
      <alignment horizontal="center" vertical="top"/>
    </xf>
    <xf numFmtId="49" fontId="1" fillId="38" borderId="14" xfId="0" applyNumberFormat="1" applyFont="1" applyFill="1" applyBorder="1" applyAlignment="1">
      <alignment horizontal="center" vertical="top"/>
    </xf>
    <xf numFmtId="0" fontId="1" fillId="38" borderId="18" xfId="0" applyFont="1" applyFill="1" applyBorder="1" applyAlignment="1">
      <alignment horizontal="center" vertical="top" wrapText="1"/>
    </xf>
    <xf numFmtId="0" fontId="1" fillId="38" borderId="17" xfId="0" applyFont="1" applyFill="1" applyBorder="1" applyAlignment="1">
      <alignment horizontal="center" vertical="top" wrapText="1"/>
    </xf>
    <xf numFmtId="0" fontId="1" fillId="38" borderId="15" xfId="0" applyFont="1" applyFill="1" applyBorder="1" applyAlignment="1">
      <alignment horizontal="center" vertical="top" wrapText="1"/>
    </xf>
    <xf numFmtId="0" fontId="13" fillId="0" borderId="0" xfId="0" applyFont="1" applyAlignment="1">
      <alignment horizontal="center" vertical="top" wrapText="1"/>
    </xf>
    <xf numFmtId="0" fontId="6" fillId="0" borderId="0"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8"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textRotation="90" wrapText="1"/>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xf>
    <xf numFmtId="0" fontId="6" fillId="0" borderId="48" xfId="0" applyFont="1" applyBorder="1" applyAlignment="1">
      <alignment horizontal="center" vertical="center" textRotation="90" wrapText="1"/>
    </xf>
    <xf numFmtId="0" fontId="6" fillId="0" borderId="36" xfId="0" applyFont="1" applyBorder="1" applyAlignment="1">
      <alignment horizontal="center" vertical="center" textRotation="90" wrapText="1"/>
    </xf>
    <xf numFmtId="0" fontId="6" fillId="0" borderId="62" xfId="0" applyFont="1" applyBorder="1" applyAlignment="1">
      <alignment horizontal="center" vertical="center" textRotation="90" wrapText="1"/>
    </xf>
    <xf numFmtId="0" fontId="6" fillId="0" borderId="31" xfId="0" applyFont="1" applyBorder="1" applyAlignment="1">
      <alignment horizontal="center" vertical="center" textRotation="90" wrapText="1"/>
    </xf>
    <xf numFmtId="49" fontId="1" fillId="38" borderId="1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 fillId="38" borderId="18" xfId="0" applyFont="1" applyFill="1" applyBorder="1" applyAlignment="1">
      <alignment horizontal="center" vertical="top"/>
    </xf>
    <xf numFmtId="0" fontId="1" fillId="38" borderId="15" xfId="0" applyFont="1" applyFill="1" applyBorder="1" applyAlignment="1">
      <alignment horizontal="center" vertical="top"/>
    </xf>
    <xf numFmtId="0" fontId="1" fillId="38" borderId="17" xfId="0" applyFont="1" applyFill="1" applyBorder="1" applyAlignment="1">
      <alignment horizontal="center" vertical="top"/>
    </xf>
    <xf numFmtId="0" fontId="1" fillId="0" borderId="49" xfId="0" applyFont="1" applyBorder="1" applyAlignment="1">
      <alignment horizontal="left" vertical="top" wrapText="1"/>
    </xf>
    <xf numFmtId="0" fontId="1" fillId="0" borderId="51" xfId="0" applyFont="1" applyBorder="1" applyAlignment="1">
      <alignment horizontal="left" vertical="top" wrapText="1"/>
    </xf>
    <xf numFmtId="0" fontId="1" fillId="0" borderId="32" xfId="0" applyFont="1" applyBorder="1" applyAlignment="1">
      <alignment horizontal="left" vertical="top" wrapText="1"/>
    </xf>
    <xf numFmtId="0" fontId="1" fillId="0" borderId="63" xfId="0" applyFont="1" applyBorder="1" applyAlignment="1">
      <alignment horizontal="left" vertical="top" wrapText="1"/>
    </xf>
    <xf numFmtId="0" fontId="1" fillId="0" borderId="54" xfId="0" applyFont="1" applyBorder="1" applyAlignment="1">
      <alignment horizontal="left" vertical="top" wrapText="1"/>
    </xf>
    <xf numFmtId="0" fontId="1" fillId="0" borderId="37" xfId="0" applyFont="1" applyBorder="1" applyAlignment="1">
      <alignment horizontal="left" vertical="top" wrapText="1"/>
    </xf>
    <xf numFmtId="0" fontId="1" fillId="0" borderId="46" xfId="0" applyFont="1" applyBorder="1" applyAlignment="1">
      <alignment horizontal="left" vertical="top" wrapText="1"/>
    </xf>
    <xf numFmtId="0" fontId="1" fillId="0" borderId="38" xfId="0" applyFont="1" applyBorder="1" applyAlignment="1">
      <alignment horizontal="left" vertical="top" wrapText="1"/>
    </xf>
    <xf numFmtId="0" fontId="1" fillId="0" borderId="33" xfId="0" applyFont="1" applyBorder="1" applyAlignment="1">
      <alignment horizontal="left" vertical="top" wrapText="1"/>
    </xf>
    <xf numFmtId="0" fontId="1" fillId="0" borderId="20" xfId="0" applyFont="1" applyBorder="1" applyAlignment="1">
      <alignment horizontal="left" vertical="top" wrapText="1"/>
    </xf>
    <xf numFmtId="0" fontId="1" fillId="0" borderId="50"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4" xfId="0" applyFont="1" applyBorder="1" applyAlignment="1">
      <alignment horizontal="left" vertical="top" wrapText="1"/>
    </xf>
    <xf numFmtId="0" fontId="1" fillId="0" borderId="36" xfId="0" applyFont="1" applyBorder="1" applyAlignment="1">
      <alignment horizontal="left" vertical="top" wrapText="1"/>
    </xf>
    <xf numFmtId="0" fontId="6"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6" fillId="33" borderId="22" xfId="0" applyFont="1" applyFill="1" applyBorder="1" applyAlignment="1">
      <alignment horizontal="right" vertical="top" wrapText="1"/>
    </xf>
    <xf numFmtId="0" fontId="6" fillId="33" borderId="21" xfId="0" applyFont="1" applyFill="1" applyBorder="1" applyAlignment="1">
      <alignment horizontal="right" vertical="top" wrapText="1"/>
    </xf>
    <xf numFmtId="0" fontId="6" fillId="33" borderId="24" xfId="0" applyFont="1" applyFill="1" applyBorder="1" applyAlignment="1">
      <alignment horizontal="right" vertical="top" wrapText="1"/>
    </xf>
    <xf numFmtId="2" fontId="11" fillId="0" borderId="13" xfId="0" applyNumberFormat="1" applyFont="1" applyBorder="1" applyAlignment="1">
      <alignment horizontal="left" vertical="top" wrapText="1"/>
    </xf>
    <xf numFmtId="0" fontId="1" fillId="0" borderId="0" xfId="0" applyNumberFormat="1" applyFont="1" applyBorder="1" applyAlignment="1">
      <alignment horizontal="left" vertical="top"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Programos Nr.6 įvykdymas pagal 2007 m. SVP</a:t>
            </a:r>
          </a:p>
        </c:rich>
      </c:tx>
      <c:layout>
        <c:manualLayout>
          <c:xMode val="factor"/>
          <c:yMode val="factor"/>
          <c:x val="0.0085"/>
          <c:y val="0"/>
        </c:manualLayout>
      </c:layout>
      <c:spPr>
        <a:noFill/>
        <a:ln>
          <a:noFill/>
        </a:ln>
      </c:spPr>
    </c:title>
    <c:view3D>
      <c:rotX val="15"/>
      <c:hPercent val="100"/>
      <c:rotY val="0"/>
      <c:depthPercent val="100"/>
      <c:rAngAx val="1"/>
    </c:view3D>
    <c:plotArea>
      <c:layout>
        <c:manualLayout>
          <c:xMode val="edge"/>
          <c:yMode val="edge"/>
          <c:x val="0.20625"/>
          <c:y val="0.29225"/>
          <c:w val="0.551"/>
          <c:h val="0.411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75" b="0" i="0" u="none" baseline="0">
                        <a:solidFill>
                          <a:srgbClr val="000000"/>
                        </a:solidFill>
                      </a:rPr>
                      <a:t>Neįvykdyta 
32%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75" b="0" i="0" u="none" baseline="0">
                        <a:solidFill>
                          <a:srgbClr val="000000"/>
                        </a:solidFill>
                      </a:rPr>
                      <a:t>Dalinai įvykdyta
26%</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dLbls>
          <c:cat>
            <c:strRef>
              <c:f>APRAŠYMAS!$B$13:$B$15</c:f>
              <c:strCache/>
            </c:strRef>
          </c:cat>
          <c:val>
            <c:numRef>
              <c:f>APRAŠYMAS!$C$13:$C$15</c:f>
              <c:numCache/>
            </c:numRef>
          </c:val>
        </c:ser>
      </c:pie3DChart>
      <c:spPr>
        <a:solidFill>
          <a:srgbClr val="FFFFFF"/>
        </a:solidFill>
        <a:ln w="3175">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9</xdr:row>
      <xdr:rowOff>257175</xdr:rowOff>
    </xdr:from>
    <xdr:to>
      <xdr:col>8</xdr:col>
      <xdr:colOff>247650</xdr:colOff>
      <xdr:row>20</xdr:row>
      <xdr:rowOff>247650</xdr:rowOff>
    </xdr:to>
    <xdr:graphicFrame>
      <xdr:nvGraphicFramePr>
        <xdr:cNvPr id="1" name="Diagrama 2"/>
        <xdr:cNvGraphicFramePr/>
      </xdr:nvGraphicFramePr>
      <xdr:xfrm>
        <a:off x="561975" y="2390775"/>
        <a:ext cx="4562475" cy="246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A1" sqref="A1:J1"/>
    </sheetView>
  </sheetViews>
  <sheetFormatPr defaultColWidth="9.140625" defaultRowHeight="12.75"/>
  <cols>
    <col min="1" max="9" width="9.140625" style="275" customWidth="1"/>
    <col min="10" max="10" width="11.57421875" style="275" customWidth="1"/>
    <col min="11" max="16384" width="9.140625" style="275" customWidth="1"/>
  </cols>
  <sheetData>
    <row r="1" spans="1:10" s="263" customFormat="1" ht="36" customHeight="1">
      <c r="A1" s="302" t="s">
        <v>137</v>
      </c>
      <c r="B1" s="302"/>
      <c r="C1" s="302"/>
      <c r="D1" s="302"/>
      <c r="E1" s="302"/>
      <c r="F1" s="302"/>
      <c r="G1" s="302"/>
      <c r="H1" s="302"/>
      <c r="I1" s="302"/>
      <c r="J1" s="302"/>
    </row>
    <row r="2" spans="1:10" s="263" customFormat="1" ht="14.25" customHeight="1">
      <c r="A2" s="302" t="s">
        <v>123</v>
      </c>
      <c r="B2" s="303"/>
      <c r="C2" s="303"/>
      <c r="D2" s="303"/>
      <c r="E2" s="303"/>
      <c r="F2" s="303"/>
      <c r="G2" s="303"/>
      <c r="H2" s="303"/>
      <c r="I2" s="303"/>
      <c r="J2" s="303"/>
    </row>
    <row r="3" spans="1:10" s="263" customFormat="1" ht="11.25" customHeight="1">
      <c r="A3" s="303"/>
      <c r="B3" s="303"/>
      <c r="C3" s="303"/>
      <c r="D3" s="303"/>
      <c r="E3" s="303"/>
      <c r="F3" s="303"/>
      <c r="G3" s="303"/>
      <c r="H3" s="303"/>
      <c r="I3" s="303"/>
      <c r="J3" s="303"/>
    </row>
    <row r="4" spans="1:10" s="263" customFormat="1" ht="12.75" customHeight="1">
      <c r="A4" s="264"/>
      <c r="B4" s="264"/>
      <c r="C4" s="264"/>
      <c r="D4" s="264"/>
      <c r="E4" s="264"/>
      <c r="F4" s="264"/>
      <c r="G4" s="264"/>
      <c r="H4" s="264"/>
      <c r="I4" s="264"/>
      <c r="J4" s="264"/>
    </row>
    <row r="5" spans="1:10" s="263" customFormat="1" ht="15.75">
      <c r="A5" s="265" t="s">
        <v>138</v>
      </c>
      <c r="B5" s="266"/>
      <c r="C5" s="266"/>
      <c r="D5" s="266"/>
      <c r="E5" s="266"/>
      <c r="F5" s="266"/>
      <c r="G5" s="267"/>
      <c r="H5" s="266"/>
      <c r="I5" s="266"/>
      <c r="J5" s="266"/>
    </row>
    <row r="6" spans="1:10" s="263" customFormat="1" ht="10.5" customHeight="1">
      <c r="A6" s="266"/>
      <c r="B6" s="266"/>
      <c r="C6" s="266"/>
      <c r="D6" s="266"/>
      <c r="E6" s="266"/>
      <c r="F6" s="266"/>
      <c r="G6" s="267"/>
      <c r="H6" s="266"/>
      <c r="I6" s="266"/>
      <c r="J6" s="266"/>
    </row>
    <row r="7" spans="1:10" s="263" customFormat="1" ht="24.75" customHeight="1">
      <c r="A7" s="304" t="s">
        <v>139</v>
      </c>
      <c r="B7" s="305"/>
      <c r="C7" s="305"/>
      <c r="D7" s="305"/>
      <c r="E7" s="305"/>
      <c r="F7" s="305"/>
      <c r="G7" s="305"/>
      <c r="H7" s="305"/>
      <c r="I7" s="305"/>
      <c r="J7" s="305"/>
    </row>
    <row r="8" spans="1:10" s="263" customFormat="1" ht="24" customHeight="1">
      <c r="A8" s="305"/>
      <c r="B8" s="305"/>
      <c r="C8" s="305"/>
      <c r="D8" s="305"/>
      <c r="E8" s="305"/>
      <c r="F8" s="305"/>
      <c r="G8" s="305"/>
      <c r="H8" s="305"/>
      <c r="I8" s="305"/>
      <c r="J8" s="305"/>
    </row>
    <row r="9" spans="1:10" s="263" customFormat="1" ht="18.75" customHeight="1">
      <c r="A9" s="304" t="s">
        <v>140</v>
      </c>
      <c r="B9" s="305"/>
      <c r="C9" s="305"/>
      <c r="D9" s="305"/>
      <c r="E9" s="305"/>
      <c r="F9" s="305"/>
      <c r="G9" s="305"/>
      <c r="H9" s="305"/>
      <c r="I9" s="305"/>
      <c r="J9" s="305"/>
    </row>
    <row r="10" spans="1:10" s="263" customFormat="1" ht="30" customHeight="1">
      <c r="A10" s="305"/>
      <c r="B10" s="305"/>
      <c r="C10" s="305"/>
      <c r="D10" s="305"/>
      <c r="E10" s="305"/>
      <c r="F10" s="305"/>
      <c r="G10" s="305"/>
      <c r="H10" s="305"/>
      <c r="I10" s="305"/>
      <c r="J10" s="305"/>
    </row>
    <row r="11" spans="1:10" s="263" customFormat="1" ht="16.5" customHeight="1">
      <c r="A11" s="268"/>
      <c r="B11" s="268"/>
      <c r="C11" s="268"/>
      <c r="D11" s="268"/>
      <c r="E11" s="268"/>
      <c r="F11" s="268"/>
      <c r="G11" s="268"/>
      <c r="H11" s="268"/>
      <c r="I11" s="268"/>
      <c r="J11" s="268"/>
    </row>
    <row r="12" spans="1:10" s="263" customFormat="1" ht="16.5" customHeight="1">
      <c r="A12" s="268"/>
      <c r="B12" s="268"/>
      <c r="C12" s="268"/>
      <c r="D12" s="268"/>
      <c r="E12" s="268"/>
      <c r="F12" s="268"/>
      <c r="G12" s="268"/>
      <c r="H12" s="268"/>
      <c r="I12" s="268"/>
      <c r="J12" s="268"/>
    </row>
    <row r="13" spans="1:10" s="263" customFormat="1" ht="16.5" customHeight="1">
      <c r="A13" s="268"/>
      <c r="B13" s="266" t="s">
        <v>134</v>
      </c>
      <c r="C13">
        <v>13</v>
      </c>
      <c r="D13" s="268"/>
      <c r="E13" s="268"/>
      <c r="F13" s="268"/>
      <c r="G13" s="268"/>
      <c r="H13" s="268"/>
      <c r="I13" s="268"/>
      <c r="J13" s="268"/>
    </row>
    <row r="14" spans="1:10" s="263" customFormat="1" ht="16.5" customHeight="1">
      <c r="A14" s="268"/>
      <c r="B14" s="269" t="s">
        <v>135</v>
      </c>
      <c r="C14">
        <v>10</v>
      </c>
      <c r="D14" s="268"/>
      <c r="E14" s="268"/>
      <c r="F14" s="268"/>
      <c r="G14" s="268"/>
      <c r="H14" s="268"/>
      <c r="I14" s="268"/>
      <c r="J14" s="268"/>
    </row>
    <row r="15" spans="1:10" s="263" customFormat="1" ht="16.5" customHeight="1">
      <c r="A15" s="268"/>
      <c r="B15" s="266" t="s">
        <v>136</v>
      </c>
      <c r="C15">
        <v>8</v>
      </c>
      <c r="D15" s="268"/>
      <c r="E15" s="268"/>
      <c r="F15" s="268"/>
      <c r="G15" s="268"/>
      <c r="H15" s="268"/>
      <c r="I15" s="268"/>
      <c r="J15" s="268"/>
    </row>
    <row r="16" spans="1:10" s="263" customFormat="1" ht="16.5" customHeight="1">
      <c r="A16" s="268"/>
      <c r="B16" s="268"/>
      <c r="C16" s="268"/>
      <c r="D16" s="268"/>
      <c r="E16" s="268"/>
      <c r="F16" s="268"/>
      <c r="G16" s="268"/>
      <c r="H16" s="268"/>
      <c r="I16" s="268"/>
      <c r="J16" s="268"/>
    </row>
    <row r="17" spans="1:10" s="263" customFormat="1" ht="16.5" customHeight="1">
      <c r="A17" s="268"/>
      <c r="B17" s="268"/>
      <c r="C17" s="268"/>
      <c r="D17" s="268"/>
      <c r="E17" s="268"/>
      <c r="F17" s="268"/>
      <c r="G17" s="268"/>
      <c r="H17" s="268"/>
      <c r="I17" s="268"/>
      <c r="J17" s="268"/>
    </row>
    <row r="18" spans="1:10" s="263" customFormat="1" ht="16.5" customHeight="1">
      <c r="A18" s="268"/>
      <c r="B18" s="268"/>
      <c r="C18" s="268"/>
      <c r="D18" s="268"/>
      <c r="E18" s="268"/>
      <c r="F18" s="268"/>
      <c r="G18" s="268"/>
      <c r="H18" s="268"/>
      <c r="I18" s="268"/>
      <c r="J18" s="268"/>
    </row>
    <row r="19" spans="1:10" s="263" customFormat="1" ht="16.5" customHeight="1">
      <c r="A19" s="268"/>
      <c r="B19" s="268"/>
      <c r="C19" s="268"/>
      <c r="D19" s="268"/>
      <c r="E19" s="268"/>
      <c r="F19" s="268"/>
      <c r="G19" s="268"/>
      <c r="H19" s="268"/>
      <c r="I19" s="268"/>
      <c r="J19" s="268"/>
    </row>
    <row r="20" spans="1:10" s="263" customFormat="1" ht="16.5" customHeight="1">
      <c r="A20" s="268"/>
      <c r="B20" s="268"/>
      <c r="C20" s="268"/>
      <c r="D20" s="268"/>
      <c r="E20" s="268"/>
      <c r="F20" s="268"/>
      <c r="G20" s="268"/>
      <c r="H20" s="268"/>
      <c r="I20" s="268"/>
      <c r="J20" s="268"/>
    </row>
    <row r="21" spans="1:10" s="263" customFormat="1" ht="26.25" customHeight="1">
      <c r="A21" s="268"/>
      <c r="B21" s="268"/>
      <c r="C21" s="268"/>
      <c r="D21" s="268"/>
      <c r="E21" s="268"/>
      <c r="F21" s="268"/>
      <c r="G21" s="268"/>
      <c r="H21" s="268"/>
      <c r="I21" s="268"/>
      <c r="J21" s="268"/>
    </row>
    <row r="22" spans="1:10" s="263" customFormat="1" ht="18.75" customHeight="1">
      <c r="A22" s="270" t="s">
        <v>133</v>
      </c>
      <c r="B22" s="271"/>
      <c r="C22" s="271"/>
      <c r="D22" s="271"/>
      <c r="E22" s="271"/>
      <c r="F22" s="271"/>
      <c r="G22" s="272"/>
      <c r="H22" s="271"/>
      <c r="I22" s="271"/>
      <c r="J22" s="271"/>
    </row>
    <row r="23" spans="1:10" s="263" customFormat="1" ht="17.25" customHeight="1">
      <c r="A23" s="299" t="s">
        <v>141</v>
      </c>
      <c r="B23" s="300"/>
      <c r="C23" s="300"/>
      <c r="D23" s="300"/>
      <c r="E23" s="300"/>
      <c r="F23" s="300"/>
      <c r="G23" s="300"/>
      <c r="H23" s="300"/>
      <c r="I23" s="300"/>
      <c r="J23" s="300"/>
    </row>
    <row r="24" spans="1:10" s="263" customFormat="1" ht="17.25" customHeight="1">
      <c r="A24" s="301" t="s">
        <v>142</v>
      </c>
      <c r="B24" s="300"/>
      <c r="C24" s="300"/>
      <c r="D24" s="300"/>
      <c r="E24" s="300"/>
      <c r="F24" s="300"/>
      <c r="G24" s="300"/>
      <c r="H24" s="300"/>
      <c r="I24" s="300"/>
      <c r="J24" s="300"/>
    </row>
    <row r="25" s="274" customFormat="1" ht="15.75">
      <c r="A25" s="274" t="s">
        <v>143</v>
      </c>
    </row>
    <row r="26" spans="1:10" s="274" customFormat="1" ht="33" customHeight="1">
      <c r="A26" s="298" t="s">
        <v>144</v>
      </c>
      <c r="B26" s="298"/>
      <c r="C26" s="298"/>
      <c r="D26" s="298"/>
      <c r="E26" s="298"/>
      <c r="F26" s="298"/>
      <c r="G26" s="298"/>
      <c r="H26" s="298"/>
      <c r="I26" s="298"/>
      <c r="J26" s="298"/>
    </row>
    <row r="27" s="274" customFormat="1" ht="15.75">
      <c r="A27" s="274" t="s">
        <v>145</v>
      </c>
    </row>
    <row r="28" s="274" customFormat="1" ht="21" customHeight="1">
      <c r="A28" s="273" t="s">
        <v>146</v>
      </c>
    </row>
    <row r="29" s="274" customFormat="1" ht="15.75">
      <c r="A29" s="274" t="s">
        <v>147</v>
      </c>
    </row>
    <row r="30" s="274" customFormat="1" ht="15.75"/>
    <row r="31" s="274" customFormat="1" ht="15.75"/>
    <row r="32" s="274" customFormat="1" ht="15.75"/>
    <row r="33" s="274" customFormat="1" ht="15.75"/>
    <row r="34" s="274" customFormat="1" ht="15.75"/>
    <row r="35" s="274" customFormat="1" ht="15.75"/>
    <row r="36" s="274" customFormat="1" ht="15.75"/>
    <row r="37" s="274" customFormat="1" ht="15.75"/>
    <row r="38" s="274" customFormat="1" ht="15.75"/>
    <row r="39" s="274" customFormat="1" ht="15.75"/>
    <row r="40" s="274" customFormat="1" ht="15.75"/>
    <row r="41" s="274" customFormat="1" ht="15.75"/>
  </sheetData>
  <sheetProtection/>
  <mergeCells count="7">
    <mergeCell ref="A26:J26"/>
    <mergeCell ref="A23:J23"/>
    <mergeCell ref="A24:J24"/>
    <mergeCell ref="A1:J1"/>
    <mergeCell ref="A2:J3"/>
    <mergeCell ref="A7:J8"/>
    <mergeCell ref="A9:J10"/>
  </mergeCells>
  <printOptions/>
  <pageMargins left="0.984251968503937" right="0.75" top="0.984251968503937" bottom="0.984251968503937"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105"/>
  <sheetViews>
    <sheetView zoomScaleSheetLayoutView="100" zoomScalePageLayoutView="0" workbookViewId="0" topLeftCell="A1">
      <selection activeCell="A1" sqref="A1:N1"/>
    </sheetView>
  </sheetViews>
  <sheetFormatPr defaultColWidth="9.140625" defaultRowHeight="12.75"/>
  <cols>
    <col min="1" max="1" width="3.28125" style="43" customWidth="1"/>
    <col min="2" max="3" width="3.00390625" style="43" customWidth="1"/>
    <col min="4" max="4" width="31.28125" style="43" customWidth="1"/>
    <col min="5" max="5" width="4.28125" style="43" customWidth="1"/>
    <col min="6" max="6" width="4.421875" style="43" customWidth="1"/>
    <col min="7" max="7" width="7.00390625" style="44" customWidth="1"/>
    <col min="8" max="8" width="7.28125" style="43" customWidth="1"/>
    <col min="9" max="10" width="7.421875" style="43" customWidth="1"/>
    <col min="11" max="11" width="24.140625" style="43" customWidth="1"/>
    <col min="12" max="13" width="6.57421875" style="43" customWidth="1"/>
    <col min="14" max="14" width="45.28125" style="42" customWidth="1"/>
    <col min="15" max="16384" width="9.140625" style="42" customWidth="1"/>
  </cols>
  <sheetData>
    <row r="1" spans="1:14" ht="29.25" customHeight="1">
      <c r="A1" s="434" t="s">
        <v>154</v>
      </c>
      <c r="B1" s="434"/>
      <c r="C1" s="434"/>
      <c r="D1" s="434"/>
      <c r="E1" s="434"/>
      <c r="F1" s="434"/>
      <c r="G1" s="434"/>
      <c r="H1" s="434"/>
      <c r="I1" s="434"/>
      <c r="J1" s="434"/>
      <c r="K1" s="434"/>
      <c r="L1" s="434"/>
      <c r="M1" s="434"/>
      <c r="N1" s="434"/>
    </row>
    <row r="2" spans="1:14" ht="14.25" customHeight="1">
      <c r="A2" s="434" t="s">
        <v>123</v>
      </c>
      <c r="B2" s="434"/>
      <c r="C2" s="434"/>
      <c r="D2" s="434"/>
      <c r="E2" s="434"/>
      <c r="F2" s="434"/>
      <c r="G2" s="434"/>
      <c r="H2" s="434"/>
      <c r="I2" s="434"/>
      <c r="J2" s="434"/>
      <c r="K2" s="434"/>
      <c r="L2" s="434"/>
      <c r="M2" s="434"/>
      <c r="N2" s="434"/>
    </row>
    <row r="3" ht="12" customHeight="1" thickBot="1"/>
    <row r="4" spans="1:14" ht="21" customHeight="1" thickBot="1">
      <c r="A4" s="420" t="s">
        <v>24</v>
      </c>
      <c r="B4" s="421"/>
      <c r="C4" s="421"/>
      <c r="D4" s="442" t="s">
        <v>1</v>
      </c>
      <c r="E4" s="445" t="s">
        <v>2</v>
      </c>
      <c r="F4" s="414" t="s">
        <v>3</v>
      </c>
      <c r="G4" s="437" t="s">
        <v>4</v>
      </c>
      <c r="H4" s="449" t="s">
        <v>19</v>
      </c>
      <c r="I4" s="450"/>
      <c r="J4" s="451"/>
      <c r="K4" s="450" t="s">
        <v>20</v>
      </c>
      <c r="L4" s="450"/>
      <c r="M4" s="451"/>
      <c r="N4" s="439" t="s">
        <v>21</v>
      </c>
    </row>
    <row r="5" spans="1:14" ht="20.25" customHeight="1">
      <c r="A5" s="422"/>
      <c r="B5" s="423"/>
      <c r="C5" s="423"/>
      <c r="D5" s="443"/>
      <c r="E5" s="435"/>
      <c r="F5" s="415"/>
      <c r="G5" s="448"/>
      <c r="H5" s="455" t="s">
        <v>149</v>
      </c>
      <c r="I5" s="437" t="s">
        <v>150</v>
      </c>
      <c r="J5" s="453" t="s">
        <v>17</v>
      </c>
      <c r="K5" s="446" t="s">
        <v>5</v>
      </c>
      <c r="L5" s="437" t="s">
        <v>22</v>
      </c>
      <c r="M5" s="435" t="s">
        <v>23</v>
      </c>
      <c r="N5" s="440"/>
    </row>
    <row r="6" spans="1:14" ht="72.75" customHeight="1" thickBot="1">
      <c r="A6" s="424"/>
      <c r="B6" s="425"/>
      <c r="C6" s="425"/>
      <c r="D6" s="444"/>
      <c r="E6" s="436"/>
      <c r="F6" s="416"/>
      <c r="G6" s="438"/>
      <c r="H6" s="456"/>
      <c r="I6" s="438"/>
      <c r="J6" s="454"/>
      <c r="K6" s="447"/>
      <c r="L6" s="452"/>
      <c r="M6" s="436"/>
      <c r="N6" s="441"/>
    </row>
    <row r="7" spans="1:14" ht="18" customHeight="1">
      <c r="A7" s="105" t="s">
        <v>6</v>
      </c>
      <c r="B7" s="112" t="s">
        <v>6</v>
      </c>
      <c r="C7" s="70" t="s">
        <v>6</v>
      </c>
      <c r="D7" s="332" t="s">
        <v>39</v>
      </c>
      <c r="E7" s="62" t="s">
        <v>40</v>
      </c>
      <c r="F7" s="126" t="s">
        <v>41</v>
      </c>
      <c r="G7" s="7" t="s">
        <v>42</v>
      </c>
      <c r="H7" s="2">
        <v>9500</v>
      </c>
      <c r="I7" s="65">
        <v>8859</v>
      </c>
      <c r="J7" s="38">
        <v>7178.2</v>
      </c>
      <c r="K7" s="383" t="s">
        <v>157</v>
      </c>
      <c r="L7" s="386">
        <v>100</v>
      </c>
      <c r="M7" s="389">
        <v>100</v>
      </c>
      <c r="N7" s="128" t="s">
        <v>110</v>
      </c>
    </row>
    <row r="8" spans="1:14" ht="18" customHeight="1">
      <c r="A8" s="106"/>
      <c r="B8" s="113"/>
      <c r="C8" s="31"/>
      <c r="D8" s="333"/>
      <c r="E8" s="62"/>
      <c r="F8" s="126"/>
      <c r="G8" s="33" t="s">
        <v>7</v>
      </c>
      <c r="H8" s="14">
        <v>3060</v>
      </c>
      <c r="I8" s="66">
        <v>69</v>
      </c>
      <c r="J8" s="39">
        <v>60</v>
      </c>
      <c r="K8" s="384"/>
      <c r="L8" s="387"/>
      <c r="M8" s="390"/>
      <c r="N8" s="129" t="s">
        <v>124</v>
      </c>
    </row>
    <row r="9" spans="1:14" ht="18" customHeight="1">
      <c r="A9" s="107"/>
      <c r="B9" s="114"/>
      <c r="C9" s="32"/>
      <c r="D9" s="333"/>
      <c r="E9" s="72"/>
      <c r="F9" s="126"/>
      <c r="G9" s="34" t="s">
        <v>43</v>
      </c>
      <c r="H9" s="11">
        <v>10731</v>
      </c>
      <c r="I9" s="67">
        <v>12893</v>
      </c>
      <c r="J9" s="40">
        <v>8538.1</v>
      </c>
      <c r="K9" s="384"/>
      <c r="L9" s="387"/>
      <c r="M9" s="390"/>
      <c r="N9" s="129"/>
    </row>
    <row r="10" spans="1:14" ht="18" customHeight="1">
      <c r="A10" s="107"/>
      <c r="B10" s="114"/>
      <c r="C10" s="32"/>
      <c r="D10" s="333"/>
      <c r="E10" s="72"/>
      <c r="F10" s="126"/>
      <c r="G10" s="34" t="s">
        <v>36</v>
      </c>
      <c r="H10" s="11">
        <v>8440.6</v>
      </c>
      <c r="I10" s="67">
        <v>9631</v>
      </c>
      <c r="J10" s="40">
        <v>7650.5</v>
      </c>
      <c r="K10" s="384"/>
      <c r="L10" s="387"/>
      <c r="M10" s="390"/>
      <c r="N10" s="129"/>
    </row>
    <row r="11" spans="1:14" ht="18" customHeight="1">
      <c r="A11" s="107"/>
      <c r="B11" s="114"/>
      <c r="C11" s="32"/>
      <c r="D11" s="333"/>
      <c r="E11" s="72"/>
      <c r="F11" s="126"/>
      <c r="G11" s="35" t="s">
        <v>44</v>
      </c>
      <c r="H11" s="69"/>
      <c r="I11" s="68">
        <v>3570</v>
      </c>
      <c r="J11" s="41">
        <v>3980.9</v>
      </c>
      <c r="K11" s="384"/>
      <c r="L11" s="387"/>
      <c r="M11" s="390"/>
      <c r="N11" s="129"/>
    </row>
    <row r="12" spans="1:14" ht="18" customHeight="1">
      <c r="A12" s="107"/>
      <c r="B12" s="114"/>
      <c r="C12" s="32"/>
      <c r="D12" s="333"/>
      <c r="E12" s="72"/>
      <c r="F12" s="126"/>
      <c r="G12" s="35" t="s">
        <v>45</v>
      </c>
      <c r="H12" s="64"/>
      <c r="I12" s="68">
        <v>68</v>
      </c>
      <c r="J12" s="41">
        <v>80.5</v>
      </c>
      <c r="K12" s="384"/>
      <c r="L12" s="387"/>
      <c r="M12" s="390"/>
      <c r="N12" s="129"/>
    </row>
    <row r="13" spans="1:14" s="45" customFormat="1" ht="18" customHeight="1" thickBot="1">
      <c r="A13" s="108"/>
      <c r="B13" s="115"/>
      <c r="C13" s="71"/>
      <c r="D13" s="334"/>
      <c r="E13" s="73"/>
      <c r="F13" s="127"/>
      <c r="G13" s="75" t="s">
        <v>8</v>
      </c>
      <c r="H13" s="63">
        <f>SUM(H7:H12)</f>
        <v>31731.6</v>
      </c>
      <c r="I13" s="4">
        <f>SUM(I7:I12)</f>
        <v>35090</v>
      </c>
      <c r="J13" s="74">
        <f>J7+J8+J9+J10+J11+J12</f>
        <v>27488.2</v>
      </c>
      <c r="K13" s="385"/>
      <c r="L13" s="388"/>
      <c r="M13" s="391"/>
      <c r="N13" s="130"/>
    </row>
    <row r="14" spans="1:14" s="49" customFormat="1" ht="18" customHeight="1">
      <c r="A14" s="191" t="s">
        <v>6</v>
      </c>
      <c r="B14" s="192" t="s">
        <v>6</v>
      </c>
      <c r="C14" s="193" t="s">
        <v>9</v>
      </c>
      <c r="D14" s="308" t="s">
        <v>46</v>
      </c>
      <c r="E14" s="194" t="s">
        <v>40</v>
      </c>
      <c r="F14" s="195" t="s">
        <v>41</v>
      </c>
      <c r="G14" s="196" t="s">
        <v>7</v>
      </c>
      <c r="H14" s="197">
        <v>24</v>
      </c>
      <c r="I14" s="198">
        <v>88.1</v>
      </c>
      <c r="J14" s="198">
        <v>88</v>
      </c>
      <c r="K14" s="392" t="s">
        <v>47</v>
      </c>
      <c r="L14" s="394">
        <v>835</v>
      </c>
      <c r="M14" s="131">
        <v>904</v>
      </c>
      <c r="N14" s="132" t="s">
        <v>57</v>
      </c>
    </row>
    <row r="15" spans="1:14" s="49" customFormat="1" ht="18" customHeight="1">
      <c r="A15" s="199"/>
      <c r="B15" s="200"/>
      <c r="C15" s="201"/>
      <c r="D15" s="373"/>
      <c r="E15" s="194"/>
      <c r="F15" s="195"/>
      <c r="G15" s="202" t="s">
        <v>44</v>
      </c>
      <c r="H15" s="203">
        <v>755.8</v>
      </c>
      <c r="I15" s="203">
        <v>743.7</v>
      </c>
      <c r="J15" s="203">
        <v>743.7</v>
      </c>
      <c r="K15" s="393"/>
      <c r="L15" s="395"/>
      <c r="M15" s="131"/>
      <c r="N15" s="132"/>
    </row>
    <row r="16" spans="1:14" s="49" customFormat="1" ht="18" customHeight="1">
      <c r="A16" s="199"/>
      <c r="B16" s="200"/>
      <c r="C16" s="201"/>
      <c r="D16" s="373"/>
      <c r="E16" s="194"/>
      <c r="F16" s="195"/>
      <c r="G16" s="202" t="s">
        <v>36</v>
      </c>
      <c r="H16" s="203">
        <v>6584.6</v>
      </c>
      <c r="I16" s="203">
        <v>3199.8</v>
      </c>
      <c r="J16" s="203">
        <v>3258.7</v>
      </c>
      <c r="K16" s="393"/>
      <c r="L16" s="395"/>
      <c r="M16" s="131"/>
      <c r="N16" s="132"/>
    </row>
    <row r="17" spans="1:14" s="166" customFormat="1" ht="18" customHeight="1" thickBot="1">
      <c r="A17" s="204"/>
      <c r="B17" s="205"/>
      <c r="C17" s="206"/>
      <c r="D17" s="309"/>
      <c r="E17" s="207"/>
      <c r="F17" s="208"/>
      <c r="G17" s="209" t="s">
        <v>8</v>
      </c>
      <c r="H17" s="210">
        <f>H16+H15+H14</f>
        <v>7364.400000000001</v>
      </c>
      <c r="I17" s="210">
        <f>SUM(I14:I16)</f>
        <v>4031.6000000000004</v>
      </c>
      <c r="J17" s="210">
        <f>SUM(J14:J16)</f>
        <v>4090.3999999999996</v>
      </c>
      <c r="K17" s="393"/>
      <c r="L17" s="395"/>
      <c r="M17" s="133"/>
      <c r="N17" s="134"/>
    </row>
    <row r="18" spans="1:14" ht="57.75" customHeight="1">
      <c r="A18" s="191" t="s">
        <v>6</v>
      </c>
      <c r="B18" s="192" t="s">
        <v>6</v>
      </c>
      <c r="C18" s="193" t="s">
        <v>10</v>
      </c>
      <c r="D18" s="308" t="s">
        <v>48</v>
      </c>
      <c r="E18" s="194" t="s">
        <v>40</v>
      </c>
      <c r="F18" s="195" t="s">
        <v>41</v>
      </c>
      <c r="G18" s="188" t="s">
        <v>7</v>
      </c>
      <c r="H18" s="211">
        <v>315.4</v>
      </c>
      <c r="I18" s="198">
        <v>315.4</v>
      </c>
      <c r="J18" s="198">
        <v>0</v>
      </c>
      <c r="K18" s="396" t="s">
        <v>49</v>
      </c>
      <c r="L18" s="367"/>
      <c r="M18" s="135">
        <v>0</v>
      </c>
      <c r="N18" s="374" t="s">
        <v>168</v>
      </c>
    </row>
    <row r="19" spans="1:14" ht="51.75" customHeight="1">
      <c r="A19" s="199"/>
      <c r="B19" s="200"/>
      <c r="C19" s="201"/>
      <c r="D19" s="373"/>
      <c r="E19" s="194"/>
      <c r="F19" s="212"/>
      <c r="G19" s="213" t="s">
        <v>44</v>
      </c>
      <c r="H19" s="214">
        <v>517.9</v>
      </c>
      <c r="I19" s="203">
        <v>0</v>
      </c>
      <c r="J19" s="203">
        <v>0</v>
      </c>
      <c r="K19" s="397"/>
      <c r="L19" s="399"/>
      <c r="M19" s="135"/>
      <c r="N19" s="374"/>
    </row>
    <row r="20" spans="1:14" ht="47.25" customHeight="1">
      <c r="A20" s="199"/>
      <c r="B20" s="200"/>
      <c r="C20" s="201"/>
      <c r="D20" s="373"/>
      <c r="E20" s="194"/>
      <c r="F20" s="212"/>
      <c r="G20" s="213" t="s">
        <v>36</v>
      </c>
      <c r="H20" s="214">
        <v>957.8</v>
      </c>
      <c r="I20" s="203">
        <v>0</v>
      </c>
      <c r="J20" s="203">
        <v>0</v>
      </c>
      <c r="K20" s="397"/>
      <c r="L20" s="399"/>
      <c r="M20" s="135"/>
      <c r="N20" s="374"/>
    </row>
    <row r="21" spans="1:14" s="45" customFormat="1" ht="36.75" customHeight="1" thickBot="1">
      <c r="A21" s="204"/>
      <c r="B21" s="205"/>
      <c r="C21" s="206"/>
      <c r="D21" s="309"/>
      <c r="E21" s="207"/>
      <c r="F21" s="215"/>
      <c r="G21" s="209" t="s">
        <v>8</v>
      </c>
      <c r="H21" s="210">
        <f>SUM(H18:H20)</f>
        <v>1791.1</v>
      </c>
      <c r="I21" s="210">
        <f>SUM(I18:I20)</f>
        <v>315.4</v>
      </c>
      <c r="J21" s="210">
        <v>0</v>
      </c>
      <c r="K21" s="398"/>
      <c r="L21" s="400"/>
      <c r="M21" s="137"/>
      <c r="N21" s="375"/>
    </row>
    <row r="22" spans="1:14" s="139" customFormat="1" ht="18" customHeight="1">
      <c r="A22" s="285" t="s">
        <v>6</v>
      </c>
      <c r="B22" s="286" t="s">
        <v>6</v>
      </c>
      <c r="C22" s="287" t="s">
        <v>11</v>
      </c>
      <c r="D22" s="308" t="s">
        <v>50</v>
      </c>
      <c r="E22" s="288" t="s">
        <v>40</v>
      </c>
      <c r="F22" s="289" t="s">
        <v>41</v>
      </c>
      <c r="G22" s="188" t="s">
        <v>7</v>
      </c>
      <c r="H22" s="211">
        <v>50</v>
      </c>
      <c r="I22" s="197">
        <v>0</v>
      </c>
      <c r="J22" s="197">
        <v>0</v>
      </c>
      <c r="K22" s="138" t="s">
        <v>51</v>
      </c>
      <c r="L22" s="290"/>
      <c r="M22" s="187"/>
      <c r="N22" s="379" t="s">
        <v>169</v>
      </c>
    </row>
    <row r="23" spans="1:14" s="140" customFormat="1" ht="18" customHeight="1" thickBot="1">
      <c r="A23" s="216"/>
      <c r="B23" s="217"/>
      <c r="C23" s="291"/>
      <c r="D23" s="309"/>
      <c r="E23" s="292"/>
      <c r="F23" s="215"/>
      <c r="G23" s="209" t="s">
        <v>8</v>
      </c>
      <c r="H23" s="210">
        <f>SUM(H22)</f>
        <v>50</v>
      </c>
      <c r="I23" s="210">
        <v>0</v>
      </c>
      <c r="J23" s="210">
        <v>0</v>
      </c>
      <c r="K23" s="136"/>
      <c r="L23" s="293"/>
      <c r="M23" s="137"/>
      <c r="N23" s="375"/>
    </row>
    <row r="24" spans="1:14" ht="17.25" customHeight="1">
      <c r="A24" s="340" t="s">
        <v>6</v>
      </c>
      <c r="B24" s="342" t="s">
        <v>6</v>
      </c>
      <c r="C24" s="344" t="s">
        <v>12</v>
      </c>
      <c r="D24" s="308" t="s">
        <v>52</v>
      </c>
      <c r="E24" s="337" t="s">
        <v>53</v>
      </c>
      <c r="F24" s="347" t="s">
        <v>41</v>
      </c>
      <c r="G24" s="219" t="s">
        <v>36</v>
      </c>
      <c r="H24" s="220">
        <v>5030</v>
      </c>
      <c r="I24" s="203">
        <v>468.4</v>
      </c>
      <c r="J24" s="203">
        <v>468.4</v>
      </c>
      <c r="K24" s="328" t="s">
        <v>55</v>
      </c>
      <c r="L24" s="376">
        <v>866</v>
      </c>
      <c r="M24" s="376">
        <v>346</v>
      </c>
      <c r="N24" s="328" t="s">
        <v>56</v>
      </c>
    </row>
    <row r="25" spans="1:15" ht="17.25" customHeight="1">
      <c r="A25" s="350"/>
      <c r="B25" s="372"/>
      <c r="C25" s="346"/>
      <c r="D25" s="373"/>
      <c r="E25" s="338"/>
      <c r="F25" s="348"/>
      <c r="G25" s="222" t="s">
        <v>54</v>
      </c>
      <c r="H25" s="223"/>
      <c r="I25" s="224">
        <v>447.2</v>
      </c>
      <c r="J25" s="224">
        <v>447.2</v>
      </c>
      <c r="K25" s="360"/>
      <c r="L25" s="377"/>
      <c r="M25" s="377"/>
      <c r="N25" s="360"/>
      <c r="O25" s="46"/>
    </row>
    <row r="26" spans="1:15" ht="18" customHeight="1" thickBot="1">
      <c r="A26" s="341"/>
      <c r="B26" s="343"/>
      <c r="C26" s="345"/>
      <c r="D26" s="309"/>
      <c r="E26" s="339"/>
      <c r="F26" s="349"/>
      <c r="G26" s="225" t="s">
        <v>8</v>
      </c>
      <c r="H26" s="226">
        <f>H24</f>
        <v>5030</v>
      </c>
      <c r="I26" s="226">
        <f>SUM(I24:I25)</f>
        <v>915.5999999999999</v>
      </c>
      <c r="J26" s="226">
        <f>SUM(J24:J25)</f>
        <v>915.5999999999999</v>
      </c>
      <c r="K26" s="329"/>
      <c r="L26" s="378"/>
      <c r="M26" s="378"/>
      <c r="N26" s="329"/>
      <c r="O26" s="46"/>
    </row>
    <row r="27" spans="1:15" ht="25.5" customHeight="1">
      <c r="A27" s="227" t="s">
        <v>6</v>
      </c>
      <c r="B27" s="228" t="s">
        <v>6</v>
      </c>
      <c r="C27" s="229" t="s">
        <v>13</v>
      </c>
      <c r="D27" s="308" t="s">
        <v>77</v>
      </c>
      <c r="E27" s="230" t="s">
        <v>34</v>
      </c>
      <c r="F27" s="231" t="s">
        <v>71</v>
      </c>
      <c r="G27" s="222" t="s">
        <v>54</v>
      </c>
      <c r="H27" s="232">
        <v>7640</v>
      </c>
      <c r="I27" s="224">
        <v>7640</v>
      </c>
      <c r="J27" s="224">
        <v>7640</v>
      </c>
      <c r="K27" s="233" t="s">
        <v>73</v>
      </c>
      <c r="L27" s="81">
        <v>100</v>
      </c>
      <c r="M27" s="1">
        <v>100</v>
      </c>
      <c r="N27" s="173"/>
      <c r="O27" s="46"/>
    </row>
    <row r="28" spans="1:15" ht="63" customHeight="1" thickBot="1">
      <c r="A28" s="234"/>
      <c r="B28" s="235"/>
      <c r="C28" s="236"/>
      <c r="D28" s="309"/>
      <c r="E28" s="237"/>
      <c r="F28" s="238"/>
      <c r="G28" s="225" t="s">
        <v>8</v>
      </c>
      <c r="H28" s="226">
        <f>SUM(H27)</f>
        <v>7640</v>
      </c>
      <c r="I28" s="226">
        <f>SUM(I27)</f>
        <v>7640</v>
      </c>
      <c r="J28" s="226">
        <f>SUM(J27)</f>
        <v>7640</v>
      </c>
      <c r="K28" s="88" t="s">
        <v>72</v>
      </c>
      <c r="L28" s="89">
        <v>80</v>
      </c>
      <c r="M28" s="90">
        <v>69</v>
      </c>
      <c r="N28" s="91" t="s">
        <v>170</v>
      </c>
      <c r="O28" s="46"/>
    </row>
    <row r="29" spans="1:15" s="49" customFormat="1" ht="14.25" customHeight="1">
      <c r="A29" s="240" t="s">
        <v>6</v>
      </c>
      <c r="B29" s="241" t="s">
        <v>6</v>
      </c>
      <c r="C29" s="229" t="s">
        <v>65</v>
      </c>
      <c r="D29" s="308" t="s">
        <v>74</v>
      </c>
      <c r="E29" s="230" t="s">
        <v>34</v>
      </c>
      <c r="F29" s="231" t="s">
        <v>71</v>
      </c>
      <c r="G29" s="222" t="s">
        <v>54</v>
      </c>
      <c r="H29" s="232">
        <v>8000</v>
      </c>
      <c r="I29" s="224">
        <v>8000</v>
      </c>
      <c r="J29" s="224">
        <v>8000</v>
      </c>
      <c r="K29" s="233" t="s">
        <v>75</v>
      </c>
      <c r="L29" s="81">
        <v>60</v>
      </c>
      <c r="M29" s="1">
        <v>60</v>
      </c>
      <c r="N29" s="315" t="s">
        <v>93</v>
      </c>
      <c r="O29" s="54"/>
    </row>
    <row r="30" spans="1:15" s="49" customFormat="1" ht="15" customHeight="1" thickBot="1">
      <c r="A30" s="234"/>
      <c r="B30" s="235"/>
      <c r="C30" s="236"/>
      <c r="D30" s="309"/>
      <c r="E30" s="237"/>
      <c r="F30" s="238"/>
      <c r="G30" s="225" t="s">
        <v>8</v>
      </c>
      <c r="H30" s="226">
        <f>SUM(H29)</f>
        <v>8000</v>
      </c>
      <c r="I30" s="226">
        <f>SUM(I29)</f>
        <v>8000</v>
      </c>
      <c r="J30" s="226">
        <f>SUM(J29)</f>
        <v>8000</v>
      </c>
      <c r="K30" s="239"/>
      <c r="L30" s="82"/>
      <c r="M30" s="9"/>
      <c r="N30" s="317"/>
      <c r="O30" s="54"/>
    </row>
    <row r="31" spans="1:15" s="49" customFormat="1" ht="27" customHeight="1">
      <c r="A31" s="240" t="s">
        <v>6</v>
      </c>
      <c r="B31" s="241" t="s">
        <v>6</v>
      </c>
      <c r="C31" s="229" t="s">
        <v>76</v>
      </c>
      <c r="D31" s="308" t="s">
        <v>78</v>
      </c>
      <c r="E31" s="230" t="s">
        <v>34</v>
      </c>
      <c r="F31" s="231" t="s">
        <v>71</v>
      </c>
      <c r="G31" s="222" t="s">
        <v>7</v>
      </c>
      <c r="H31" s="232">
        <v>0</v>
      </c>
      <c r="I31" s="224">
        <v>90.8</v>
      </c>
      <c r="J31" s="224">
        <v>0</v>
      </c>
      <c r="K31" s="366" t="s">
        <v>75</v>
      </c>
      <c r="L31" s="367"/>
      <c r="M31" s="367"/>
      <c r="N31" s="364" t="s">
        <v>125</v>
      </c>
      <c r="O31" s="54"/>
    </row>
    <row r="32" spans="1:15" s="49" customFormat="1" ht="14.25" customHeight="1" thickBot="1">
      <c r="A32" s="234"/>
      <c r="B32" s="235"/>
      <c r="C32" s="236"/>
      <c r="D32" s="309"/>
      <c r="E32" s="237"/>
      <c r="F32" s="238"/>
      <c r="G32" s="225" t="s">
        <v>8</v>
      </c>
      <c r="H32" s="226">
        <f>SUM(H31)</f>
        <v>0</v>
      </c>
      <c r="I32" s="226">
        <f>SUM(I31)</f>
        <v>90.8</v>
      </c>
      <c r="J32" s="226">
        <f>SUM(J31)</f>
        <v>0</v>
      </c>
      <c r="K32" s="319"/>
      <c r="L32" s="368"/>
      <c r="M32" s="368"/>
      <c r="N32" s="365"/>
      <c r="O32" s="54"/>
    </row>
    <row r="33" spans="1:15" s="49" customFormat="1" ht="24" customHeight="1">
      <c r="A33" s="104" t="s">
        <v>6</v>
      </c>
      <c r="B33" s="111" t="s">
        <v>6</v>
      </c>
      <c r="C33" s="5" t="s">
        <v>79</v>
      </c>
      <c r="D33" s="315" t="s">
        <v>80</v>
      </c>
      <c r="E33" s="17" t="s">
        <v>34</v>
      </c>
      <c r="F33" s="20" t="s">
        <v>71</v>
      </c>
      <c r="G33" s="76" t="s">
        <v>54</v>
      </c>
      <c r="H33" s="80">
        <v>5000</v>
      </c>
      <c r="I33" s="41">
        <v>5000</v>
      </c>
      <c r="J33" s="41">
        <v>4992.8</v>
      </c>
      <c r="K33" s="83" t="s">
        <v>75</v>
      </c>
      <c r="L33" s="81">
        <v>40</v>
      </c>
      <c r="M33" s="1">
        <v>40</v>
      </c>
      <c r="N33" s="315" t="s">
        <v>81</v>
      </c>
      <c r="O33" s="54"/>
    </row>
    <row r="34" spans="1:15" s="49" customFormat="1" ht="27.75" customHeight="1" thickBot="1">
      <c r="A34" s="103"/>
      <c r="B34" s="110"/>
      <c r="C34" s="95"/>
      <c r="D34" s="317"/>
      <c r="E34" s="18"/>
      <c r="F34" s="50"/>
      <c r="G34" s="47" t="s">
        <v>8</v>
      </c>
      <c r="H34" s="4">
        <f>SUM(H33)</f>
        <v>5000</v>
      </c>
      <c r="I34" s="4">
        <f>SUM(I33)</f>
        <v>5000</v>
      </c>
      <c r="J34" s="4">
        <f>SUM(J33)</f>
        <v>4992.8</v>
      </c>
      <c r="K34" s="84"/>
      <c r="L34" s="82"/>
      <c r="M34" s="9"/>
      <c r="N34" s="317"/>
      <c r="O34" s="54"/>
    </row>
    <row r="35" spans="1:15" s="49" customFormat="1" ht="14.25" customHeight="1">
      <c r="A35" s="240" t="s">
        <v>6</v>
      </c>
      <c r="B35" s="241" t="s">
        <v>6</v>
      </c>
      <c r="C35" s="229" t="s">
        <v>82</v>
      </c>
      <c r="D35" s="308" t="s">
        <v>83</v>
      </c>
      <c r="E35" s="230" t="s">
        <v>34</v>
      </c>
      <c r="F35" s="231" t="s">
        <v>71</v>
      </c>
      <c r="G35" s="222" t="s">
        <v>7</v>
      </c>
      <c r="H35" s="232">
        <v>60</v>
      </c>
      <c r="I35" s="224">
        <v>60</v>
      </c>
      <c r="J35" s="224">
        <v>32.4</v>
      </c>
      <c r="K35" s="141" t="s">
        <v>66</v>
      </c>
      <c r="L35" s="142">
        <v>1</v>
      </c>
      <c r="M35" s="101">
        <v>0</v>
      </c>
      <c r="N35" s="310" t="s">
        <v>126</v>
      </c>
      <c r="O35" s="54"/>
    </row>
    <row r="36" spans="1:15" s="49" customFormat="1" ht="30.75" customHeight="1" thickBot="1">
      <c r="A36" s="234"/>
      <c r="B36" s="235"/>
      <c r="C36" s="236"/>
      <c r="D36" s="309"/>
      <c r="E36" s="237"/>
      <c r="F36" s="238"/>
      <c r="G36" s="225" t="s">
        <v>8</v>
      </c>
      <c r="H36" s="226">
        <f>SUM(H35)</f>
        <v>60</v>
      </c>
      <c r="I36" s="226">
        <f>SUM(I35)</f>
        <v>60</v>
      </c>
      <c r="J36" s="226">
        <f>SUM(J35)</f>
        <v>32.4</v>
      </c>
      <c r="K36" s="119" t="s">
        <v>75</v>
      </c>
      <c r="L36" s="120"/>
      <c r="M36" s="99"/>
      <c r="N36" s="311"/>
      <c r="O36" s="54"/>
    </row>
    <row r="37" spans="1:15" s="49" customFormat="1" ht="24.75" customHeight="1">
      <c r="A37" s="104" t="s">
        <v>6</v>
      </c>
      <c r="B37" s="111" t="s">
        <v>6</v>
      </c>
      <c r="C37" s="5" t="s">
        <v>84</v>
      </c>
      <c r="D37" s="315" t="s">
        <v>85</v>
      </c>
      <c r="E37" s="17" t="s">
        <v>34</v>
      </c>
      <c r="F37" s="20" t="s">
        <v>71</v>
      </c>
      <c r="G37" s="76" t="s">
        <v>7</v>
      </c>
      <c r="H37" s="80">
        <v>1035.5</v>
      </c>
      <c r="I37" s="41">
        <v>1135.5</v>
      </c>
      <c r="J37" s="41">
        <v>1135.5</v>
      </c>
      <c r="K37" s="362" t="s">
        <v>89</v>
      </c>
      <c r="L37" s="96">
        <v>50</v>
      </c>
      <c r="M37" s="15">
        <v>50</v>
      </c>
      <c r="N37" s="315" t="s">
        <v>93</v>
      </c>
      <c r="O37" s="54"/>
    </row>
    <row r="38" spans="1:15" s="49" customFormat="1" ht="16.5" customHeight="1" thickBot="1">
      <c r="A38" s="103"/>
      <c r="B38" s="110"/>
      <c r="C38" s="95"/>
      <c r="D38" s="317"/>
      <c r="E38" s="18"/>
      <c r="F38" s="50"/>
      <c r="G38" s="47" t="s">
        <v>8</v>
      </c>
      <c r="H38" s="4">
        <f>SUM(H37)</f>
        <v>1035.5</v>
      </c>
      <c r="I38" s="4">
        <f>SUM(I37)</f>
        <v>1135.5</v>
      </c>
      <c r="J38" s="4">
        <f>SUM(J37)</f>
        <v>1135.5</v>
      </c>
      <c r="K38" s="363"/>
      <c r="L38" s="82"/>
      <c r="M38" s="9"/>
      <c r="N38" s="317"/>
      <c r="O38" s="54"/>
    </row>
    <row r="39" spans="1:15" s="49" customFormat="1" ht="16.5" customHeight="1">
      <c r="A39" s="104" t="s">
        <v>6</v>
      </c>
      <c r="B39" s="111" t="s">
        <v>6</v>
      </c>
      <c r="C39" s="5" t="s">
        <v>86</v>
      </c>
      <c r="D39" s="315" t="s">
        <v>87</v>
      </c>
      <c r="E39" s="17" t="s">
        <v>34</v>
      </c>
      <c r="F39" s="20" t="s">
        <v>71</v>
      </c>
      <c r="G39" s="76" t="s">
        <v>42</v>
      </c>
      <c r="H39" s="80">
        <v>1000</v>
      </c>
      <c r="I39" s="41">
        <v>1000</v>
      </c>
      <c r="J39" s="41">
        <v>1000</v>
      </c>
      <c r="K39" s="97" t="s">
        <v>88</v>
      </c>
      <c r="L39" s="15">
        <v>40</v>
      </c>
      <c r="M39" s="15">
        <v>40</v>
      </c>
      <c r="N39" s="315" t="s">
        <v>93</v>
      </c>
      <c r="O39" s="54"/>
    </row>
    <row r="40" spans="1:15" s="49" customFormat="1" ht="21.75" customHeight="1" thickBot="1">
      <c r="A40" s="103"/>
      <c r="B40" s="110"/>
      <c r="C40" s="95"/>
      <c r="D40" s="317"/>
      <c r="E40" s="18"/>
      <c r="F40" s="50"/>
      <c r="G40" s="47" t="s">
        <v>8</v>
      </c>
      <c r="H40" s="4">
        <f>SUM(H39)</f>
        <v>1000</v>
      </c>
      <c r="I40" s="4">
        <f>SUM(I39)</f>
        <v>1000</v>
      </c>
      <c r="J40" s="4">
        <f>SUM(J39)</f>
        <v>1000</v>
      </c>
      <c r="K40" s="84"/>
      <c r="L40" s="82"/>
      <c r="M40" s="24"/>
      <c r="N40" s="317"/>
      <c r="O40" s="54"/>
    </row>
    <row r="41" spans="1:14" ht="24.75" customHeight="1">
      <c r="A41" s="340" t="s">
        <v>6</v>
      </c>
      <c r="B41" s="342" t="s">
        <v>6</v>
      </c>
      <c r="C41" s="344" t="s">
        <v>90</v>
      </c>
      <c r="D41" s="308" t="s">
        <v>91</v>
      </c>
      <c r="E41" s="337" t="s">
        <v>34</v>
      </c>
      <c r="F41" s="353" t="s">
        <v>71</v>
      </c>
      <c r="G41" s="242" t="s">
        <v>7</v>
      </c>
      <c r="H41" s="220">
        <v>2000</v>
      </c>
      <c r="I41" s="220">
        <v>17.5</v>
      </c>
      <c r="J41" s="294">
        <v>17.4</v>
      </c>
      <c r="K41" s="328" t="s">
        <v>92</v>
      </c>
      <c r="L41" s="122">
        <v>70</v>
      </c>
      <c r="M41" s="122"/>
      <c r="N41" s="328" t="s">
        <v>171</v>
      </c>
    </row>
    <row r="42" spans="1:15" ht="34.5" customHeight="1">
      <c r="A42" s="350"/>
      <c r="B42" s="372"/>
      <c r="C42" s="346"/>
      <c r="D42" s="373"/>
      <c r="E42" s="338"/>
      <c r="F42" s="348"/>
      <c r="G42" s="245" t="s">
        <v>42</v>
      </c>
      <c r="H42" s="246">
        <v>1500</v>
      </c>
      <c r="I42" s="246">
        <v>0</v>
      </c>
      <c r="J42" s="247">
        <v>0</v>
      </c>
      <c r="K42" s="360"/>
      <c r="L42" s="90"/>
      <c r="M42" s="90"/>
      <c r="N42" s="360"/>
      <c r="O42" s="46"/>
    </row>
    <row r="43" spans="1:15" ht="25.5" customHeight="1" thickBot="1">
      <c r="A43" s="341"/>
      <c r="B43" s="343"/>
      <c r="C43" s="345"/>
      <c r="D43" s="309"/>
      <c r="E43" s="339"/>
      <c r="F43" s="349"/>
      <c r="G43" s="248" t="s">
        <v>8</v>
      </c>
      <c r="H43" s="249">
        <f>SUM(H41:H42)</f>
        <v>3500</v>
      </c>
      <c r="I43" s="249">
        <f>I41</f>
        <v>17.5</v>
      </c>
      <c r="J43" s="250">
        <f>J41</f>
        <v>17.4</v>
      </c>
      <c r="K43" s="329"/>
      <c r="L43" s="123"/>
      <c r="M43" s="123"/>
      <c r="N43" s="329"/>
      <c r="O43" s="46"/>
    </row>
    <row r="44" spans="1:14" s="49" customFormat="1" ht="30" customHeight="1">
      <c r="A44" s="340" t="s">
        <v>6</v>
      </c>
      <c r="B44" s="342" t="s">
        <v>6</v>
      </c>
      <c r="C44" s="344" t="s">
        <v>94</v>
      </c>
      <c r="D44" s="308" t="s">
        <v>95</v>
      </c>
      <c r="E44" s="337" t="s">
        <v>34</v>
      </c>
      <c r="F44" s="353" t="s">
        <v>71</v>
      </c>
      <c r="G44" s="242" t="s">
        <v>54</v>
      </c>
      <c r="H44" s="243">
        <v>1035.5</v>
      </c>
      <c r="I44" s="243">
        <v>0</v>
      </c>
      <c r="J44" s="244">
        <v>0</v>
      </c>
      <c r="K44" s="310" t="s">
        <v>75</v>
      </c>
      <c r="L44" s="98">
        <v>100</v>
      </c>
      <c r="M44" s="98">
        <v>0</v>
      </c>
      <c r="N44" s="310" t="s">
        <v>0</v>
      </c>
    </row>
    <row r="45" spans="1:15" s="49" customFormat="1" ht="32.25" customHeight="1" thickBot="1">
      <c r="A45" s="341"/>
      <c r="B45" s="343"/>
      <c r="C45" s="345"/>
      <c r="D45" s="309"/>
      <c r="E45" s="339"/>
      <c r="F45" s="349"/>
      <c r="G45" s="248" t="s">
        <v>8</v>
      </c>
      <c r="H45" s="249">
        <f>H44</f>
        <v>1035.5</v>
      </c>
      <c r="I45" s="249">
        <f>I44</f>
        <v>0</v>
      </c>
      <c r="J45" s="250">
        <f>J44</f>
        <v>0</v>
      </c>
      <c r="K45" s="311"/>
      <c r="L45" s="100"/>
      <c r="M45" s="100"/>
      <c r="N45" s="311"/>
      <c r="O45" s="54"/>
    </row>
    <row r="46" spans="1:14" s="49" customFormat="1" ht="24.75" customHeight="1">
      <c r="A46" s="340" t="s">
        <v>6</v>
      </c>
      <c r="B46" s="342" t="s">
        <v>6</v>
      </c>
      <c r="C46" s="344" t="s">
        <v>96</v>
      </c>
      <c r="D46" s="308" t="s">
        <v>97</v>
      </c>
      <c r="E46" s="337" t="s">
        <v>34</v>
      </c>
      <c r="F46" s="353" t="s">
        <v>71</v>
      </c>
      <c r="G46" s="242" t="s">
        <v>7</v>
      </c>
      <c r="H46" s="243">
        <v>100</v>
      </c>
      <c r="I46" s="243">
        <v>0</v>
      </c>
      <c r="J46" s="244">
        <v>0</v>
      </c>
      <c r="K46" s="117" t="s">
        <v>66</v>
      </c>
      <c r="L46" s="118">
        <v>1</v>
      </c>
      <c r="M46" s="98">
        <v>0</v>
      </c>
      <c r="N46" s="310" t="s">
        <v>98</v>
      </c>
    </row>
    <row r="47" spans="1:15" s="49" customFormat="1" ht="25.5" customHeight="1" thickBot="1">
      <c r="A47" s="341"/>
      <c r="B47" s="343"/>
      <c r="C47" s="345"/>
      <c r="D47" s="309"/>
      <c r="E47" s="339"/>
      <c r="F47" s="349"/>
      <c r="G47" s="248" t="s">
        <v>8</v>
      </c>
      <c r="H47" s="249">
        <f>H46</f>
        <v>100</v>
      </c>
      <c r="I47" s="249">
        <f>I46</f>
        <v>0</v>
      </c>
      <c r="J47" s="250">
        <f>J46</f>
        <v>0</v>
      </c>
      <c r="K47" s="119" t="s">
        <v>75</v>
      </c>
      <c r="L47" s="120"/>
      <c r="M47" s="121"/>
      <c r="N47" s="311"/>
      <c r="O47" s="54"/>
    </row>
    <row r="48" spans="1:14" s="49" customFormat="1" ht="18" customHeight="1">
      <c r="A48" s="354" t="s">
        <v>6</v>
      </c>
      <c r="B48" s="356" t="s">
        <v>6</v>
      </c>
      <c r="C48" s="358" t="s">
        <v>99</v>
      </c>
      <c r="D48" s="315" t="s">
        <v>100</v>
      </c>
      <c r="E48" s="320" t="s">
        <v>34</v>
      </c>
      <c r="F48" s="335" t="s">
        <v>71</v>
      </c>
      <c r="G48" s="1" t="s">
        <v>7</v>
      </c>
      <c r="H48" s="14">
        <v>0</v>
      </c>
      <c r="I48" s="14">
        <v>70.2</v>
      </c>
      <c r="J48" s="16">
        <v>70.1</v>
      </c>
      <c r="K48" s="351" t="s">
        <v>66</v>
      </c>
      <c r="L48" s="15"/>
      <c r="M48" s="15"/>
      <c r="N48" s="315" t="s">
        <v>93</v>
      </c>
    </row>
    <row r="49" spans="1:15" s="49" customFormat="1" ht="18" customHeight="1" thickBot="1">
      <c r="A49" s="355"/>
      <c r="B49" s="357"/>
      <c r="C49" s="359"/>
      <c r="D49" s="317"/>
      <c r="E49" s="322"/>
      <c r="F49" s="336"/>
      <c r="G49" s="51" t="s">
        <v>8</v>
      </c>
      <c r="H49" s="12">
        <f>H48</f>
        <v>0</v>
      </c>
      <c r="I49" s="12">
        <f>I48</f>
        <v>70.2</v>
      </c>
      <c r="J49" s="116">
        <f>J48</f>
        <v>70.1</v>
      </c>
      <c r="K49" s="352"/>
      <c r="L49" s="82"/>
      <c r="M49" s="24"/>
      <c r="N49" s="317"/>
      <c r="O49" s="54"/>
    </row>
    <row r="50" spans="1:14" s="49" customFormat="1" ht="18" customHeight="1">
      <c r="A50" s="340" t="s">
        <v>6</v>
      </c>
      <c r="B50" s="342" t="s">
        <v>6</v>
      </c>
      <c r="C50" s="344" t="s">
        <v>101</v>
      </c>
      <c r="D50" s="308" t="s">
        <v>102</v>
      </c>
      <c r="E50" s="337" t="s">
        <v>34</v>
      </c>
      <c r="F50" s="353" t="s">
        <v>71</v>
      </c>
      <c r="G50" s="242" t="s">
        <v>42</v>
      </c>
      <c r="H50" s="243">
        <v>100</v>
      </c>
      <c r="I50" s="243">
        <v>0</v>
      </c>
      <c r="J50" s="244">
        <v>0</v>
      </c>
      <c r="K50" s="117" t="s">
        <v>66</v>
      </c>
      <c r="L50" s="101">
        <v>1</v>
      </c>
      <c r="M50" s="101">
        <v>0</v>
      </c>
      <c r="N50" s="310" t="s">
        <v>103</v>
      </c>
    </row>
    <row r="51" spans="1:15" s="49" customFormat="1" ht="21.75" customHeight="1" thickBot="1">
      <c r="A51" s="341"/>
      <c r="B51" s="343"/>
      <c r="C51" s="345"/>
      <c r="D51" s="309"/>
      <c r="E51" s="339"/>
      <c r="F51" s="349"/>
      <c r="G51" s="248" t="s">
        <v>8</v>
      </c>
      <c r="H51" s="249">
        <f>H50</f>
        <v>100</v>
      </c>
      <c r="I51" s="249">
        <f>I50</f>
        <v>0</v>
      </c>
      <c r="J51" s="250">
        <f>J50</f>
        <v>0</v>
      </c>
      <c r="K51" s="119" t="s">
        <v>75</v>
      </c>
      <c r="L51" s="120"/>
      <c r="M51" s="100"/>
      <c r="N51" s="311"/>
      <c r="O51" s="54"/>
    </row>
    <row r="52" spans="1:14" s="49" customFormat="1" ht="25.5" customHeight="1">
      <c r="A52" s="340" t="s">
        <v>6</v>
      </c>
      <c r="B52" s="342" t="s">
        <v>6</v>
      </c>
      <c r="C52" s="344" t="s">
        <v>104</v>
      </c>
      <c r="D52" s="308" t="s">
        <v>105</v>
      </c>
      <c r="E52" s="337" t="s">
        <v>34</v>
      </c>
      <c r="F52" s="353" t="s">
        <v>71</v>
      </c>
      <c r="G52" s="242" t="s">
        <v>44</v>
      </c>
      <c r="H52" s="243">
        <v>3945.2</v>
      </c>
      <c r="I52" s="243">
        <v>414.4</v>
      </c>
      <c r="J52" s="244">
        <v>414.4</v>
      </c>
      <c r="K52" s="330" t="s">
        <v>158</v>
      </c>
      <c r="L52" s="122">
        <v>100</v>
      </c>
      <c r="M52" s="122">
        <v>15</v>
      </c>
      <c r="N52" s="328" t="s">
        <v>106</v>
      </c>
    </row>
    <row r="53" spans="1:15" s="49" customFormat="1" ht="24.75" customHeight="1" thickBot="1">
      <c r="A53" s="341"/>
      <c r="B53" s="343"/>
      <c r="C53" s="345"/>
      <c r="D53" s="309"/>
      <c r="E53" s="339"/>
      <c r="F53" s="349"/>
      <c r="G53" s="248" t="s">
        <v>8</v>
      </c>
      <c r="H53" s="249">
        <f>H52</f>
        <v>3945.2</v>
      </c>
      <c r="I53" s="249">
        <f>I52</f>
        <v>414.4</v>
      </c>
      <c r="J53" s="250">
        <f>J52</f>
        <v>414.4</v>
      </c>
      <c r="K53" s="331"/>
      <c r="L53" s="89"/>
      <c r="M53" s="123"/>
      <c r="N53" s="329"/>
      <c r="O53" s="54"/>
    </row>
    <row r="54" spans="1:14" ht="16.5" customHeight="1">
      <c r="A54" s="354" t="s">
        <v>6</v>
      </c>
      <c r="B54" s="356" t="s">
        <v>10</v>
      </c>
      <c r="C54" s="358" t="s">
        <v>6</v>
      </c>
      <c r="D54" s="315" t="s">
        <v>107</v>
      </c>
      <c r="E54" s="320"/>
      <c r="F54" s="417" t="s">
        <v>71</v>
      </c>
      <c r="G54" s="1" t="s">
        <v>42</v>
      </c>
      <c r="H54" s="2">
        <v>4000</v>
      </c>
      <c r="I54" s="124">
        <v>4076</v>
      </c>
      <c r="J54" s="124">
        <v>4076</v>
      </c>
      <c r="K54" s="332" t="s">
        <v>159</v>
      </c>
      <c r="L54" s="460">
        <v>31130</v>
      </c>
      <c r="M54" s="460">
        <v>31130</v>
      </c>
      <c r="N54" s="332" t="s">
        <v>172</v>
      </c>
    </row>
    <row r="55" spans="1:15" ht="16.5" customHeight="1">
      <c r="A55" s="369"/>
      <c r="B55" s="370"/>
      <c r="C55" s="371"/>
      <c r="D55" s="316"/>
      <c r="E55" s="321"/>
      <c r="F55" s="418"/>
      <c r="G55" s="10" t="s">
        <v>7</v>
      </c>
      <c r="H55" s="11">
        <v>800</v>
      </c>
      <c r="I55" s="125">
        <v>685.9</v>
      </c>
      <c r="J55" s="125">
        <v>685.9</v>
      </c>
      <c r="K55" s="333"/>
      <c r="L55" s="461"/>
      <c r="M55" s="461"/>
      <c r="N55" s="333"/>
      <c r="O55" s="46"/>
    </row>
    <row r="56" spans="1:15" ht="19.5" customHeight="1" thickBot="1">
      <c r="A56" s="355"/>
      <c r="B56" s="357"/>
      <c r="C56" s="359"/>
      <c r="D56" s="317"/>
      <c r="E56" s="322"/>
      <c r="F56" s="419"/>
      <c r="G56" s="51" t="s">
        <v>8</v>
      </c>
      <c r="H56" s="12">
        <f>SUM(H54:H55)</f>
        <v>4800</v>
      </c>
      <c r="I56" s="12">
        <f>SUM(I54:I55)</f>
        <v>4761.9</v>
      </c>
      <c r="J56" s="12">
        <f>SUM(J54:J55)</f>
        <v>4761.9</v>
      </c>
      <c r="K56" s="334"/>
      <c r="L56" s="462"/>
      <c r="M56" s="462"/>
      <c r="N56" s="334"/>
      <c r="O56" s="46"/>
    </row>
    <row r="57" spans="1:14" s="49" customFormat="1" ht="25.5" customHeight="1">
      <c r="A57" s="354" t="s">
        <v>6</v>
      </c>
      <c r="B57" s="356" t="s">
        <v>10</v>
      </c>
      <c r="C57" s="358" t="s">
        <v>9</v>
      </c>
      <c r="D57" s="315" t="s">
        <v>108</v>
      </c>
      <c r="E57" s="320"/>
      <c r="F57" s="335" t="s">
        <v>71</v>
      </c>
      <c r="G57" s="1" t="s">
        <v>7</v>
      </c>
      <c r="H57" s="14">
        <v>105.1</v>
      </c>
      <c r="I57" s="14">
        <v>105.1</v>
      </c>
      <c r="J57" s="16">
        <v>105</v>
      </c>
      <c r="K57" s="351" t="s">
        <v>160</v>
      </c>
      <c r="L57" s="15">
        <v>100</v>
      </c>
      <c r="M57" s="15">
        <v>100</v>
      </c>
      <c r="N57" s="315" t="s">
        <v>93</v>
      </c>
    </row>
    <row r="58" spans="1:15" s="49" customFormat="1" ht="20.25" customHeight="1" thickBot="1">
      <c r="A58" s="355"/>
      <c r="B58" s="357"/>
      <c r="C58" s="359"/>
      <c r="D58" s="317"/>
      <c r="E58" s="322"/>
      <c r="F58" s="336"/>
      <c r="G58" s="51" t="s">
        <v>8</v>
      </c>
      <c r="H58" s="12">
        <f>SUM(H57)</f>
        <v>105.1</v>
      </c>
      <c r="I58" s="12">
        <f>SUM(I57)</f>
        <v>105.1</v>
      </c>
      <c r="J58" s="116">
        <f>SUM(J57)</f>
        <v>105</v>
      </c>
      <c r="K58" s="352"/>
      <c r="L58" s="82"/>
      <c r="M58" s="24"/>
      <c r="N58" s="317"/>
      <c r="O58" s="54"/>
    </row>
    <row r="59" spans="1:14" ht="33.75" customHeight="1">
      <c r="A59" s="340" t="s">
        <v>6</v>
      </c>
      <c r="B59" s="342" t="s">
        <v>9</v>
      </c>
      <c r="C59" s="344" t="s">
        <v>6</v>
      </c>
      <c r="D59" s="308" t="s">
        <v>25</v>
      </c>
      <c r="E59" s="337" t="s">
        <v>27</v>
      </c>
      <c r="F59" s="347" t="s">
        <v>26</v>
      </c>
      <c r="G59" s="189" t="s">
        <v>7</v>
      </c>
      <c r="H59" s="251">
        <v>399.4</v>
      </c>
      <c r="I59" s="251">
        <v>399.4</v>
      </c>
      <c r="J59" s="251">
        <v>34.1</v>
      </c>
      <c r="K59" s="143" t="s">
        <v>28</v>
      </c>
      <c r="L59" s="101">
        <v>1</v>
      </c>
      <c r="M59" s="101">
        <v>0</v>
      </c>
      <c r="N59" s="310" t="s">
        <v>173</v>
      </c>
    </row>
    <row r="60" spans="1:15" ht="33" customHeight="1">
      <c r="A60" s="350"/>
      <c r="B60" s="372"/>
      <c r="C60" s="346"/>
      <c r="D60" s="373"/>
      <c r="E60" s="338"/>
      <c r="F60" s="348"/>
      <c r="G60" s="252"/>
      <c r="H60" s="253"/>
      <c r="I60" s="253"/>
      <c r="J60" s="253"/>
      <c r="K60" s="144" t="s">
        <v>29</v>
      </c>
      <c r="L60" s="145">
        <v>1</v>
      </c>
      <c r="M60" s="145">
        <v>0</v>
      </c>
      <c r="N60" s="361"/>
      <c r="O60" s="46"/>
    </row>
    <row r="61" spans="1:15" ht="27" customHeight="1" thickBot="1">
      <c r="A61" s="341"/>
      <c r="B61" s="343"/>
      <c r="C61" s="345"/>
      <c r="D61" s="309"/>
      <c r="E61" s="339"/>
      <c r="F61" s="349"/>
      <c r="G61" s="248" t="s">
        <v>8</v>
      </c>
      <c r="H61" s="249">
        <f>H59</f>
        <v>399.4</v>
      </c>
      <c r="I61" s="249">
        <f>I59</f>
        <v>399.4</v>
      </c>
      <c r="J61" s="249">
        <f>J59</f>
        <v>34.1</v>
      </c>
      <c r="K61" s="146" t="s">
        <v>30</v>
      </c>
      <c r="L61" s="100">
        <v>1</v>
      </c>
      <c r="M61" s="100">
        <v>0</v>
      </c>
      <c r="N61" s="311"/>
      <c r="O61" s="46"/>
    </row>
    <row r="62" spans="1:15" ht="24.75" customHeight="1">
      <c r="A62" s="227" t="s">
        <v>6</v>
      </c>
      <c r="B62" s="228" t="s">
        <v>9</v>
      </c>
      <c r="C62" s="282" t="s">
        <v>9</v>
      </c>
      <c r="D62" s="308" t="s">
        <v>131</v>
      </c>
      <c r="E62" s="284" t="s">
        <v>27</v>
      </c>
      <c r="F62" s="295" t="s">
        <v>122</v>
      </c>
      <c r="G62" s="189" t="s">
        <v>7</v>
      </c>
      <c r="H62" s="251">
        <v>80</v>
      </c>
      <c r="I62" s="251">
        <v>80</v>
      </c>
      <c r="J62" s="259">
        <v>0</v>
      </c>
      <c r="K62" s="261" t="s">
        <v>132</v>
      </c>
      <c r="L62" s="296">
        <v>1</v>
      </c>
      <c r="M62" s="98">
        <v>0</v>
      </c>
      <c r="N62" s="310" t="s">
        <v>174</v>
      </c>
      <c r="O62" s="46"/>
    </row>
    <row r="63" spans="1:15" ht="15" customHeight="1" thickBot="1">
      <c r="A63" s="234"/>
      <c r="B63" s="235"/>
      <c r="C63" s="283"/>
      <c r="D63" s="309"/>
      <c r="E63" s="237"/>
      <c r="F63" s="297"/>
      <c r="G63" s="225" t="s">
        <v>8</v>
      </c>
      <c r="H63" s="226">
        <f>SUM(H62)</f>
        <v>80</v>
      </c>
      <c r="I63" s="226">
        <f>SUM(I62)</f>
        <v>80</v>
      </c>
      <c r="J63" s="260">
        <f>SUM(J62)</f>
        <v>0</v>
      </c>
      <c r="K63" s="262"/>
      <c r="L63" s="181"/>
      <c r="M63" s="100"/>
      <c r="N63" s="311"/>
      <c r="O63" s="46"/>
    </row>
    <row r="64" spans="1:14" s="49" customFormat="1" ht="37.5" customHeight="1">
      <c r="A64" s="354" t="s">
        <v>6</v>
      </c>
      <c r="B64" s="356" t="s">
        <v>10</v>
      </c>
      <c r="C64" s="358" t="s">
        <v>10</v>
      </c>
      <c r="D64" s="315" t="s">
        <v>58</v>
      </c>
      <c r="E64" s="320"/>
      <c r="F64" s="458" t="s">
        <v>59</v>
      </c>
      <c r="G64" s="33" t="s">
        <v>42</v>
      </c>
      <c r="H64" s="14">
        <v>757</v>
      </c>
      <c r="I64" s="14">
        <f>757+277.6</f>
        <v>1034.6</v>
      </c>
      <c r="J64" s="258">
        <f>757+277.6</f>
        <v>1034.6</v>
      </c>
      <c r="K64" s="85" t="s">
        <v>161</v>
      </c>
      <c r="L64" s="86">
        <v>55</v>
      </c>
      <c r="M64" s="87">
        <v>19.4</v>
      </c>
      <c r="N64" s="312" t="s">
        <v>127</v>
      </c>
    </row>
    <row r="65" spans="1:15" s="49" customFormat="1" ht="36.75" customHeight="1">
      <c r="A65" s="369"/>
      <c r="B65" s="370"/>
      <c r="C65" s="371"/>
      <c r="D65" s="316"/>
      <c r="E65" s="321"/>
      <c r="F65" s="459"/>
      <c r="G65" s="3" t="s">
        <v>7</v>
      </c>
      <c r="H65" s="11">
        <v>160</v>
      </c>
      <c r="I65" s="11">
        <v>523.8</v>
      </c>
      <c r="J65" s="164">
        <v>523.8</v>
      </c>
      <c r="K65" s="159" t="s">
        <v>162</v>
      </c>
      <c r="L65" s="174">
        <v>55</v>
      </c>
      <c r="M65" s="160">
        <v>5.5</v>
      </c>
      <c r="N65" s="313"/>
      <c r="O65" s="54"/>
    </row>
    <row r="66" spans="1:15" s="49" customFormat="1" ht="25.5" customHeight="1">
      <c r="A66" s="369"/>
      <c r="B66" s="370"/>
      <c r="C66" s="371"/>
      <c r="D66" s="316"/>
      <c r="E66" s="321"/>
      <c r="F66" s="459"/>
      <c r="G66" s="3"/>
      <c r="H66" s="77"/>
      <c r="I66" s="77"/>
      <c r="J66" s="165"/>
      <c r="K66" s="175" t="s">
        <v>163</v>
      </c>
      <c r="L66" s="176">
        <v>20</v>
      </c>
      <c r="M66" s="99">
        <v>0</v>
      </c>
      <c r="N66" s="313"/>
      <c r="O66" s="54"/>
    </row>
    <row r="67" spans="1:15" s="49" customFormat="1" ht="25.5" customHeight="1" thickBot="1">
      <c r="A67" s="355"/>
      <c r="B67" s="357"/>
      <c r="C67" s="359"/>
      <c r="D67" s="317"/>
      <c r="E67" s="322"/>
      <c r="F67" s="336"/>
      <c r="G67" s="47" t="s">
        <v>8</v>
      </c>
      <c r="H67" s="4">
        <f>SUM(H64:H65)</f>
        <v>917</v>
      </c>
      <c r="I67" s="4">
        <f>SUM(I64:I65)</f>
        <v>1558.3999999999999</v>
      </c>
      <c r="J67" s="4">
        <f>SUM(J64:J65)</f>
        <v>1558.3999999999999</v>
      </c>
      <c r="K67" s="177" t="s">
        <v>164</v>
      </c>
      <c r="L67" s="178">
        <v>9</v>
      </c>
      <c r="M67" s="121">
        <v>0</v>
      </c>
      <c r="N67" s="314"/>
      <c r="O67" s="54"/>
    </row>
    <row r="68" spans="1:15" s="49" customFormat="1" ht="24.75" customHeight="1">
      <c r="A68" s="102" t="s">
        <v>6</v>
      </c>
      <c r="B68" s="109" t="s">
        <v>10</v>
      </c>
      <c r="C68" s="5" t="s">
        <v>11</v>
      </c>
      <c r="D68" s="315" t="s">
        <v>60</v>
      </c>
      <c r="E68" s="17"/>
      <c r="F68" s="20" t="s">
        <v>59</v>
      </c>
      <c r="G68" s="7" t="s">
        <v>7</v>
      </c>
      <c r="H68" s="36">
        <v>100</v>
      </c>
      <c r="I68" s="2">
        <v>100</v>
      </c>
      <c r="J68" s="164">
        <v>100</v>
      </c>
      <c r="K68" s="159" t="s">
        <v>166</v>
      </c>
      <c r="L68" s="174">
        <v>10</v>
      </c>
      <c r="M68" s="160">
        <v>4.2</v>
      </c>
      <c r="N68" s="312" t="s">
        <v>127</v>
      </c>
      <c r="O68" s="54"/>
    </row>
    <row r="69" spans="1:15" s="49" customFormat="1" ht="15.75" customHeight="1">
      <c r="A69" s="104"/>
      <c r="B69" s="111"/>
      <c r="C69" s="5"/>
      <c r="D69" s="316"/>
      <c r="E69" s="17"/>
      <c r="F69" s="20"/>
      <c r="G69" s="3" t="s">
        <v>42</v>
      </c>
      <c r="H69" s="37">
        <v>300</v>
      </c>
      <c r="I69" s="11">
        <v>300</v>
      </c>
      <c r="J69" s="165">
        <v>300</v>
      </c>
      <c r="K69" s="318" t="s">
        <v>167</v>
      </c>
      <c r="L69" s="179">
        <v>20</v>
      </c>
      <c r="M69" s="180">
        <v>0</v>
      </c>
      <c r="N69" s="313"/>
      <c r="O69" s="54"/>
    </row>
    <row r="70" spans="1:15" s="49" customFormat="1" ht="16.5" customHeight="1" thickBot="1">
      <c r="A70" s="103"/>
      <c r="B70" s="110"/>
      <c r="C70" s="5"/>
      <c r="D70" s="317"/>
      <c r="E70" s="17"/>
      <c r="F70" s="20"/>
      <c r="G70" s="47" t="s">
        <v>8</v>
      </c>
      <c r="H70" s="4">
        <f>SUM(H68:H69)</f>
        <v>400</v>
      </c>
      <c r="I70" s="4">
        <v>400</v>
      </c>
      <c r="J70" s="4">
        <v>400</v>
      </c>
      <c r="K70" s="319"/>
      <c r="L70" s="181"/>
      <c r="M70" s="100"/>
      <c r="N70" s="314"/>
      <c r="O70" s="54"/>
    </row>
    <row r="71" spans="1:14" s="49" customFormat="1" ht="27" customHeight="1">
      <c r="A71" s="340" t="s">
        <v>6</v>
      </c>
      <c r="B71" s="342" t="s">
        <v>10</v>
      </c>
      <c r="C71" s="344" t="s">
        <v>13</v>
      </c>
      <c r="D71" s="308" t="s">
        <v>61</v>
      </c>
      <c r="E71" s="337"/>
      <c r="F71" s="347" t="s">
        <v>59</v>
      </c>
      <c r="G71" s="218" t="s">
        <v>7</v>
      </c>
      <c r="H71" s="220">
        <v>641.3</v>
      </c>
      <c r="I71" s="220">
        <v>791.3</v>
      </c>
      <c r="J71" s="220">
        <v>791.3</v>
      </c>
      <c r="K71" s="161" t="s">
        <v>165</v>
      </c>
      <c r="L71" s="94">
        <v>9</v>
      </c>
      <c r="M71" s="87">
        <v>4.9</v>
      </c>
      <c r="N71" s="312" t="s">
        <v>130</v>
      </c>
    </row>
    <row r="72" spans="1:15" s="49" customFormat="1" ht="26.25" customHeight="1">
      <c r="A72" s="350"/>
      <c r="B72" s="372"/>
      <c r="C72" s="346"/>
      <c r="D72" s="373"/>
      <c r="E72" s="338"/>
      <c r="F72" s="348"/>
      <c r="G72" s="252" t="s">
        <v>42</v>
      </c>
      <c r="H72" s="254">
        <v>360</v>
      </c>
      <c r="I72" s="254">
        <v>437.2</v>
      </c>
      <c r="J72" s="254">
        <v>437.2</v>
      </c>
      <c r="K72" s="162" t="s">
        <v>62</v>
      </c>
      <c r="L72" s="163">
        <v>40</v>
      </c>
      <c r="M72" s="160">
        <v>16</v>
      </c>
      <c r="N72" s="313"/>
      <c r="O72" s="54"/>
    </row>
    <row r="73" spans="1:15" s="49" customFormat="1" ht="25.5" customHeight="1">
      <c r="A73" s="350"/>
      <c r="B73" s="372"/>
      <c r="C73" s="346"/>
      <c r="D73" s="373"/>
      <c r="E73" s="338"/>
      <c r="F73" s="348"/>
      <c r="G73" s="221"/>
      <c r="H73" s="255"/>
      <c r="I73" s="255"/>
      <c r="J73" s="256"/>
      <c r="K73" s="162" t="s">
        <v>63</v>
      </c>
      <c r="L73" s="163">
        <v>4</v>
      </c>
      <c r="M73" s="90">
        <v>1</v>
      </c>
      <c r="N73" s="313"/>
      <c r="O73" s="54"/>
    </row>
    <row r="74" spans="1:15" s="49" customFormat="1" ht="25.5" customHeight="1" thickBot="1">
      <c r="A74" s="341"/>
      <c r="B74" s="343"/>
      <c r="C74" s="345"/>
      <c r="D74" s="309"/>
      <c r="E74" s="339"/>
      <c r="F74" s="349"/>
      <c r="G74" s="225" t="s">
        <v>8</v>
      </c>
      <c r="H74" s="226">
        <f>SUM(H71:H73)</f>
        <v>1001.3</v>
      </c>
      <c r="I74" s="226">
        <f>SUM(I71:I73)</f>
        <v>1228.5</v>
      </c>
      <c r="J74" s="226">
        <f>SUM(J71:J72)</f>
        <v>1228.5</v>
      </c>
      <c r="K74" s="182" t="s">
        <v>128</v>
      </c>
      <c r="L74" s="183">
        <v>61</v>
      </c>
      <c r="M74" s="78">
        <v>61</v>
      </c>
      <c r="N74" s="314"/>
      <c r="O74" s="54"/>
    </row>
    <row r="75" spans="1:14" ht="14.25" customHeight="1">
      <c r="A75" s="227" t="s">
        <v>6</v>
      </c>
      <c r="B75" s="228" t="s">
        <v>10</v>
      </c>
      <c r="C75" s="429" t="s">
        <v>65</v>
      </c>
      <c r="D75" s="308" t="s">
        <v>64</v>
      </c>
      <c r="E75" s="431"/>
      <c r="F75" s="326" t="s">
        <v>59</v>
      </c>
      <c r="G75" s="218" t="s">
        <v>7</v>
      </c>
      <c r="H75" s="220">
        <v>143</v>
      </c>
      <c r="I75" s="220">
        <v>143</v>
      </c>
      <c r="J75" s="220">
        <v>141.7</v>
      </c>
      <c r="K75" s="93" t="s">
        <v>66</v>
      </c>
      <c r="L75" s="94">
        <v>1</v>
      </c>
      <c r="M75" s="92">
        <v>1</v>
      </c>
      <c r="N75" s="328" t="s">
        <v>175</v>
      </c>
    </row>
    <row r="76" spans="1:14" ht="15" customHeight="1" thickBot="1">
      <c r="A76" s="234"/>
      <c r="B76" s="235"/>
      <c r="C76" s="430"/>
      <c r="D76" s="309"/>
      <c r="E76" s="432"/>
      <c r="F76" s="327"/>
      <c r="G76" s="225" t="s">
        <v>8</v>
      </c>
      <c r="H76" s="226">
        <f>H75</f>
        <v>143</v>
      </c>
      <c r="I76" s="226">
        <f>I75</f>
        <v>143</v>
      </c>
      <c r="J76" s="226">
        <f>J75</f>
        <v>141.7</v>
      </c>
      <c r="K76" s="184" t="s">
        <v>67</v>
      </c>
      <c r="L76" s="185">
        <v>50</v>
      </c>
      <c r="M76" s="186">
        <v>0</v>
      </c>
      <c r="N76" s="329"/>
    </row>
    <row r="77" spans="1:14" ht="20.25" customHeight="1">
      <c r="A77" s="104" t="s">
        <v>6</v>
      </c>
      <c r="B77" s="111" t="s">
        <v>10</v>
      </c>
      <c r="C77" s="410" t="s">
        <v>68</v>
      </c>
      <c r="D77" s="315" t="s">
        <v>69</v>
      </c>
      <c r="E77" s="401"/>
      <c r="F77" s="412" t="s">
        <v>59</v>
      </c>
      <c r="G77" s="7" t="s">
        <v>42</v>
      </c>
      <c r="H77" s="2">
        <v>421.3</v>
      </c>
      <c r="I77" s="2">
        <v>421.3</v>
      </c>
      <c r="J77" s="2">
        <v>421.3</v>
      </c>
      <c r="K77" s="48" t="s">
        <v>70</v>
      </c>
      <c r="L77" s="79">
        <v>10</v>
      </c>
      <c r="M77" s="13">
        <v>10</v>
      </c>
      <c r="N77" s="315" t="s">
        <v>148</v>
      </c>
    </row>
    <row r="78" spans="1:14" ht="18.75" customHeight="1" thickBot="1">
      <c r="A78" s="103"/>
      <c r="B78" s="110"/>
      <c r="C78" s="411"/>
      <c r="D78" s="317"/>
      <c r="E78" s="402"/>
      <c r="F78" s="413"/>
      <c r="G78" s="47" t="s">
        <v>8</v>
      </c>
      <c r="H78" s="4">
        <f>H77</f>
        <v>421.3</v>
      </c>
      <c r="I78" s="4">
        <f>I77</f>
        <v>421.3</v>
      </c>
      <c r="J78" s="4">
        <f>J77</f>
        <v>421.3</v>
      </c>
      <c r="K78" s="52"/>
      <c r="L78" s="53"/>
      <c r="M78" s="18"/>
      <c r="N78" s="317"/>
    </row>
    <row r="79" spans="1:14" ht="20.25" customHeight="1">
      <c r="A79" s="104" t="s">
        <v>6</v>
      </c>
      <c r="B79" s="111" t="s">
        <v>11</v>
      </c>
      <c r="C79" s="410" t="s">
        <v>6</v>
      </c>
      <c r="D79" s="315" t="s">
        <v>109</v>
      </c>
      <c r="E79" s="401"/>
      <c r="F79" s="412" t="s">
        <v>71</v>
      </c>
      <c r="G79" s="7" t="s">
        <v>7</v>
      </c>
      <c r="H79" s="2">
        <v>110</v>
      </c>
      <c r="I79" s="2">
        <v>160</v>
      </c>
      <c r="J79" s="2">
        <v>154.8</v>
      </c>
      <c r="K79" s="48"/>
      <c r="L79" s="79"/>
      <c r="M79" s="13"/>
      <c r="N79" s="315" t="s">
        <v>176</v>
      </c>
    </row>
    <row r="80" spans="1:14" ht="18.75" customHeight="1" thickBot="1">
      <c r="A80" s="103"/>
      <c r="B80" s="110"/>
      <c r="C80" s="411"/>
      <c r="D80" s="317"/>
      <c r="E80" s="402"/>
      <c r="F80" s="413"/>
      <c r="G80" s="47" t="s">
        <v>8</v>
      </c>
      <c r="H80" s="4">
        <f>H79</f>
        <v>110</v>
      </c>
      <c r="I80" s="4">
        <f>I79</f>
        <v>160</v>
      </c>
      <c r="J80" s="4">
        <f>J79</f>
        <v>154.8</v>
      </c>
      <c r="K80" s="52"/>
      <c r="L80" s="53"/>
      <c r="M80" s="18"/>
      <c r="N80" s="317"/>
    </row>
    <row r="81" spans="1:14" ht="20.25" customHeight="1">
      <c r="A81" s="104" t="s">
        <v>9</v>
      </c>
      <c r="B81" s="111" t="s">
        <v>6</v>
      </c>
      <c r="C81" s="410" t="s">
        <v>6</v>
      </c>
      <c r="D81" s="315" t="s">
        <v>31</v>
      </c>
      <c r="E81" s="401"/>
      <c r="F81" s="412" t="s">
        <v>26</v>
      </c>
      <c r="G81" s="7" t="s">
        <v>7</v>
      </c>
      <c r="H81" s="2">
        <v>262.2</v>
      </c>
      <c r="I81" s="2">
        <v>262.2</v>
      </c>
      <c r="J81" s="2">
        <v>240.5</v>
      </c>
      <c r="K81" s="408" t="s">
        <v>32</v>
      </c>
      <c r="L81" s="17">
        <v>800</v>
      </c>
      <c r="M81" s="17">
        <v>800</v>
      </c>
      <c r="N81" s="406" t="s">
        <v>93</v>
      </c>
    </row>
    <row r="82" spans="1:14" ht="18.75" customHeight="1" thickBot="1">
      <c r="A82" s="103"/>
      <c r="B82" s="110"/>
      <c r="C82" s="411"/>
      <c r="D82" s="317"/>
      <c r="E82" s="402"/>
      <c r="F82" s="413"/>
      <c r="G82" s="47" t="s">
        <v>8</v>
      </c>
      <c r="H82" s="4">
        <f>H81</f>
        <v>262.2</v>
      </c>
      <c r="I82" s="4">
        <f>I81</f>
        <v>262.2</v>
      </c>
      <c r="J82" s="4">
        <f>J81</f>
        <v>240.5</v>
      </c>
      <c r="K82" s="409"/>
      <c r="L82" s="17"/>
      <c r="M82" s="17"/>
      <c r="N82" s="407"/>
    </row>
    <row r="83" spans="1:14" ht="18.75" customHeight="1">
      <c r="A83" s="340" t="s">
        <v>9</v>
      </c>
      <c r="B83" s="342" t="s">
        <v>6</v>
      </c>
      <c r="C83" s="344" t="s">
        <v>9</v>
      </c>
      <c r="D83" s="308" t="s">
        <v>33</v>
      </c>
      <c r="E83" s="337" t="s">
        <v>34</v>
      </c>
      <c r="F83" s="347" t="s">
        <v>26</v>
      </c>
      <c r="G83" s="242" t="s">
        <v>7</v>
      </c>
      <c r="H83" s="220">
        <v>402.2</v>
      </c>
      <c r="I83" s="220">
        <v>785</v>
      </c>
      <c r="J83" s="220">
        <v>0</v>
      </c>
      <c r="K83" s="426" t="s">
        <v>35</v>
      </c>
      <c r="L83" s="187"/>
      <c r="M83" s="187"/>
      <c r="N83" s="310" t="s">
        <v>121</v>
      </c>
    </row>
    <row r="84" spans="1:14" ht="18" customHeight="1">
      <c r="A84" s="405"/>
      <c r="B84" s="403"/>
      <c r="C84" s="404"/>
      <c r="D84" s="373"/>
      <c r="E84" s="433"/>
      <c r="F84" s="457"/>
      <c r="G84" s="190" t="s">
        <v>36</v>
      </c>
      <c r="H84" s="257">
        <v>999.2</v>
      </c>
      <c r="I84" s="257">
        <v>0</v>
      </c>
      <c r="J84" s="257">
        <v>0</v>
      </c>
      <c r="K84" s="427"/>
      <c r="L84" s="135"/>
      <c r="M84" s="135"/>
      <c r="N84" s="361"/>
    </row>
    <row r="85" spans="1:14" ht="18.75" customHeight="1" thickBot="1">
      <c r="A85" s="341"/>
      <c r="B85" s="343"/>
      <c r="C85" s="345"/>
      <c r="D85" s="309"/>
      <c r="E85" s="339"/>
      <c r="F85" s="349"/>
      <c r="G85" s="225" t="s">
        <v>8</v>
      </c>
      <c r="H85" s="226">
        <f>SUM(H83:H84)</f>
        <v>1401.4</v>
      </c>
      <c r="I85" s="226">
        <f>I83</f>
        <v>785</v>
      </c>
      <c r="J85" s="226">
        <f>J83</f>
        <v>0</v>
      </c>
      <c r="K85" s="428"/>
      <c r="L85" s="137"/>
      <c r="M85" s="137"/>
      <c r="N85" s="311"/>
    </row>
    <row r="86" spans="1:14" s="49" customFormat="1" ht="18.75" customHeight="1">
      <c r="A86" s="102" t="s">
        <v>9</v>
      </c>
      <c r="B86" s="109" t="s">
        <v>6</v>
      </c>
      <c r="C86" s="6" t="s">
        <v>10</v>
      </c>
      <c r="D86" s="315" t="s">
        <v>155</v>
      </c>
      <c r="E86" s="13"/>
      <c r="F86" s="19" t="s">
        <v>26</v>
      </c>
      <c r="G86" s="7" t="s">
        <v>7</v>
      </c>
      <c r="H86" s="2">
        <v>83.9</v>
      </c>
      <c r="I86" s="2">
        <v>68</v>
      </c>
      <c r="J86" s="2">
        <v>67.9</v>
      </c>
      <c r="K86" s="21" t="s">
        <v>38</v>
      </c>
      <c r="L86" s="13">
        <v>1</v>
      </c>
      <c r="M86" s="13">
        <v>1</v>
      </c>
      <c r="N86" s="323" t="s">
        <v>129</v>
      </c>
    </row>
    <row r="87" spans="1:14" s="49" customFormat="1" ht="16.5" customHeight="1">
      <c r="A87" s="104"/>
      <c r="B87" s="111"/>
      <c r="C87" s="5"/>
      <c r="D87" s="316"/>
      <c r="E87" s="17"/>
      <c r="F87" s="20"/>
      <c r="G87" s="10" t="s">
        <v>37</v>
      </c>
      <c r="H87" s="11">
        <v>251.6</v>
      </c>
      <c r="I87" s="11">
        <v>0</v>
      </c>
      <c r="J87" s="11">
        <v>0</v>
      </c>
      <c r="K87" s="23"/>
      <c r="L87" s="17"/>
      <c r="M87" s="17"/>
      <c r="N87" s="324"/>
    </row>
    <row r="88" spans="1:14" s="49" customFormat="1" ht="18.75" customHeight="1" thickBot="1">
      <c r="A88" s="103"/>
      <c r="B88" s="110"/>
      <c r="C88" s="8"/>
      <c r="D88" s="317"/>
      <c r="E88" s="18"/>
      <c r="F88" s="50"/>
      <c r="G88" s="51" t="s">
        <v>8</v>
      </c>
      <c r="H88" s="12">
        <f>SUM(H86:H87)</f>
        <v>335.5</v>
      </c>
      <c r="I88" s="12">
        <f>I86</f>
        <v>68</v>
      </c>
      <c r="J88" s="12">
        <f>J86</f>
        <v>67.9</v>
      </c>
      <c r="K88" s="22"/>
      <c r="L88" s="18"/>
      <c r="M88" s="18"/>
      <c r="N88" s="325"/>
    </row>
    <row r="89" spans="1:14" s="49" customFormat="1" ht="16.5" customHeight="1" thickBot="1">
      <c r="A89" s="281" t="s">
        <v>13</v>
      </c>
      <c r="B89" s="280"/>
      <c r="C89" s="280"/>
      <c r="D89" s="280"/>
      <c r="E89" s="306" t="s">
        <v>153</v>
      </c>
      <c r="F89" s="306"/>
      <c r="G89" s="307"/>
      <c r="H89" s="167">
        <f>H88+H85+H82+H80+H78+H76+H74+H70+H67+H61+H58+H56+H53+H51+H49+H47+H45+H43+H40+H38+H36+H34+H32+H30+H28+H26+H23+H21+H17+H13+H63</f>
        <v>87759.5</v>
      </c>
      <c r="I89" s="168">
        <f>I88+I85+I82+I80+I78+I76+I74+I70+I67+I61+I58+I56+I53+I51+I49+I47+I45+I43+I40+I38+I36+I34+I32+I30+I28+I26+I21+I17+I13+I63</f>
        <v>74153.79999999999</v>
      </c>
      <c r="J89" s="167">
        <f>J88+J85+J82+J80+J78+J76+J74+J70+J67+J61+J58+J56+J53+J51+J49+J47+J45+J43+J40+J38+J36+J34+J32+J30+J28+J26+J17+J13</f>
        <v>64910.899999999994</v>
      </c>
      <c r="K89" s="169"/>
      <c r="L89" s="170"/>
      <c r="M89" s="171"/>
      <c r="N89" s="172"/>
    </row>
    <row r="90" spans="1:14" ht="14.25" customHeight="1">
      <c r="A90" s="484" t="s">
        <v>151</v>
      </c>
      <c r="B90" s="484"/>
      <c r="C90" s="484"/>
      <c r="D90" s="484"/>
      <c r="E90" s="484"/>
      <c r="F90" s="484"/>
      <c r="G90" s="484"/>
      <c r="H90" s="484"/>
      <c r="I90" s="484"/>
      <c r="J90" s="484"/>
      <c r="K90" s="484"/>
      <c r="L90" s="484"/>
      <c r="M90" s="484"/>
      <c r="N90" s="484"/>
    </row>
    <row r="91" spans="1:14" ht="18.75" customHeight="1">
      <c r="A91" s="276" t="s">
        <v>156</v>
      </c>
      <c r="B91" s="277"/>
      <c r="C91" s="277"/>
      <c r="D91" s="277"/>
      <c r="E91" s="277"/>
      <c r="F91" s="277"/>
      <c r="G91" s="277"/>
      <c r="H91" s="278"/>
      <c r="I91" s="278"/>
      <c r="J91" s="278"/>
      <c r="K91" s="279"/>
      <c r="L91" s="279"/>
      <c r="M91" s="279"/>
      <c r="N91" s="279"/>
    </row>
    <row r="92" spans="1:14" ht="18.75" customHeight="1" thickBot="1">
      <c r="A92" s="485"/>
      <c r="B92" s="485"/>
      <c r="C92" s="485"/>
      <c r="D92" s="485"/>
      <c r="E92" s="485"/>
      <c r="F92" s="485"/>
      <c r="G92" s="485"/>
      <c r="H92" s="485"/>
      <c r="I92" s="485"/>
      <c r="J92" s="485"/>
      <c r="K92" s="485"/>
      <c r="L92" s="485"/>
      <c r="M92" s="485"/>
      <c r="N92" s="485"/>
    </row>
    <row r="93" spans="3:13" ht="87" customHeight="1" thickBot="1">
      <c r="C93" s="478" t="s">
        <v>15</v>
      </c>
      <c r="D93" s="479"/>
      <c r="E93" s="479"/>
      <c r="F93" s="479"/>
      <c r="G93" s="480"/>
      <c r="H93" s="55" t="s">
        <v>14</v>
      </c>
      <c r="I93" s="55" t="s">
        <v>18</v>
      </c>
      <c r="J93" s="55" t="s">
        <v>17</v>
      </c>
      <c r="K93" s="43" t="s">
        <v>152</v>
      </c>
      <c r="L93" s="56"/>
      <c r="M93" s="56"/>
    </row>
    <row r="94" spans="3:10" ht="12" customHeight="1" thickBot="1">
      <c r="C94" s="481" t="s">
        <v>16</v>
      </c>
      <c r="D94" s="482"/>
      <c r="E94" s="482"/>
      <c r="F94" s="482"/>
      <c r="G94" s="483"/>
      <c r="H94" s="25">
        <f>SUM(H95:H96)</f>
        <v>10183.6</v>
      </c>
      <c r="I94" s="57">
        <f>SUM(I95:I96)</f>
        <v>5950.2</v>
      </c>
      <c r="J94" s="57">
        <f>SUM(J95:J96)</f>
        <v>4248.4</v>
      </c>
    </row>
    <row r="95" spans="3:10" ht="12" customHeight="1">
      <c r="C95" s="469" t="s">
        <v>111</v>
      </c>
      <c r="D95" s="470"/>
      <c r="E95" s="470"/>
      <c r="F95" s="470"/>
      <c r="G95" s="471"/>
      <c r="H95" s="158">
        <f>SUMIF(G7:G87,"sb",H7:H87)</f>
        <v>9932</v>
      </c>
      <c r="I95" s="26">
        <f>SUMIF(G7:G87,"sb",I7:I86)</f>
        <v>5950.2</v>
      </c>
      <c r="J95" s="26">
        <f>SUMIF(G7:G87,"sb",J7:J86)</f>
        <v>4248.4</v>
      </c>
    </row>
    <row r="96" spans="3:10" ht="25.5" customHeight="1" thickBot="1">
      <c r="C96" s="475" t="s">
        <v>120</v>
      </c>
      <c r="D96" s="476"/>
      <c r="E96" s="476"/>
      <c r="F96" s="476"/>
      <c r="G96" s="477"/>
      <c r="H96" s="154">
        <f>SUMIF(G7:G87,"sb(es)",H7:H87)</f>
        <v>251.6</v>
      </c>
      <c r="I96" s="157">
        <v>0</v>
      </c>
      <c r="J96" s="157">
        <v>0</v>
      </c>
    </row>
    <row r="97" spans="3:10" ht="12" customHeight="1" thickBot="1">
      <c r="C97" s="481" t="s">
        <v>112</v>
      </c>
      <c r="D97" s="482"/>
      <c r="E97" s="482"/>
      <c r="F97" s="482"/>
      <c r="G97" s="483"/>
      <c r="H97" s="25">
        <f>SUM(H98:H103)</f>
        <v>77575.9</v>
      </c>
      <c r="I97" s="156">
        <f>SUM(I98:I103)</f>
        <v>68203.6</v>
      </c>
      <c r="J97" s="156">
        <f>SUM(J98:J103)</f>
        <v>60662.5</v>
      </c>
    </row>
    <row r="98" spans="3:10" ht="12" customHeight="1">
      <c r="C98" s="472" t="s">
        <v>114</v>
      </c>
      <c r="D98" s="473"/>
      <c r="E98" s="473"/>
      <c r="F98" s="473"/>
      <c r="G98" s="474"/>
      <c r="H98" s="149">
        <f>SUMIF(G7:G87,"es",H7:H87)</f>
        <v>22012.2</v>
      </c>
      <c r="I98" s="150">
        <f>SUMIF(G7:G87,"es",I7:I87)</f>
        <v>13299.199999999999</v>
      </c>
      <c r="J98" s="151">
        <f>SUMIF(G7:G87,"es",J7:J87)</f>
        <v>11377.6</v>
      </c>
    </row>
    <row r="99" spans="3:10" ht="12" customHeight="1">
      <c r="C99" s="463" t="s">
        <v>115</v>
      </c>
      <c r="D99" s="464"/>
      <c r="E99" s="464"/>
      <c r="F99" s="464"/>
      <c r="G99" s="465"/>
      <c r="H99" s="148">
        <f>SUMIF(G7:G87,"kpp",H7:H87)</f>
        <v>17938.3</v>
      </c>
      <c r="I99" s="58">
        <f>SUMIF(G7:G87,"kpp",I7:I87)</f>
        <v>16128.1</v>
      </c>
      <c r="J99" s="59">
        <f>SUMIF(G7:G87,"kpp",J7:J87)</f>
        <v>14447.300000000001</v>
      </c>
    </row>
    <row r="100" spans="3:10" ht="12" customHeight="1">
      <c r="C100" s="463" t="s">
        <v>116</v>
      </c>
      <c r="D100" s="464"/>
      <c r="E100" s="464"/>
      <c r="F100" s="464"/>
      <c r="G100" s="465"/>
      <c r="H100" s="148">
        <f>SUMIF(G7:G87,"kvjud",H7:H87)</f>
        <v>5218.9</v>
      </c>
      <c r="I100" s="58">
        <f>SUMIF(G7:G87,"kvjud",I7:I87)</f>
        <v>4728.099999999999</v>
      </c>
      <c r="J100" s="59">
        <f>SUMIF(G7:G87,"kvjud",J7:J87)</f>
        <v>5139</v>
      </c>
    </row>
    <row r="101" spans="3:10" ht="12" customHeight="1">
      <c r="C101" s="463" t="s">
        <v>119</v>
      </c>
      <c r="D101" s="464"/>
      <c r="E101" s="464"/>
      <c r="F101" s="464"/>
      <c r="G101" s="465"/>
      <c r="H101" s="152">
        <f>SUMIF(G7:G87,"lrvb",H7:H87)</f>
        <v>10731</v>
      </c>
      <c r="I101" s="153">
        <f>SUMIF(G7:G87,"lrvb",I7:I87)</f>
        <v>12893</v>
      </c>
      <c r="J101" s="59">
        <f>SUMIF(G7:G87,"lrvb",J7:J87)</f>
        <v>8538.1</v>
      </c>
    </row>
    <row r="102" spans="3:10" ht="12" customHeight="1">
      <c r="C102" s="463" t="s">
        <v>117</v>
      </c>
      <c r="D102" s="464"/>
      <c r="E102" s="464"/>
      <c r="F102" s="464"/>
      <c r="G102" s="465"/>
      <c r="H102" s="152">
        <f>SUMIF(G7:G87,"p",H7:H87)</f>
        <v>21675.5</v>
      </c>
      <c r="I102" s="153">
        <f>SUMIF(G7:G87,"p",I7:I87)</f>
        <v>21087.2</v>
      </c>
      <c r="J102" s="59">
        <f>SUMIF(G7:G87,"p",J7:J87)</f>
        <v>21080</v>
      </c>
    </row>
    <row r="103" spans="3:10" ht="12" customHeight="1" thickBot="1">
      <c r="C103" s="466" t="s">
        <v>118</v>
      </c>
      <c r="D103" s="467"/>
      <c r="E103" s="467"/>
      <c r="F103" s="467"/>
      <c r="G103" s="468"/>
      <c r="H103" s="154">
        <f>SUMIF(G7:G87,"kt",H7:H87)</f>
        <v>0</v>
      </c>
      <c r="I103" s="155">
        <f>SUMIF(G7:G87,"kt",I7:I87)</f>
        <v>68</v>
      </c>
      <c r="J103" s="147">
        <f>SUMIF(G7:G87,"kt",J7:J87)</f>
        <v>80.5</v>
      </c>
    </row>
    <row r="104" spans="3:10" ht="12" customHeight="1" thickBot="1">
      <c r="C104" s="380" t="s">
        <v>113</v>
      </c>
      <c r="D104" s="381"/>
      <c r="E104" s="381"/>
      <c r="F104" s="381"/>
      <c r="G104" s="382"/>
      <c r="H104" s="27">
        <f>H94+H97</f>
        <v>87759.5</v>
      </c>
      <c r="I104" s="28">
        <f>I94+I97</f>
        <v>74153.8</v>
      </c>
      <c r="J104" s="29">
        <f>J97+J94</f>
        <v>64910.9</v>
      </c>
    </row>
    <row r="105" spans="3:10" ht="12" customHeight="1">
      <c r="C105" s="49"/>
      <c r="D105" s="30"/>
      <c r="E105" s="60"/>
      <c r="F105" s="60"/>
      <c r="G105" s="61"/>
      <c r="H105" s="62"/>
      <c r="I105" s="62"/>
      <c r="J105" s="62"/>
    </row>
  </sheetData>
  <sheetProtection/>
  <mergeCells count="192">
    <mergeCell ref="C93:G93"/>
    <mergeCell ref="C94:G94"/>
    <mergeCell ref="C97:G97"/>
    <mergeCell ref="A90:N90"/>
    <mergeCell ref="A92:N92"/>
    <mergeCell ref="A54:A56"/>
    <mergeCell ref="B54:B56"/>
    <mergeCell ref="C54:C56"/>
    <mergeCell ref="D54:D56"/>
    <mergeCell ref="A57:A58"/>
    <mergeCell ref="C101:G101"/>
    <mergeCell ref="C102:G102"/>
    <mergeCell ref="C103:G103"/>
    <mergeCell ref="C95:G95"/>
    <mergeCell ref="C98:G98"/>
    <mergeCell ref="C99:G99"/>
    <mergeCell ref="C100:G100"/>
    <mergeCell ref="C96:G96"/>
    <mergeCell ref="N77:N78"/>
    <mergeCell ref="N79:N80"/>
    <mergeCell ref="F64:F67"/>
    <mergeCell ref="K54:K56"/>
    <mergeCell ref="L54:L56"/>
    <mergeCell ref="M54:M56"/>
    <mergeCell ref="K57:K58"/>
    <mergeCell ref="G4:G6"/>
    <mergeCell ref="H4:J4"/>
    <mergeCell ref="K4:M4"/>
    <mergeCell ref="L5:L6"/>
    <mergeCell ref="J5:J6"/>
    <mergeCell ref="H5:H6"/>
    <mergeCell ref="D83:D85"/>
    <mergeCell ref="D86:D88"/>
    <mergeCell ref="A1:N1"/>
    <mergeCell ref="A2:N2"/>
    <mergeCell ref="M5:M6"/>
    <mergeCell ref="I5:I6"/>
    <mergeCell ref="N4:N6"/>
    <mergeCell ref="D4:D6"/>
    <mergeCell ref="E4:E6"/>
    <mergeCell ref="K5:K6"/>
    <mergeCell ref="A4:C6"/>
    <mergeCell ref="K83:K85"/>
    <mergeCell ref="C75:C76"/>
    <mergeCell ref="D75:D76"/>
    <mergeCell ref="E75:E76"/>
    <mergeCell ref="C79:C80"/>
    <mergeCell ref="D79:D80"/>
    <mergeCell ref="E79:E80"/>
    <mergeCell ref="F79:F80"/>
    <mergeCell ref="C81:C82"/>
    <mergeCell ref="B46:B47"/>
    <mergeCell ref="A41:A43"/>
    <mergeCell ref="B41:B43"/>
    <mergeCell ref="C41:C43"/>
    <mergeCell ref="D41:D43"/>
    <mergeCell ref="F4:F6"/>
    <mergeCell ref="D27:D28"/>
    <mergeCell ref="D35:D36"/>
    <mergeCell ref="D29:D30"/>
    <mergeCell ref="D31:D32"/>
    <mergeCell ref="C77:C78"/>
    <mergeCell ref="D77:D78"/>
    <mergeCell ref="E77:E78"/>
    <mergeCell ref="F77:F78"/>
    <mergeCell ref="B59:B61"/>
    <mergeCell ref="D59:D61"/>
    <mergeCell ref="N71:N74"/>
    <mergeCell ref="N75:N76"/>
    <mergeCell ref="N81:N82"/>
    <mergeCell ref="N83:N85"/>
    <mergeCell ref="E71:E74"/>
    <mergeCell ref="F71:F74"/>
    <mergeCell ref="K81:K82"/>
    <mergeCell ref="E83:E85"/>
    <mergeCell ref="F83:F85"/>
    <mergeCell ref="F81:F82"/>
    <mergeCell ref="L7:L13"/>
    <mergeCell ref="M7:M13"/>
    <mergeCell ref="K14:K17"/>
    <mergeCell ref="L14:L17"/>
    <mergeCell ref="D18:D21"/>
    <mergeCell ref="K18:K21"/>
    <mergeCell ref="L18:L21"/>
    <mergeCell ref="D7:D13"/>
    <mergeCell ref="D14:D17"/>
    <mergeCell ref="A24:A26"/>
    <mergeCell ref="B24:B26"/>
    <mergeCell ref="C24:C26"/>
    <mergeCell ref="D24:D26"/>
    <mergeCell ref="C104:G104"/>
    <mergeCell ref="K7:K13"/>
    <mergeCell ref="E81:E82"/>
    <mergeCell ref="B83:B85"/>
    <mergeCell ref="C83:C85"/>
    <mergeCell ref="A83:A85"/>
    <mergeCell ref="N18:N21"/>
    <mergeCell ref="D22:D23"/>
    <mergeCell ref="E24:E26"/>
    <mergeCell ref="F24:F26"/>
    <mergeCell ref="N24:N26"/>
    <mergeCell ref="K24:K26"/>
    <mergeCell ref="L24:L26"/>
    <mergeCell ref="M24:M26"/>
    <mergeCell ref="N22:N23"/>
    <mergeCell ref="A64:A67"/>
    <mergeCell ref="B64:B67"/>
    <mergeCell ref="C64:C67"/>
    <mergeCell ref="D64:D67"/>
    <mergeCell ref="A71:A74"/>
    <mergeCell ref="B71:B74"/>
    <mergeCell ref="C71:C74"/>
    <mergeCell ref="D71:D74"/>
    <mergeCell ref="N31:N32"/>
    <mergeCell ref="D33:D34"/>
    <mergeCell ref="N33:N34"/>
    <mergeCell ref="N29:N30"/>
    <mergeCell ref="K31:K32"/>
    <mergeCell ref="L31:L32"/>
    <mergeCell ref="M31:M32"/>
    <mergeCell ref="A44:A45"/>
    <mergeCell ref="N35:N36"/>
    <mergeCell ref="D37:D38"/>
    <mergeCell ref="N37:N38"/>
    <mergeCell ref="D39:D40"/>
    <mergeCell ref="N39:N40"/>
    <mergeCell ref="K37:K38"/>
    <mergeCell ref="E41:E43"/>
    <mergeCell ref="F41:F43"/>
    <mergeCell ref="N41:N43"/>
    <mergeCell ref="A46:A47"/>
    <mergeCell ref="K41:K43"/>
    <mergeCell ref="N59:N61"/>
    <mergeCell ref="N64:N67"/>
    <mergeCell ref="B44:B45"/>
    <mergeCell ref="C44:C45"/>
    <mergeCell ref="D44:D45"/>
    <mergeCell ref="D46:D47"/>
    <mergeCell ref="E44:E45"/>
    <mergeCell ref="F44:F45"/>
    <mergeCell ref="A48:A49"/>
    <mergeCell ref="B48:B49"/>
    <mergeCell ref="C48:C49"/>
    <mergeCell ref="D48:D49"/>
    <mergeCell ref="E48:E49"/>
    <mergeCell ref="F48:F49"/>
    <mergeCell ref="K48:K49"/>
    <mergeCell ref="C46:C47"/>
    <mergeCell ref="E50:E51"/>
    <mergeCell ref="F50:F51"/>
    <mergeCell ref="N44:N45"/>
    <mergeCell ref="N46:N47"/>
    <mergeCell ref="N48:N49"/>
    <mergeCell ref="K44:K45"/>
    <mergeCell ref="E46:E47"/>
    <mergeCell ref="F46:F47"/>
    <mergeCell ref="F59:F61"/>
    <mergeCell ref="A59:A61"/>
    <mergeCell ref="N50:N51"/>
    <mergeCell ref="A50:A51"/>
    <mergeCell ref="B50:B51"/>
    <mergeCell ref="C50:C51"/>
    <mergeCell ref="D50:D51"/>
    <mergeCell ref="F54:F56"/>
    <mergeCell ref="E52:E53"/>
    <mergeCell ref="F52:F53"/>
    <mergeCell ref="E59:E61"/>
    <mergeCell ref="A52:A53"/>
    <mergeCell ref="B52:B53"/>
    <mergeCell ref="C52:C53"/>
    <mergeCell ref="D52:D53"/>
    <mergeCell ref="C59:C61"/>
    <mergeCell ref="E54:E56"/>
    <mergeCell ref="B57:B58"/>
    <mergeCell ref="C57:C58"/>
    <mergeCell ref="D57:D58"/>
    <mergeCell ref="N52:N53"/>
    <mergeCell ref="K52:K53"/>
    <mergeCell ref="N54:N56"/>
    <mergeCell ref="N57:N58"/>
    <mergeCell ref="E57:E58"/>
    <mergeCell ref="F57:F58"/>
    <mergeCell ref="E89:G89"/>
    <mergeCell ref="D62:D63"/>
    <mergeCell ref="N62:N63"/>
    <mergeCell ref="N68:N70"/>
    <mergeCell ref="D68:D70"/>
    <mergeCell ref="K69:K70"/>
    <mergeCell ref="E64:E67"/>
    <mergeCell ref="N86:N88"/>
    <mergeCell ref="F75:F76"/>
    <mergeCell ref="D81:D82"/>
  </mergeCells>
  <printOptions horizontalCentered="1"/>
  <pageMargins left="0.03937007874015748" right="0.03937007874015748" top="0.5905511811023623" bottom="0.11811023622047245" header="0.2362204724409449"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Snieguole Kacerauskaite</cp:lastModifiedBy>
  <cp:lastPrinted>2008-03-31T11:02:14Z</cp:lastPrinted>
  <dcterms:created xsi:type="dcterms:W3CDTF">2004-10-18T12:29:42Z</dcterms:created>
  <dcterms:modified xsi:type="dcterms:W3CDTF">2012-09-18T07:56:22Z</dcterms:modified>
  <cp:category/>
  <cp:version/>
  <cp:contentType/>
  <cp:contentStatus/>
</cp:coreProperties>
</file>