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8-2020 SVP\2018-2020 SVP SPRENDIMAS\"/>
    </mc:Choice>
  </mc:AlternateContent>
  <bookViews>
    <workbookView xWindow="30" yWindow="885" windowWidth="15480" windowHeight="10500"/>
  </bookViews>
  <sheets>
    <sheet name="2 programa" sheetId="9" r:id="rId1"/>
    <sheet name="Aiškinamoji lentelė " sheetId="7" state="hidden" r:id="rId2"/>
  </sheets>
  <definedNames>
    <definedName name="_xlnm.Print_Area" localSheetId="0">'2 programa'!$A$1:$N$95</definedName>
    <definedName name="_xlnm.Print_Area" localSheetId="1">'Aiškinamoji lentelė '!$A$1:$W$101</definedName>
    <definedName name="_xlnm.Print_Titles" localSheetId="0">'2 programa'!$7:$9</definedName>
    <definedName name="_xlnm.Print_Titles" localSheetId="1">'Aiškinamoji lentelė '!$6:$8</definedName>
  </definedNames>
  <calcPr calcId="162913" fullPrecision="0"/>
</workbook>
</file>

<file path=xl/calcChain.xml><?xml version="1.0" encoding="utf-8"?>
<calcChain xmlns="http://schemas.openxmlformats.org/spreadsheetml/2006/main">
  <c r="M70" i="7" l="1"/>
  <c r="N67" i="7"/>
  <c r="M67" i="7"/>
  <c r="L44" i="7" l="1"/>
  <c r="L50" i="7" l="1"/>
  <c r="R36" i="7" l="1"/>
  <c r="Q36" i="7"/>
  <c r="N36" i="7"/>
  <c r="I55" i="9" l="1"/>
  <c r="J55" i="9"/>
  <c r="H55" i="9"/>
  <c r="I85" i="9"/>
  <c r="H86" i="9"/>
  <c r="I43" i="9"/>
  <c r="J43" i="9"/>
  <c r="H43" i="9"/>
  <c r="H56" i="9" l="1"/>
  <c r="I56" i="9"/>
  <c r="J56" i="9"/>
  <c r="J94" i="9"/>
  <c r="I94" i="9"/>
  <c r="H94" i="9"/>
  <c r="I93" i="9"/>
  <c r="H93" i="9"/>
  <c r="J92" i="9"/>
  <c r="I92" i="9"/>
  <c r="H92" i="9"/>
  <c r="J90" i="9"/>
  <c r="I90" i="9"/>
  <c r="H90" i="9"/>
  <c r="J89" i="9"/>
  <c r="I89" i="9"/>
  <c r="H89" i="9"/>
  <c r="J88" i="9"/>
  <c r="I88" i="9"/>
  <c r="H88" i="9"/>
  <c r="J87" i="9"/>
  <c r="I87" i="9"/>
  <c r="H87" i="9"/>
  <c r="J86" i="9"/>
  <c r="I86" i="9"/>
  <c r="J75" i="9"/>
  <c r="I75" i="9"/>
  <c r="H75" i="9"/>
  <c r="J73" i="9"/>
  <c r="I73" i="9"/>
  <c r="H73" i="9"/>
  <c r="J69" i="9"/>
  <c r="I69" i="9"/>
  <c r="J63" i="9"/>
  <c r="I63" i="9"/>
  <c r="H63" i="9"/>
  <c r="J85" i="9"/>
  <c r="J22" i="9"/>
  <c r="I22" i="9"/>
  <c r="J18" i="9"/>
  <c r="I18" i="9"/>
  <c r="H18" i="9"/>
  <c r="I91" i="9" l="1"/>
  <c r="J91" i="9"/>
  <c r="H91" i="9"/>
  <c r="J76" i="9"/>
  <c r="J77" i="9" s="1"/>
  <c r="H69" i="9"/>
  <c r="H76" i="9" s="1"/>
  <c r="H77" i="9" s="1"/>
  <c r="H85" i="9"/>
  <c r="H84" i="9" s="1"/>
  <c r="H83" i="9" s="1"/>
  <c r="I76" i="9"/>
  <c r="I77" i="9" s="1"/>
  <c r="I84" i="9"/>
  <c r="I83" i="9" s="1"/>
  <c r="I23" i="9"/>
  <c r="J84" i="9"/>
  <c r="J83" i="9" s="1"/>
  <c r="J23" i="9"/>
  <c r="H22" i="9"/>
  <c r="H23" i="9" s="1"/>
  <c r="H95" i="9" l="1"/>
  <c r="J95" i="9"/>
  <c r="H57" i="9"/>
  <c r="H78" i="9" s="1"/>
  <c r="I95" i="9"/>
  <c r="I57" i="9"/>
  <c r="I78" i="9" s="1"/>
  <c r="J57" i="9"/>
  <c r="J78" i="9" s="1"/>
  <c r="M72" i="7" l="1"/>
  <c r="N58" i="7" l="1"/>
  <c r="Q99" i="7" l="1"/>
  <c r="M99" i="7"/>
  <c r="M96" i="7"/>
  <c r="N76" i="7" l="1"/>
  <c r="M76" i="7"/>
  <c r="N78" i="7" l="1"/>
  <c r="O78" i="7"/>
  <c r="P78" i="7"/>
  <c r="Q78" i="7"/>
  <c r="R78" i="7"/>
  <c r="M78" i="7"/>
  <c r="L21" i="7" l="1"/>
  <c r="N21" i="7"/>
  <c r="O21" i="7"/>
  <c r="P21" i="7"/>
  <c r="Q21" i="7"/>
  <c r="R21" i="7"/>
  <c r="K21" i="7"/>
  <c r="M21" i="7"/>
  <c r="L91" i="7" l="1"/>
  <c r="M91" i="7"/>
  <c r="O76" i="7"/>
  <c r="P76" i="7"/>
  <c r="Q76" i="7"/>
  <c r="R76" i="7"/>
  <c r="M17" i="7"/>
  <c r="M22" i="7" s="1"/>
  <c r="M58" i="7"/>
  <c r="M66" i="7"/>
  <c r="M46" i="7"/>
  <c r="L46" i="7"/>
  <c r="K46" i="7"/>
  <c r="K76" i="7"/>
  <c r="R91" i="7"/>
  <c r="Q91" i="7"/>
  <c r="M98" i="7" l="1"/>
  <c r="M93" i="7"/>
  <c r="N72" i="7"/>
  <c r="O72" i="7"/>
  <c r="P72" i="7"/>
  <c r="Q72" i="7"/>
  <c r="R72" i="7"/>
  <c r="R80" i="7"/>
  <c r="Q80" i="7"/>
  <c r="P80" i="7"/>
  <c r="O80" i="7"/>
  <c r="N80" i="7"/>
  <c r="M80" i="7"/>
  <c r="M81" i="7" s="1"/>
  <c r="L80" i="7"/>
  <c r="K80" i="7"/>
  <c r="K58" i="7" l="1"/>
  <c r="M94" i="7" l="1"/>
  <c r="M92" i="7"/>
  <c r="R100" i="7"/>
  <c r="L100" i="7"/>
  <c r="K100" i="7"/>
  <c r="R92" i="7"/>
  <c r="Q92" i="7"/>
  <c r="L92" i="7"/>
  <c r="K92" i="7"/>
  <c r="R96" i="7"/>
  <c r="Q96" i="7"/>
  <c r="L96" i="7"/>
  <c r="K96" i="7"/>
  <c r="R98" i="7"/>
  <c r="Q98" i="7"/>
  <c r="L98" i="7"/>
  <c r="K98" i="7"/>
  <c r="R94" i="7"/>
  <c r="Q94" i="7"/>
  <c r="K94" i="7"/>
  <c r="R93" i="7"/>
  <c r="Q93" i="7"/>
  <c r="R97" i="7" l="1"/>
  <c r="L66" i="7"/>
  <c r="K69" i="7"/>
  <c r="K93" i="7" s="1"/>
  <c r="L58" i="7"/>
  <c r="O58" i="7"/>
  <c r="P58" i="7"/>
  <c r="Q58" i="7"/>
  <c r="R58" i="7"/>
  <c r="L72" i="7" l="1"/>
  <c r="L93" i="7"/>
  <c r="N46" i="7" l="1"/>
  <c r="N59" i="7" s="1"/>
  <c r="O46" i="7"/>
  <c r="O59" i="7" s="1"/>
  <c r="P46" i="7"/>
  <c r="P59" i="7" s="1"/>
  <c r="R46" i="7"/>
  <c r="R59" i="7" s="1"/>
  <c r="Q100" i="7" l="1"/>
  <c r="Q97" i="7" s="1"/>
  <c r="M100" i="7"/>
  <c r="M97" i="7" s="1"/>
  <c r="R95" i="7"/>
  <c r="Q95" i="7"/>
  <c r="M95" i="7"/>
  <c r="M90" i="7" s="1"/>
  <c r="M89" i="7" s="1"/>
  <c r="L95" i="7"/>
  <c r="K95" i="7"/>
  <c r="L94" i="7"/>
  <c r="L76" i="7"/>
  <c r="L81" i="7" s="1"/>
  <c r="K72" i="7"/>
  <c r="R66" i="7"/>
  <c r="R81" i="7" s="1"/>
  <c r="Q66" i="7"/>
  <c r="Q81" i="7" s="1"/>
  <c r="P66" i="7"/>
  <c r="P81" i="7" s="1"/>
  <c r="O66" i="7"/>
  <c r="O81" i="7" s="1"/>
  <c r="N66" i="7"/>
  <c r="N81" i="7" s="1"/>
  <c r="K66" i="7"/>
  <c r="Q46" i="7"/>
  <c r="Q59" i="7" s="1"/>
  <c r="M59" i="7"/>
  <c r="L59" i="7"/>
  <c r="K59" i="7"/>
  <c r="R17" i="7"/>
  <c r="R22" i="7" s="1"/>
  <c r="Q17" i="7"/>
  <c r="Q22" i="7" s="1"/>
  <c r="P17" i="7"/>
  <c r="P22" i="7" s="1"/>
  <c r="O17" i="7"/>
  <c r="O22" i="7" s="1"/>
  <c r="N17" i="7"/>
  <c r="N22" i="7" s="1"/>
  <c r="L17" i="7"/>
  <c r="L22" i="7" s="1"/>
  <c r="K17" i="7"/>
  <c r="K22" i="7" s="1"/>
  <c r="M101" i="7" l="1"/>
  <c r="K81" i="7"/>
  <c r="K82" i="7" s="1"/>
  <c r="M60" i="7"/>
  <c r="P82" i="7"/>
  <c r="Q82" i="7"/>
  <c r="N82" i="7"/>
  <c r="R82" i="7"/>
  <c r="O82" i="7"/>
  <c r="L82" i="7"/>
  <c r="K60" i="7"/>
  <c r="P60" i="7"/>
  <c r="L97" i="7"/>
  <c r="L90" i="7"/>
  <c r="L89" i="7" s="1"/>
  <c r="K97" i="7"/>
  <c r="M82" i="7"/>
  <c r="R90" i="7"/>
  <c r="R89" i="7" s="1"/>
  <c r="K91" i="7"/>
  <c r="L60" i="7"/>
  <c r="Q90" i="7"/>
  <c r="Q89" i="7" s="1"/>
  <c r="K90" i="7" l="1"/>
  <c r="K89" i="7" s="1"/>
  <c r="K101" i="7" s="1"/>
  <c r="L83" i="7"/>
  <c r="R101" i="7"/>
  <c r="L101" i="7"/>
  <c r="P83" i="7"/>
  <c r="Q101" i="7"/>
  <c r="K83" i="7"/>
  <c r="M83" i="7"/>
  <c r="N60" i="7"/>
  <c r="N83" i="7" s="1"/>
  <c r="Q60" i="7"/>
  <c r="Q83" i="7" s="1"/>
  <c r="R60" i="7"/>
  <c r="R83" i="7" s="1"/>
  <c r="O60" i="7"/>
  <c r="O83" i="7" s="1"/>
</calcChain>
</file>

<file path=xl/comments1.xml><?xml version="1.0" encoding="utf-8"?>
<comments xmlns="http://schemas.openxmlformats.org/spreadsheetml/2006/main">
  <authors>
    <author>Audra Cepiene</author>
  </authors>
  <commentList>
    <comment ref="E14"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D19" authorId="0" shape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E19"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E25" authorId="0" shapeId="0">
      <text>
        <r>
          <rPr>
            <sz val="9"/>
            <color indexed="81"/>
            <rFont val="Tahoma"/>
            <family val="2"/>
            <charset val="186"/>
          </rPr>
          <t>KSP 3.2.3.2. Įgyvendinti tikslines jūrinio turizmo rinkodaros priemones; KSP 3.2.3.3.Pristatyti Klaipėdos miesto turizmo galimybes tarptautinėse parodose ir kituose renginiuose bendradarbiaujant su regiono savivaldybėmis</t>
        </r>
      </text>
    </comment>
    <comment ref="D29" authorId="0" shapeId="0">
      <text>
        <r>
          <rPr>
            <sz val="9"/>
            <color indexed="81"/>
            <rFont val="Tahoma"/>
            <family val="2"/>
            <charset val="186"/>
          </rPr>
          <t>Pagal 2017-09-12 sutartį Nr. J9-1887 piemonė vykdoma iki 2019-12-31. Bendra sutarties vertė - 235.911,52 Eur. Atitinkamai 2017 - 63,8 eur, 2018 - 86,1, 2019 - 86,1</t>
        </r>
      </text>
    </comment>
    <comment ref="E29"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44" authorId="0" shapeId="0">
      <text>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D47"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K47" authorId="0" shapeId="0">
      <text>
        <r>
          <rPr>
            <sz val="9"/>
            <color indexed="81"/>
            <rFont val="Tahoma"/>
            <family val="2"/>
            <charset val="186"/>
          </rPr>
          <t>interneto svetainės sukūrimas, rinkodara socialiniuose tinkluose, mobili rinkodara, videoreklama internete, el. leidiniai, 3D turai, audiogidai, nuotraukos ir pan.</t>
        </r>
      </text>
    </comment>
    <comment ref="K48" authorId="0" shapeId="0">
      <text>
        <r>
          <rPr>
            <sz val="9"/>
            <color indexed="81"/>
            <rFont val="Tahoma"/>
            <family val="2"/>
            <charset val="186"/>
          </rPr>
          <t>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t>
        </r>
      </text>
    </comment>
    <comment ref="D49"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E49"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D50" authorId="0" shapeId="0">
      <text>
        <r>
          <rPr>
            <sz val="9"/>
            <color indexed="81"/>
            <rFont val="Tahoma"/>
            <family val="2"/>
            <charset val="186"/>
          </rPr>
          <t xml:space="preserve">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t>
        </r>
      </text>
    </comment>
    <comment ref="K54" authorId="0" shapeId="0">
      <text>
        <r>
          <rPr>
            <sz val="9"/>
            <color indexed="81"/>
            <rFont val="Tahoma"/>
            <family val="2"/>
            <charset val="186"/>
          </rPr>
          <t>(iš viso 25 ženklinimo infrastruktūros objektai: 1 vnt.-bareljefinė 3D plokštė/ žemėlapis; 8 vnt.-informaciniai stendai žmonėms su regos negalia, didesniu šriftu ir brailio raštu; 16 vnt.-nurodomieji krypties ženklai neįgaliesiems)</t>
        </r>
      </text>
    </comment>
    <comment ref="E61"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E66"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68" authorId="0" shapeId="0">
      <text>
        <r>
          <rPr>
            <sz val="9"/>
            <color indexed="81"/>
            <rFont val="Tahoma"/>
            <family val="2"/>
            <charset val="186"/>
          </rPr>
          <t xml:space="preserve">Jono kalnelio KT lėšos yra:
Gautos 16 lėšos į IED b/s 10.262,96 EUR už 2014 m. sutartį su UAB V.Paulius &amp; Associates
</t>
        </r>
      </text>
    </comment>
    <comment ref="E71" authorId="0" shapeId="0">
      <text>
        <r>
          <rPr>
            <sz val="9"/>
            <color indexed="81"/>
            <rFont val="Tahoma"/>
            <family val="2"/>
            <charset val="186"/>
          </rPr>
          <t xml:space="preserve">3.2.1.3.
Įrengti turizmo infrastruktūrą Smiltynėje, Antrojoje Melnragėje, Giruliuose </t>
        </r>
      </text>
    </comment>
  </commentList>
</comments>
</file>

<file path=xl/comments2.xml><?xml version="1.0" encoding="utf-8"?>
<comments xmlns="http://schemas.openxmlformats.org/spreadsheetml/2006/main">
  <authors>
    <author>Audra Cepiene</author>
  </authors>
  <commentList>
    <comment ref="F13"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18" authorId="0" shape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F18"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24"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S28" authorId="0" shapeId="0">
      <text>
        <r>
          <rPr>
            <sz val="9"/>
            <color indexed="81"/>
            <rFont val="Tahoma"/>
            <family val="2"/>
            <charset val="186"/>
          </rPr>
          <t xml:space="preserve">(CONVENE, ADVENTURE),  miestų šventės (Sostinės dienos Vilniuje, Hansa šventė Kaune, Jūros šventė Klaipėdoje), </t>
        </r>
      </text>
    </comment>
    <comment ref="E29" authorId="0" shapeId="0">
      <text>
        <r>
          <rPr>
            <sz val="9"/>
            <color indexed="81"/>
            <rFont val="Tahoma"/>
            <family val="2"/>
            <charset val="186"/>
          </rPr>
          <t xml:space="preserve">
Pagal 2017-09-12 sutartį Nr. J9-1887 piemonė vykdoma iki 2019-12-31. Bendra sutarties vertė - 235.911,52 Eur. Atitinkamai 2017 - 63,8 eur, 2018 - 86,1, 2019 - 86,1</t>
        </r>
      </text>
    </comment>
    <comment ref="F29"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S39" authorId="0" shapeId="0">
      <text>
        <r>
          <rPr>
            <sz val="9"/>
            <color indexed="81"/>
            <rFont val="Tahoma"/>
            <family val="2"/>
            <charset val="186"/>
          </rPr>
          <t>2 interaktyvios/mobilios parodų priemonės: sensorinis dviratis su Klaipėdos m. interaktyviu žemėlapiu ir vaizdais; sensorinis rinkos tyrimo prietaisas, matuojantis parodų dalyvių pasitenkinimo lygį matomais virtualiais vaizdais. - vidutiniškai 10,0 eur/vnt.</t>
        </r>
      </text>
    </comment>
    <comment ref="F47"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E48"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S48" authorId="0" shapeId="0">
      <text>
        <r>
          <rPr>
            <sz val="9"/>
            <color indexed="81"/>
            <rFont val="Tahoma"/>
            <family val="2"/>
            <charset val="186"/>
          </rPr>
          <t>interneto svetainės sukūrimas, rinkodara socialiniuose tinkluose, mobili rinkodara, videoreklama internete, el. leidiniai, 3D turai, audiogidai, nuotraukos ir pan.</t>
        </r>
      </text>
    </comment>
    <comment ref="S49" authorId="0" shapeId="0">
      <text>
        <r>
          <rPr>
            <sz val="9"/>
            <color indexed="81"/>
            <rFont val="Tahoma"/>
            <family val="2"/>
            <charset val="186"/>
          </rPr>
          <t>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t>
        </r>
      </text>
    </comment>
    <comment ref="E50"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S50" authorId="0" shapeId="0">
      <text>
        <r>
          <rPr>
            <sz val="9"/>
            <color indexed="81"/>
            <rFont val="Tahoma"/>
            <family val="2"/>
            <charset val="186"/>
          </rPr>
          <t>2016-03-24 sutartis Nr. J9-477, galioja iki 2019-12-31.  Sumos pakoreguotos pagal 2016-12-16 el. laišką iš Projekto vadovo.</t>
        </r>
      </text>
    </comment>
    <comment ref="E52" authorId="0" shapeId="0">
      <text>
        <r>
          <rPr>
            <sz val="9"/>
            <color indexed="81"/>
            <rFont val="Tahoma"/>
            <family val="2"/>
            <charset val="186"/>
          </rPr>
          <t xml:space="preserve">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t>
        </r>
      </text>
    </comment>
    <comment ref="S57" authorId="0" shapeId="0">
      <text>
        <r>
          <rPr>
            <sz val="9"/>
            <color indexed="81"/>
            <rFont val="Tahoma"/>
            <family val="2"/>
            <charset val="186"/>
          </rPr>
          <t>(iš viso 25 ženklinimo infrastruktūros objektai: 1 vnt.-bareljefinė 3D plokštė/ žemėlapis; 8 vnt.-informaciniai stendai žmonėms su regos negalia, didesniu šriftu ir brailio raštu; 16 vnt.-nurodomieji krypties ženklai neįgaliesiems)</t>
        </r>
      </text>
    </comment>
    <comment ref="F64"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68"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71" authorId="0" shapeId="0">
      <text>
        <r>
          <rPr>
            <sz val="9"/>
            <color indexed="81"/>
            <rFont val="Tahoma"/>
            <family val="2"/>
            <charset val="186"/>
          </rPr>
          <t xml:space="preserve">Jono kalnelio KT lėšos yra:
Gautos 16 lėšos į IED b/s 10.262,96 EUR už 2014 m. sutartį su UAB V.Paulius &amp; Associates
</t>
        </r>
      </text>
    </comment>
    <comment ref="F74"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K90" authorId="0" shapeId="0">
      <text>
        <r>
          <rPr>
            <b/>
            <sz val="9"/>
            <color indexed="81"/>
            <rFont val="Tahoma"/>
            <family val="2"/>
            <charset val="186"/>
          </rPr>
          <t xml:space="preserve">1538,1
</t>
        </r>
        <r>
          <rPr>
            <sz val="9"/>
            <color indexed="81"/>
            <rFont val="Tahoma"/>
            <family val="2"/>
            <charset val="186"/>
          </rPr>
          <t xml:space="preserve">
</t>
        </r>
      </text>
    </comment>
    <comment ref="L90" authorId="0" shapeId="0">
      <text>
        <r>
          <rPr>
            <b/>
            <sz val="9"/>
            <color indexed="81"/>
            <rFont val="Tahoma"/>
            <family val="2"/>
            <charset val="186"/>
          </rPr>
          <t xml:space="preserve">678,3
</t>
        </r>
        <r>
          <rPr>
            <sz val="9"/>
            <color indexed="81"/>
            <rFont val="Tahoma"/>
            <family val="2"/>
            <charset val="186"/>
          </rPr>
          <t xml:space="preserve">
</t>
        </r>
      </text>
    </comment>
  </commentList>
</comments>
</file>

<file path=xl/sharedStrings.xml><?xml version="1.0" encoding="utf-8"?>
<sst xmlns="http://schemas.openxmlformats.org/spreadsheetml/2006/main" count="478" uniqueCount="189">
  <si>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</si>
  <si>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</si>
  <si>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</si>
  <si>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</si>
  <si>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</si>
  <si>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</si>
  <si>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</si>
  <si>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</si>
  <si>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</si>
  <si>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</si>
  <si>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</si>
  <si>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</si>
  <si>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</si>
  <si>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</si>
  <si>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</si>
  <si>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</si>
  <si>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</si>
  <si>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</si>
  <si>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</si>
  <si>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</si>
  <si>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</si>
  <si>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</si>
  <si>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</si>
  <si>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</si>
  <si>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</si>
  <si>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04</t>
  </si>
  <si>
    <t>SUBALANSUOTO TURIZMO SKATINIMO IR VYSTYMO PROGRAMOS (NR. 02)</t>
  </si>
  <si>
    <t>02 Subalansuoto turizmo skatinimo ir vystymo programa</t>
  </si>
  <si>
    <t>Skatinti atvykstamąjį ir vietinį turizmą, stiprinant miesto turistinį patrauklumą bei didinant Klaipėdos miesto konkurencingumą tiek tarptautinėse, tiek vidinėse turizmo rinkose</t>
  </si>
  <si>
    <t>Plėtoti vandens turizmą</t>
  </si>
  <si>
    <t>Plėtoti turizmo informacinę sistemą</t>
  </si>
  <si>
    <t>Plėtoti viešąją aktyvaus poilsio ir turizmo infrastruktūrą</t>
  </si>
  <si>
    <t>Plėtoti turizmo infrastruktūrą</t>
  </si>
  <si>
    <t>5</t>
  </si>
  <si>
    <t>I</t>
  </si>
  <si>
    <t>Kruizų ir regatų organizavimas, vandens turizmo rinkodaros vykdymas</t>
  </si>
  <si>
    <t>Klaipėdos miesto turizmo galimybių pristatymas tarptautinėje erdvėje (tarptautinėse turizmo parodose ir verslo misijose)</t>
  </si>
  <si>
    <t>Nemokamos informacijos teikimas turistams bei turistines paslaugas teikiantiems subjektams</t>
  </si>
  <si>
    <t>Strateginis tikslas 01. Didinti miesto konkurencingumą, kryptingai vystant infrastruktūrą ir sudarant palankias sąlygas verslui</t>
  </si>
  <si>
    <t>P3.2.1.1.</t>
  </si>
  <si>
    <t>P3.2.2.1, P3.2.2.3</t>
  </si>
  <si>
    <t>P3.2.3.2, P3.2.3.3</t>
  </si>
  <si>
    <t>P3.2.2.1</t>
  </si>
  <si>
    <t>Išleista nemokamų informacinių leidinių, žemėlapių, tūkst. egz.</t>
  </si>
  <si>
    <t>Atlikta pristatymų dėl miesto turizmo galimybių  užsienio žurnalistams, vnt.</t>
  </si>
  <si>
    <t>IED Tarptautinių ryšių, verslo plėtros ir turizmo sk.</t>
  </si>
  <si>
    <t>IED Projektų sk.</t>
  </si>
  <si>
    <t>Išleistų specializuotų leidinių kruizinių laivų turistams, tūkst. egz.</t>
  </si>
  <si>
    <r>
      <t xml:space="preserve">Valstybės biudžeto tikslinės dotacijos lėšos </t>
    </r>
    <r>
      <rPr>
        <b/>
        <sz val="10"/>
        <rFont val="Times New Roman"/>
        <family val="1"/>
        <charset val="186"/>
      </rPr>
      <t>SB(VB)</t>
    </r>
  </si>
  <si>
    <t>P3.2.1.7</t>
  </si>
  <si>
    <t>P3.2.3.1</t>
  </si>
  <si>
    <t>Planas</t>
  </si>
  <si>
    <t>Savivaldybės biudžetas, iš jo:</t>
  </si>
  <si>
    <t>Klaipėdos pilies ir bastionų komplekso restauravimas ir atgaivinimas</t>
  </si>
  <si>
    <t>IED Statybos ir infrastrukt. plėtros skyrius</t>
  </si>
  <si>
    <t>Dalyvauta specializuotose kruizinės laivybos parodose, kartai</t>
  </si>
  <si>
    <t>tūkst. Eur</t>
  </si>
  <si>
    <t>Aptarnauta turistų (suteikta informacija), tūkst. vnt.</t>
  </si>
  <si>
    <t xml:space="preserve">Klaipėdos miesto poilsio parko sutvarkymas ir pritaikymas turizmo bei kitoms viešosioms reikmėms (II etapas) </t>
  </si>
  <si>
    <t>Apskaitos kodas</t>
  </si>
  <si>
    <t>02.010102</t>
  </si>
  <si>
    <t>02.010201</t>
  </si>
  <si>
    <t>02.01030100</t>
  </si>
  <si>
    <t xml:space="preserve"> 02.020106</t>
  </si>
  <si>
    <t xml:space="preserve"> TIKSLŲ, UŽDAVINIŲ, PRIEMONIŲ, PRIEMONIŲ IŠLAIDŲ IR PRODUKTO KRITERIJŲ SUVESTINĖ</t>
  </si>
  <si>
    <t>Atliktas techninis projektas, vnt.</t>
  </si>
  <si>
    <t>02.010105</t>
  </si>
  <si>
    <t>02.020107</t>
  </si>
  <si>
    <t>02.02010100</t>
  </si>
  <si>
    <t>Vykdytojas (skyrius / asmuo)</t>
  </si>
  <si>
    <t>2019-ųjų metų lėšų projektas</t>
  </si>
  <si>
    <t>Iš viso</t>
  </si>
  <si>
    <t>Išlaidoms</t>
  </si>
  <si>
    <t>Turtui įsigyti ir finansiniams įsipareigojimams vykdyti</t>
  </si>
  <si>
    <t>Iš jų darbo užmokesčiui</t>
  </si>
  <si>
    <t>2017-ieji metai</t>
  </si>
  <si>
    <t>2018-ieji metai</t>
  </si>
  <si>
    <t>2019-ieji metai</t>
  </si>
  <si>
    <t>Aiškinamojo rašto priedas Nr.3</t>
  </si>
  <si>
    <t>05</t>
  </si>
  <si>
    <t>Parengtas techninis projektas, vnt.</t>
  </si>
  <si>
    <t>Kt</t>
  </si>
  <si>
    <t>Atlikta įrengimo darbų. Užbaigtumas, proc.</t>
  </si>
  <si>
    <t>Atlikta II etapo sutvarkymo darbų. Užbaigtumas, proc.</t>
  </si>
  <si>
    <r>
      <t xml:space="preserve">Kiti finansavimo šaltiniai </t>
    </r>
    <r>
      <rPr>
        <b/>
        <sz val="10"/>
        <rFont val="Times New Roman"/>
        <family val="1"/>
        <charset val="186"/>
      </rPr>
      <t>Kt</t>
    </r>
  </si>
  <si>
    <t>Projekto "Baltijos jūros turizmo centras" įgyvendinimas</t>
  </si>
  <si>
    <t xml:space="preserve">Projekto „Gynybinio ir gamtos paveldo keliai“ įgyvendinimas </t>
  </si>
  <si>
    <t xml:space="preserve">Projekto „Pažink Vakarų krantą“  įgyvendinimas </t>
  </si>
  <si>
    <t>Suorganizuota gidų mokyklėlių skirtingoms amžiaus grupėms, kartai</t>
  </si>
  <si>
    <t>Turizmo dienai paminėti surengta nemokamų ekskursijų po miestą, vnt.</t>
  </si>
  <si>
    <t>Pritraukta tarptautinių konferencijų, vnt.</t>
  </si>
  <si>
    <t>Išleista Klaipėdos miesto informacinių leidinių, skirtų parodoms, tūkst. egz.</t>
  </si>
  <si>
    <t>Organizuota naujų turistinių maršrutų pristatymų visuomenei, vnt.</t>
  </si>
  <si>
    <t>P3.2.1.3.</t>
  </si>
  <si>
    <t>Smiltynės turizmo ir rekreacijos schemos parengimas</t>
  </si>
  <si>
    <t>Parengta schema, vnt.</t>
  </si>
  <si>
    <t>Dalyvauta  konferencinio turizmo renginiuose, kartai</t>
  </si>
  <si>
    <t>Konferencinio turizmo plėtojimas bei turizmo rinkodaros vykdymas</t>
  </si>
  <si>
    <t xml:space="preserve">Restauruota šiaurinė kurtina, atlikta bastionų tvarkybos darbų, įrengta inžinerinių tinklų. Užbaigtumas, proc. </t>
  </si>
  <si>
    <t>Sukurta informacinė sistema (5 informaciniai stendai prie įvažiavimo į miestą, 20 informacinių kolonų, 1 informacinės rodyklės komplektas). Užbaigtumas, proc.</t>
  </si>
  <si>
    <t>Patrauklių turistinių maršrutų kūrimas ir plėtojimas</t>
  </si>
  <si>
    <t>Priemonių, skatinančių klaipėdiečius būti miesto ambasadoriais, įgyvendinimas</t>
  </si>
  <si>
    <t xml:space="preserve"> IED Tarptautinių ryšių, verslo plėtros ir turizmo sk.</t>
  </si>
  <si>
    <t xml:space="preserve">IED Projektų skyrius </t>
  </si>
  <si>
    <t>SB(ES)</t>
  </si>
  <si>
    <t>Informacinio sistemos turinio palaikymas e. kioskuose  ir e. svetainėje www.klaipedainfo, kartai/mėn.</t>
  </si>
  <si>
    <t>Aptarnauta interaktyvių stendų, vnt.</t>
  </si>
  <si>
    <t>100</t>
  </si>
  <si>
    <t>50</t>
  </si>
  <si>
    <t>Projekto „Pietų Baltijos krantas – ilgalaikių laivybos krypčių tarp šalių kūrimas MARRIAGE bendradarbiavimo tinklų pagrindu“ įgyvendinimas</t>
  </si>
  <si>
    <t>SB(L)</t>
  </si>
  <si>
    <r>
      <t xml:space="preserve">Programų lėšų likučių laikinai laisvos lėšos </t>
    </r>
    <r>
      <rPr>
        <b/>
        <sz val="10"/>
        <rFont val="Times New Roman"/>
        <family val="1"/>
        <charset val="186"/>
      </rPr>
      <t>SB(L)</t>
    </r>
  </si>
  <si>
    <t>Projekto „Turizmo informacinės infrastruktūros sukūrimas ir pritaikymas neįgaliųjų poreikiams pietvakarinėje Klaipėdos regiono dalyje“ įgyvendinimas</t>
  </si>
  <si>
    <t>SB(ESA)</t>
  </si>
  <si>
    <r>
      <t xml:space="preserve">Savivaldybės biudžeto apyvartos lėšos Europos Sąjungos finansinės paramos programų laikinam lėšų stygiui dengti  </t>
    </r>
    <r>
      <rPr>
        <b/>
        <sz val="10"/>
        <rFont val="Times New Roman"/>
        <family val="1"/>
        <charset val="186"/>
      </rPr>
      <t>SB(ESA)</t>
    </r>
  </si>
  <si>
    <r>
      <t xml:space="preserve">Europos Sąjungos paramos lėšos, kurios įtrauktos į Savivaldybės biudžetą </t>
    </r>
    <r>
      <rPr>
        <b/>
        <sz val="10"/>
        <rFont val="Times New Roman"/>
        <family val="1"/>
        <charset val="186"/>
      </rPr>
      <t>SB(ES)</t>
    </r>
  </si>
  <si>
    <t>2017 m. patvirtintas asignavimų planas*</t>
  </si>
  <si>
    <t>Paskutinis 2017 m. asignavimų plano pakeitimas**</t>
  </si>
  <si>
    <t>Lėšų poreikis biudžetiniams 
2018-iesiems metams</t>
  </si>
  <si>
    <t>2020-ųjų metų lėšų projektas</t>
  </si>
  <si>
    <t>2020-ieji metai</t>
  </si>
  <si>
    <t>Projekto „Klaipėdos regiono turizmo informacinės infrastruktūros sistemos sukūrimas ir įdiegimas“ įgyvendinimas</t>
  </si>
  <si>
    <t xml:space="preserve">* pagal Klaipėdos miesto savivaldybės tarybos 2016 m. gruodžio 22 d. sprendimą Nr. T2-290 ir administracijos direktoriaus 2017-03-14 įsakymą AD1-642
</t>
  </si>
  <si>
    <t>02.020109</t>
  </si>
  <si>
    <t>02.010310</t>
  </si>
  <si>
    <t>02.010311</t>
  </si>
  <si>
    <t>02.010312</t>
  </si>
  <si>
    <t>02.010306</t>
  </si>
  <si>
    <t>02.010307</t>
  </si>
  <si>
    <t>02.010308</t>
  </si>
  <si>
    <t xml:space="preserve">02.010309 </t>
  </si>
  <si>
    <t>02.010313</t>
  </si>
  <si>
    <t xml:space="preserve"> </t>
  </si>
  <si>
    <t>1</t>
  </si>
  <si>
    <t>Klaipėdos miesto turizmo galimybių pristatymas nacionalinėje erdvėje (nacionalinėse turizmo parodose ir verslo misijose)</t>
  </si>
  <si>
    <t>20, 0</t>
  </si>
  <si>
    <t>Atlikta galimybių analizė, vnt</t>
  </si>
  <si>
    <t>06</t>
  </si>
  <si>
    <t>Parengta techninė dokumentacija, vnt</t>
  </si>
  <si>
    <t>Išleistas leidinys (buriavimo vadovas), vnt.</t>
  </si>
  <si>
    <t xml:space="preserve">Sukurtas reklaminis video filmas, vnt. </t>
  </si>
  <si>
    <t>Įrengta vaikščiojimo takų prie konferencijų salės Priešpilio g. 2, m2</t>
  </si>
  <si>
    <t>FTD Turto skyrius</t>
  </si>
  <si>
    <t xml:space="preserve">Bastionų komplekso (Jono kalnelio) ir jo prieigų sutvarkymas, sukuriant išskirtinį kultūros ir turizmo traukos centrą bei skatinant smulkųjį ir vidutinį verslą </t>
  </si>
  <si>
    <r>
      <t xml:space="preserve">Valstybės biudžeto lėšos </t>
    </r>
    <r>
      <rPr>
        <b/>
        <sz val="10"/>
        <rFont val="Times New Roman"/>
        <family val="1"/>
        <charset val="186"/>
      </rPr>
      <t>LRVB</t>
    </r>
  </si>
  <si>
    <t>SB(VB)</t>
  </si>
  <si>
    <t xml:space="preserve">2018-ųjų metų asignavimų planas
</t>
  </si>
  <si>
    <t>P3.2.3.3</t>
  </si>
  <si>
    <t>2018-ųjų metų asignavimų planas</t>
  </si>
  <si>
    <t>Suorganizuota gidų mokyklėlių skirtingoms amžiaus grupėms,  kartai</t>
  </si>
  <si>
    <t>Sukurta paslaugų paketų, vnt.</t>
  </si>
  <si>
    <t>Pagamintų interaktyvių priemonių pagal atitinkamą paslaugų paketą, vnt.</t>
  </si>
  <si>
    <t>Dalyvauta tarptautiniuose renginiuose ir verslo misijose, vnt.</t>
  </si>
  <si>
    <t xml:space="preserve">Klaipėdos miesto turizmo galimybių pristatymas tarptautinėje erdvėje </t>
  </si>
  <si>
    <t xml:space="preserve">Klaipėdos miesto turizmo galimybių pristatymas nacionalinėje erdvėje </t>
  </si>
  <si>
    <t>Išleistas leidinys apie Klaipėdos miesto turizmo produktus ir paslaugas, tūkst. vnt.</t>
  </si>
  <si>
    <t>Dalyvauta nacionaliniuose renginiuose ir verslo misijose, vnt.vnt.</t>
  </si>
  <si>
    <t xml:space="preserve">Atliktų turistų, lankytojų pasitenkinimo tyrimų, vnt. </t>
  </si>
  <si>
    <t>Pagaminta reprezentacinės medžiagos pagal atitinkamą paslaugų paketą, tūkst. vnt</t>
  </si>
  <si>
    <t xml:space="preserve">Naujų turizmo krypčių (aktyviojo ir konferencinio bei jūrinio ir sveikatinimo) paslaugų  ir priemonių sukūrimas ir plėtojimas </t>
  </si>
  <si>
    <t>Atplaukusių burlaivių ir jachtų į uostą, vnt.</t>
  </si>
  <si>
    <t xml:space="preserve">Atvykusių kruizinių laivų, vnt. </t>
  </si>
  <si>
    <t>Atvykusių jūrinių turistų skaičius</t>
  </si>
  <si>
    <t>Atplaukusių laivų, vnt.</t>
  </si>
  <si>
    <t>Sukurta socialinė paskyra „Didžiuojuosi, kad esu klaipėdietis“, vnt.</t>
  </si>
  <si>
    <t>Viešinamų objektų, vnt.</t>
  </si>
  <si>
    <t xml:space="preserve">Įgyvendinta e-rinkodaros priemonių lankytinuose objektuose (vaizdo filmukas, elektroniniai naujienlaiškiai, virtualūs technologiniai sprendimai, išmanieji stendai ir kt.), vnt. </t>
  </si>
  <si>
    <t>Sukurta bedra Baltijos jūros turizmo centro informacijos sistema Pietų Baltijos jūros regione, vnt.</t>
  </si>
  <si>
    <t>Informacinio sistemos turinio palaikymas e. kioskuose  ir e. svetainėje www.klaipedainfo, kartai</t>
  </si>
  <si>
    <t>Įdiegta e-rinkodaros priemonių, vnt.</t>
  </si>
  <si>
    <t>Vaikščiojimo takų prie konferencijų salės Priešpilio g. 2 įrengimas</t>
  </si>
  <si>
    <t xml:space="preserve">Rekonstruota vaikščiojimo takų prie konferencijų salės Priešpilio g. 2, kv.m </t>
  </si>
  <si>
    <t xml:space="preserve">Atlikta informacinių ženklų įrengimo darbų. Užbaigtumas, proc. </t>
  </si>
  <si>
    <t>Sukurta bendra Baltijos jūros turizmo centro informacijos sistema Pietų Baltijos jūros regione, vnt.</t>
  </si>
  <si>
    <t xml:space="preserve">Sukurta turistinių maršrutų „Hanzos miestų lyga“, vnt.  </t>
  </si>
  <si>
    <t>Klaipėdos miesto turizmo informacinės sistemos projektų įgyvendinimas:</t>
  </si>
  <si>
    <t>Klaipėdos miesto turizmo informacinės sistemos plėtojimas:</t>
  </si>
  <si>
    <t>Projekto „Baltijos jūros turizmo centras“ įgyvendinimas</t>
  </si>
  <si>
    <t>Įdiegta e. rinkodaros priemonių, vnt.</t>
  </si>
  <si>
    <t xml:space="preserve">Įgyvendinta e. rinkodaros priemonių lankytinuose objektuose (vaizdo filmukas, elektroniniai naujienlaiškiai, virtualūs technologiniai sprendimai, išmanieji stendai ir kt.), vnt. </t>
  </si>
  <si>
    <t>Sukurta informacinė sistema (5 informaciniai stendai prie įvažiavimo į miestą vietų, 20 informacinių kolonų, 1 informacinės rodyklės komplektas). Užbaigtumas, proc.</t>
  </si>
  <si>
    <t xml:space="preserve">Sukurtas reklaminis vaizdo filmas, vnt. </t>
  </si>
  <si>
    <t>Parengta techninė dokumentacija, vnt.</t>
  </si>
  <si>
    <t>______________________________________</t>
  </si>
  <si>
    <r>
      <t xml:space="preserve">Europos Sąjungos paramos lėšos, kurios įtrauktos į savivaldybės biudžetą </t>
    </r>
    <r>
      <rPr>
        <b/>
        <sz val="10"/>
        <rFont val="Times New Roman"/>
        <family val="1"/>
        <charset val="186"/>
      </rPr>
      <t>SB(ES)</t>
    </r>
  </si>
  <si>
    <t>Klaipėdos miesto savivaldybės subalansuoto turizmo skatinimo ir vystymo programos (Nr. 02) aprašymo                                       priedas</t>
  </si>
  <si>
    <t>** pagal Klaipėdos miesto savivaldybės tarybos 2017 m. gruodžio 21 d. sprendimą Nr. T2-331</t>
  </si>
  <si>
    <r>
      <t xml:space="preserve">2018–2020 M. KLAIPĖDOS MIESTO SAVIVALDYBĖS </t>
    </r>
    <r>
      <rPr>
        <b/>
        <sz val="11"/>
        <rFont val="Times New Roman"/>
        <family val="1"/>
        <charset val="186"/>
      </rPr>
      <t xml:space="preserve">            </t>
    </r>
  </si>
  <si>
    <r>
      <t xml:space="preserve">2017–2020 M. KLAIPĖDOS MIESTO SAVIVALDYBĖS      </t>
    </r>
    <r>
      <rPr>
        <b/>
        <sz val="1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</si>
</sst>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
  </numFmts>
  <fonts count="28">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9"/>
      <name val="Times New Roman"/>
      <family val="1"/>
      <charset val="186"/>
    </font>
    <font>
      <sz val="8"/>
      <name val="Times New Roman"/>
      <family val="1"/>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sz val="9"/>
      <name val="Arial"/>
      <family val="2"/>
      <charset val="186"/>
    </font>
    <font>
      <sz val="11"/>
      <name val="Times New Roman"/>
      <family val="1"/>
      <charset val="186"/>
    </font>
    <font>
      <b/>
      <sz val="11"/>
      <name val="Times New Roman"/>
      <family val="1"/>
      <charset val="186"/>
    </font>
    <font>
      <b/>
      <sz val="9"/>
      <name val="Times New Roman"/>
      <family val="1"/>
      <charset val="186"/>
    </font>
    <font>
      <sz val="11"/>
      <name val="Calibri"/>
      <family val="2"/>
      <charset val="186"/>
      <scheme val="minor"/>
    </font>
    <font>
      <sz val="10"/>
      <color rgb="FFFF0000"/>
      <name val="Times New Roman"/>
      <family val="1"/>
      <charset val="186"/>
    </font>
    <font>
      <sz val="10"/>
      <color theme="1"/>
      <name val="Times New Roman"/>
      <family val="1"/>
      <charset val="186"/>
    </font>
    <font>
      <i/>
      <sz val="10"/>
      <name val="Times New Roman"/>
      <family val="1"/>
      <charset val="186"/>
    </font>
    <font>
      <b/>
      <sz val="10"/>
      <color rgb="FFFF0000"/>
      <name val="Times New Roman"/>
      <family val="1"/>
      <charset val="186"/>
    </font>
    <font>
      <i/>
      <sz val="10"/>
      <color theme="1"/>
      <name val="Times New Roman"/>
      <family val="1"/>
      <charset val="186"/>
    </font>
    <font>
      <i/>
      <sz val="10"/>
      <name val="Arial"/>
      <family val="2"/>
      <charset val="186"/>
    </font>
    <font>
      <sz val="10"/>
      <name val="Arial"/>
      <family val="2"/>
      <charset val="186"/>
    </font>
    <font>
      <b/>
      <sz val="10"/>
      <color theme="1"/>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top/>
      <bottom style="hair">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diagonal/>
    </border>
    <border>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4">
    <xf numFmtId="0" fontId="0" fillId="0" borderId="0"/>
    <xf numFmtId="0" fontId="5" fillId="0" borderId="0"/>
    <xf numFmtId="0" fontId="13" fillId="0" borderId="0">
      <alignment vertical="center"/>
    </xf>
    <xf numFmtId="43" fontId="26" fillId="0" borderId="0" applyFont="0" applyFill="0" applyBorder="0" applyAlignment="0" applyProtection="0"/>
  </cellStyleXfs>
  <cellXfs count="948">
    <xf numFmtId="0" fontId="0" fillId="0" borderId="0" xfId="0"/>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4" fillId="2" borderId="2"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6" fillId="0" borderId="0" xfId="0" applyFont="1"/>
    <xf numFmtId="49" fontId="4" fillId="4" borderId="30"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4" fontId="3" fillId="0" borderId="0" xfId="0" applyNumberFormat="1" applyFont="1" applyAlignment="1">
      <alignment vertical="top"/>
    </xf>
    <xf numFmtId="0" fontId="4" fillId="7" borderId="33" xfId="0" applyFont="1" applyFill="1" applyBorder="1" applyAlignment="1">
      <alignment horizontal="center" vertical="top"/>
    </xf>
    <xf numFmtId="0" fontId="3" fillId="8" borderId="0" xfId="0" applyFont="1" applyFill="1" applyAlignment="1">
      <alignment vertical="top"/>
    </xf>
    <xf numFmtId="49" fontId="4" fillId="9" borderId="11" xfId="0" applyNumberFormat="1" applyFont="1" applyFill="1" applyBorder="1" applyAlignment="1">
      <alignment horizontal="center" vertical="top" wrapText="1"/>
    </xf>
    <xf numFmtId="49" fontId="4" fillId="9" borderId="11" xfId="0" applyNumberFormat="1" applyFont="1" applyFill="1" applyBorder="1" applyAlignment="1">
      <alignment horizontal="center" vertical="top"/>
    </xf>
    <xf numFmtId="49" fontId="4" fillId="9" borderId="30" xfId="0" applyNumberFormat="1" applyFont="1" applyFill="1" applyBorder="1" applyAlignment="1">
      <alignment horizontal="center" vertical="top"/>
    </xf>
    <xf numFmtId="49" fontId="4" fillId="9" borderId="24" xfId="0" applyNumberFormat="1" applyFont="1" applyFill="1" applyBorder="1" applyAlignment="1">
      <alignment horizontal="center" vertical="top"/>
    </xf>
    <xf numFmtId="49" fontId="4" fillId="9" borderId="30" xfId="0" applyNumberFormat="1" applyFont="1" applyFill="1" applyBorder="1" applyAlignment="1">
      <alignment horizontal="center" vertical="top" wrapText="1"/>
    </xf>
    <xf numFmtId="49" fontId="4" fillId="9" borderId="43" xfId="0" applyNumberFormat="1" applyFont="1" applyFill="1" applyBorder="1" applyAlignment="1">
      <alignment horizontal="center" vertical="top"/>
    </xf>
    <xf numFmtId="49" fontId="4" fillId="0" borderId="21" xfId="0" applyNumberFormat="1" applyFont="1" applyBorder="1" applyAlignment="1">
      <alignment horizontal="center" vertical="top"/>
    </xf>
    <xf numFmtId="49" fontId="4" fillId="9" borderId="42" xfId="0" applyNumberFormat="1" applyFont="1" applyFill="1" applyBorder="1" applyAlignment="1">
      <alignment horizontal="center" vertical="top"/>
    </xf>
    <xf numFmtId="0" fontId="10" fillId="3" borderId="54" xfId="0" applyFont="1" applyFill="1" applyBorder="1" applyAlignment="1">
      <alignment vertical="top" wrapText="1"/>
    </xf>
    <xf numFmtId="0" fontId="3" fillId="7" borderId="27" xfId="0" applyFont="1" applyFill="1" applyBorder="1" applyAlignment="1">
      <alignment horizontal="left" vertical="top" wrapText="1"/>
    </xf>
    <xf numFmtId="0" fontId="3" fillId="7" borderId="28" xfId="0" applyFont="1" applyFill="1" applyBorder="1" applyAlignment="1">
      <alignment horizontal="left" vertical="top" wrapText="1"/>
    </xf>
    <xf numFmtId="0" fontId="3" fillId="8" borderId="0" xfId="0" applyFont="1" applyFill="1" applyBorder="1" applyAlignment="1">
      <alignment vertical="top"/>
    </xf>
    <xf numFmtId="0" fontId="3" fillId="8" borderId="3" xfId="0" applyFont="1" applyFill="1" applyBorder="1" applyAlignment="1">
      <alignment horizontal="center" vertical="top"/>
    </xf>
    <xf numFmtId="0" fontId="3" fillId="8" borderId="34" xfId="0" applyFont="1" applyFill="1" applyBorder="1" applyAlignment="1">
      <alignment horizontal="center" vertical="top"/>
    </xf>
    <xf numFmtId="0" fontId="3" fillId="8" borderId="16" xfId="0" applyFont="1" applyFill="1" applyBorder="1" applyAlignment="1">
      <alignment horizontal="center" vertical="top"/>
    </xf>
    <xf numFmtId="0" fontId="3" fillId="8" borderId="60" xfId="0" applyFont="1" applyFill="1" applyBorder="1" applyAlignment="1">
      <alignment horizontal="center" vertical="top" wrapText="1"/>
    </xf>
    <xf numFmtId="49" fontId="4" fillId="8" borderId="22" xfId="0" applyNumberFormat="1" applyFont="1" applyFill="1" applyBorder="1" applyAlignment="1">
      <alignment horizontal="center" vertical="top" wrapText="1"/>
    </xf>
    <xf numFmtId="49" fontId="4" fillId="0" borderId="10" xfId="0" applyNumberFormat="1" applyFont="1" applyBorder="1" applyAlignment="1">
      <alignment horizontal="center" vertical="top"/>
    </xf>
    <xf numFmtId="0" fontId="4" fillId="3" borderId="10" xfId="0" applyFont="1" applyFill="1" applyBorder="1" applyAlignment="1">
      <alignment horizontal="left" vertical="top" wrapText="1"/>
    </xf>
    <xf numFmtId="0" fontId="10" fillId="3" borderId="6" xfId="0" applyFont="1" applyFill="1" applyBorder="1" applyAlignment="1">
      <alignment vertical="top" wrapText="1"/>
    </xf>
    <xf numFmtId="0" fontId="3" fillId="8" borderId="6" xfId="0" applyFont="1" applyFill="1" applyBorder="1" applyAlignment="1">
      <alignment horizontal="left" vertical="top" wrapText="1"/>
    </xf>
    <xf numFmtId="0" fontId="3" fillId="8" borderId="7" xfId="0" applyFont="1" applyFill="1" applyBorder="1" applyAlignment="1">
      <alignment vertical="top" wrapText="1"/>
    </xf>
    <xf numFmtId="0" fontId="3" fillId="8" borderId="42" xfId="0" applyFont="1" applyFill="1" applyBorder="1" applyAlignment="1">
      <alignment horizontal="center" vertical="top"/>
    </xf>
    <xf numFmtId="0" fontId="10" fillId="8" borderId="7" xfId="0" applyFont="1" applyFill="1" applyBorder="1" applyAlignment="1">
      <alignment horizontal="left" vertical="top" wrapText="1"/>
    </xf>
    <xf numFmtId="0" fontId="3" fillId="8" borderId="46" xfId="0" applyFont="1" applyFill="1" applyBorder="1" applyAlignment="1">
      <alignment horizontal="center" vertical="top"/>
    </xf>
    <xf numFmtId="49" fontId="4" fillId="2" borderId="45" xfId="0" applyNumberFormat="1" applyFont="1" applyFill="1" applyBorder="1" applyAlignment="1">
      <alignment horizontal="center" vertical="top"/>
    </xf>
    <xf numFmtId="0" fontId="3" fillId="0" borderId="36" xfId="0" applyFont="1" applyFill="1" applyBorder="1" applyAlignment="1">
      <alignment horizontal="center" vertical="top"/>
    </xf>
    <xf numFmtId="0" fontId="3" fillId="8" borderId="60" xfId="0" applyFont="1" applyFill="1" applyBorder="1" applyAlignment="1">
      <alignment horizontal="center" vertical="top"/>
    </xf>
    <xf numFmtId="0" fontId="3" fillId="8" borderId="22" xfId="0" applyFont="1" applyFill="1" applyBorder="1" applyAlignment="1">
      <alignment horizontal="center" vertical="center" textRotation="90" wrapText="1"/>
    </xf>
    <xf numFmtId="164" fontId="4" fillId="4" borderId="5" xfId="0" applyNumberFormat="1" applyFont="1" applyFill="1" applyBorder="1" applyAlignment="1">
      <alignment horizontal="center" vertical="top" wrapText="1"/>
    </xf>
    <xf numFmtId="164" fontId="4" fillId="7" borderId="15" xfId="0" applyNumberFormat="1" applyFont="1" applyFill="1" applyBorder="1" applyAlignment="1">
      <alignment horizontal="center" vertical="top" wrapText="1"/>
    </xf>
    <xf numFmtId="164" fontId="3" fillId="0" borderId="15" xfId="0" applyNumberFormat="1" applyFont="1" applyBorder="1" applyAlignment="1">
      <alignment horizontal="center" vertical="top" wrapText="1"/>
    </xf>
    <xf numFmtId="164" fontId="3" fillId="7" borderId="15" xfId="0" applyNumberFormat="1" applyFont="1" applyFill="1" applyBorder="1" applyAlignment="1">
      <alignment horizontal="center" vertical="top" wrapText="1"/>
    </xf>
    <xf numFmtId="164" fontId="4" fillId="4" borderId="15" xfId="0" applyNumberFormat="1" applyFont="1" applyFill="1" applyBorder="1" applyAlignment="1">
      <alignment horizontal="center" vertical="top" wrapText="1"/>
    </xf>
    <xf numFmtId="164" fontId="4" fillId="5" borderId="32" xfId="0" applyNumberFormat="1" applyFont="1" applyFill="1" applyBorder="1" applyAlignment="1">
      <alignment horizontal="center" vertical="top" wrapText="1"/>
    </xf>
    <xf numFmtId="164" fontId="3" fillId="8" borderId="0"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164" fontId="3" fillId="8" borderId="47" xfId="0" applyNumberFormat="1" applyFont="1" applyFill="1" applyBorder="1" applyAlignment="1">
      <alignment horizontal="center" vertical="top"/>
    </xf>
    <xf numFmtId="164" fontId="8" fillId="0" borderId="5" xfId="0" applyNumberFormat="1" applyFont="1" applyBorder="1" applyAlignment="1">
      <alignment horizontal="center" vertical="top"/>
    </xf>
    <xf numFmtId="164" fontId="3" fillId="8" borderId="3"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3" fillId="0" borderId="16" xfId="0" applyNumberFormat="1" applyFont="1" applyBorder="1" applyAlignment="1">
      <alignment horizontal="center" vertical="top"/>
    </xf>
    <xf numFmtId="164" fontId="4" fillId="2" borderId="17" xfId="0" applyNumberFormat="1" applyFont="1" applyFill="1" applyBorder="1" applyAlignment="1">
      <alignment horizontal="center" vertical="top"/>
    </xf>
    <xf numFmtId="164" fontId="4" fillId="9" borderId="17"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3" fillId="8" borderId="36" xfId="0" applyNumberFormat="1" applyFont="1" applyFill="1" applyBorder="1" applyAlignment="1">
      <alignment horizontal="center" vertical="top"/>
    </xf>
    <xf numFmtId="0" fontId="3" fillId="3" borderId="63" xfId="2" applyFont="1" applyFill="1" applyBorder="1" applyAlignment="1">
      <alignment horizontal="center" vertical="top"/>
    </xf>
    <xf numFmtId="49" fontId="7" fillId="6" borderId="37" xfId="0" applyNumberFormat="1" applyFont="1" applyFill="1" applyBorder="1" applyAlignment="1">
      <alignment horizontal="left" vertical="top" wrapText="1"/>
    </xf>
    <xf numFmtId="0" fontId="7" fillId="4" borderId="28" xfId="0" applyFont="1" applyFill="1" applyBorder="1" applyAlignment="1">
      <alignment horizontal="left" vertical="top" wrapText="1"/>
    </xf>
    <xf numFmtId="0" fontId="4" fillId="9" borderId="28"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3" borderId="8" xfId="0" applyFont="1" applyFill="1" applyBorder="1" applyAlignment="1">
      <alignment vertical="top" wrapText="1"/>
    </xf>
    <xf numFmtId="0" fontId="8" fillId="0" borderId="0" xfId="0" applyNumberFormat="1" applyFont="1" applyFill="1" applyBorder="1" applyAlignment="1">
      <alignment horizontal="left" vertical="top" wrapText="1"/>
    </xf>
    <xf numFmtId="0" fontId="3" fillId="9" borderId="26" xfId="0" applyFont="1" applyFill="1" applyBorder="1" applyAlignment="1">
      <alignment horizontal="center" vertical="top"/>
    </xf>
    <xf numFmtId="0" fontId="3" fillId="4" borderId="26" xfId="0" applyFont="1" applyFill="1" applyBorder="1" applyAlignment="1">
      <alignment horizontal="center" vertical="top"/>
    </xf>
    <xf numFmtId="49" fontId="4" fillId="2" borderId="26" xfId="0" applyNumberFormat="1" applyFont="1" applyFill="1" applyBorder="1" applyAlignment="1">
      <alignment horizontal="left" vertical="top"/>
    </xf>
    <xf numFmtId="0" fontId="3" fillId="2" borderId="26" xfId="0" applyFont="1" applyFill="1" applyBorder="1" applyAlignment="1">
      <alignment horizontal="center" vertical="top" wrapText="1"/>
    </xf>
    <xf numFmtId="0" fontId="4" fillId="9" borderId="26" xfId="0" applyFont="1" applyFill="1" applyBorder="1" applyAlignment="1">
      <alignment horizontal="left" vertical="top"/>
    </xf>
    <xf numFmtId="164" fontId="3" fillId="8" borderId="60" xfId="0" applyNumberFormat="1" applyFont="1" applyFill="1" applyBorder="1" applyAlignment="1">
      <alignment horizontal="center" vertical="top"/>
    </xf>
    <xf numFmtId="164" fontId="3" fillId="8" borderId="52" xfId="0" applyNumberFormat="1" applyFont="1" applyFill="1" applyBorder="1" applyAlignment="1">
      <alignment horizontal="right" vertical="top"/>
    </xf>
    <xf numFmtId="164" fontId="3" fillId="8" borderId="42" xfId="0" applyNumberFormat="1" applyFont="1" applyFill="1" applyBorder="1" applyAlignment="1">
      <alignment horizontal="center" vertical="top"/>
    </xf>
    <xf numFmtId="0" fontId="0" fillId="0" borderId="0" xfId="0" applyBorder="1" applyAlignment="1">
      <alignment horizontal="right" vertical="top"/>
    </xf>
    <xf numFmtId="0" fontId="3" fillId="0" borderId="71" xfId="0" applyFont="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71" xfId="0" applyFont="1" applyBorder="1" applyAlignment="1">
      <alignment horizontal="center" vertical="center" textRotation="90"/>
    </xf>
    <xf numFmtId="0" fontId="3" fillId="0" borderId="72" xfId="0" applyFont="1" applyBorder="1" applyAlignment="1">
      <alignment horizontal="center" vertical="center" textRotation="90"/>
    </xf>
    <xf numFmtId="0" fontId="3" fillId="0" borderId="62" xfId="0" applyFont="1" applyBorder="1" applyAlignment="1">
      <alignment horizontal="center" vertical="center" textRotation="90"/>
    </xf>
    <xf numFmtId="0" fontId="19" fillId="0" borderId="0" xfId="0" applyFont="1"/>
    <xf numFmtId="164" fontId="4" fillId="7" borderId="32" xfId="0" applyNumberFormat="1" applyFont="1" applyFill="1" applyBorder="1" applyAlignment="1">
      <alignment horizontal="center" vertical="top"/>
    </xf>
    <xf numFmtId="164" fontId="3" fillId="8" borderId="34" xfId="0" applyNumberFormat="1" applyFont="1" applyFill="1" applyBorder="1" applyAlignment="1">
      <alignment horizontal="center" vertical="top"/>
    </xf>
    <xf numFmtId="164" fontId="4" fillId="7" borderId="33"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0" fontId="4" fillId="7" borderId="3" xfId="0" applyFont="1" applyFill="1" applyBorder="1" applyAlignment="1">
      <alignment horizontal="center" vertical="top"/>
    </xf>
    <xf numFmtId="164" fontId="3" fillId="8" borderId="22"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164" fontId="3" fillId="8" borderId="31" xfId="0" applyNumberFormat="1" applyFont="1" applyFill="1" applyBorder="1" applyAlignment="1">
      <alignment horizontal="center" vertical="top"/>
    </xf>
    <xf numFmtId="164" fontId="3" fillId="8" borderId="61" xfId="0" applyNumberFormat="1" applyFont="1" applyFill="1" applyBorder="1" applyAlignment="1">
      <alignment horizontal="center" vertical="top"/>
    </xf>
    <xf numFmtId="0" fontId="3" fillId="3" borderId="78" xfId="2" applyFont="1" applyFill="1" applyBorder="1" applyAlignment="1">
      <alignment horizontal="center" vertical="top"/>
    </xf>
    <xf numFmtId="164" fontId="3" fillId="8" borderId="67" xfId="0" applyNumberFormat="1" applyFont="1" applyFill="1" applyBorder="1" applyAlignment="1">
      <alignment horizontal="center" vertical="top"/>
    </xf>
    <xf numFmtId="164" fontId="3" fillId="8" borderId="53" xfId="0" applyNumberFormat="1" applyFont="1" applyFill="1" applyBorder="1" applyAlignment="1">
      <alignment horizontal="center" vertical="top"/>
    </xf>
    <xf numFmtId="164" fontId="3" fillId="8" borderId="80" xfId="0" applyNumberFormat="1" applyFont="1" applyFill="1" applyBorder="1" applyAlignment="1">
      <alignment horizontal="center" vertical="top"/>
    </xf>
    <xf numFmtId="3" fontId="3" fillId="8" borderId="77" xfId="0" applyNumberFormat="1" applyFont="1" applyFill="1" applyBorder="1" applyAlignment="1">
      <alignment horizontal="center" vertical="top"/>
    </xf>
    <xf numFmtId="3" fontId="3" fillId="8" borderId="37" xfId="0" applyNumberFormat="1" applyFont="1" applyFill="1" applyBorder="1" applyAlignment="1">
      <alignment horizontal="center" vertical="top"/>
    </xf>
    <xf numFmtId="3" fontId="3" fillId="8" borderId="80" xfId="0" applyNumberFormat="1" applyFont="1" applyFill="1" applyBorder="1" applyAlignment="1">
      <alignment horizontal="center" vertical="top"/>
    </xf>
    <xf numFmtId="1" fontId="3" fillId="8" borderId="64" xfId="0" applyNumberFormat="1" applyFont="1" applyFill="1" applyBorder="1" applyAlignment="1">
      <alignment horizontal="center" vertical="top"/>
    </xf>
    <xf numFmtId="1" fontId="3" fillId="3" borderId="64" xfId="2" applyNumberFormat="1" applyFont="1" applyFill="1" applyBorder="1" applyAlignment="1">
      <alignment horizontal="center" vertical="top"/>
    </xf>
    <xf numFmtId="3" fontId="3" fillId="0" borderId="48" xfId="0" applyNumberFormat="1" applyFont="1" applyFill="1" applyBorder="1" applyAlignment="1">
      <alignment horizontal="center" vertical="top" wrapText="1"/>
    </xf>
    <xf numFmtId="3" fontId="3" fillId="8" borderId="10" xfId="0" applyNumberFormat="1" applyFont="1" applyFill="1" applyBorder="1" applyAlignment="1">
      <alignment horizontal="center" vertical="top"/>
    </xf>
    <xf numFmtId="3" fontId="3" fillId="8" borderId="81" xfId="0" applyNumberFormat="1" applyFont="1" applyFill="1" applyBorder="1" applyAlignment="1">
      <alignment horizontal="center" vertical="top"/>
    </xf>
    <xf numFmtId="1" fontId="3" fillId="8" borderId="78" xfId="0" applyNumberFormat="1" applyFont="1" applyFill="1" applyBorder="1" applyAlignment="1">
      <alignment horizontal="center" vertical="top"/>
    </xf>
    <xf numFmtId="1" fontId="3" fillId="3" borderId="78" xfId="2" applyNumberFormat="1" applyFont="1" applyFill="1" applyBorder="1" applyAlignment="1">
      <alignment horizontal="center" vertical="top"/>
    </xf>
    <xf numFmtId="3" fontId="3" fillId="0" borderId="22" xfId="0" applyNumberFormat="1" applyFont="1" applyFill="1" applyBorder="1" applyAlignment="1">
      <alignment horizontal="center" vertical="top" wrapText="1"/>
    </xf>
    <xf numFmtId="164" fontId="8" fillId="0" borderId="49" xfId="0" applyNumberFormat="1" applyFont="1" applyBorder="1" applyAlignment="1">
      <alignment horizontal="center" vertical="top"/>
    </xf>
    <xf numFmtId="164" fontId="8" fillId="0" borderId="19" xfId="0" applyNumberFormat="1" applyFont="1" applyBorder="1" applyAlignment="1">
      <alignment horizontal="center" vertical="top"/>
    </xf>
    <xf numFmtId="164" fontId="8" fillId="0" borderId="69" xfId="0" applyNumberFormat="1" applyFont="1" applyBorder="1" applyAlignment="1">
      <alignment horizontal="center" vertical="top"/>
    </xf>
    <xf numFmtId="164" fontId="8" fillId="0" borderId="34" xfId="0" applyNumberFormat="1" applyFont="1" applyBorder="1" applyAlignment="1">
      <alignment horizontal="center" vertical="top"/>
    </xf>
    <xf numFmtId="0" fontId="3" fillId="0" borderId="55" xfId="0" applyFont="1" applyFill="1" applyBorder="1" applyAlignment="1">
      <alignment horizontal="center" vertical="top"/>
    </xf>
    <xf numFmtId="0" fontId="4" fillId="7" borderId="43" xfId="0" applyFont="1" applyFill="1" applyBorder="1" applyAlignment="1">
      <alignment horizontal="center" vertical="top"/>
    </xf>
    <xf numFmtId="0" fontId="4" fillId="7" borderId="57" xfId="0" applyFont="1" applyFill="1" applyBorder="1" applyAlignment="1">
      <alignment horizontal="center" vertical="top"/>
    </xf>
    <xf numFmtId="164" fontId="3" fillId="8" borderId="34" xfId="0" applyNumberFormat="1" applyFont="1" applyFill="1" applyBorder="1" applyAlignment="1">
      <alignment horizontal="right" vertical="top"/>
    </xf>
    <xf numFmtId="164" fontId="3" fillId="8" borderId="5" xfId="0" applyNumberFormat="1" applyFont="1" applyFill="1" applyBorder="1" applyAlignment="1">
      <alignment horizontal="center" vertical="top"/>
    </xf>
    <xf numFmtId="164" fontId="4" fillId="4" borderId="17" xfId="0" applyNumberFormat="1" applyFont="1" applyFill="1" applyBorder="1" applyAlignment="1">
      <alignment horizontal="center" vertical="top"/>
    </xf>
    <xf numFmtId="164" fontId="3" fillId="8" borderId="49" xfId="0" applyNumberFormat="1" applyFont="1" applyFill="1" applyBorder="1" applyAlignment="1">
      <alignment horizontal="right" vertical="top"/>
    </xf>
    <xf numFmtId="3" fontId="3" fillId="8" borderId="69" xfId="0" applyNumberFormat="1" applyFont="1" applyFill="1" applyBorder="1" applyAlignment="1">
      <alignment horizontal="center" vertical="top"/>
    </xf>
    <xf numFmtId="3" fontId="3" fillId="8" borderId="67" xfId="0" applyNumberFormat="1" applyFont="1" applyFill="1" applyBorder="1" applyAlignment="1">
      <alignment horizontal="center" vertical="top"/>
    </xf>
    <xf numFmtId="3" fontId="3" fillId="8" borderId="44" xfId="0" applyNumberFormat="1" applyFont="1" applyFill="1" applyBorder="1" applyAlignment="1">
      <alignment horizontal="center" vertical="top"/>
    </xf>
    <xf numFmtId="0" fontId="9" fillId="8" borderId="44" xfId="0" applyFont="1" applyFill="1" applyBorder="1" applyAlignment="1">
      <alignment horizontal="center" vertical="top" wrapText="1"/>
    </xf>
    <xf numFmtId="3" fontId="3" fillId="8" borderId="35" xfId="0" applyNumberFormat="1" applyFont="1" applyFill="1" applyBorder="1" applyAlignment="1">
      <alignment horizontal="center" vertical="top"/>
    </xf>
    <xf numFmtId="3" fontId="3" fillId="8" borderId="31" xfId="0" applyNumberFormat="1" applyFont="1" applyFill="1" applyBorder="1" applyAlignment="1">
      <alignment horizontal="center" vertical="top"/>
    </xf>
    <xf numFmtId="3" fontId="3" fillId="8" borderId="40" xfId="0" applyNumberFormat="1" applyFont="1" applyFill="1" applyBorder="1" applyAlignment="1">
      <alignment horizontal="center" vertical="top"/>
    </xf>
    <xf numFmtId="0" fontId="9" fillId="8" borderId="40" xfId="0" applyFont="1" applyFill="1" applyBorder="1" applyAlignment="1">
      <alignment horizontal="center" vertical="top" wrapText="1"/>
    </xf>
    <xf numFmtId="3" fontId="3" fillId="8" borderId="19" xfId="0" applyNumberFormat="1" applyFont="1" applyFill="1" applyBorder="1" applyAlignment="1">
      <alignment horizontal="center" vertical="top"/>
    </xf>
    <xf numFmtId="3" fontId="3" fillId="8" borderId="12" xfId="0" applyNumberFormat="1" applyFont="1" applyFill="1" applyBorder="1" applyAlignment="1">
      <alignment horizontal="center" vertical="top"/>
    </xf>
    <xf numFmtId="3" fontId="3" fillId="8" borderId="8" xfId="0" applyNumberFormat="1" applyFont="1" applyFill="1" applyBorder="1" applyAlignment="1">
      <alignment horizontal="center" vertical="top"/>
    </xf>
    <xf numFmtId="0" fontId="9" fillId="8" borderId="8" xfId="0" applyFont="1" applyFill="1" applyBorder="1" applyAlignment="1">
      <alignment horizontal="center" vertical="top" wrapText="1"/>
    </xf>
    <xf numFmtId="164" fontId="3" fillId="8" borderId="10" xfId="0" applyNumberFormat="1" applyFont="1" applyFill="1" applyBorder="1" applyAlignment="1">
      <alignment horizontal="center" vertical="top"/>
    </xf>
    <xf numFmtId="0" fontId="4" fillId="0" borderId="47" xfId="0" applyFont="1" applyFill="1" applyBorder="1" applyAlignment="1">
      <alignment horizontal="center" vertical="top"/>
    </xf>
    <xf numFmtId="164" fontId="10" fillId="8" borderId="3" xfId="0" applyNumberFormat="1" applyFont="1" applyFill="1" applyBorder="1" applyAlignment="1">
      <alignment horizontal="center" vertical="top"/>
    </xf>
    <xf numFmtId="3" fontId="3" fillId="0" borderId="8" xfId="0" applyNumberFormat="1" applyFont="1" applyFill="1" applyBorder="1" applyAlignment="1">
      <alignment horizontal="center" vertical="top"/>
    </xf>
    <xf numFmtId="3" fontId="3" fillId="0" borderId="44" xfId="0" applyNumberFormat="1" applyFont="1" applyFill="1" applyBorder="1" applyAlignment="1">
      <alignment horizontal="center" vertical="top"/>
    </xf>
    <xf numFmtId="0" fontId="3" fillId="8" borderId="42" xfId="0" applyFont="1" applyFill="1" applyBorder="1" applyAlignment="1">
      <alignment horizontal="center" vertical="top" wrapText="1"/>
    </xf>
    <xf numFmtId="0" fontId="3" fillId="3" borderId="12" xfId="2" applyFont="1" applyFill="1" applyBorder="1" applyAlignment="1">
      <alignment horizontal="center" vertical="top"/>
    </xf>
    <xf numFmtId="0" fontId="2" fillId="3" borderId="31" xfId="2" applyFont="1" applyFill="1" applyBorder="1" applyAlignment="1">
      <alignment horizontal="center" vertical="top"/>
    </xf>
    <xf numFmtId="0" fontId="2" fillId="3" borderId="75" xfId="2" applyFont="1" applyFill="1" applyBorder="1" applyAlignment="1">
      <alignment horizontal="center" vertical="top"/>
    </xf>
    <xf numFmtId="164" fontId="4" fillId="4" borderId="5" xfId="0" applyNumberFormat="1" applyFont="1" applyFill="1" applyBorder="1" applyAlignment="1">
      <alignment horizontal="center" vertical="top"/>
    </xf>
    <xf numFmtId="164" fontId="4" fillId="4" borderId="16" xfId="0" applyNumberFormat="1" applyFont="1" applyFill="1" applyBorder="1" applyAlignment="1">
      <alignment horizontal="center" vertical="top"/>
    </xf>
    <xf numFmtId="164" fontId="4" fillId="5" borderId="33" xfId="0" applyNumberFormat="1" applyFont="1" applyFill="1" applyBorder="1" applyAlignment="1">
      <alignment horizontal="center" vertical="top"/>
    </xf>
    <xf numFmtId="164" fontId="3" fillId="8" borderId="55"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4" fillId="7" borderId="57" xfId="0" applyNumberFormat="1" applyFont="1" applyFill="1" applyBorder="1" applyAlignment="1">
      <alignment horizontal="center" vertical="top"/>
    </xf>
    <xf numFmtId="164" fontId="4" fillId="7" borderId="43" xfId="0" applyNumberFormat="1" applyFont="1" applyFill="1" applyBorder="1" applyAlignment="1">
      <alignment horizontal="center" vertical="top"/>
    </xf>
    <xf numFmtId="3" fontId="3" fillId="8" borderId="12" xfId="0" applyNumberFormat="1" applyFont="1" applyFill="1" applyBorder="1" applyAlignment="1">
      <alignment horizontal="center" vertical="top" wrapText="1"/>
    </xf>
    <xf numFmtId="0" fontId="3" fillId="8" borderId="46" xfId="0" applyFont="1" applyFill="1" applyBorder="1" applyAlignment="1">
      <alignment horizontal="center" vertical="top" wrapText="1"/>
    </xf>
    <xf numFmtId="164" fontId="8" fillId="8" borderId="42" xfId="0" applyNumberFormat="1" applyFont="1" applyFill="1" applyBorder="1" applyAlignment="1">
      <alignment horizontal="center" vertical="top"/>
    </xf>
    <xf numFmtId="164" fontId="10" fillId="8" borderId="55" xfId="0" applyNumberFormat="1" applyFont="1" applyFill="1" applyBorder="1" applyAlignment="1">
      <alignment horizontal="center" vertical="top"/>
    </xf>
    <xf numFmtId="164" fontId="10" fillId="8" borderId="34" xfId="0" applyNumberFormat="1" applyFont="1" applyFill="1" applyBorder="1" applyAlignment="1">
      <alignment horizontal="center" vertical="top"/>
    </xf>
    <xf numFmtId="164" fontId="3" fillId="8" borderId="56" xfId="0" applyNumberFormat="1" applyFont="1" applyFill="1" applyBorder="1" applyAlignment="1">
      <alignment horizontal="center" vertical="top"/>
    </xf>
    <xf numFmtId="164" fontId="4" fillId="7" borderId="8" xfId="0" applyNumberFormat="1" applyFont="1" applyFill="1" applyBorder="1" applyAlignment="1">
      <alignment horizontal="center" vertical="top"/>
    </xf>
    <xf numFmtId="164" fontId="8" fillId="8" borderId="60" xfId="0" applyNumberFormat="1" applyFont="1" applyFill="1" applyBorder="1" applyAlignment="1">
      <alignment horizontal="center" vertical="top"/>
    </xf>
    <xf numFmtId="164" fontId="4" fillId="2" borderId="24" xfId="0" applyNumberFormat="1" applyFont="1" applyFill="1" applyBorder="1" applyAlignment="1">
      <alignment horizontal="center" vertical="top"/>
    </xf>
    <xf numFmtId="164" fontId="4" fillId="9" borderId="24" xfId="0" applyNumberFormat="1" applyFont="1" applyFill="1" applyBorder="1" applyAlignment="1">
      <alignment horizontal="center" vertical="top"/>
    </xf>
    <xf numFmtId="164" fontId="8" fillId="8" borderId="46" xfId="0" applyNumberFormat="1" applyFont="1" applyFill="1" applyBorder="1" applyAlignment="1">
      <alignment horizontal="center" vertical="top"/>
    </xf>
    <xf numFmtId="164" fontId="8" fillId="8" borderId="47" xfId="0" applyNumberFormat="1" applyFont="1" applyFill="1" applyBorder="1" applyAlignment="1">
      <alignment horizontal="center" vertical="top"/>
    </xf>
    <xf numFmtId="0" fontId="10" fillId="0" borderId="65" xfId="0" applyFont="1" applyFill="1" applyBorder="1" applyAlignment="1">
      <alignment horizontal="center" vertical="top"/>
    </xf>
    <xf numFmtId="0" fontId="3" fillId="8" borderId="83" xfId="0" applyFont="1" applyFill="1" applyBorder="1" applyAlignment="1">
      <alignment horizontal="center" vertical="top"/>
    </xf>
    <xf numFmtId="49" fontId="3" fillId="8" borderId="13" xfId="0" applyNumberFormat="1" applyFont="1" applyFill="1" applyBorder="1" applyAlignment="1">
      <alignment horizontal="center" vertical="top"/>
    </xf>
    <xf numFmtId="0" fontId="3" fillId="0" borderId="74" xfId="0" applyFont="1" applyFill="1" applyBorder="1" applyAlignment="1">
      <alignment horizontal="center" vertical="top"/>
    </xf>
    <xf numFmtId="0" fontId="3" fillId="8" borderId="54" xfId="0" applyFont="1" applyFill="1" applyBorder="1" applyAlignment="1">
      <alignment horizontal="left" vertical="top" wrapText="1"/>
    </xf>
    <xf numFmtId="164" fontId="8" fillId="8" borderId="0" xfId="0" applyNumberFormat="1" applyFont="1" applyFill="1" applyBorder="1" applyAlignment="1">
      <alignment horizontal="center" vertical="top"/>
    </xf>
    <xf numFmtId="164" fontId="4" fillId="9" borderId="25" xfId="0" applyNumberFormat="1" applyFont="1" applyFill="1" applyBorder="1" applyAlignment="1">
      <alignment horizontal="center" vertical="top"/>
    </xf>
    <xf numFmtId="164" fontId="3" fillId="8" borderId="9" xfId="0" applyNumberFormat="1" applyFont="1" applyFill="1" applyBorder="1" applyAlignment="1">
      <alignment horizontal="left" vertical="top" wrapText="1"/>
    </xf>
    <xf numFmtId="164" fontId="3" fillId="8" borderId="47" xfId="0" applyNumberFormat="1" applyFont="1" applyFill="1" applyBorder="1" applyAlignment="1">
      <alignment horizontal="center"/>
    </xf>
    <xf numFmtId="3" fontId="3" fillId="3" borderId="78" xfId="2" applyNumberFormat="1" applyFont="1" applyFill="1" applyBorder="1" applyAlignment="1">
      <alignment horizontal="center" vertical="top"/>
    </xf>
    <xf numFmtId="3" fontId="3" fillId="3" borderId="64" xfId="2" applyNumberFormat="1" applyFont="1" applyFill="1" applyBorder="1" applyAlignment="1">
      <alignment horizontal="center" vertical="top"/>
    </xf>
    <xf numFmtId="3" fontId="3" fillId="8" borderId="22" xfId="0" applyNumberFormat="1" applyFont="1" applyFill="1" applyBorder="1" applyAlignment="1">
      <alignment horizontal="center" vertical="top"/>
    </xf>
    <xf numFmtId="0" fontId="3" fillId="8" borderId="81" xfId="0" applyFont="1" applyFill="1" applyBorder="1" applyAlignment="1">
      <alignment horizontal="center" vertical="top"/>
    </xf>
    <xf numFmtId="0" fontId="3" fillId="8" borderId="22" xfId="0" applyFont="1" applyFill="1" applyBorder="1" applyAlignment="1">
      <alignment horizontal="center" vertical="top"/>
    </xf>
    <xf numFmtId="0" fontId="3" fillId="8" borderId="56" xfId="0" applyFont="1" applyFill="1" applyBorder="1" applyAlignment="1">
      <alignment horizontal="center" vertical="top"/>
    </xf>
    <xf numFmtId="0" fontId="3" fillId="8" borderId="80" xfId="0" applyFont="1" applyFill="1" applyBorder="1" applyAlignment="1">
      <alignment horizontal="center" vertical="top"/>
    </xf>
    <xf numFmtId="1" fontId="3" fillId="3" borderId="12" xfId="2" applyNumberFormat="1" applyFont="1" applyFill="1" applyBorder="1" applyAlignment="1">
      <alignment horizontal="center" vertical="top"/>
    </xf>
    <xf numFmtId="1" fontId="3" fillId="3" borderId="67" xfId="2" applyNumberFormat="1" applyFont="1" applyFill="1" applyBorder="1" applyAlignment="1">
      <alignment horizontal="center" vertical="top"/>
    </xf>
    <xf numFmtId="0" fontId="3" fillId="8" borderId="59" xfId="0" applyFont="1" applyFill="1" applyBorder="1" applyAlignment="1">
      <alignment vertical="top" wrapText="1"/>
    </xf>
    <xf numFmtId="0" fontId="3" fillId="8" borderId="31" xfId="0" applyFont="1" applyFill="1" applyBorder="1" applyAlignment="1">
      <alignment horizontal="center" vertical="top"/>
    </xf>
    <xf numFmtId="0" fontId="3" fillId="8" borderId="68" xfId="0" applyFont="1" applyFill="1" applyBorder="1" applyAlignment="1">
      <alignment horizontal="center" vertical="top"/>
    </xf>
    <xf numFmtId="1" fontId="3" fillId="8" borderId="83" xfId="0" applyNumberFormat="1" applyFont="1" applyFill="1" applyBorder="1" applyAlignment="1">
      <alignment horizontal="center" vertical="top"/>
    </xf>
    <xf numFmtId="1" fontId="3" fillId="8" borderId="90"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4" fillId="7" borderId="44" xfId="0" applyNumberFormat="1" applyFont="1" applyFill="1" applyBorder="1" applyAlignment="1">
      <alignment horizontal="center" vertical="top"/>
    </xf>
    <xf numFmtId="0" fontId="3" fillId="0" borderId="16" xfId="0" applyFont="1" applyFill="1" applyBorder="1" applyAlignment="1">
      <alignment horizontal="center" vertical="top"/>
    </xf>
    <xf numFmtId="164" fontId="3" fillId="8" borderId="16" xfId="0" applyNumberFormat="1" applyFont="1" applyFill="1" applyBorder="1" applyAlignment="1">
      <alignment horizontal="center"/>
    </xf>
    <xf numFmtId="164" fontId="3" fillId="8" borderId="22" xfId="0" applyNumberFormat="1" applyFont="1" applyFill="1" applyBorder="1" applyAlignment="1">
      <alignment horizontal="center"/>
    </xf>
    <xf numFmtId="164" fontId="3" fillId="8" borderId="3" xfId="0" applyNumberFormat="1" applyFont="1" applyFill="1" applyBorder="1" applyAlignment="1">
      <alignment horizontal="center"/>
    </xf>
    <xf numFmtId="164" fontId="3" fillId="8" borderId="0" xfId="0" applyNumberFormat="1" applyFont="1" applyFill="1" applyBorder="1" applyAlignment="1">
      <alignment horizontal="center"/>
    </xf>
    <xf numFmtId="164" fontId="3" fillId="8" borderId="12" xfId="0" applyNumberFormat="1" applyFont="1" applyFill="1" applyBorder="1" applyAlignment="1">
      <alignment horizontal="center"/>
    </xf>
    <xf numFmtId="164" fontId="3" fillId="8" borderId="55" xfId="0" applyNumberFormat="1" applyFont="1" applyFill="1" applyBorder="1" applyAlignment="1">
      <alignment horizontal="center" vertical="top"/>
    </xf>
    <xf numFmtId="164" fontId="4" fillId="2" borderId="43" xfId="0" applyNumberFormat="1" applyFont="1" applyFill="1" applyBorder="1" applyAlignment="1">
      <alignment horizontal="center" vertical="top"/>
    </xf>
    <xf numFmtId="164" fontId="4" fillId="4" borderId="24" xfId="0" applyNumberFormat="1" applyFont="1" applyFill="1" applyBorder="1" applyAlignment="1">
      <alignment horizontal="center" vertical="top"/>
    </xf>
    <xf numFmtId="164" fontId="4" fillId="7" borderId="91" xfId="0" applyNumberFormat="1" applyFont="1" applyFill="1" applyBorder="1" applyAlignment="1">
      <alignment horizontal="center" vertical="top"/>
    </xf>
    <xf numFmtId="164" fontId="4" fillId="9" borderId="26" xfId="0" applyNumberFormat="1" applyFont="1" applyFill="1" applyBorder="1" applyAlignment="1">
      <alignment horizontal="center" vertical="top"/>
    </xf>
    <xf numFmtId="164" fontId="4" fillId="4" borderId="26" xfId="0" applyNumberFormat="1" applyFont="1" applyFill="1" applyBorder="1" applyAlignment="1">
      <alignment horizontal="center" vertical="top"/>
    </xf>
    <xf numFmtId="164" fontId="4" fillId="7" borderId="71" xfId="0" applyNumberFormat="1" applyFont="1" applyFill="1" applyBorder="1" applyAlignment="1">
      <alignment horizontal="center" vertical="top"/>
    </xf>
    <xf numFmtId="164" fontId="4" fillId="9" borderId="2" xfId="0" applyNumberFormat="1" applyFont="1" applyFill="1" applyBorder="1" applyAlignment="1">
      <alignment horizontal="center" vertical="top"/>
    </xf>
    <xf numFmtId="164" fontId="4" fillId="4" borderId="2" xfId="0" applyNumberFormat="1" applyFont="1" applyFill="1" applyBorder="1" applyAlignment="1">
      <alignment horizontal="center" vertical="top"/>
    </xf>
    <xf numFmtId="0" fontId="3" fillId="8" borderId="93" xfId="0" applyFont="1" applyFill="1" applyBorder="1" applyAlignment="1">
      <alignment horizontal="center" vertical="top"/>
    </xf>
    <xf numFmtId="49" fontId="4" fillId="8" borderId="22" xfId="0" applyNumberFormat="1" applyFont="1" applyFill="1" applyBorder="1" applyAlignment="1">
      <alignment horizontal="center" vertical="top"/>
    </xf>
    <xf numFmtId="164" fontId="3" fillId="8" borderId="88" xfId="0" applyNumberFormat="1" applyFont="1" applyFill="1" applyBorder="1" applyAlignment="1">
      <alignment horizontal="left" vertical="top" wrapText="1"/>
    </xf>
    <xf numFmtId="49" fontId="4" fillId="8" borderId="31" xfId="0" applyNumberFormat="1" applyFont="1" applyFill="1" applyBorder="1" applyAlignment="1">
      <alignment horizontal="center" vertical="top" wrapText="1"/>
    </xf>
    <xf numFmtId="164" fontId="3" fillId="8" borderId="13" xfId="0" applyNumberFormat="1" applyFont="1" applyFill="1" applyBorder="1" applyAlignment="1">
      <alignment horizontal="center" vertical="top"/>
    </xf>
    <xf numFmtId="0" fontId="4" fillId="7" borderId="16" xfId="0" applyFont="1" applyFill="1" applyBorder="1" applyAlignment="1">
      <alignment horizontal="center" vertical="top"/>
    </xf>
    <xf numFmtId="164" fontId="18" fillId="7" borderId="46" xfId="0" applyNumberFormat="1" applyFont="1" applyFill="1" applyBorder="1" applyAlignment="1">
      <alignment horizontal="center" vertical="top"/>
    </xf>
    <xf numFmtId="164" fontId="4" fillId="9" borderId="94" xfId="0" applyNumberFormat="1" applyFont="1" applyFill="1" applyBorder="1" applyAlignment="1">
      <alignment horizontal="center" vertical="top"/>
    </xf>
    <xf numFmtId="164" fontId="4" fillId="9" borderId="45" xfId="0" applyNumberFormat="1" applyFont="1" applyFill="1" applyBorder="1" applyAlignment="1">
      <alignment horizontal="center" vertical="top"/>
    </xf>
    <xf numFmtId="0" fontId="3" fillId="8" borderId="55" xfId="0" applyFont="1" applyFill="1" applyBorder="1" applyAlignment="1">
      <alignment horizontal="center" vertical="top" wrapText="1"/>
    </xf>
    <xf numFmtId="0" fontId="3" fillId="8" borderId="18" xfId="0" applyFont="1" applyFill="1" applyBorder="1" applyAlignment="1">
      <alignment horizontal="center" vertical="top"/>
    </xf>
    <xf numFmtId="164" fontId="4" fillId="7" borderId="40" xfId="0" applyNumberFormat="1" applyFont="1" applyFill="1" applyBorder="1" applyAlignment="1">
      <alignment horizontal="center" vertical="top"/>
    </xf>
    <xf numFmtId="164" fontId="3" fillId="8" borderId="6" xfId="0" applyNumberFormat="1" applyFont="1" applyFill="1" applyBorder="1" applyAlignment="1">
      <alignment horizontal="left" vertical="top" wrapText="1"/>
    </xf>
    <xf numFmtId="49" fontId="4" fillId="8" borderId="0" xfId="0" applyNumberFormat="1" applyFont="1" applyFill="1" applyBorder="1" applyAlignment="1">
      <alignment horizontal="center" vertical="top"/>
    </xf>
    <xf numFmtId="49" fontId="3" fillId="8" borderId="61" xfId="0" applyNumberFormat="1" applyFont="1" applyFill="1" applyBorder="1" applyAlignment="1">
      <alignment horizontal="center" vertical="top"/>
    </xf>
    <xf numFmtId="3" fontId="3" fillId="8" borderId="67" xfId="0" applyNumberFormat="1" applyFont="1" applyFill="1" applyBorder="1" applyAlignment="1">
      <alignment horizontal="center" vertical="top" wrapText="1"/>
    </xf>
    <xf numFmtId="49" fontId="4" fillId="8" borderId="19" xfId="0" applyNumberFormat="1" applyFont="1" applyFill="1" applyBorder="1" applyAlignment="1">
      <alignment horizontal="center" vertical="top"/>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4" fillId="0" borderId="39" xfId="0" applyFont="1" applyBorder="1" applyAlignment="1">
      <alignment horizontal="center" vertical="center"/>
    </xf>
    <xf numFmtId="49" fontId="4" fillId="9" borderId="7" xfId="0" applyNumberFormat="1" applyFont="1" applyFill="1" applyBorder="1" applyAlignment="1">
      <alignment horizontal="center" vertical="top"/>
    </xf>
    <xf numFmtId="49" fontId="7" fillId="6" borderId="39" xfId="0" applyNumberFormat="1" applyFont="1" applyFill="1" applyBorder="1" applyAlignment="1">
      <alignment horizontal="left" vertical="top" wrapText="1"/>
    </xf>
    <xf numFmtId="0" fontId="7" fillId="4" borderId="27"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2" borderId="27" xfId="0" applyFont="1" applyFill="1" applyBorder="1" applyAlignment="1">
      <alignment horizontal="left" vertical="top" wrapText="1"/>
    </xf>
    <xf numFmtId="0" fontId="3" fillId="2" borderId="25" xfId="0" applyFont="1" applyFill="1" applyBorder="1" applyAlignment="1">
      <alignment horizontal="center" vertical="top" wrapText="1"/>
    </xf>
    <xf numFmtId="0" fontId="3" fillId="9" borderId="25" xfId="0" applyFont="1" applyFill="1" applyBorder="1" applyAlignment="1">
      <alignment horizontal="center" vertical="top"/>
    </xf>
    <xf numFmtId="49" fontId="4" fillId="2" borderId="8" xfId="0" applyNumberFormat="1" applyFont="1" applyFill="1" applyBorder="1" applyAlignment="1">
      <alignment horizontal="center" vertical="top"/>
    </xf>
    <xf numFmtId="0" fontId="4" fillId="9" borderId="25" xfId="0" applyFont="1" applyFill="1" applyBorder="1" applyAlignment="1">
      <alignment horizontal="left" vertical="top"/>
    </xf>
    <xf numFmtId="0" fontId="4" fillId="2" borderId="25" xfId="0" applyFont="1" applyFill="1" applyBorder="1" applyAlignment="1">
      <alignment horizontal="left" vertical="top" wrapText="1"/>
    </xf>
    <xf numFmtId="0" fontId="6" fillId="0" borderId="7" xfId="0" applyFont="1" applyBorder="1" applyAlignment="1">
      <alignment vertical="top" wrapText="1"/>
    </xf>
    <xf numFmtId="0" fontId="3" fillId="4" borderId="25" xfId="0"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6" fillId="7" borderId="27" xfId="0" applyFont="1" applyFill="1" applyBorder="1" applyAlignment="1">
      <alignment horizontal="left" vertical="top" wrapText="1"/>
    </xf>
    <xf numFmtId="0" fontId="0" fillId="0" borderId="0" xfId="0" applyFont="1" applyBorder="1" applyAlignment="1">
      <alignment horizontal="right" vertical="top"/>
    </xf>
    <xf numFmtId="49" fontId="3" fillId="0" borderId="13" xfId="0" applyNumberFormat="1" applyFont="1" applyBorder="1" applyAlignment="1">
      <alignment horizontal="center" vertical="top"/>
    </xf>
    <xf numFmtId="49" fontId="4" fillId="8" borderId="13" xfId="0" applyNumberFormat="1" applyFont="1" applyFill="1" applyBorder="1" applyAlignment="1">
      <alignment horizontal="center" vertical="top"/>
    </xf>
    <xf numFmtId="0" fontId="3" fillId="8" borderId="85" xfId="0" applyFont="1" applyFill="1" applyBorder="1" applyAlignment="1">
      <alignment horizontal="center" vertical="top"/>
    </xf>
    <xf numFmtId="0" fontId="3" fillId="8" borderId="86" xfId="0" applyFont="1" applyFill="1" applyBorder="1" applyAlignment="1">
      <alignment horizontal="center" vertical="top"/>
    </xf>
    <xf numFmtId="0" fontId="3" fillId="0" borderId="4" xfId="0" applyFont="1" applyBorder="1" applyAlignment="1">
      <alignment horizontal="center" vertical="top"/>
    </xf>
    <xf numFmtId="164" fontId="8" fillId="3" borderId="96" xfId="0" applyNumberFormat="1" applyFont="1" applyFill="1" applyBorder="1" applyAlignment="1">
      <alignment horizontal="center" vertical="top" wrapText="1"/>
    </xf>
    <xf numFmtId="164" fontId="8" fillId="3" borderId="4" xfId="0" applyNumberFormat="1" applyFont="1" applyFill="1" applyBorder="1" applyAlignment="1">
      <alignment horizontal="center" vertical="top" wrapText="1"/>
    </xf>
    <xf numFmtId="164" fontId="8" fillId="3" borderId="80" xfId="0" applyNumberFormat="1" applyFont="1" applyFill="1" applyBorder="1" applyAlignment="1">
      <alignment horizontal="center" vertical="top" wrapText="1"/>
    </xf>
    <xf numFmtId="164" fontId="3" fillId="8" borderId="6" xfId="0" applyNumberFormat="1" applyFont="1" applyFill="1" applyBorder="1" applyAlignment="1">
      <alignment horizontal="center" vertical="top"/>
    </xf>
    <xf numFmtId="0" fontId="21" fillId="8" borderId="0" xfId="0" applyFont="1" applyFill="1" applyBorder="1" applyAlignment="1">
      <alignment vertical="top" wrapText="1"/>
    </xf>
    <xf numFmtId="0" fontId="21" fillId="8" borderId="92" xfId="0" applyFont="1" applyFill="1" applyBorder="1" applyAlignment="1">
      <alignment vertical="top" wrapText="1"/>
    </xf>
    <xf numFmtId="0" fontId="3" fillId="8" borderId="95" xfId="0" applyFont="1" applyFill="1" applyBorder="1" applyAlignment="1">
      <alignment vertical="top" wrapText="1"/>
    </xf>
    <xf numFmtId="0" fontId="3" fillId="0" borderId="0" xfId="0" applyFont="1" applyAlignment="1">
      <alignment vertical="center"/>
    </xf>
    <xf numFmtId="0" fontId="3" fillId="8" borderId="23" xfId="0" applyFont="1" applyFill="1" applyBorder="1" applyAlignment="1">
      <alignment horizontal="left" vertical="top" wrapText="1"/>
    </xf>
    <xf numFmtId="49" fontId="8" fillId="8" borderId="75" xfId="0" applyNumberFormat="1" applyFont="1" applyFill="1" applyBorder="1" applyAlignment="1">
      <alignment horizontal="center" vertical="center" wrapText="1"/>
    </xf>
    <xf numFmtId="49" fontId="8" fillId="8" borderId="63" xfId="0" applyNumberFormat="1" applyFont="1" applyFill="1" applyBorder="1" applyAlignment="1">
      <alignment horizontal="center" vertical="center" wrapText="1"/>
    </xf>
    <xf numFmtId="164" fontId="3" fillId="8" borderId="84" xfId="0" applyNumberFormat="1" applyFont="1" applyFill="1" applyBorder="1" applyAlignment="1">
      <alignment horizontal="left" vertical="top" wrapText="1"/>
    </xf>
    <xf numFmtId="0" fontId="3" fillId="0" borderId="92" xfId="0" applyFont="1" applyFill="1" applyBorder="1" applyAlignment="1">
      <alignment vertical="top" wrapText="1"/>
    </xf>
    <xf numFmtId="0" fontId="3" fillId="0" borderId="83" xfId="0" applyFont="1" applyFill="1" applyBorder="1" applyAlignment="1">
      <alignment horizontal="center" vertical="top"/>
    </xf>
    <xf numFmtId="0" fontId="3" fillId="8" borderId="42" xfId="0" applyFont="1" applyFill="1" applyBorder="1" applyAlignment="1">
      <alignment vertical="top" wrapText="1"/>
    </xf>
    <xf numFmtId="0" fontId="3" fillId="0" borderId="89" xfId="0" applyFont="1" applyFill="1" applyBorder="1" applyAlignment="1">
      <alignment horizontal="center" vertical="top"/>
    </xf>
    <xf numFmtId="49" fontId="8" fillId="8" borderId="97" xfId="0" applyNumberFormat="1" applyFont="1" applyFill="1" applyBorder="1" applyAlignment="1">
      <alignment horizontal="center" vertical="center" wrapText="1"/>
    </xf>
    <xf numFmtId="0" fontId="3" fillId="0" borderId="46" xfId="0" applyFont="1" applyFill="1" applyBorder="1" applyAlignment="1">
      <alignment horizontal="center" vertical="top"/>
    </xf>
    <xf numFmtId="49" fontId="4" fillId="8" borderId="56" xfId="0" applyNumberFormat="1" applyFont="1" applyFill="1" applyBorder="1" applyAlignment="1">
      <alignment horizontal="center" vertical="top"/>
    </xf>
    <xf numFmtId="0" fontId="4" fillId="0" borderId="36" xfId="0" applyFont="1" applyBorder="1" applyAlignment="1">
      <alignment horizontal="center" vertical="center" wrapText="1"/>
    </xf>
    <xf numFmtId="0" fontId="6" fillId="0" borderId="7" xfId="0" applyFont="1" applyBorder="1" applyAlignment="1">
      <alignment vertical="top" wrapText="1"/>
    </xf>
    <xf numFmtId="0" fontId="3" fillId="3" borderId="31" xfId="2" applyFont="1" applyFill="1" applyBorder="1" applyAlignment="1">
      <alignment horizontal="center" vertical="top"/>
    </xf>
    <xf numFmtId="0" fontId="3" fillId="3" borderId="75" xfId="2" applyFont="1" applyFill="1" applyBorder="1" applyAlignment="1">
      <alignment horizontal="center" vertical="top"/>
    </xf>
    <xf numFmtId="0" fontId="3" fillId="3" borderId="68" xfId="2" applyFont="1" applyFill="1" applyBorder="1" applyAlignment="1">
      <alignment horizontal="center" vertical="top"/>
    </xf>
    <xf numFmtId="49" fontId="4" fillId="8" borderId="81" xfId="0" applyNumberFormat="1" applyFont="1" applyFill="1" applyBorder="1" applyAlignment="1">
      <alignment horizontal="center" vertical="top" wrapText="1"/>
    </xf>
    <xf numFmtId="164" fontId="3" fillId="8" borderId="41" xfId="0" applyNumberFormat="1" applyFont="1" applyFill="1" applyBorder="1" applyAlignment="1">
      <alignment horizontal="center" vertical="top"/>
    </xf>
    <xf numFmtId="164" fontId="3" fillId="8" borderId="68" xfId="0" applyNumberFormat="1" applyFont="1" applyFill="1" applyBorder="1" applyAlignment="1">
      <alignment horizontal="center" vertical="top"/>
    </xf>
    <xf numFmtId="0" fontId="3" fillId="8" borderId="82" xfId="0" applyFont="1" applyFill="1" applyBorder="1" applyAlignment="1">
      <alignment horizontal="center" vertical="top"/>
    </xf>
    <xf numFmtId="164" fontId="8" fillId="8" borderId="53" xfId="0" applyNumberFormat="1" applyFont="1" applyFill="1" applyBorder="1" applyAlignment="1">
      <alignment horizontal="center" vertical="top"/>
    </xf>
    <xf numFmtId="0" fontId="3" fillId="0" borderId="95" xfId="0" applyFont="1" applyFill="1" applyBorder="1" applyAlignment="1">
      <alignment vertical="top" wrapText="1"/>
    </xf>
    <xf numFmtId="0" fontId="3" fillId="0" borderId="98" xfId="0" applyFont="1" applyFill="1" applyBorder="1" applyAlignment="1">
      <alignment horizontal="center" vertical="top"/>
    </xf>
    <xf numFmtId="0" fontId="3" fillId="0" borderId="85" xfId="0" applyFont="1" applyFill="1" applyBorder="1" applyAlignment="1">
      <alignment horizontal="center" vertical="top"/>
    </xf>
    <xf numFmtId="164" fontId="3" fillId="8" borderId="31" xfId="0" applyNumberFormat="1" applyFont="1" applyFill="1" applyBorder="1" applyAlignment="1">
      <alignment horizontal="center"/>
    </xf>
    <xf numFmtId="164" fontId="10" fillId="8" borderId="42" xfId="0" applyNumberFormat="1" applyFont="1" applyFill="1" applyBorder="1" applyAlignment="1">
      <alignment horizontal="center" vertical="top"/>
    </xf>
    <xf numFmtId="164" fontId="10" fillId="8" borderId="12" xfId="0" applyNumberFormat="1" applyFont="1" applyFill="1" applyBorder="1" applyAlignment="1">
      <alignment horizontal="center" vertical="top"/>
    </xf>
    <xf numFmtId="164" fontId="3" fillId="8" borderId="42" xfId="0" applyNumberFormat="1" applyFont="1" applyFill="1" applyBorder="1" applyAlignment="1">
      <alignment horizontal="center"/>
    </xf>
    <xf numFmtId="164" fontId="3" fillId="8" borderId="46" xfId="0" applyNumberFormat="1" applyFont="1" applyFill="1" applyBorder="1" applyAlignment="1">
      <alignment horizontal="center"/>
    </xf>
    <xf numFmtId="164" fontId="10" fillId="8" borderId="31" xfId="0" applyNumberFormat="1" applyFont="1" applyFill="1" applyBorder="1" applyAlignment="1">
      <alignment horizontal="center" vertical="top"/>
    </xf>
    <xf numFmtId="0" fontId="3" fillId="0" borderId="22" xfId="0" applyFont="1" applyFill="1" applyBorder="1" applyAlignment="1">
      <alignment horizontal="center" vertical="top"/>
    </xf>
    <xf numFmtId="49" fontId="4" fillId="7" borderId="19" xfId="0" applyNumberFormat="1" applyFont="1" applyFill="1" applyBorder="1" applyAlignment="1">
      <alignment horizontal="center" vertical="top"/>
    </xf>
    <xf numFmtId="49" fontId="4" fillId="7" borderId="0" xfId="0" applyNumberFormat="1" applyFont="1" applyFill="1" applyBorder="1" applyAlignment="1">
      <alignment horizontal="center" vertical="top"/>
    </xf>
    <xf numFmtId="49" fontId="4" fillId="7" borderId="31" xfId="0" applyNumberFormat="1" applyFont="1" applyFill="1" applyBorder="1" applyAlignment="1">
      <alignment horizontal="center" vertical="top" wrapText="1"/>
    </xf>
    <xf numFmtId="49" fontId="4" fillId="7" borderId="40" xfId="0" applyNumberFormat="1" applyFont="1" applyFill="1" applyBorder="1" applyAlignment="1">
      <alignment horizontal="center" vertical="top" wrapText="1"/>
    </xf>
    <xf numFmtId="49" fontId="4" fillId="7" borderId="50" xfId="0" applyNumberFormat="1" applyFont="1" applyFill="1" applyBorder="1" applyAlignment="1">
      <alignment horizontal="center" vertical="top" wrapText="1"/>
    </xf>
    <xf numFmtId="49" fontId="4" fillId="7" borderId="21" xfId="0" applyNumberFormat="1" applyFont="1" applyFill="1" applyBorder="1" applyAlignment="1">
      <alignment horizontal="center" vertical="top" wrapText="1"/>
    </xf>
    <xf numFmtId="0" fontId="6" fillId="7" borderId="21" xfId="0" applyFont="1" applyFill="1" applyBorder="1" applyAlignment="1">
      <alignment horizontal="left" vertical="top" wrapText="1"/>
    </xf>
    <xf numFmtId="0" fontId="3" fillId="7" borderId="21" xfId="0" applyFont="1" applyFill="1" applyBorder="1" applyAlignment="1">
      <alignment horizontal="center" vertical="center" textRotation="90" wrapText="1"/>
    </xf>
    <xf numFmtId="49" fontId="3" fillId="7" borderId="21" xfId="0" applyNumberFormat="1" applyFont="1" applyFill="1" applyBorder="1" applyAlignment="1">
      <alignment horizontal="center" vertical="top"/>
    </xf>
    <xf numFmtId="49" fontId="3" fillId="7" borderId="44" xfId="0" applyNumberFormat="1" applyFont="1" applyFill="1" applyBorder="1" applyAlignment="1">
      <alignment horizontal="center" vertical="top" wrapText="1"/>
    </xf>
    <xf numFmtId="0" fontId="4" fillId="3" borderId="22" xfId="0" applyFont="1" applyFill="1" applyBorder="1" applyAlignment="1">
      <alignment horizontal="left" vertical="top" wrapText="1"/>
    </xf>
    <xf numFmtId="49" fontId="3" fillId="8" borderId="16" xfId="0" applyNumberFormat="1" applyFont="1" applyFill="1" applyBorder="1" applyAlignment="1">
      <alignment horizontal="center" vertical="top" wrapText="1"/>
    </xf>
    <xf numFmtId="0" fontId="14" fillId="7" borderId="43" xfId="0" applyFont="1" applyFill="1" applyBorder="1" applyAlignment="1">
      <alignment vertical="top" wrapText="1"/>
    </xf>
    <xf numFmtId="0" fontId="6" fillId="7" borderId="44" xfId="0" applyFont="1" applyFill="1" applyBorder="1" applyAlignment="1">
      <alignment horizontal="center" vertical="top"/>
    </xf>
    <xf numFmtId="0" fontId="6" fillId="7" borderId="21" xfId="0" applyFont="1" applyFill="1" applyBorder="1" applyAlignment="1">
      <alignment horizontal="center" vertical="top"/>
    </xf>
    <xf numFmtId="49" fontId="4" fillId="7" borderId="50" xfId="0" applyNumberFormat="1" applyFont="1" applyFill="1" applyBorder="1" applyAlignment="1">
      <alignment horizontal="center" vertical="top"/>
    </xf>
    <xf numFmtId="164" fontId="8" fillId="0" borderId="16" xfId="0" applyNumberFormat="1" applyFont="1" applyBorder="1" applyAlignment="1">
      <alignment horizontal="center" vertical="top"/>
    </xf>
    <xf numFmtId="164" fontId="8" fillId="0" borderId="47" xfId="0" applyNumberFormat="1" applyFont="1" applyBorder="1" applyAlignment="1">
      <alignment horizontal="center" vertical="top"/>
    </xf>
    <xf numFmtId="164" fontId="8" fillId="0" borderId="46" xfId="0" applyNumberFormat="1" applyFont="1" applyBorder="1" applyAlignment="1">
      <alignment horizontal="center" vertical="top"/>
    </xf>
    <xf numFmtId="164" fontId="8" fillId="0" borderId="22" xfId="0" applyNumberFormat="1" applyFont="1" applyBorder="1" applyAlignment="1">
      <alignment horizontal="center" vertical="top"/>
    </xf>
    <xf numFmtId="164" fontId="8" fillId="0" borderId="48" xfId="0" applyNumberFormat="1" applyFont="1" applyBorder="1" applyAlignment="1">
      <alignment horizontal="center" vertical="top"/>
    </xf>
    <xf numFmtId="3" fontId="3" fillId="8" borderId="61" xfId="0" applyNumberFormat="1" applyFont="1" applyFill="1" applyBorder="1" applyAlignment="1">
      <alignment horizontal="center" vertical="top"/>
    </xf>
    <xf numFmtId="0" fontId="3" fillId="8" borderId="4" xfId="0" applyFont="1" applyFill="1" applyBorder="1" applyAlignment="1">
      <alignment horizontal="center" vertical="top" wrapText="1"/>
    </xf>
    <xf numFmtId="0" fontId="3" fillId="0" borderId="88" xfId="0" applyFont="1" applyFill="1" applyBorder="1" applyAlignment="1">
      <alignment vertical="top" wrapText="1"/>
    </xf>
    <xf numFmtId="0" fontId="3" fillId="0" borderId="90" xfId="0" applyFont="1" applyFill="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2" borderId="8" xfId="0" applyNumberFormat="1" applyFont="1" applyFill="1" applyBorder="1" applyAlignment="1">
      <alignment horizontal="center" vertical="top"/>
    </xf>
    <xf numFmtId="164" fontId="10" fillId="8" borderId="19" xfId="0" applyNumberFormat="1" applyFont="1" applyFill="1" applyBorder="1" applyAlignment="1">
      <alignment horizontal="center" vertical="top"/>
    </xf>
    <xf numFmtId="49" fontId="3" fillId="8" borderId="3" xfId="0" applyNumberFormat="1" applyFont="1" applyFill="1" applyBorder="1" applyAlignment="1">
      <alignment horizontal="center" vertical="top" wrapText="1"/>
    </xf>
    <xf numFmtId="0" fontId="3" fillId="8" borderId="6" xfId="0" applyFont="1" applyFill="1" applyBorder="1" applyAlignment="1">
      <alignment vertical="top" wrapText="1"/>
    </xf>
    <xf numFmtId="164" fontId="8" fillId="3" borderId="81" xfId="0" applyNumberFormat="1" applyFont="1" applyFill="1" applyBorder="1" applyAlignment="1">
      <alignment horizontal="center" vertical="top" wrapText="1"/>
    </xf>
    <xf numFmtId="164" fontId="8" fillId="3" borderId="82" xfId="0" applyNumberFormat="1" applyFont="1" applyFill="1" applyBorder="1" applyAlignment="1">
      <alignment horizontal="center" vertical="top" wrapText="1"/>
    </xf>
    <xf numFmtId="0" fontId="22" fillId="8" borderId="54" xfId="0" applyFont="1" applyFill="1" applyBorder="1" applyAlignment="1">
      <alignment horizontal="left" vertical="top" wrapText="1"/>
    </xf>
    <xf numFmtId="1" fontId="22" fillId="8" borderId="78" xfId="0" applyNumberFormat="1" applyFont="1" applyFill="1" applyBorder="1" applyAlignment="1">
      <alignment horizontal="center" vertical="top"/>
    </xf>
    <xf numFmtId="0" fontId="3" fillId="0" borderId="50" xfId="0" applyFont="1" applyFill="1" applyBorder="1" applyAlignment="1">
      <alignment horizontal="center" vertical="top" textRotation="90" wrapText="1"/>
    </xf>
    <xf numFmtId="49" fontId="8" fillId="0" borderId="12" xfId="0" applyNumberFormat="1" applyFont="1" applyBorder="1" applyAlignment="1">
      <alignment horizontal="center" vertical="top" textRotation="90" wrapText="1"/>
    </xf>
    <xf numFmtId="0" fontId="3" fillId="3" borderId="22" xfId="0" applyFont="1" applyFill="1" applyBorder="1" applyAlignment="1">
      <alignment horizontal="left" vertical="top" wrapText="1"/>
    </xf>
    <xf numFmtId="164" fontId="3" fillId="8" borderId="96" xfId="0" applyNumberFormat="1" applyFont="1" applyFill="1" applyBorder="1" applyAlignment="1">
      <alignment vertical="top" wrapText="1"/>
    </xf>
    <xf numFmtId="164" fontId="3" fillId="8" borderId="54" xfId="0" applyNumberFormat="1" applyFont="1" applyFill="1" applyBorder="1" applyAlignment="1">
      <alignment vertical="top" wrapText="1"/>
    </xf>
    <xf numFmtId="164" fontId="3" fillId="8" borderId="87" xfId="0" applyNumberFormat="1" applyFont="1" applyFill="1" applyBorder="1" applyAlignment="1">
      <alignment vertical="top" wrapText="1"/>
    </xf>
    <xf numFmtId="3" fontId="3" fillId="8" borderId="78" xfId="0" applyNumberFormat="1" applyFont="1" applyFill="1" applyBorder="1" applyAlignment="1">
      <alignment horizontal="center" vertical="top"/>
    </xf>
    <xf numFmtId="164" fontId="3" fillId="8" borderId="14" xfId="0" applyNumberFormat="1" applyFont="1" applyFill="1" applyBorder="1" applyAlignment="1">
      <alignment vertical="top" wrapText="1"/>
    </xf>
    <xf numFmtId="0" fontId="3" fillId="8" borderId="50" xfId="0" applyFont="1" applyFill="1" applyBorder="1" applyAlignment="1">
      <alignment horizontal="left" vertical="top" wrapText="1"/>
    </xf>
    <xf numFmtId="0" fontId="3" fillId="8" borderId="100" xfId="0" applyFont="1" applyFill="1" applyBorder="1" applyAlignment="1">
      <alignment horizontal="left" vertical="top" wrapText="1"/>
    </xf>
    <xf numFmtId="0" fontId="3" fillId="0" borderId="87" xfId="0" applyFont="1" applyBorder="1" applyAlignment="1">
      <alignment vertical="top" wrapText="1"/>
    </xf>
    <xf numFmtId="0" fontId="3" fillId="8" borderId="7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8" borderId="87" xfId="0" applyFont="1" applyFill="1" applyBorder="1" applyAlignment="1">
      <alignment horizontal="left" vertical="top" wrapText="1"/>
    </xf>
    <xf numFmtId="49" fontId="22" fillId="8" borderId="31" xfId="0" applyNumberFormat="1" applyFont="1" applyFill="1" applyBorder="1" applyAlignment="1">
      <alignment horizontal="center" vertical="top"/>
    </xf>
    <xf numFmtId="49" fontId="22" fillId="8" borderId="3" xfId="0" applyNumberFormat="1" applyFont="1" applyFill="1" applyBorder="1" applyAlignment="1">
      <alignment horizontal="center" vertical="top" wrapText="1"/>
    </xf>
    <xf numFmtId="0" fontId="22" fillId="8" borderId="42" xfId="0" applyFont="1" applyFill="1" applyBorder="1" applyAlignment="1">
      <alignment horizontal="center" vertical="top" wrapText="1"/>
    </xf>
    <xf numFmtId="164" fontId="22" fillId="8" borderId="3" xfId="0" applyNumberFormat="1" applyFont="1" applyFill="1" applyBorder="1" applyAlignment="1">
      <alignment horizontal="center" vertical="top"/>
    </xf>
    <xf numFmtId="164" fontId="22" fillId="8" borderId="0" xfId="0" applyNumberFormat="1" applyFont="1" applyFill="1" applyBorder="1" applyAlignment="1">
      <alignment horizontal="center" vertical="top"/>
    </xf>
    <xf numFmtId="164" fontId="22" fillId="8" borderId="12" xfId="0" applyNumberFormat="1" applyFont="1" applyFill="1" applyBorder="1" applyAlignment="1">
      <alignment horizontal="center" vertical="top"/>
    </xf>
    <xf numFmtId="164" fontId="22" fillId="8" borderId="67" xfId="0" applyNumberFormat="1" applyFont="1" applyFill="1" applyBorder="1" applyAlignment="1">
      <alignment horizontal="center" vertical="top"/>
    </xf>
    <xf numFmtId="0" fontId="24" fillId="8" borderId="0" xfId="0" applyFont="1" applyFill="1" applyBorder="1" applyAlignment="1">
      <alignment vertical="top" wrapText="1"/>
    </xf>
    <xf numFmtId="0" fontId="22" fillId="8" borderId="12" xfId="0" applyFont="1" applyFill="1" applyBorder="1" applyAlignment="1">
      <alignment horizontal="center" vertical="top"/>
    </xf>
    <xf numFmtId="0" fontId="22" fillId="8" borderId="67" xfId="0" applyFont="1" applyFill="1" applyBorder="1" applyAlignment="1">
      <alignment horizontal="center" vertical="top"/>
    </xf>
    <xf numFmtId="0" fontId="24" fillId="8" borderId="47" xfId="0" applyFont="1" applyFill="1" applyBorder="1" applyAlignment="1">
      <alignment vertical="top" wrapText="1"/>
    </xf>
    <xf numFmtId="0" fontId="22" fillId="8" borderId="22" xfId="0" applyFont="1" applyFill="1" applyBorder="1" applyAlignment="1">
      <alignment horizontal="center" vertical="top"/>
    </xf>
    <xf numFmtId="49" fontId="22" fillId="8" borderId="61" xfId="0" applyNumberFormat="1" applyFont="1" applyFill="1" applyBorder="1" applyAlignment="1">
      <alignment horizontal="center" vertical="top"/>
    </xf>
    <xf numFmtId="49" fontId="22" fillId="8" borderId="16" xfId="0" applyNumberFormat="1" applyFont="1" applyFill="1" applyBorder="1" applyAlignment="1">
      <alignment horizontal="center" vertical="top" wrapText="1"/>
    </xf>
    <xf numFmtId="0" fontId="22" fillId="8" borderId="46" xfId="0" applyFont="1" applyFill="1" applyBorder="1" applyAlignment="1">
      <alignment horizontal="center" vertical="top" wrapText="1"/>
    </xf>
    <xf numFmtId="164" fontId="22" fillId="8" borderId="16" xfId="0" applyNumberFormat="1" applyFont="1" applyFill="1" applyBorder="1" applyAlignment="1">
      <alignment horizontal="center" vertical="top"/>
    </xf>
    <xf numFmtId="164" fontId="22" fillId="8" borderId="47" xfId="0" applyNumberFormat="1" applyFont="1" applyFill="1" applyBorder="1" applyAlignment="1">
      <alignment horizontal="center" vertical="top"/>
    </xf>
    <xf numFmtId="164" fontId="22" fillId="8" borderId="22" xfId="0" applyNumberFormat="1" applyFont="1" applyFill="1" applyBorder="1" applyAlignment="1">
      <alignment horizontal="center" vertical="top"/>
    </xf>
    <xf numFmtId="164" fontId="22" fillId="8" borderId="48" xfId="0" applyNumberFormat="1" applyFont="1" applyFill="1" applyBorder="1" applyAlignment="1">
      <alignment horizontal="center" vertical="top"/>
    </xf>
    <xf numFmtId="0" fontId="24" fillId="8" borderId="92" xfId="0" applyFont="1" applyFill="1" applyBorder="1" applyAlignment="1">
      <alignment vertical="top" wrapText="1"/>
    </xf>
    <xf numFmtId="0" fontId="22" fillId="8" borderId="83" xfId="0" applyFont="1" applyFill="1" applyBorder="1" applyAlignment="1">
      <alignment horizontal="center" vertical="top"/>
    </xf>
    <xf numFmtId="0" fontId="22" fillId="8" borderId="90" xfId="0" applyFont="1" applyFill="1" applyBorder="1" applyAlignment="1">
      <alignment horizontal="center" vertical="top"/>
    </xf>
    <xf numFmtId="164" fontId="3" fillId="0" borderId="4" xfId="0" applyNumberFormat="1" applyFont="1" applyBorder="1" applyAlignment="1">
      <alignment horizontal="center" vertical="top"/>
    </xf>
    <xf numFmtId="164" fontId="10" fillId="8" borderId="67" xfId="0" applyNumberFormat="1" applyFont="1" applyFill="1" applyBorder="1" applyAlignment="1">
      <alignment horizontal="center" vertical="top"/>
    </xf>
    <xf numFmtId="0" fontId="3" fillId="0" borderId="48" xfId="0" applyFont="1" applyFill="1" applyBorder="1" applyAlignment="1">
      <alignment horizontal="center" vertical="top"/>
    </xf>
    <xf numFmtId="164" fontId="3" fillId="8" borderId="61" xfId="0" applyNumberFormat="1" applyFont="1" applyFill="1" applyBorder="1" applyAlignment="1">
      <alignment horizontal="center"/>
    </xf>
    <xf numFmtId="164" fontId="4" fillId="7" borderId="72" xfId="0" applyNumberFormat="1" applyFont="1" applyFill="1" applyBorder="1" applyAlignment="1">
      <alignment horizontal="center" vertical="top"/>
    </xf>
    <xf numFmtId="0" fontId="3" fillId="8" borderId="42" xfId="0" applyFont="1" applyFill="1" applyBorder="1" applyAlignment="1">
      <alignment vertical="top"/>
    </xf>
    <xf numFmtId="0" fontId="6" fillId="8" borderId="6" xfId="0" applyFont="1" applyFill="1" applyBorder="1" applyAlignment="1">
      <alignment vertical="top" wrapText="1"/>
    </xf>
    <xf numFmtId="0" fontId="6" fillId="8" borderId="50" xfId="0" applyFont="1" applyFill="1" applyBorder="1" applyAlignment="1">
      <alignment vertical="top" wrapText="1"/>
    </xf>
    <xf numFmtId="3" fontId="3" fillId="8" borderId="13" xfId="0" applyNumberFormat="1" applyFont="1" applyFill="1" applyBorder="1" applyAlignment="1">
      <alignment horizontal="center" vertical="top"/>
    </xf>
    <xf numFmtId="164" fontId="4" fillId="7" borderId="42" xfId="0" applyNumberFormat="1" applyFont="1" applyFill="1" applyBorder="1" applyAlignment="1">
      <alignment horizontal="center" vertical="top"/>
    </xf>
    <xf numFmtId="164" fontId="4" fillId="7" borderId="12" xfId="0" applyNumberFormat="1" applyFont="1" applyFill="1" applyBorder="1" applyAlignment="1">
      <alignment horizontal="center" vertical="top"/>
    </xf>
    <xf numFmtId="164" fontId="4" fillId="7" borderId="67" xfId="0" applyNumberFormat="1" applyFont="1" applyFill="1" applyBorder="1" applyAlignment="1">
      <alignment horizontal="center" vertical="top"/>
    </xf>
    <xf numFmtId="164" fontId="4" fillId="7" borderId="3" xfId="0" applyNumberFormat="1" applyFont="1" applyFill="1" applyBorder="1" applyAlignment="1">
      <alignment horizontal="center" vertical="top"/>
    </xf>
    <xf numFmtId="164" fontId="3" fillId="8" borderId="69" xfId="0" applyNumberFormat="1" applyFont="1" applyFill="1" applyBorder="1" applyAlignment="1">
      <alignment horizontal="center" vertical="top"/>
    </xf>
    <xf numFmtId="0" fontId="3" fillId="8" borderId="34" xfId="0" applyFont="1" applyFill="1" applyBorder="1" applyAlignment="1">
      <alignment horizontal="center" vertical="top" wrapText="1"/>
    </xf>
    <xf numFmtId="0" fontId="3" fillId="8" borderId="3" xfId="0" applyFont="1" applyFill="1" applyBorder="1" applyAlignment="1">
      <alignment horizontal="center" vertical="top"/>
    </xf>
    <xf numFmtId="0" fontId="3" fillId="8" borderId="16" xfId="0" applyFont="1" applyFill="1" applyBorder="1" applyAlignment="1">
      <alignment horizontal="center" vertical="top"/>
    </xf>
    <xf numFmtId="164" fontId="3" fillId="8" borderId="16" xfId="0" applyNumberFormat="1" applyFont="1" applyFill="1" applyBorder="1" applyAlignment="1">
      <alignment horizontal="center" vertical="top"/>
    </xf>
    <xf numFmtId="164" fontId="3" fillId="8" borderId="61"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8" borderId="46" xfId="0" applyFont="1" applyFill="1" applyBorder="1" applyAlignment="1">
      <alignment vertical="top" wrapText="1"/>
    </xf>
    <xf numFmtId="0" fontId="3" fillId="8" borderId="22" xfId="0" applyFont="1" applyFill="1" applyBorder="1" applyAlignment="1">
      <alignment vertical="top" wrapText="1"/>
    </xf>
    <xf numFmtId="0" fontId="3" fillId="8" borderId="22" xfId="0" applyFont="1" applyFill="1" applyBorder="1" applyAlignment="1">
      <alignment vertical="top"/>
    </xf>
    <xf numFmtId="0" fontId="3" fillId="0" borderId="99" xfId="0" applyFont="1" applyFill="1" applyBorder="1" applyAlignment="1">
      <alignment horizontal="center" vertical="top"/>
    </xf>
    <xf numFmtId="0" fontId="10" fillId="8" borderId="7" xfId="0" applyFont="1" applyFill="1" applyBorder="1" applyAlignment="1">
      <alignment vertical="top" wrapText="1"/>
    </xf>
    <xf numFmtId="0" fontId="3" fillId="8" borderId="8" xfId="0" applyFont="1" applyFill="1" applyBorder="1" applyAlignment="1">
      <alignment horizontal="center" vertical="top"/>
    </xf>
    <xf numFmtId="0" fontId="2" fillId="8" borderId="40" xfId="0" applyFont="1" applyFill="1" applyBorder="1" applyAlignment="1">
      <alignment horizontal="center" vertical="top"/>
    </xf>
    <xf numFmtId="0" fontId="3" fillId="8" borderId="40" xfId="0" applyFont="1" applyFill="1" applyBorder="1" applyAlignment="1">
      <alignment horizontal="center" vertical="top"/>
    </xf>
    <xf numFmtId="49" fontId="3" fillId="8" borderId="8" xfId="0" applyNumberFormat="1" applyFont="1" applyFill="1" applyBorder="1" applyAlignment="1">
      <alignment horizontal="center" vertical="center"/>
    </xf>
    <xf numFmtId="49" fontId="3" fillId="8" borderId="44" xfId="0" applyNumberFormat="1" applyFont="1" applyFill="1" applyBorder="1" applyAlignment="1">
      <alignment horizontal="center" vertical="center"/>
    </xf>
    <xf numFmtId="49" fontId="3" fillId="8" borderId="102" xfId="0" applyNumberFormat="1" applyFont="1" applyFill="1" applyBorder="1" applyAlignment="1">
      <alignment horizontal="left" vertical="top" wrapText="1"/>
    </xf>
    <xf numFmtId="49" fontId="8" fillId="8" borderId="78" xfId="0" applyNumberFormat="1" applyFont="1" applyFill="1" applyBorder="1" applyAlignment="1">
      <alignment horizontal="center" vertical="center" wrapText="1"/>
    </xf>
    <xf numFmtId="49" fontId="3" fillId="8" borderId="78" xfId="0" applyNumberFormat="1" applyFont="1" applyFill="1" applyBorder="1" applyAlignment="1">
      <alignment horizontal="left" vertical="top" wrapText="1"/>
    </xf>
    <xf numFmtId="49" fontId="3" fillId="8" borderId="96" xfId="0" applyNumberFormat="1" applyFont="1" applyFill="1" applyBorder="1" applyAlignment="1">
      <alignment horizontal="left" vertical="top" wrapText="1"/>
    </xf>
    <xf numFmtId="49" fontId="8" fillId="8" borderId="81" xfId="0" applyNumberFormat="1" applyFont="1" applyFill="1" applyBorder="1" applyAlignment="1">
      <alignment horizontal="center" vertical="center"/>
    </xf>
    <xf numFmtId="49" fontId="8" fillId="8" borderId="78" xfId="0" applyNumberFormat="1" applyFont="1" applyFill="1" applyBorder="1" applyAlignment="1">
      <alignment horizontal="center" vertical="center"/>
    </xf>
    <xf numFmtId="0" fontId="3" fillId="8" borderId="101" xfId="0" applyFont="1" applyFill="1" applyBorder="1" applyAlignment="1">
      <alignment vertical="top" wrapText="1"/>
    </xf>
    <xf numFmtId="0" fontId="3" fillId="8" borderId="103" xfId="0" applyFont="1" applyFill="1" applyBorder="1" applyAlignment="1">
      <alignment vertical="top" wrapText="1"/>
    </xf>
    <xf numFmtId="164" fontId="3" fillId="8" borderId="16"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0" fontId="22" fillId="8" borderId="6" xfId="0" applyFont="1" applyFill="1" applyBorder="1" applyAlignment="1">
      <alignment horizontal="left" vertical="top" wrapText="1"/>
    </xf>
    <xf numFmtId="3" fontId="3" fillId="8" borderId="31" xfId="0" applyNumberFormat="1" applyFont="1" applyFill="1" applyBorder="1" applyAlignment="1">
      <alignment horizontal="center" vertical="top" wrapText="1"/>
    </xf>
    <xf numFmtId="49" fontId="4" fillId="8" borderId="49" xfId="0" applyNumberFormat="1" applyFont="1" applyFill="1" applyBorder="1" applyAlignment="1">
      <alignment vertical="top"/>
    </xf>
    <xf numFmtId="0" fontId="3" fillId="3" borderId="35" xfId="0" applyFont="1" applyFill="1" applyBorder="1" applyAlignment="1">
      <alignment vertical="top" wrapText="1"/>
    </xf>
    <xf numFmtId="3" fontId="8" fillId="8" borderId="35" xfId="0" applyNumberFormat="1" applyFont="1" applyFill="1" applyBorder="1" applyAlignment="1">
      <alignment vertical="top" wrapText="1"/>
    </xf>
    <xf numFmtId="3" fontId="4" fillId="8" borderId="35" xfId="3" applyNumberFormat="1" applyFont="1" applyFill="1" applyBorder="1" applyAlignment="1">
      <alignment horizontal="center" vertical="top"/>
    </xf>
    <xf numFmtId="3" fontId="22" fillId="8" borderId="35" xfId="0" applyNumberFormat="1" applyFont="1" applyFill="1" applyBorder="1" applyAlignment="1">
      <alignment horizontal="center" vertical="top"/>
    </xf>
    <xf numFmtId="0" fontId="3" fillId="8" borderId="35" xfId="0" applyNumberFormat="1" applyFont="1" applyFill="1" applyBorder="1" applyAlignment="1">
      <alignment horizontal="center" vertical="top"/>
    </xf>
    <xf numFmtId="0" fontId="3" fillId="8" borderId="20" xfId="0" applyNumberFormat="1" applyFont="1" applyFill="1" applyBorder="1" applyAlignment="1">
      <alignment horizontal="center" vertical="top"/>
    </xf>
    <xf numFmtId="49" fontId="4" fillId="9" borderId="43" xfId="0" applyNumberFormat="1" applyFont="1" applyFill="1" applyBorder="1" applyAlignment="1">
      <alignment vertical="top"/>
    </xf>
    <xf numFmtId="49" fontId="4" fillId="8" borderId="21" xfId="0" applyNumberFormat="1" applyFont="1" applyFill="1" applyBorder="1" applyAlignment="1">
      <alignment vertical="top"/>
    </xf>
    <xf numFmtId="49" fontId="4" fillId="8" borderId="8" xfId="0" applyNumberFormat="1" applyFont="1" applyFill="1" applyBorder="1" applyAlignment="1">
      <alignment horizontal="center" vertical="top"/>
    </xf>
    <xf numFmtId="0" fontId="3" fillId="3" borderId="40" xfId="0" applyFont="1" applyFill="1" applyBorder="1" applyAlignment="1">
      <alignment vertical="top" wrapText="1"/>
    </xf>
    <xf numFmtId="3" fontId="8" fillId="8" borderId="40" xfId="0" applyNumberFormat="1" applyFont="1" applyFill="1" applyBorder="1" applyAlignment="1">
      <alignment vertical="top" wrapText="1"/>
    </xf>
    <xf numFmtId="3" fontId="4" fillId="8" borderId="40" xfId="3" applyNumberFormat="1" applyFont="1" applyFill="1" applyBorder="1" applyAlignment="1">
      <alignment horizontal="center" vertical="top"/>
    </xf>
    <xf numFmtId="0" fontId="3" fillId="8" borderId="5" xfId="0" applyFont="1" applyFill="1" applyBorder="1" applyAlignment="1">
      <alignment horizontal="center" vertical="top"/>
    </xf>
    <xf numFmtId="164" fontId="3" fillId="8" borderId="104" xfId="0" applyNumberFormat="1" applyFont="1" applyFill="1" applyBorder="1" applyAlignment="1">
      <alignment horizontal="center" vertical="top"/>
    </xf>
    <xf numFmtId="164" fontId="3" fillId="8" borderId="9" xfId="0" applyNumberFormat="1" applyFont="1" applyFill="1" applyBorder="1" applyAlignment="1">
      <alignment horizontal="center" vertical="top"/>
    </xf>
    <xf numFmtId="49" fontId="4" fillId="9" borderId="55" xfId="0" applyNumberFormat="1" applyFont="1" applyFill="1" applyBorder="1" applyAlignment="1">
      <alignment vertical="top"/>
    </xf>
    <xf numFmtId="49" fontId="4" fillId="2" borderId="19" xfId="0" applyNumberFormat="1" applyFont="1" applyFill="1" applyBorder="1" applyAlignment="1">
      <alignment vertical="top"/>
    </xf>
    <xf numFmtId="49" fontId="4" fillId="2" borderId="8" xfId="0" applyNumberFormat="1" applyFont="1" applyFill="1" applyBorder="1" applyAlignment="1">
      <alignment vertical="top"/>
    </xf>
    <xf numFmtId="164" fontId="20" fillId="8" borderId="12" xfId="0" applyNumberFormat="1" applyFont="1" applyFill="1" applyBorder="1" applyAlignment="1">
      <alignment horizontal="center" vertical="top"/>
    </xf>
    <xf numFmtId="164" fontId="3" fillId="0" borderId="16" xfId="0" applyNumberFormat="1" applyFont="1" applyBorder="1" applyAlignment="1">
      <alignment horizontal="center" vertical="top" wrapText="1"/>
    </xf>
    <xf numFmtId="164" fontId="3" fillId="0" borderId="46" xfId="0" applyNumberFormat="1" applyFont="1" applyFill="1" applyBorder="1" applyAlignment="1">
      <alignment horizontal="center" vertical="top"/>
    </xf>
    <xf numFmtId="49" fontId="4" fillId="9" borderId="23"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49" fontId="7" fillId="6" borderId="39" xfId="0" applyNumberFormat="1" applyFont="1" applyFill="1" applyBorder="1" applyAlignment="1">
      <alignment horizontal="left" vertical="top" wrapText="1"/>
    </xf>
    <xf numFmtId="0" fontId="7" fillId="4" borderId="27"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2" borderId="27" xfId="0"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0" fontId="8" fillId="0" borderId="0" xfId="0" applyNumberFormat="1" applyFont="1" applyFill="1" applyBorder="1" applyAlignment="1">
      <alignment horizontal="left" vertical="top" wrapText="1"/>
    </xf>
    <xf numFmtId="0" fontId="3" fillId="0" borderId="0" xfId="0" applyFont="1" applyAlignment="1">
      <alignment vertical="center" wrapText="1"/>
    </xf>
    <xf numFmtId="0" fontId="6" fillId="0" borderId="0" xfId="0" applyFont="1" applyAlignment="1"/>
    <xf numFmtId="164" fontId="20" fillId="8" borderId="46" xfId="0" applyNumberFormat="1" applyFont="1" applyFill="1" applyBorder="1" applyAlignment="1">
      <alignment horizontal="center" vertical="top"/>
    </xf>
    <xf numFmtId="49" fontId="4" fillId="8" borderId="40" xfId="0" applyNumberFormat="1" applyFont="1" applyFill="1" applyBorder="1" applyAlignment="1">
      <alignment horizontal="center" vertical="top" wrapText="1"/>
    </xf>
    <xf numFmtId="49" fontId="4" fillId="8" borderId="50" xfId="0" applyNumberFormat="1" applyFont="1" applyFill="1" applyBorder="1" applyAlignment="1">
      <alignment horizontal="center" vertical="top"/>
    </xf>
    <xf numFmtId="49" fontId="4" fillId="8" borderId="50" xfId="0" applyNumberFormat="1" applyFont="1" applyFill="1" applyBorder="1" applyAlignment="1">
      <alignment horizontal="center" vertical="top" wrapText="1"/>
    </xf>
    <xf numFmtId="164" fontId="4" fillId="5" borderId="57" xfId="0" applyNumberFormat="1" applyFont="1" applyFill="1" applyBorder="1" applyAlignment="1">
      <alignment horizontal="center" vertical="top" wrapText="1"/>
    </xf>
    <xf numFmtId="0" fontId="16" fillId="0" borderId="0" xfId="0" applyFont="1" applyFill="1" applyAlignment="1">
      <alignment horizontal="center" vertical="top" wrapText="1"/>
    </xf>
    <xf numFmtId="0" fontId="3" fillId="0" borderId="0" xfId="0" applyNumberFormat="1" applyFont="1" applyFill="1" applyAlignment="1">
      <alignment vertical="top"/>
    </xf>
    <xf numFmtId="0" fontId="3" fillId="0" borderId="0" xfId="0" applyFont="1" applyFill="1" applyAlignment="1">
      <alignment horizontal="center" vertical="top"/>
    </xf>
    <xf numFmtId="0" fontId="3" fillId="0" borderId="21" xfId="0" applyFont="1" applyFill="1" applyBorder="1" applyAlignment="1">
      <alignment horizontal="right" vertical="top"/>
    </xf>
    <xf numFmtId="3" fontId="3" fillId="0" borderId="0" xfId="0" applyNumberFormat="1" applyFont="1" applyBorder="1" applyAlignment="1">
      <alignment vertical="top"/>
    </xf>
    <xf numFmtId="0" fontId="10" fillId="8" borderId="58" xfId="0" applyFont="1" applyFill="1" applyBorder="1" applyAlignment="1">
      <alignment vertical="top" wrapText="1"/>
    </xf>
    <xf numFmtId="1" fontId="3" fillId="8" borderId="12" xfId="0" applyNumberFormat="1" applyFont="1" applyFill="1" applyBorder="1" applyAlignment="1">
      <alignment horizontal="center" vertical="top"/>
    </xf>
    <xf numFmtId="1" fontId="3" fillId="8" borderId="67" xfId="0" applyNumberFormat="1" applyFont="1" applyFill="1" applyBorder="1" applyAlignment="1">
      <alignment horizontal="center" vertical="top"/>
    </xf>
    <xf numFmtId="3" fontId="3" fillId="8" borderId="56" xfId="0" applyNumberFormat="1" applyFont="1" applyFill="1" applyBorder="1" applyAlignment="1">
      <alignment horizontal="center" vertical="top"/>
    </xf>
    <xf numFmtId="0" fontId="0" fillId="0" borderId="40" xfId="0" applyFont="1" applyBorder="1" applyAlignment="1">
      <alignment horizontal="left" vertical="top" wrapText="1"/>
    </xf>
    <xf numFmtId="3" fontId="3" fillId="8" borderId="68" xfId="0" applyNumberFormat="1" applyFont="1" applyFill="1" applyBorder="1" applyAlignment="1">
      <alignment horizontal="center" vertical="top"/>
    </xf>
    <xf numFmtId="3" fontId="3" fillId="8" borderId="63" xfId="0" applyNumberFormat="1" applyFont="1" applyFill="1" applyBorder="1" applyAlignment="1">
      <alignment horizontal="center" vertical="top"/>
    </xf>
    <xf numFmtId="0" fontId="21" fillId="8" borderId="105" xfId="0" applyFont="1" applyFill="1" applyBorder="1" applyAlignment="1">
      <alignment vertical="top" wrapText="1"/>
    </xf>
    <xf numFmtId="0" fontId="3" fillId="8" borderId="79" xfId="0" applyFont="1" applyFill="1" applyBorder="1" applyAlignment="1">
      <alignment horizontal="center" vertical="top"/>
    </xf>
    <xf numFmtId="0" fontId="3" fillId="8" borderId="66" xfId="0" applyFont="1" applyFill="1" applyBorder="1" applyAlignment="1">
      <alignment horizontal="center" vertical="top"/>
    </xf>
    <xf numFmtId="0" fontId="0" fillId="0" borderId="40" xfId="0" applyFont="1" applyBorder="1" applyAlignment="1">
      <alignment horizontal="center" vertical="center" textRotation="90" wrapText="1"/>
    </xf>
    <xf numFmtId="49" fontId="3" fillId="8" borderId="18" xfId="0" applyNumberFormat="1" applyFont="1" applyFill="1" applyBorder="1" applyAlignment="1">
      <alignment horizontal="center" vertical="top"/>
    </xf>
    <xf numFmtId="0" fontId="3" fillId="0" borderId="58" xfId="0" applyFont="1" applyFill="1" applyBorder="1" applyAlignment="1">
      <alignment vertical="top" wrapText="1"/>
    </xf>
    <xf numFmtId="0" fontId="3" fillId="0" borderId="79" xfId="0" applyFont="1" applyFill="1" applyBorder="1" applyAlignment="1">
      <alignment horizontal="center" vertical="top"/>
    </xf>
    <xf numFmtId="0" fontId="3" fillId="0" borderId="106" xfId="0" applyFont="1" applyFill="1" applyBorder="1" applyAlignment="1">
      <alignment horizontal="center" vertical="top"/>
    </xf>
    <xf numFmtId="0" fontId="0" fillId="8" borderId="40" xfId="0" applyFont="1" applyFill="1" applyBorder="1" applyAlignment="1">
      <alignment horizontal="left" vertical="top" wrapText="1"/>
    </xf>
    <xf numFmtId="0" fontId="10" fillId="3" borderId="75" xfId="2" applyFont="1" applyFill="1" applyBorder="1" applyAlignment="1">
      <alignment horizontal="center" vertical="top"/>
    </xf>
    <xf numFmtId="0" fontId="10" fillId="3" borderId="63" xfId="2" applyFont="1" applyFill="1" applyBorder="1" applyAlignment="1">
      <alignment horizontal="center" vertical="top"/>
    </xf>
    <xf numFmtId="0" fontId="10" fillId="3" borderId="68" xfId="2" applyFont="1" applyFill="1" applyBorder="1" applyAlignment="1">
      <alignment horizontal="center" vertical="top"/>
    </xf>
    <xf numFmtId="0" fontId="10" fillId="0" borderId="76" xfId="1" applyFont="1" applyBorder="1" applyAlignment="1">
      <alignment horizontal="center" vertical="top"/>
    </xf>
    <xf numFmtId="0" fontId="10" fillId="0" borderId="76" xfId="1" applyFont="1" applyFill="1" applyBorder="1" applyAlignment="1">
      <alignment horizontal="center" vertical="top"/>
    </xf>
    <xf numFmtId="0" fontId="10" fillId="0" borderId="66" xfId="1" applyFont="1" applyFill="1" applyBorder="1" applyAlignment="1">
      <alignment horizontal="center" vertical="top"/>
    </xf>
    <xf numFmtId="0" fontId="10" fillId="8" borderId="76" xfId="1" applyFont="1" applyFill="1" applyBorder="1" applyAlignment="1">
      <alignment horizontal="center" vertical="top"/>
    </xf>
    <xf numFmtId="0" fontId="10" fillId="8" borderId="66" xfId="1" applyFont="1" applyFill="1" applyBorder="1" applyAlignment="1">
      <alignment horizontal="center" vertical="top"/>
    </xf>
    <xf numFmtId="0" fontId="10" fillId="8" borderId="40" xfId="0" applyFont="1" applyFill="1" applyBorder="1" applyAlignment="1">
      <alignment horizontal="center" vertical="top"/>
    </xf>
    <xf numFmtId="0" fontId="10" fillId="8" borderId="18" xfId="0" applyFont="1" applyFill="1" applyBorder="1" applyAlignment="1">
      <alignment horizontal="center" vertical="top"/>
    </xf>
    <xf numFmtId="0" fontId="4" fillId="8" borderId="19" xfId="0" applyFont="1" applyFill="1" applyBorder="1" applyAlignment="1">
      <alignment horizontal="center" vertical="top"/>
    </xf>
    <xf numFmtId="0" fontId="4" fillId="8" borderId="0" xfId="0" applyFont="1" applyFill="1" applyBorder="1" applyAlignment="1">
      <alignment horizontal="center" vertical="top"/>
    </xf>
    <xf numFmtId="0" fontId="3" fillId="8" borderId="12" xfId="0" applyFont="1" applyFill="1" applyBorder="1" applyAlignment="1">
      <alignment horizontal="center" vertical="top" wrapText="1"/>
    </xf>
    <xf numFmtId="0" fontId="3" fillId="8" borderId="13" xfId="0" applyFont="1" applyFill="1" applyBorder="1" applyAlignment="1">
      <alignment horizontal="center" vertical="top" wrapText="1"/>
    </xf>
    <xf numFmtId="0" fontId="27" fillId="0" borderId="24" xfId="0" applyFont="1" applyBorder="1" applyAlignment="1">
      <alignment horizontal="center" vertical="center" wrapText="1"/>
    </xf>
    <xf numFmtId="0" fontId="27" fillId="0" borderId="5" xfId="0" applyFont="1" applyBorder="1" applyAlignment="1">
      <alignment horizontal="center" vertical="center" wrapText="1"/>
    </xf>
    <xf numFmtId="0" fontId="8" fillId="0" borderId="0" xfId="0" applyNumberFormat="1" applyFont="1" applyFill="1" applyBorder="1" applyAlignment="1">
      <alignment horizontal="left" vertical="top"/>
    </xf>
    <xf numFmtId="0" fontId="3" fillId="8" borderId="50" xfId="0" applyFont="1" applyFill="1" applyBorder="1" applyAlignment="1">
      <alignment horizontal="center" vertical="top" textRotation="90" wrapText="1"/>
    </xf>
    <xf numFmtId="0" fontId="3" fillId="8" borderId="3" xfId="0" applyFont="1" applyFill="1" applyBorder="1" applyAlignment="1">
      <alignment horizontal="center" vertical="top" wrapText="1"/>
    </xf>
    <xf numFmtId="164" fontId="3" fillId="0" borderId="3" xfId="0" applyNumberFormat="1" applyFont="1" applyBorder="1" applyAlignment="1">
      <alignment horizontal="center" vertical="top"/>
    </xf>
    <xf numFmtId="164" fontId="10" fillId="8" borderId="35" xfId="0" applyNumberFormat="1" applyFont="1" applyFill="1" applyBorder="1" applyAlignment="1">
      <alignment horizontal="center" vertical="top"/>
    </xf>
    <xf numFmtId="164" fontId="10" fillId="8" borderId="69"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164" fontId="3" fillId="8" borderId="11" xfId="0" applyNumberFormat="1" applyFont="1" applyFill="1" applyBorder="1" applyAlignment="1">
      <alignment horizontal="left" vertical="top" wrapText="1"/>
    </xf>
    <xf numFmtId="164" fontId="3" fillId="8" borderId="70" xfId="0" applyNumberFormat="1" applyFont="1" applyFill="1" applyBorder="1" applyAlignment="1">
      <alignment horizontal="left" vertical="top" wrapText="1"/>
    </xf>
    <xf numFmtId="3" fontId="3" fillId="8" borderId="1" xfId="0" applyNumberFormat="1" applyFont="1" applyFill="1" applyBorder="1" applyAlignment="1">
      <alignment horizontal="center" vertical="top"/>
    </xf>
    <xf numFmtId="0" fontId="3" fillId="8" borderId="15" xfId="0" applyFont="1" applyFill="1" applyBorder="1" applyAlignment="1">
      <alignment horizontal="center" vertical="top"/>
    </xf>
    <xf numFmtId="164" fontId="8" fillId="8" borderId="15" xfId="0" applyNumberFormat="1" applyFont="1" applyFill="1" applyBorder="1" applyAlignment="1">
      <alignment horizontal="center" vertical="top"/>
    </xf>
    <xf numFmtId="3" fontId="3" fillId="8" borderId="107" xfId="0" applyNumberFormat="1" applyFont="1" applyFill="1" applyBorder="1" applyAlignment="1">
      <alignment horizontal="center" vertical="top"/>
    </xf>
    <xf numFmtId="0" fontId="3" fillId="8" borderId="19" xfId="0" applyFont="1" applyFill="1" applyBorder="1" applyAlignment="1">
      <alignment horizontal="center" vertical="top"/>
    </xf>
    <xf numFmtId="0" fontId="3" fillId="8" borderId="50" xfId="0" applyFont="1" applyFill="1" applyBorder="1" applyAlignment="1">
      <alignment horizontal="center" vertical="top" wrapText="1"/>
    </xf>
    <xf numFmtId="0" fontId="10" fillId="0" borderId="54" xfId="0" applyFont="1" applyBorder="1" applyAlignment="1">
      <alignment vertical="top" wrapText="1"/>
    </xf>
    <xf numFmtId="0" fontId="3" fillId="0" borderId="78" xfId="1" applyFont="1" applyBorder="1" applyAlignment="1">
      <alignment horizontal="center" vertical="top"/>
    </xf>
    <xf numFmtId="0" fontId="3" fillId="0" borderId="75" xfId="1" applyFont="1" applyBorder="1" applyAlignment="1">
      <alignment horizontal="center" vertical="top"/>
    </xf>
    <xf numFmtId="0" fontId="3" fillId="0" borderId="75" xfId="1" applyFont="1" applyFill="1" applyBorder="1" applyAlignment="1">
      <alignment horizontal="center" vertical="top"/>
    </xf>
    <xf numFmtId="0" fontId="3" fillId="0" borderId="63" xfId="1" applyFont="1" applyFill="1" applyBorder="1" applyAlignment="1">
      <alignment horizontal="center" vertical="top"/>
    </xf>
    <xf numFmtId="49" fontId="23" fillId="8" borderId="12" xfId="0" applyNumberFormat="1" applyFont="1" applyFill="1" applyBorder="1" applyAlignment="1">
      <alignment horizontal="center" vertical="top"/>
    </xf>
    <xf numFmtId="0" fontId="3" fillId="2" borderId="43" xfId="0" applyFont="1" applyFill="1" applyBorder="1" applyAlignment="1">
      <alignment horizontal="center" vertical="top" wrapText="1"/>
    </xf>
    <xf numFmtId="49" fontId="4" fillId="2" borderId="19"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0" fontId="3" fillId="9" borderId="24" xfId="0" applyFont="1" applyFill="1" applyBorder="1" applyAlignment="1">
      <alignment horizontal="center" vertical="top"/>
    </xf>
    <xf numFmtId="0" fontId="3" fillId="9" borderId="25" xfId="0" applyFont="1" applyFill="1" applyBorder="1" applyAlignment="1">
      <alignment horizontal="center" vertical="top"/>
    </xf>
    <xf numFmtId="0" fontId="3" fillId="4" borderId="24" xfId="0" applyFont="1" applyFill="1" applyBorder="1" applyAlignment="1">
      <alignment horizontal="center" vertical="top"/>
    </xf>
    <xf numFmtId="0" fontId="3" fillId="4" borderId="25" xfId="0" applyFont="1" applyFill="1" applyBorder="1" applyAlignment="1">
      <alignment horizontal="center" vertical="top"/>
    </xf>
    <xf numFmtId="0" fontId="4" fillId="9" borderId="25" xfId="0" applyFont="1" applyFill="1" applyBorder="1" applyAlignment="1">
      <alignment horizontal="left" vertical="top"/>
    </xf>
    <xf numFmtId="0" fontId="4" fillId="2" borderId="25" xfId="0" applyFont="1" applyFill="1" applyBorder="1" applyAlignment="1">
      <alignment horizontal="left" vertical="top" wrapText="1"/>
    </xf>
    <xf numFmtId="0" fontId="3" fillId="8" borderId="6" xfId="0" applyFont="1" applyFill="1" applyBorder="1" applyAlignment="1">
      <alignment vertical="top" wrapText="1"/>
    </xf>
    <xf numFmtId="0" fontId="3" fillId="8" borderId="81" xfId="0" applyFont="1" applyFill="1" applyBorder="1" applyAlignment="1">
      <alignment horizontal="left" vertical="top" wrapText="1"/>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4" fillId="0" borderId="39" xfId="0" applyFont="1" applyBorder="1" applyAlignment="1">
      <alignment horizontal="center" vertical="center"/>
    </xf>
    <xf numFmtId="164" fontId="3" fillId="8" borderId="3"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0" fontId="3" fillId="8" borderId="3" xfId="0" applyFont="1" applyFill="1" applyBorder="1" applyAlignment="1">
      <alignment horizontal="center" vertical="top"/>
    </xf>
    <xf numFmtId="0" fontId="3" fillId="8" borderId="16" xfId="0" applyFont="1" applyFill="1" applyBorder="1" applyAlignment="1">
      <alignment horizontal="center" vertical="top"/>
    </xf>
    <xf numFmtId="49" fontId="4" fillId="8" borderId="12" xfId="0" applyNumberFormat="1" applyFont="1" applyFill="1" applyBorder="1" applyAlignment="1">
      <alignment horizontal="center" vertical="top"/>
    </xf>
    <xf numFmtId="0" fontId="8" fillId="8" borderId="12" xfId="0" applyFont="1" applyFill="1" applyBorder="1" applyAlignment="1">
      <alignment horizontal="center" vertical="center" textRotation="90" wrapText="1"/>
    </xf>
    <xf numFmtId="49" fontId="3" fillId="8" borderId="31"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49" fontId="4" fillId="2" borderId="25" xfId="0" applyNumberFormat="1" applyFont="1" applyFill="1" applyBorder="1" applyAlignment="1">
      <alignment horizontal="left" vertical="top"/>
    </xf>
    <xf numFmtId="164" fontId="8" fillId="8" borderId="3" xfId="0" applyNumberFormat="1" applyFont="1" applyFill="1" applyBorder="1" applyAlignment="1">
      <alignment horizontal="center" vertical="top"/>
    </xf>
    <xf numFmtId="164" fontId="8" fillId="8" borderId="16" xfId="0" applyNumberFormat="1" applyFont="1" applyFill="1" applyBorder="1" applyAlignment="1">
      <alignment horizontal="center" vertical="top"/>
    </xf>
    <xf numFmtId="0" fontId="3" fillId="8" borderId="50" xfId="0" applyFont="1" applyFill="1" applyBorder="1" applyAlignment="1">
      <alignment horizontal="center" vertical="center" textRotation="90" wrapText="1"/>
    </xf>
    <xf numFmtId="49" fontId="4" fillId="8" borderId="31" xfId="0" applyNumberFormat="1" applyFont="1" applyFill="1" applyBorder="1" applyAlignment="1">
      <alignment horizontal="center" vertical="top"/>
    </xf>
    <xf numFmtId="49" fontId="4" fillId="8" borderId="19" xfId="0" applyNumberFormat="1" applyFont="1" applyFill="1" applyBorder="1" applyAlignment="1">
      <alignment horizontal="center" vertical="top"/>
    </xf>
    <xf numFmtId="0" fontId="3" fillId="8" borderId="42" xfId="0" applyFont="1" applyFill="1" applyBorder="1" applyAlignment="1">
      <alignment horizontal="center" vertical="top"/>
    </xf>
    <xf numFmtId="164" fontId="3" fillId="8" borderId="67" xfId="0" applyNumberFormat="1" applyFont="1" applyFill="1" applyBorder="1" applyAlignment="1">
      <alignment horizontal="center" vertical="top"/>
    </xf>
    <xf numFmtId="0" fontId="3" fillId="8" borderId="12" xfId="0" applyFont="1" applyFill="1" applyBorder="1" applyAlignment="1">
      <alignment horizontal="center" vertical="center" textRotation="90" wrapText="1"/>
    </xf>
    <xf numFmtId="0" fontId="10" fillId="3" borderId="82" xfId="2" applyFont="1" applyFill="1" applyBorder="1" applyAlignment="1">
      <alignment horizontal="center" vertical="top"/>
    </xf>
    <xf numFmtId="49" fontId="8" fillId="8" borderId="68" xfId="0" applyNumberFormat="1" applyFont="1" applyFill="1" applyBorder="1" applyAlignment="1">
      <alignment horizontal="center" vertical="center"/>
    </xf>
    <xf numFmtId="49" fontId="8" fillId="8" borderId="63" xfId="0" applyNumberFormat="1" applyFont="1" applyFill="1" applyBorder="1" applyAlignment="1">
      <alignment horizontal="center" vertical="center"/>
    </xf>
    <xf numFmtId="0" fontId="3" fillId="8" borderId="12" xfId="0" applyFont="1" applyFill="1" applyBorder="1" applyAlignment="1">
      <alignment horizontal="center" vertical="top"/>
    </xf>
    <xf numFmtId="0" fontId="3" fillId="8" borderId="13" xfId="0" applyFont="1" applyFill="1" applyBorder="1" applyAlignment="1">
      <alignment horizontal="center" vertical="top"/>
    </xf>
    <xf numFmtId="49" fontId="4" fillId="0" borderId="31" xfId="0" applyNumberFormat="1" applyFont="1" applyBorder="1" applyAlignment="1">
      <alignment horizontal="center" vertical="top"/>
    </xf>
    <xf numFmtId="49" fontId="4" fillId="9" borderId="23"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0" borderId="12" xfId="0" applyNumberFormat="1" applyFont="1" applyBorder="1" applyAlignment="1">
      <alignment horizontal="center" vertical="top"/>
    </xf>
    <xf numFmtId="0" fontId="3" fillId="8" borderId="12" xfId="0" applyFont="1" applyFill="1" applyBorder="1" applyAlignment="1">
      <alignment horizontal="left" vertical="top" wrapText="1"/>
    </xf>
    <xf numFmtId="49" fontId="8" fillId="8" borderId="12" xfId="0" applyNumberFormat="1" applyFont="1" applyFill="1" applyBorder="1" applyAlignment="1">
      <alignment horizontal="center" vertical="center" textRotation="90" wrapText="1"/>
    </xf>
    <xf numFmtId="49" fontId="4" fillId="2" borderId="25" xfId="0" applyNumberFormat="1" applyFont="1" applyFill="1" applyBorder="1" applyAlignment="1">
      <alignment horizontal="left" vertical="top"/>
    </xf>
    <xf numFmtId="49" fontId="3" fillId="8" borderId="3" xfId="0" applyNumberFormat="1" applyFont="1" applyFill="1" applyBorder="1" applyAlignment="1">
      <alignment horizontal="center" vertical="center" wrapText="1"/>
    </xf>
    <xf numFmtId="164" fontId="8" fillId="8" borderId="4" xfId="0" applyNumberFormat="1" applyFont="1" applyFill="1" applyBorder="1" applyAlignment="1">
      <alignment horizontal="center" vertical="top"/>
    </xf>
    <xf numFmtId="164" fontId="8" fillId="8" borderId="3" xfId="0" applyNumberFormat="1" applyFont="1" applyFill="1" applyBorder="1" applyAlignment="1">
      <alignment horizontal="center" vertical="top"/>
    </xf>
    <xf numFmtId="164" fontId="8" fillId="8" borderId="16" xfId="0" applyNumberFormat="1" applyFont="1" applyFill="1" applyBorder="1" applyAlignment="1">
      <alignment horizontal="center" vertical="top"/>
    </xf>
    <xf numFmtId="164" fontId="3" fillId="8" borderId="96" xfId="0" applyNumberFormat="1" applyFont="1" applyFill="1" applyBorder="1" applyAlignment="1">
      <alignment horizontal="center" vertical="top"/>
    </xf>
    <xf numFmtId="164" fontId="3" fillId="8" borderId="81"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3" fillId="8" borderId="22" xfId="0" applyNumberFormat="1" applyFont="1" applyFill="1" applyBorder="1" applyAlignment="1">
      <alignment horizontal="center" vertical="top"/>
    </xf>
    <xf numFmtId="164" fontId="3" fillId="8" borderId="82" xfId="0" applyNumberFormat="1" applyFont="1" applyFill="1" applyBorder="1" applyAlignment="1">
      <alignment horizontal="center" vertical="top"/>
    </xf>
    <xf numFmtId="164" fontId="3" fillId="8" borderId="31" xfId="0" applyNumberFormat="1" applyFont="1" applyFill="1" applyBorder="1" applyAlignment="1">
      <alignment horizontal="center" vertical="top"/>
    </xf>
    <xf numFmtId="164" fontId="3" fillId="8" borderId="61" xfId="0" applyNumberFormat="1" applyFont="1" applyFill="1" applyBorder="1" applyAlignment="1">
      <alignment horizontal="center" vertical="top"/>
    </xf>
    <xf numFmtId="164" fontId="3" fillId="8" borderId="4"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49" fontId="4" fillId="0" borderId="22" xfId="0" applyNumberFormat="1" applyFont="1" applyBorder="1" applyAlignment="1">
      <alignment horizontal="center" vertical="top"/>
    </xf>
    <xf numFmtId="49" fontId="4" fillId="2" borderId="12" xfId="0" applyNumberFormat="1" applyFont="1" applyFill="1" applyBorder="1" applyAlignment="1">
      <alignment horizontal="center" vertical="top"/>
    </xf>
    <xf numFmtId="49" fontId="4" fillId="7" borderId="12" xfId="0" applyNumberFormat="1" applyFont="1" applyFill="1" applyBorder="1" applyAlignment="1">
      <alignment horizontal="center" vertical="top"/>
    </xf>
    <xf numFmtId="49" fontId="4" fillId="8" borderId="81" xfId="0" applyNumberFormat="1" applyFont="1" applyFill="1" applyBorder="1" applyAlignment="1">
      <alignment horizontal="center" vertical="top"/>
    </xf>
    <xf numFmtId="49" fontId="4" fillId="8" borderId="12" xfId="0" applyNumberFormat="1" applyFont="1" applyFill="1" applyBorder="1" applyAlignment="1">
      <alignment horizontal="center" vertical="top"/>
    </xf>
    <xf numFmtId="0" fontId="8" fillId="8" borderId="81" xfId="0" applyFont="1" applyFill="1" applyBorder="1" applyAlignment="1">
      <alignment horizontal="center" vertical="center" textRotation="90" wrapText="1"/>
    </xf>
    <xf numFmtId="0" fontId="8" fillId="8" borderId="12" xfId="0" applyFont="1" applyFill="1" applyBorder="1" applyAlignment="1">
      <alignment horizontal="center" vertical="center" textRotation="90" wrapText="1"/>
    </xf>
    <xf numFmtId="49" fontId="3" fillId="8" borderId="31" xfId="0" applyNumberFormat="1" applyFont="1" applyFill="1" applyBorder="1" applyAlignment="1">
      <alignment horizontal="center" vertical="top"/>
    </xf>
    <xf numFmtId="49" fontId="3" fillId="8" borderId="42" xfId="0" applyNumberFormat="1" applyFont="1" applyFill="1" applyBorder="1" applyAlignment="1">
      <alignment horizontal="center" vertical="top" wrapText="1"/>
    </xf>
    <xf numFmtId="0" fontId="3" fillId="8" borderId="81" xfId="0" applyFont="1" applyFill="1" applyBorder="1" applyAlignment="1">
      <alignment vertical="top" wrapText="1"/>
    </xf>
    <xf numFmtId="0" fontId="3" fillId="8" borderId="12" xfId="0" applyFont="1" applyFill="1" applyBorder="1" applyAlignment="1">
      <alignment vertical="top" wrapText="1"/>
    </xf>
    <xf numFmtId="49" fontId="4" fillId="2" borderId="8" xfId="0" applyNumberFormat="1" applyFont="1" applyFill="1" applyBorder="1" applyAlignment="1">
      <alignment horizontal="center" vertical="top"/>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9" borderId="25" xfId="0" applyFont="1" applyFill="1" applyBorder="1" applyAlignment="1">
      <alignment horizontal="center" vertical="top"/>
    </xf>
    <xf numFmtId="0" fontId="3" fillId="8" borderId="81" xfId="0" applyFont="1" applyFill="1" applyBorder="1" applyAlignment="1">
      <alignment horizontal="left" vertical="top" wrapText="1"/>
    </xf>
    <xf numFmtId="49" fontId="3" fillId="8" borderId="4"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textRotation="90" wrapText="1"/>
    </xf>
    <xf numFmtId="0" fontId="3" fillId="8" borderId="41" xfId="0" applyFont="1" applyFill="1" applyBorder="1" applyAlignment="1">
      <alignment vertical="top" wrapText="1"/>
    </xf>
    <xf numFmtId="49" fontId="4" fillId="2" borderId="19"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164" fontId="3" fillId="0" borderId="38" xfId="0" applyNumberFormat="1" applyFont="1" applyBorder="1" applyAlignment="1">
      <alignment horizontal="center" vertical="top" wrapText="1"/>
    </xf>
    <xf numFmtId="164" fontId="3" fillId="7" borderId="38" xfId="0" applyNumberFormat="1" applyFont="1" applyFill="1" applyBorder="1" applyAlignment="1">
      <alignment horizontal="center" vertical="top" wrapText="1"/>
    </xf>
    <xf numFmtId="164" fontId="4" fillId="4" borderId="38" xfId="0" applyNumberFormat="1" applyFont="1" applyFill="1" applyBorder="1" applyAlignment="1">
      <alignment horizontal="center" vertical="top" wrapText="1"/>
    </xf>
    <xf numFmtId="164" fontId="4" fillId="4" borderId="36" xfId="0" applyNumberFormat="1" applyFont="1" applyFill="1" applyBorder="1" applyAlignment="1">
      <alignment horizontal="center" vertical="top" wrapText="1"/>
    </xf>
    <xf numFmtId="164" fontId="4" fillId="7" borderId="38" xfId="0" applyNumberFormat="1" applyFont="1" applyFill="1" applyBorder="1" applyAlignment="1">
      <alignment horizontal="center" vertical="top" wrapText="1"/>
    </xf>
    <xf numFmtId="49" fontId="4" fillId="8" borderId="12" xfId="0" applyNumberFormat="1" applyFont="1" applyFill="1" applyBorder="1" applyAlignment="1">
      <alignment horizontal="center" vertical="top" wrapText="1"/>
    </xf>
    <xf numFmtId="0" fontId="3" fillId="8" borderId="12" xfId="0" applyFont="1" applyFill="1" applyBorder="1" applyAlignment="1">
      <alignment horizontal="center" vertical="center" textRotation="90" wrapText="1"/>
    </xf>
    <xf numFmtId="0" fontId="3" fillId="8" borderId="42" xfId="0" applyFont="1" applyFill="1" applyBorder="1" applyAlignment="1">
      <alignment horizontal="center" vertical="top"/>
    </xf>
    <xf numFmtId="164" fontId="3" fillId="8" borderId="67" xfId="0" applyNumberFormat="1" applyFont="1" applyFill="1" applyBorder="1" applyAlignment="1">
      <alignment horizontal="center" vertical="top"/>
    </xf>
    <xf numFmtId="0" fontId="3" fillId="8" borderId="50" xfId="0" applyFont="1" applyFill="1" applyBorder="1" applyAlignment="1">
      <alignment horizontal="center" vertical="center" textRotation="90" wrapText="1"/>
    </xf>
    <xf numFmtId="49" fontId="4" fillId="8" borderId="31" xfId="0" applyNumberFormat="1" applyFont="1" applyFill="1" applyBorder="1" applyAlignment="1">
      <alignment horizontal="center" vertical="top"/>
    </xf>
    <xf numFmtId="164" fontId="8" fillId="0" borderId="39" xfId="0" applyNumberFormat="1" applyFont="1" applyBorder="1" applyAlignment="1">
      <alignment horizontal="center" vertical="top"/>
    </xf>
    <xf numFmtId="0" fontId="3" fillId="8" borderId="0" xfId="0" applyFont="1" applyFill="1" applyBorder="1" applyAlignment="1">
      <alignment horizontal="center" vertical="center" textRotation="90" wrapText="1"/>
    </xf>
    <xf numFmtId="49" fontId="4" fillId="8" borderId="20" xfId="0" applyNumberFormat="1" applyFont="1" applyFill="1" applyBorder="1" applyAlignment="1">
      <alignment horizontal="center" vertical="top"/>
    </xf>
    <xf numFmtId="0" fontId="3" fillId="8" borderId="108" xfId="0" applyFont="1" applyFill="1" applyBorder="1" applyAlignment="1">
      <alignment vertical="top" wrapText="1"/>
    </xf>
    <xf numFmtId="0" fontId="3" fillId="8" borderId="99" xfId="0" applyFont="1" applyFill="1" applyBorder="1" applyAlignment="1">
      <alignment horizontal="center" vertical="top"/>
    </xf>
    <xf numFmtId="0" fontId="3" fillId="0" borderId="68" xfId="0" applyFont="1" applyFill="1" applyBorder="1" applyAlignment="1">
      <alignment horizontal="center" vertical="top"/>
    </xf>
    <xf numFmtId="49" fontId="3" fillId="8" borderId="23" xfId="0" applyNumberFormat="1" applyFont="1" applyFill="1" applyBorder="1" applyAlignment="1">
      <alignment horizontal="left" vertical="top" wrapText="1"/>
    </xf>
    <xf numFmtId="49" fontId="3" fillId="8" borderId="19" xfId="0" applyNumberFormat="1" applyFont="1" applyFill="1" applyBorder="1" applyAlignment="1">
      <alignment horizontal="left" vertical="top" wrapText="1"/>
    </xf>
    <xf numFmtId="49" fontId="8" fillId="8" borderId="19" xfId="0" applyNumberFormat="1" applyFont="1" applyFill="1" applyBorder="1" applyAlignment="1">
      <alignment horizontal="center" vertical="center"/>
    </xf>
    <xf numFmtId="49" fontId="8" fillId="8" borderId="20" xfId="0" applyNumberFormat="1" applyFont="1" applyFill="1" applyBorder="1" applyAlignment="1">
      <alignment horizontal="center" vertical="center"/>
    </xf>
    <xf numFmtId="49" fontId="3" fillId="8" borderId="109" xfId="0" applyNumberFormat="1" applyFont="1" applyFill="1" applyBorder="1" applyAlignment="1">
      <alignment horizontal="left" vertical="top" wrapText="1"/>
    </xf>
    <xf numFmtId="0" fontId="3" fillId="8" borderId="110" xfId="0" applyFont="1" applyFill="1" applyBorder="1" applyAlignment="1">
      <alignment vertical="top" wrapText="1"/>
    </xf>
    <xf numFmtId="0" fontId="3" fillId="8" borderId="79" xfId="1" applyFont="1" applyFill="1" applyBorder="1" applyAlignment="1">
      <alignment horizontal="center" vertical="top"/>
    </xf>
    <xf numFmtId="0" fontId="3" fillId="8" borderId="76" xfId="1" applyFont="1" applyFill="1" applyBorder="1" applyAlignment="1">
      <alignment horizontal="center" vertical="top"/>
    </xf>
    <xf numFmtId="0" fontId="3" fillId="8" borderId="66" xfId="1" applyFont="1" applyFill="1" applyBorder="1" applyAlignment="1">
      <alignment horizontal="center" vertical="top"/>
    </xf>
    <xf numFmtId="49" fontId="3" fillId="8" borderId="34" xfId="0" applyNumberFormat="1" applyFont="1" applyFill="1" applyBorder="1" applyAlignment="1">
      <alignment horizontal="center" vertical="top" wrapText="1"/>
    </xf>
    <xf numFmtId="49" fontId="3" fillId="8" borderId="33" xfId="0" applyNumberFormat="1" applyFont="1" applyFill="1" applyBorder="1" applyAlignment="1">
      <alignment horizontal="center" vertical="top" wrapText="1"/>
    </xf>
    <xf numFmtId="0" fontId="4" fillId="8" borderId="12" xfId="0" applyFont="1" applyFill="1" applyBorder="1" applyAlignment="1">
      <alignment horizontal="center" vertical="center" wrapText="1"/>
    </xf>
    <xf numFmtId="0" fontId="3" fillId="8" borderId="8" xfId="0" applyFont="1" applyFill="1" applyBorder="1" applyAlignment="1">
      <alignment horizontal="center" vertical="center" textRotation="90" wrapText="1"/>
    </xf>
    <xf numFmtId="49" fontId="4" fillId="9" borderId="55" xfId="0" applyNumberFormat="1" applyFont="1" applyFill="1" applyBorder="1" applyAlignment="1">
      <alignment horizontal="center" vertical="top"/>
    </xf>
    <xf numFmtId="49" fontId="4" fillId="8" borderId="52" xfId="0" applyNumberFormat="1" applyFont="1" applyFill="1" applyBorder="1" applyAlignment="1">
      <alignment horizontal="center" vertical="top"/>
    </xf>
    <xf numFmtId="0" fontId="3" fillId="8" borderId="55" xfId="0" applyFont="1" applyFill="1" applyBorder="1" applyAlignment="1">
      <alignment horizontal="center" vertical="top"/>
    </xf>
    <xf numFmtId="164" fontId="8" fillId="8" borderId="55" xfId="0" applyNumberFormat="1" applyFont="1" applyFill="1" applyBorder="1" applyAlignment="1">
      <alignment horizontal="center" vertical="top"/>
    </xf>
    <xf numFmtId="164" fontId="8" fillId="8" borderId="34" xfId="0" applyNumberFormat="1" applyFont="1" applyFill="1" applyBorder="1" applyAlignment="1">
      <alignment horizontal="center" vertical="top"/>
    </xf>
    <xf numFmtId="164" fontId="3" fillId="8" borderId="23" xfId="0" applyNumberFormat="1" applyFont="1" applyFill="1" applyBorder="1" applyAlignment="1">
      <alignment horizontal="left" vertical="top" wrapText="1"/>
    </xf>
    <xf numFmtId="3" fontId="3" fillId="8" borderId="20" xfId="0" applyNumberFormat="1" applyFont="1" applyFill="1" applyBorder="1" applyAlignment="1">
      <alignment horizontal="center" vertical="top"/>
    </xf>
    <xf numFmtId="0" fontId="8" fillId="8" borderId="22" xfId="0" applyFont="1" applyFill="1" applyBorder="1" applyAlignment="1">
      <alignment horizontal="center" vertical="center" textRotation="90" wrapText="1"/>
    </xf>
    <xf numFmtId="0" fontId="3" fillId="8" borderId="61" xfId="0" applyFont="1" applyFill="1" applyBorder="1" applyAlignment="1">
      <alignment horizontal="center" vertical="top"/>
    </xf>
    <xf numFmtId="164" fontId="4" fillId="7" borderId="21" xfId="0" applyNumberFormat="1" applyFont="1" applyFill="1" applyBorder="1" applyAlignment="1">
      <alignment horizontal="center" vertical="top"/>
    </xf>
    <xf numFmtId="0" fontId="20" fillId="0" borderId="0" xfId="0" applyFont="1" applyFill="1" applyAlignment="1">
      <alignment vertical="top"/>
    </xf>
    <xf numFmtId="0" fontId="20" fillId="0" borderId="0" xfId="0" applyFont="1" applyFill="1" applyBorder="1" applyAlignment="1">
      <alignment vertical="top"/>
    </xf>
    <xf numFmtId="164" fontId="3" fillId="8" borderId="3" xfId="0" applyNumberFormat="1" applyFont="1" applyFill="1" applyBorder="1" applyAlignment="1">
      <alignment horizontal="center" vertical="top"/>
    </xf>
    <xf numFmtId="164" fontId="3" fillId="8" borderId="31" xfId="0" applyNumberFormat="1" applyFont="1" applyFill="1" applyBorder="1" applyAlignment="1">
      <alignment horizontal="center" vertical="top"/>
    </xf>
    <xf numFmtId="164" fontId="3" fillId="0" borderId="0" xfId="0" applyNumberFormat="1" applyFont="1" applyFill="1" applyAlignment="1">
      <alignment vertical="top"/>
    </xf>
    <xf numFmtId="164" fontId="3" fillId="8" borderId="35"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164" fontId="8" fillId="8" borderId="3" xfId="0" applyNumberFormat="1" applyFont="1" applyFill="1" applyBorder="1" applyAlignment="1">
      <alignment horizontal="center" vertical="top"/>
    </xf>
    <xf numFmtId="0" fontId="3" fillId="0" borderId="0" xfId="0" applyFont="1" applyAlignment="1">
      <alignment horizontal="center" vertical="top"/>
    </xf>
    <xf numFmtId="0" fontId="4" fillId="4" borderId="36" xfId="0" applyFont="1" applyFill="1" applyBorder="1" applyAlignment="1">
      <alignment horizontal="right" vertical="top" wrapText="1"/>
    </xf>
    <xf numFmtId="0" fontId="4" fillId="4" borderId="39" xfId="0" applyFont="1" applyFill="1" applyBorder="1" applyAlignment="1">
      <alignment horizontal="right" vertical="top" wrapText="1"/>
    </xf>
    <xf numFmtId="0" fontId="4" fillId="4" borderId="37" xfId="0" applyFont="1" applyFill="1" applyBorder="1" applyAlignment="1">
      <alignment horizontal="right" vertical="top" wrapText="1"/>
    </xf>
    <xf numFmtId="0" fontId="4" fillId="7" borderId="38" xfId="0" applyFont="1" applyFill="1" applyBorder="1" applyAlignment="1">
      <alignment horizontal="right" vertical="top" wrapText="1"/>
    </xf>
    <xf numFmtId="0" fontId="4" fillId="7" borderId="27" xfId="0" applyFont="1" applyFill="1" applyBorder="1" applyAlignment="1">
      <alignment horizontal="right" vertical="top" wrapText="1"/>
    </xf>
    <xf numFmtId="0" fontId="4" fillId="7" borderId="28" xfId="0" applyFont="1" applyFill="1" applyBorder="1" applyAlignment="1">
      <alignment horizontal="righ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49" fontId="4" fillId="0" borderId="0" xfId="0" applyNumberFormat="1" applyFont="1" applyFill="1" applyBorder="1" applyAlignment="1">
      <alignment horizontal="center" vertical="top"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49" fontId="4" fillId="2" borderId="45" xfId="0" applyNumberFormat="1" applyFont="1" applyFill="1" applyBorder="1" applyAlignment="1">
      <alignment horizontal="right" vertical="top"/>
    </xf>
    <xf numFmtId="49" fontId="4" fillId="2" borderId="25" xfId="0" applyNumberFormat="1" applyFont="1" applyFill="1" applyBorder="1" applyAlignment="1">
      <alignment horizontal="right" vertical="top"/>
    </xf>
    <xf numFmtId="49" fontId="4" fillId="9" borderId="45" xfId="0" applyNumberFormat="1" applyFont="1" applyFill="1" applyBorder="1" applyAlignment="1">
      <alignment horizontal="right" vertical="top"/>
    </xf>
    <xf numFmtId="49" fontId="4" fillId="9" borderId="25" xfId="0" applyNumberFormat="1" applyFont="1" applyFill="1" applyBorder="1" applyAlignment="1">
      <alignment horizontal="right" vertical="top"/>
    </xf>
    <xf numFmtId="49" fontId="4" fillId="4" borderId="45" xfId="0" applyNumberFormat="1" applyFont="1" applyFill="1" applyBorder="1" applyAlignment="1">
      <alignment horizontal="right" vertical="top"/>
    </xf>
    <xf numFmtId="49" fontId="4" fillId="4" borderId="25" xfId="0" applyNumberFormat="1" applyFont="1" applyFill="1" applyBorder="1" applyAlignment="1">
      <alignment horizontal="right" vertical="top"/>
    </xf>
    <xf numFmtId="49" fontId="4" fillId="0" borderId="20" xfId="0" applyNumberFormat="1" applyFont="1" applyBorder="1" applyAlignment="1">
      <alignment horizontal="center" vertical="top"/>
    </xf>
    <xf numFmtId="49" fontId="4" fillId="0" borderId="13" xfId="0" applyNumberFormat="1" applyFont="1" applyBorder="1" applyAlignment="1">
      <alignment horizontal="center" vertical="top"/>
    </xf>
    <xf numFmtId="49" fontId="4" fillId="0" borderId="18" xfId="0" applyNumberFormat="1" applyFont="1" applyBorder="1" applyAlignment="1">
      <alignment horizontal="center" vertical="top"/>
    </xf>
    <xf numFmtId="0" fontId="2" fillId="0" borderId="53"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49" fontId="4" fillId="9" borderId="23"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9"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4" fillId="8" borderId="19" xfId="0" applyNumberFormat="1" applyFont="1" applyFill="1" applyBorder="1" applyAlignment="1">
      <alignment horizontal="center" vertical="top"/>
    </xf>
    <xf numFmtId="49" fontId="4" fillId="8" borderId="12" xfId="0" applyNumberFormat="1" applyFont="1" applyFill="1" applyBorder="1" applyAlignment="1">
      <alignment horizontal="center" vertical="top"/>
    </xf>
    <xf numFmtId="49" fontId="4" fillId="8" borderId="8" xfId="0" applyNumberFormat="1" applyFont="1" applyFill="1" applyBorder="1" applyAlignment="1">
      <alignment horizontal="center" vertical="top"/>
    </xf>
    <xf numFmtId="0" fontId="3" fillId="3" borderId="19" xfId="0" applyFont="1" applyFill="1" applyBorder="1" applyAlignment="1">
      <alignment vertical="top" wrapText="1"/>
    </xf>
    <xf numFmtId="0" fontId="6" fillId="0" borderId="12" xfId="0" applyFont="1" applyBorder="1" applyAlignment="1">
      <alignment vertical="top" wrapText="1"/>
    </xf>
    <xf numFmtId="0" fontId="3" fillId="3" borderId="46"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3" borderId="48" xfId="0" applyFont="1" applyFill="1" applyBorder="1" applyAlignment="1">
      <alignment horizontal="left" vertical="top" wrapText="1"/>
    </xf>
    <xf numFmtId="0" fontId="4" fillId="5" borderId="43" xfId="0" applyFont="1" applyFill="1" applyBorder="1" applyAlignment="1">
      <alignment horizontal="right" vertical="top" wrapText="1"/>
    </xf>
    <xf numFmtId="0" fontId="4" fillId="5" borderId="21" xfId="0" applyFont="1" applyFill="1" applyBorder="1" applyAlignment="1">
      <alignment horizontal="right" vertical="top" wrapText="1"/>
    </xf>
    <xf numFmtId="0" fontId="4" fillId="5" borderId="44" xfId="0" applyFont="1" applyFill="1" applyBorder="1" applyAlignment="1">
      <alignment horizontal="right" vertical="top" wrapText="1"/>
    </xf>
    <xf numFmtId="0" fontId="3" fillId="3" borderId="38"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0" borderId="38"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7" borderId="38" xfId="0" applyFont="1" applyFill="1" applyBorder="1" applyAlignment="1">
      <alignment horizontal="left" vertical="top" wrapText="1"/>
    </xf>
    <xf numFmtId="0" fontId="6" fillId="7" borderId="27" xfId="0" applyFont="1" applyFill="1" applyBorder="1" applyAlignment="1">
      <alignment horizontal="left" vertical="top" wrapText="1"/>
    </xf>
    <xf numFmtId="0" fontId="4" fillId="4" borderId="38" xfId="0" applyFont="1" applyFill="1" applyBorder="1" applyAlignment="1">
      <alignment horizontal="right" vertical="top" wrapText="1"/>
    </xf>
    <xf numFmtId="0" fontId="4" fillId="4" borderId="27" xfId="0" applyFont="1" applyFill="1" applyBorder="1" applyAlignment="1">
      <alignment horizontal="right" vertical="top" wrapText="1"/>
    </xf>
    <xf numFmtId="0" fontId="4" fillId="4" borderId="28" xfId="0" applyFont="1" applyFill="1" applyBorder="1" applyAlignment="1">
      <alignment horizontal="right" vertical="top" wrapText="1"/>
    </xf>
    <xf numFmtId="0" fontId="3" fillId="8" borderId="41" xfId="0" applyFont="1" applyFill="1" applyBorder="1" applyAlignment="1">
      <alignment vertical="top" wrapText="1"/>
    </xf>
    <xf numFmtId="0" fontId="0" fillId="0" borderId="84" xfId="0" applyBorder="1" applyAlignment="1">
      <alignment vertical="top" wrapText="1"/>
    </xf>
    <xf numFmtId="0" fontId="4" fillId="3" borderId="19" xfId="0" applyFont="1" applyFill="1" applyBorder="1" applyAlignment="1">
      <alignment horizontal="left" vertical="top" wrapText="1"/>
    </xf>
    <xf numFmtId="0" fontId="0" fillId="0" borderId="12" xfId="0" applyBorder="1" applyAlignment="1">
      <alignment horizontal="left" vertical="top" wrapText="1"/>
    </xf>
    <xf numFmtId="0" fontId="0" fillId="0" borderId="22" xfId="0" applyBorder="1" applyAlignment="1">
      <alignment horizontal="left" vertical="top" wrapText="1"/>
    </xf>
    <xf numFmtId="0" fontId="3" fillId="8" borderId="19" xfId="0" applyFont="1" applyFill="1"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22" xfId="0" applyBorder="1" applyAlignment="1">
      <alignment horizontal="center" vertical="center" textRotation="90" wrapText="1"/>
    </xf>
    <xf numFmtId="49" fontId="4" fillId="8" borderId="12" xfId="0" applyNumberFormat="1" applyFont="1" applyFill="1" applyBorder="1" applyAlignment="1">
      <alignment horizontal="center" vertical="top" wrapText="1"/>
    </xf>
    <xf numFmtId="49" fontId="4" fillId="8" borderId="8" xfId="0" applyNumberFormat="1" applyFont="1" applyFill="1" applyBorder="1" applyAlignment="1">
      <alignment horizontal="center" vertical="top" wrapText="1"/>
    </xf>
    <xf numFmtId="0" fontId="3" fillId="8" borderId="12" xfId="0" applyFont="1" applyFill="1" applyBorder="1" applyAlignment="1">
      <alignment horizontal="left" vertical="top" wrapText="1"/>
    </xf>
    <xf numFmtId="0" fontId="3" fillId="8" borderId="8" xfId="0" applyFont="1" applyFill="1" applyBorder="1" applyAlignment="1">
      <alignment horizontal="left" vertical="top" wrapText="1"/>
    </xf>
    <xf numFmtId="0" fontId="4" fillId="9" borderId="45" xfId="0" applyFont="1" applyFill="1" applyBorder="1" applyAlignment="1">
      <alignment horizontal="left" vertical="top"/>
    </xf>
    <xf numFmtId="0" fontId="4" fillId="9" borderId="25" xfId="0" applyFont="1" applyFill="1" applyBorder="1" applyAlignment="1">
      <alignment horizontal="left" vertical="top"/>
    </xf>
    <xf numFmtId="0" fontId="4" fillId="2" borderId="45" xfId="0" applyFont="1" applyFill="1" applyBorder="1" applyAlignment="1">
      <alignment horizontal="left" vertical="top" wrapText="1"/>
    </xf>
    <xf numFmtId="0" fontId="4" fillId="2" borderId="25" xfId="0" applyFont="1" applyFill="1" applyBorder="1" applyAlignment="1">
      <alignment horizontal="left" vertical="top" wrapText="1"/>
    </xf>
    <xf numFmtId="0" fontId="0" fillId="0" borderId="12" xfId="0" applyFont="1" applyBorder="1" applyAlignment="1">
      <alignment vertical="top" wrapText="1"/>
    </xf>
    <xf numFmtId="0" fontId="8" fillId="0" borderId="53" xfId="0" applyFont="1" applyFill="1" applyBorder="1" applyAlignment="1">
      <alignment horizontal="center" vertical="top" textRotation="90"/>
    </xf>
    <xf numFmtId="0" fontId="8" fillId="0" borderId="0" xfId="0" applyFont="1" applyFill="1" applyBorder="1" applyAlignment="1">
      <alignment horizontal="center" vertical="top" textRotation="90"/>
    </xf>
    <xf numFmtId="0" fontId="8" fillId="0" borderId="21" xfId="0" applyFont="1" applyFill="1" applyBorder="1" applyAlignment="1">
      <alignment horizontal="center" vertical="top" textRotation="90"/>
    </xf>
    <xf numFmtId="0" fontId="3" fillId="8" borderId="23" xfId="0" applyFont="1" applyFill="1" applyBorder="1" applyAlignment="1">
      <alignment vertical="top" wrapText="1"/>
    </xf>
    <xf numFmtId="0" fontId="3" fillId="8" borderId="6" xfId="0" applyFont="1" applyFill="1" applyBorder="1" applyAlignment="1">
      <alignment vertical="top" wrapText="1"/>
    </xf>
    <xf numFmtId="0" fontId="3" fillId="8" borderId="23" xfId="0" applyFont="1" applyFill="1" applyBorder="1" applyAlignment="1">
      <alignment horizontal="left" vertical="top" wrapText="1"/>
    </xf>
    <xf numFmtId="0" fontId="0" fillId="0" borderId="6" xfId="0" applyBorder="1" applyAlignment="1">
      <alignment horizontal="left" vertical="top" wrapText="1"/>
    </xf>
    <xf numFmtId="164" fontId="3" fillId="8" borderId="3" xfId="0" applyNumberFormat="1" applyFont="1" applyFill="1" applyBorder="1" applyAlignment="1">
      <alignment horizontal="center" vertical="top"/>
    </xf>
    <xf numFmtId="0" fontId="3" fillId="8" borderId="81" xfId="0" applyFont="1" applyFill="1" applyBorder="1" applyAlignment="1">
      <alignment horizontal="left" vertical="top" wrapText="1"/>
    </xf>
    <xf numFmtId="0" fontId="0" fillId="8" borderId="12" xfId="0" applyFill="1" applyBorder="1" applyAlignment="1">
      <alignment horizontal="left" vertical="top" wrapText="1"/>
    </xf>
    <xf numFmtId="0" fontId="3" fillId="0" borderId="81" xfId="0" applyFont="1" applyFill="1" applyBorder="1" applyAlignment="1">
      <alignment horizontal="left" vertical="top" wrapText="1"/>
    </xf>
    <xf numFmtId="0" fontId="0" fillId="0" borderId="22" xfId="0" applyFont="1" applyBorder="1" applyAlignment="1">
      <alignment horizontal="left" vertical="top" wrapText="1"/>
    </xf>
    <xf numFmtId="0" fontId="0" fillId="8" borderId="22" xfId="0" applyFont="1" applyFill="1" applyBorder="1" applyAlignment="1">
      <alignment horizontal="left" vertical="top" wrapText="1"/>
    </xf>
    <xf numFmtId="0" fontId="3" fillId="8" borderId="12"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2" xfId="0" applyFont="1" applyBorder="1" applyAlignment="1">
      <alignment horizontal="left" vertical="top" wrapText="1"/>
    </xf>
    <xf numFmtId="0" fontId="3" fillId="8" borderId="1" xfId="0" applyFont="1" applyFill="1" applyBorder="1" applyAlignment="1">
      <alignment horizontal="left" vertical="top" wrapText="1"/>
    </xf>
    <xf numFmtId="0" fontId="3" fillId="8" borderId="42" xfId="0" applyFont="1" applyFill="1" applyBorder="1" applyAlignment="1">
      <alignment horizontal="center" vertical="top"/>
    </xf>
    <xf numFmtId="164" fontId="3" fillId="8" borderId="67" xfId="0" applyNumberFormat="1" applyFont="1" applyFill="1" applyBorder="1" applyAlignment="1">
      <alignment horizontal="center" vertical="top"/>
    </xf>
    <xf numFmtId="49" fontId="3" fillId="8" borderId="31" xfId="0" applyNumberFormat="1" applyFont="1" applyFill="1" applyBorder="1" applyAlignment="1">
      <alignment horizontal="center" vertical="top"/>
    </xf>
    <xf numFmtId="0" fontId="3" fillId="3" borderId="81" xfId="0" applyFont="1" applyFill="1" applyBorder="1" applyAlignment="1">
      <alignment vertical="top" wrapText="1"/>
    </xf>
    <xf numFmtId="0" fontId="3" fillId="3" borderId="12" xfId="0" applyFont="1" applyFill="1" applyBorder="1" applyAlignment="1">
      <alignment vertical="top" wrapText="1"/>
    </xf>
    <xf numFmtId="0" fontId="8" fillId="8" borderId="81" xfId="0" applyFont="1" applyFill="1" applyBorder="1" applyAlignment="1">
      <alignment horizontal="center" vertical="center" textRotation="90" wrapText="1"/>
    </xf>
    <xf numFmtId="0" fontId="8" fillId="8" borderId="12" xfId="0" applyFont="1" applyFill="1" applyBorder="1" applyAlignment="1">
      <alignment horizontal="center" vertical="center" textRotation="90" wrapText="1"/>
    </xf>
    <xf numFmtId="0" fontId="3" fillId="8" borderId="52" xfId="0" applyFont="1" applyFill="1" applyBorder="1" applyAlignment="1">
      <alignment horizontal="center" vertical="center" textRotation="90" wrapText="1"/>
    </xf>
    <xf numFmtId="0" fontId="3" fillId="8" borderId="50" xfId="0" applyFont="1" applyFill="1" applyBorder="1" applyAlignment="1">
      <alignment horizontal="center" vertical="center" textRotation="90" wrapText="1"/>
    </xf>
    <xf numFmtId="49" fontId="4" fillId="8" borderId="35" xfId="0" applyNumberFormat="1" applyFont="1" applyFill="1" applyBorder="1" applyAlignment="1">
      <alignment horizontal="center" vertical="top"/>
    </xf>
    <xf numFmtId="49" fontId="4" fillId="8" borderId="31" xfId="0" applyNumberFormat="1" applyFont="1" applyFill="1" applyBorder="1" applyAlignment="1">
      <alignment horizontal="center" vertical="top"/>
    </xf>
    <xf numFmtId="0" fontId="3" fillId="3" borderId="81" xfId="0" applyFont="1" applyFill="1" applyBorder="1" applyAlignment="1">
      <alignment horizontal="left" vertical="top" wrapText="1"/>
    </xf>
    <xf numFmtId="0" fontId="6" fillId="0" borderId="22" xfId="0" applyFont="1" applyBorder="1" applyAlignment="1">
      <alignment horizontal="left" vertical="top" wrapText="1"/>
    </xf>
    <xf numFmtId="0" fontId="3" fillId="0" borderId="0" xfId="0" applyFont="1" applyAlignment="1">
      <alignment vertical="center" wrapText="1"/>
    </xf>
    <xf numFmtId="0" fontId="6" fillId="0" borderId="0" xfId="0" applyFont="1" applyAlignment="1"/>
    <xf numFmtId="0" fontId="16" fillId="0" borderId="0" xfId="0" applyFont="1" applyFill="1" applyAlignment="1">
      <alignment horizontal="center" vertical="top" wrapText="1"/>
    </xf>
    <xf numFmtId="0" fontId="17" fillId="0" borderId="0" xfId="0" applyFont="1" applyFill="1" applyAlignment="1">
      <alignment horizontal="center" vertical="top" wrapText="1"/>
    </xf>
    <xf numFmtId="0" fontId="16" fillId="0" borderId="0" xfId="0" applyFont="1" applyFill="1" applyAlignment="1">
      <alignment horizontal="center" vertical="top"/>
    </xf>
    <xf numFmtId="49" fontId="4" fillId="2" borderId="35" xfId="0" applyNumberFormat="1" applyFont="1" applyFill="1" applyBorder="1" applyAlignment="1">
      <alignment horizontal="center" vertical="top"/>
    </xf>
    <xf numFmtId="49" fontId="4" fillId="2" borderId="31" xfId="0" applyNumberFormat="1" applyFont="1" applyFill="1" applyBorder="1" applyAlignment="1">
      <alignment horizontal="center" vertical="top"/>
    </xf>
    <xf numFmtId="49" fontId="4" fillId="2" borderId="40" xfId="0" applyNumberFormat="1" applyFont="1" applyFill="1" applyBorder="1" applyAlignment="1">
      <alignment horizontal="center" vertical="top"/>
    </xf>
    <xf numFmtId="0" fontId="3" fillId="8" borderId="19" xfId="0" applyFont="1" applyFill="1" applyBorder="1" applyAlignment="1">
      <alignment horizontal="left" vertical="top" wrapText="1"/>
    </xf>
    <xf numFmtId="0" fontId="8" fillId="0" borderId="52" xfId="0" applyFont="1" applyFill="1" applyBorder="1" applyAlignment="1">
      <alignment horizontal="center" vertical="center" textRotation="90" wrapText="1"/>
    </xf>
    <xf numFmtId="0" fontId="8" fillId="0" borderId="50" xfId="0" applyFont="1" applyFill="1" applyBorder="1" applyAlignment="1">
      <alignment horizontal="center" vertical="center" textRotation="90" wrapText="1"/>
    </xf>
    <xf numFmtId="0" fontId="8" fillId="0" borderId="51" xfId="0" applyFont="1" applyFill="1" applyBorder="1" applyAlignment="1">
      <alignment horizontal="center" vertical="center" textRotation="90" wrapText="1"/>
    </xf>
    <xf numFmtId="49" fontId="7" fillId="6" borderId="36" xfId="0" applyNumberFormat="1" applyFont="1" applyFill="1" applyBorder="1" applyAlignment="1">
      <alignment horizontal="left" vertical="top" wrapText="1"/>
    </xf>
    <xf numFmtId="49" fontId="7" fillId="6" borderId="39" xfId="0" applyNumberFormat="1" applyFont="1" applyFill="1" applyBorder="1" applyAlignment="1">
      <alignment horizontal="left" vertical="top" wrapText="1"/>
    </xf>
    <xf numFmtId="0" fontId="7" fillId="4" borderId="38" xfId="0" applyFont="1" applyFill="1" applyBorder="1" applyAlignment="1">
      <alignment horizontal="left" vertical="top" wrapText="1"/>
    </xf>
    <xf numFmtId="0" fontId="7" fillId="4" borderId="27" xfId="0" applyFont="1" applyFill="1" applyBorder="1" applyAlignment="1">
      <alignment horizontal="left" vertical="top" wrapText="1"/>
    </xf>
    <xf numFmtId="0" fontId="4" fillId="9" borderId="29"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27" xfId="0" applyFont="1" applyFill="1" applyBorder="1" applyAlignment="1">
      <alignment horizontal="left" vertical="top" wrapText="1"/>
    </xf>
    <xf numFmtId="49" fontId="4" fillId="2" borderId="82" xfId="0" applyNumberFormat="1" applyFont="1" applyFill="1" applyBorder="1" applyAlignment="1">
      <alignment horizontal="center" vertical="top"/>
    </xf>
    <xf numFmtId="49" fontId="4" fillId="8" borderId="81" xfId="0" applyNumberFormat="1" applyFont="1" applyFill="1" applyBorder="1" applyAlignment="1">
      <alignment horizontal="center" vertical="top"/>
    </xf>
    <xf numFmtId="0" fontId="3" fillId="3" borderId="12"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96" xfId="0" applyFont="1" applyFill="1" applyBorder="1" applyAlignment="1">
      <alignment horizontal="center" vertical="center" textRotation="90" wrapText="1"/>
    </xf>
    <xf numFmtId="0" fontId="3" fillId="0" borderId="50" xfId="0" applyFont="1" applyFill="1" applyBorder="1" applyAlignment="1">
      <alignment horizontal="center" vertical="center" textRotation="90" wrapText="1"/>
    </xf>
    <xf numFmtId="0" fontId="3" fillId="0" borderId="51" xfId="0" applyFont="1" applyFill="1" applyBorder="1" applyAlignment="1">
      <alignment horizontal="center" vertical="center" textRotation="90" wrapText="1"/>
    </xf>
    <xf numFmtId="0" fontId="3" fillId="0" borderId="21" xfId="0" applyFont="1" applyBorder="1" applyAlignment="1">
      <alignment horizontal="right" vertical="top" wrapText="1"/>
    </xf>
    <xf numFmtId="3" fontId="3" fillId="0" borderId="34" xfId="0" applyNumberFormat="1" applyFont="1" applyBorder="1" applyAlignment="1">
      <alignment horizontal="center" vertical="center" textRotation="90" wrapText="1" shrinkToFit="1"/>
    </xf>
    <xf numFmtId="3" fontId="3" fillId="0" borderId="3" xfId="0" applyNumberFormat="1" applyFont="1" applyBorder="1" applyAlignment="1">
      <alignment horizontal="center" vertical="center" textRotation="90" wrapText="1" shrinkToFit="1"/>
    </xf>
    <xf numFmtId="3" fontId="3" fillId="0" borderId="33" xfId="0" applyNumberFormat="1" applyFont="1" applyBorder="1" applyAlignment="1">
      <alignment horizontal="center" vertical="center" textRotation="90" wrapText="1" shrinkToFit="1"/>
    </xf>
    <xf numFmtId="0" fontId="3" fillId="0" borderId="34" xfId="0" applyFont="1" applyBorder="1" applyAlignment="1">
      <alignment vertical="center" textRotation="90" wrapText="1"/>
    </xf>
    <xf numFmtId="0" fontId="6" fillId="0" borderId="3" xfId="0" applyFont="1" applyBorder="1" applyAlignment="1">
      <alignment vertical="center" textRotation="90" wrapText="1"/>
    </xf>
    <xf numFmtId="0" fontId="6" fillId="0" borderId="33" xfId="0" applyFont="1" applyBorder="1" applyAlignment="1">
      <alignment vertical="center" textRotation="90" wrapText="1"/>
    </xf>
    <xf numFmtId="3" fontId="3" fillId="0" borderId="23" xfId="0" applyNumberFormat="1" applyFont="1" applyBorder="1" applyAlignment="1">
      <alignment horizontal="center" vertical="center" textRotation="90" shrinkToFit="1"/>
    </xf>
    <xf numFmtId="3" fontId="3" fillId="0" borderId="6" xfId="0" applyNumberFormat="1" applyFont="1" applyBorder="1" applyAlignment="1">
      <alignment horizontal="center" vertical="center" textRotation="90" shrinkToFit="1"/>
    </xf>
    <xf numFmtId="3" fontId="3" fillId="0" borderId="7" xfId="0" applyNumberFormat="1" applyFont="1" applyBorder="1" applyAlignment="1">
      <alignment horizontal="center" vertical="center" textRotation="90" shrinkToFit="1"/>
    </xf>
    <xf numFmtId="3" fontId="3" fillId="0" borderId="19" xfId="0" applyNumberFormat="1" applyFont="1" applyBorder="1" applyAlignment="1">
      <alignment horizontal="center" vertical="center" textRotation="90" shrinkToFit="1"/>
    </xf>
    <xf numFmtId="3" fontId="3" fillId="0" borderId="12" xfId="0" applyNumberFormat="1" applyFont="1" applyBorder="1" applyAlignment="1">
      <alignment horizontal="center" vertical="center" textRotation="90" shrinkToFit="1"/>
    </xf>
    <xf numFmtId="3" fontId="3" fillId="0" borderId="8" xfId="0" applyNumberFormat="1" applyFont="1" applyBorder="1" applyAlignment="1">
      <alignment horizontal="center" vertical="center" textRotation="90" shrinkToFit="1"/>
    </xf>
    <xf numFmtId="3" fontId="3" fillId="0" borderId="19" xfId="0" applyNumberFormat="1" applyFont="1" applyFill="1" applyBorder="1" applyAlignment="1">
      <alignment horizontal="center" vertical="center" textRotation="90" shrinkToFit="1"/>
    </xf>
    <xf numFmtId="3" fontId="3" fillId="0" borderId="12" xfId="0" applyNumberFormat="1" applyFont="1" applyFill="1" applyBorder="1" applyAlignment="1">
      <alignment horizontal="center" vertical="center" textRotation="90" shrinkToFit="1"/>
    </xf>
    <xf numFmtId="3" fontId="3" fillId="0" borderId="8" xfId="0" applyNumberFormat="1" applyFont="1" applyFill="1" applyBorder="1" applyAlignment="1">
      <alignment horizontal="center" vertical="center" textRotation="90" shrinkToFit="1"/>
    </xf>
    <xf numFmtId="3" fontId="3" fillId="0" borderId="35" xfId="0" applyNumberFormat="1" applyFont="1" applyBorder="1" applyAlignment="1">
      <alignment horizontal="center" vertical="center" shrinkToFit="1"/>
    </xf>
    <xf numFmtId="3" fontId="3" fillId="0" borderId="31" xfId="0" applyNumberFormat="1" applyFont="1" applyBorder="1" applyAlignment="1">
      <alignment horizontal="center" vertical="center" shrinkToFit="1"/>
    </xf>
    <xf numFmtId="3" fontId="3" fillId="0" borderId="40" xfId="0" applyNumberFormat="1" applyFont="1" applyBorder="1" applyAlignment="1">
      <alignment horizontal="center" vertical="center" shrinkToFit="1"/>
    </xf>
    <xf numFmtId="3" fontId="3" fillId="0" borderId="35" xfId="0" applyNumberFormat="1" applyFont="1" applyBorder="1" applyAlignment="1">
      <alignment horizontal="center" vertical="center" textRotation="90" shrinkToFit="1"/>
    </xf>
    <xf numFmtId="3" fontId="3" fillId="0" borderId="31" xfId="0" applyNumberFormat="1" applyFont="1" applyBorder="1" applyAlignment="1">
      <alignment horizontal="center" vertical="center" textRotation="90" shrinkToFit="1"/>
    </xf>
    <xf numFmtId="3" fontId="3" fillId="0" borderId="40" xfId="0" applyNumberFormat="1" applyFont="1" applyBorder="1" applyAlignment="1">
      <alignment horizontal="center" vertical="center" textRotation="90" shrinkToFit="1"/>
    </xf>
    <xf numFmtId="3" fontId="3" fillId="0" borderId="35" xfId="0" applyNumberFormat="1" applyFont="1" applyBorder="1" applyAlignment="1">
      <alignment horizontal="center" vertical="center" textRotation="90" wrapText="1"/>
    </xf>
    <xf numFmtId="3" fontId="3" fillId="0" borderId="31" xfId="0" applyNumberFormat="1" applyFont="1" applyBorder="1" applyAlignment="1">
      <alignment horizontal="center" vertical="center" textRotation="90" wrapText="1"/>
    </xf>
    <xf numFmtId="3" fontId="3" fillId="0" borderId="40" xfId="0" applyNumberFormat="1" applyFont="1" applyBorder="1" applyAlignment="1">
      <alignment horizontal="center" vertical="center" textRotation="90" wrapText="1"/>
    </xf>
    <xf numFmtId="49" fontId="4" fillId="2" borderId="26" xfId="0" applyNumberFormat="1" applyFont="1" applyFill="1" applyBorder="1" applyAlignment="1">
      <alignment horizontal="right" vertical="top"/>
    </xf>
    <xf numFmtId="49" fontId="4" fillId="2" borderId="45" xfId="0" applyNumberFormat="1" applyFont="1" applyFill="1" applyBorder="1" applyAlignment="1">
      <alignment horizontal="left" vertical="top"/>
    </xf>
    <xf numFmtId="49" fontId="4" fillId="2" borderId="25" xfId="0" applyNumberFormat="1" applyFont="1" applyFill="1" applyBorder="1" applyAlignment="1">
      <alignment horizontal="left" vertical="top"/>
    </xf>
    <xf numFmtId="0" fontId="3" fillId="0" borderId="34"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49" fontId="4" fillId="0" borderId="82" xfId="0" applyNumberFormat="1" applyFont="1" applyBorder="1" applyAlignment="1">
      <alignment horizontal="center" vertical="top"/>
    </xf>
    <xf numFmtId="49" fontId="4" fillId="0" borderId="31" xfId="0" applyNumberFormat="1" applyFont="1" applyBorder="1" applyAlignment="1">
      <alignment horizontal="center" vertical="top"/>
    </xf>
    <xf numFmtId="49" fontId="4" fillId="0" borderId="40" xfId="0" applyNumberFormat="1" applyFont="1" applyBorder="1" applyAlignment="1">
      <alignment horizontal="center" vertical="top"/>
    </xf>
    <xf numFmtId="49" fontId="4" fillId="0" borderId="35" xfId="0" applyNumberFormat="1" applyFont="1" applyBorder="1" applyAlignment="1">
      <alignment horizontal="center" vertical="top"/>
    </xf>
    <xf numFmtId="49" fontId="3" fillId="0" borderId="34"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33" xfId="0" applyNumberFormat="1" applyFont="1" applyBorder="1" applyAlignment="1">
      <alignment horizontal="center" vertical="top" wrapText="1"/>
    </xf>
    <xf numFmtId="49" fontId="4" fillId="0" borderId="19" xfId="0" applyNumberFormat="1" applyFont="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49" fontId="8" fillId="8" borderId="19" xfId="0" applyNumberFormat="1" applyFont="1" applyFill="1" applyBorder="1" applyAlignment="1">
      <alignment horizontal="center" vertical="center" textRotation="90" wrapText="1"/>
    </xf>
    <xf numFmtId="49" fontId="8" fillId="8" borderId="12" xfId="0" applyNumberFormat="1" applyFont="1" applyFill="1" applyBorder="1" applyAlignment="1">
      <alignment horizontal="center" vertical="center" textRotation="90" wrapText="1"/>
    </xf>
    <xf numFmtId="49" fontId="0" fillId="8" borderId="12" xfId="0" applyNumberFormat="1" applyFont="1" applyFill="1" applyBorder="1" applyAlignment="1">
      <alignment horizontal="center" vertical="center" textRotation="90" wrapText="1"/>
    </xf>
    <xf numFmtId="49" fontId="0" fillId="8" borderId="8" xfId="0" applyNumberFormat="1" applyFont="1" applyFill="1" applyBorder="1" applyAlignment="1">
      <alignment horizontal="center" vertical="center" textRotation="90" wrapText="1"/>
    </xf>
    <xf numFmtId="0" fontId="3" fillId="0" borderId="52" xfId="0" applyFont="1" applyFill="1" applyBorder="1" applyAlignment="1">
      <alignment horizontal="center" vertical="center" textRotation="90" wrapText="1"/>
    </xf>
    <xf numFmtId="49" fontId="8" fillId="0" borderId="19" xfId="0" applyNumberFormat="1" applyFont="1" applyBorder="1" applyAlignment="1">
      <alignment horizontal="center" vertical="center" textRotation="90" wrapText="1"/>
    </xf>
    <xf numFmtId="49" fontId="8" fillId="0" borderId="12" xfId="0" applyNumberFormat="1" applyFont="1" applyBorder="1" applyAlignment="1">
      <alignment horizontal="center" vertical="center" textRotation="90" wrapText="1"/>
    </xf>
    <xf numFmtId="49" fontId="3" fillId="8" borderId="34" xfId="0" applyNumberFormat="1" applyFont="1" applyFill="1" applyBorder="1" applyAlignment="1">
      <alignment horizontal="center" vertical="center" wrapText="1"/>
    </xf>
    <xf numFmtId="49" fontId="3" fillId="8" borderId="3" xfId="0" applyNumberFormat="1" applyFont="1" applyFill="1" applyBorder="1" applyAlignment="1">
      <alignment horizontal="center" vertical="center" wrapText="1"/>
    </xf>
    <xf numFmtId="0" fontId="6" fillId="0" borderId="12" xfId="0" applyFont="1" applyBorder="1" applyAlignment="1">
      <alignment horizontal="left" vertical="top" wrapText="1"/>
    </xf>
    <xf numFmtId="164" fontId="8" fillId="8" borderId="4" xfId="0" applyNumberFormat="1" applyFont="1" applyFill="1" applyBorder="1" applyAlignment="1">
      <alignment horizontal="center" vertical="top"/>
    </xf>
    <xf numFmtId="164" fontId="8" fillId="8" borderId="3" xfId="0" applyNumberFormat="1" applyFont="1" applyFill="1" applyBorder="1" applyAlignment="1">
      <alignment horizontal="center" vertical="top"/>
    </xf>
    <xf numFmtId="164" fontId="8" fillId="8" borderId="16" xfId="0" applyNumberFormat="1" applyFont="1" applyFill="1" applyBorder="1" applyAlignment="1">
      <alignment horizontal="center" vertical="top"/>
    </xf>
    <xf numFmtId="164" fontId="3" fillId="8" borderId="96"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8" borderId="81"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3" fillId="8" borderId="22" xfId="0" applyNumberFormat="1" applyFont="1" applyFill="1" applyBorder="1" applyAlignment="1">
      <alignment horizontal="center" vertical="top"/>
    </xf>
    <xf numFmtId="164" fontId="3" fillId="8" borderId="82" xfId="0" applyNumberFormat="1" applyFont="1" applyFill="1" applyBorder="1" applyAlignment="1">
      <alignment horizontal="center" vertical="top"/>
    </xf>
    <xf numFmtId="164" fontId="3" fillId="8" borderId="31" xfId="0" applyNumberFormat="1" applyFont="1" applyFill="1" applyBorder="1" applyAlignment="1">
      <alignment horizontal="center" vertical="top"/>
    </xf>
    <xf numFmtId="164" fontId="3" fillId="8" borderId="61" xfId="0" applyNumberFormat="1" applyFont="1" applyFill="1" applyBorder="1" applyAlignment="1">
      <alignment horizontal="center" vertical="top"/>
    </xf>
    <xf numFmtId="164" fontId="3" fillId="8" borderId="4"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49" fontId="4" fillId="0" borderId="22" xfId="0" applyNumberFormat="1" applyFont="1" applyBorder="1" applyAlignment="1">
      <alignment horizontal="center" vertical="top"/>
    </xf>
    <xf numFmtId="0" fontId="3" fillId="8" borderId="4" xfId="0" applyFont="1" applyFill="1" applyBorder="1" applyAlignment="1">
      <alignment horizontal="center" vertical="top"/>
    </xf>
    <xf numFmtId="0" fontId="3" fillId="8" borderId="3" xfId="0" applyFont="1" applyFill="1" applyBorder="1" applyAlignment="1">
      <alignment horizontal="center" vertical="top"/>
    </xf>
    <xf numFmtId="0" fontId="3" fillId="8" borderId="16" xfId="0" applyFont="1" applyFill="1" applyBorder="1" applyAlignment="1">
      <alignment horizontal="center" vertical="top"/>
    </xf>
    <xf numFmtId="49" fontId="4" fillId="7" borderId="12" xfId="0" applyNumberFormat="1" applyFont="1" applyFill="1" applyBorder="1" applyAlignment="1">
      <alignment horizontal="center" vertical="top"/>
    </xf>
    <xf numFmtId="49" fontId="3" fillId="8" borderId="42" xfId="0" applyNumberFormat="1" applyFont="1" applyFill="1" applyBorder="1" applyAlignment="1">
      <alignment horizontal="center" vertical="top" wrapText="1"/>
    </xf>
    <xf numFmtId="0" fontId="3" fillId="8" borderId="81" xfId="0" applyFont="1" applyFill="1" applyBorder="1" applyAlignment="1">
      <alignment vertical="top" wrapText="1"/>
    </xf>
    <xf numFmtId="0" fontId="3" fillId="8" borderId="12" xfId="0" applyFont="1" applyFill="1" applyBorder="1" applyAlignment="1">
      <alignment vertical="top" wrapText="1"/>
    </xf>
    <xf numFmtId="0" fontId="0" fillId="8" borderId="12" xfId="0" applyFont="1" applyFill="1" applyBorder="1" applyAlignment="1">
      <alignment vertical="top" wrapText="1"/>
    </xf>
    <xf numFmtId="49" fontId="8" fillId="8" borderId="81" xfId="0" applyNumberFormat="1" applyFont="1" applyFill="1" applyBorder="1" applyAlignment="1">
      <alignment horizontal="center" vertical="center" textRotation="90" wrapText="1"/>
    </xf>
    <xf numFmtId="0" fontId="0" fillId="8" borderId="22" xfId="0" applyFont="1" applyFill="1" applyBorder="1" applyAlignment="1">
      <alignment horizontal="center" vertical="center" textRotation="90" wrapText="1"/>
    </xf>
    <xf numFmtId="49" fontId="4" fillId="0" borderId="12"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0" fontId="3" fillId="0" borderId="0" xfId="0" applyFont="1" applyAlignment="1">
      <alignment horizontal="right" wrapText="1"/>
    </xf>
    <xf numFmtId="0" fontId="6" fillId="0" borderId="0" xfId="0" applyFont="1" applyAlignment="1">
      <alignment horizontal="right"/>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3" fillId="0" borderId="21" xfId="0" applyFont="1" applyBorder="1" applyAlignment="1">
      <alignment horizontal="right" vertical="top"/>
    </xf>
    <xf numFmtId="0" fontId="0" fillId="0" borderId="21" xfId="0" applyFont="1" applyBorder="1" applyAlignment="1">
      <alignment horizontal="right" vertical="top"/>
    </xf>
    <xf numFmtId="0" fontId="3" fillId="0" borderId="23"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19" xfId="0" applyFont="1" applyBorder="1" applyAlignment="1">
      <alignment horizontal="center" vertical="center" textRotation="90" shrinkToFit="1"/>
    </xf>
    <xf numFmtId="0" fontId="3" fillId="0" borderId="12"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35"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0" xfId="0" applyFont="1" applyBorder="1" applyAlignment="1">
      <alignment horizontal="center" vertical="center" shrinkToFit="1"/>
    </xf>
    <xf numFmtId="0" fontId="4" fillId="0" borderId="34"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33"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29" xfId="0" applyFont="1" applyBorder="1" applyAlignment="1">
      <alignment horizontal="center" vertical="center"/>
    </xf>
    <xf numFmtId="0" fontId="3" fillId="0" borderId="70" xfId="0" applyFont="1" applyBorder="1" applyAlignment="1">
      <alignment horizontal="center" vertical="center"/>
    </xf>
    <xf numFmtId="0" fontId="8" fillId="0" borderId="68" xfId="0" applyFont="1" applyFill="1" applyBorder="1" applyAlignment="1">
      <alignment horizontal="center" vertical="center" textRotation="90" wrapText="1"/>
    </xf>
    <xf numFmtId="0" fontId="8" fillId="0" borderId="18" xfId="0" applyFont="1" applyFill="1" applyBorder="1" applyAlignment="1">
      <alignment horizontal="center" vertical="center" textRotation="90" wrapText="1"/>
    </xf>
    <xf numFmtId="0" fontId="0" fillId="0" borderId="12" xfId="0" applyFont="1" applyBorder="1" applyAlignment="1">
      <alignment horizontal="center" vertical="center" textRotation="90" shrinkToFit="1"/>
    </xf>
    <xf numFmtId="0" fontId="0" fillId="0" borderId="8" xfId="0" applyFont="1" applyBorder="1" applyAlignment="1">
      <alignment horizontal="center" vertical="center" textRotation="90" shrinkToFit="1"/>
    </xf>
    <xf numFmtId="0" fontId="3" fillId="0" borderId="69" xfId="0" applyNumberFormat="1" applyFont="1" applyBorder="1" applyAlignment="1">
      <alignment horizontal="center" vertical="center" textRotation="90" shrinkToFit="1"/>
    </xf>
    <xf numFmtId="0" fontId="3" fillId="0" borderId="67" xfId="0" applyNumberFormat="1" applyFont="1" applyBorder="1" applyAlignment="1">
      <alignment horizontal="center" vertical="center" textRotation="90" shrinkToFit="1"/>
    </xf>
    <xf numFmtId="0" fontId="3" fillId="0" borderId="44" xfId="0" applyNumberFormat="1" applyFont="1" applyBorder="1" applyAlignment="1">
      <alignment horizontal="center" vertical="center" textRotation="90" shrinkToFit="1"/>
    </xf>
    <xf numFmtId="0" fontId="3" fillId="0" borderId="34" xfId="0" applyNumberFormat="1" applyFont="1" applyFill="1" applyBorder="1" applyAlignment="1">
      <alignment horizontal="center" vertical="center" textRotation="90" shrinkToFit="1"/>
    </xf>
    <xf numFmtId="0" fontId="3" fillId="0" borderId="3" xfId="0" applyNumberFormat="1" applyFont="1" applyFill="1" applyBorder="1" applyAlignment="1">
      <alignment horizontal="center" vertical="center" textRotation="90" shrinkToFit="1"/>
    </xf>
    <xf numFmtId="0" fontId="3" fillId="0" borderId="33" xfId="0" applyNumberFormat="1" applyFont="1" applyFill="1" applyBorder="1" applyAlignment="1">
      <alignment horizontal="center" vertical="center" textRotation="90" shrinkToFit="1"/>
    </xf>
    <xf numFmtId="0" fontId="3" fillId="0" borderId="34" xfId="0" applyFont="1" applyBorder="1" applyAlignment="1">
      <alignment horizontal="center" vertical="center" textRotation="90" shrinkToFit="1"/>
    </xf>
    <xf numFmtId="0" fontId="3" fillId="0" borderId="3" xfId="0"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7" xfId="0" applyFont="1" applyBorder="1" applyAlignment="1">
      <alignment horizontal="center" vertical="center" wrapText="1"/>
    </xf>
    <xf numFmtId="3" fontId="10" fillId="0" borderId="23"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0" fillId="0" borderId="49"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3" fillId="0" borderId="50" xfId="0" applyFont="1" applyFill="1" applyBorder="1" applyAlignment="1">
      <alignment vertical="center" textRotation="90" wrapText="1"/>
    </xf>
    <xf numFmtId="0" fontId="3" fillId="0" borderId="51" xfId="0" applyFont="1" applyFill="1" applyBorder="1" applyAlignment="1">
      <alignment vertical="center" textRotation="90" wrapText="1"/>
    </xf>
    <xf numFmtId="49" fontId="8" fillId="0" borderId="31" xfId="0" applyNumberFormat="1" applyFont="1" applyBorder="1" applyAlignment="1">
      <alignment horizontal="center" vertical="center" textRotation="90" wrapText="1"/>
    </xf>
    <xf numFmtId="49" fontId="8" fillId="0" borderId="40" xfId="0" applyNumberFormat="1" applyFont="1" applyBorder="1" applyAlignment="1">
      <alignment horizontal="center" vertical="center" textRotation="90" wrapText="1"/>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9" borderId="25" xfId="0" applyFont="1" applyFill="1" applyBorder="1" applyAlignment="1">
      <alignment horizontal="center" vertical="top"/>
    </xf>
    <xf numFmtId="0" fontId="0" fillId="0" borderId="14" xfId="0" applyFont="1" applyBorder="1" applyAlignment="1">
      <alignment horizontal="left" vertical="top" wrapText="1"/>
    </xf>
    <xf numFmtId="49" fontId="3" fillId="8" borderId="4" xfId="0" applyNumberFormat="1" applyFont="1" applyFill="1" applyBorder="1" applyAlignment="1">
      <alignment horizontal="center" vertical="top" wrapText="1"/>
    </xf>
    <xf numFmtId="0" fontId="6" fillId="0" borderId="16" xfId="0" applyFont="1" applyBorder="1" applyAlignment="1">
      <alignment horizontal="center" vertical="top" wrapText="1"/>
    </xf>
    <xf numFmtId="49" fontId="2" fillId="8" borderId="12" xfId="0" applyNumberFormat="1" applyFont="1" applyFill="1" applyBorder="1" applyAlignment="1">
      <alignment horizontal="center" vertical="center" textRotation="90" wrapText="1"/>
    </xf>
    <xf numFmtId="49" fontId="1" fillId="8" borderId="12" xfId="0" applyNumberFormat="1" applyFont="1" applyFill="1" applyBorder="1" applyAlignment="1">
      <alignment horizontal="center" wrapText="1"/>
    </xf>
    <xf numFmtId="49" fontId="1" fillId="8" borderId="22" xfId="0" applyNumberFormat="1" applyFont="1" applyFill="1" applyBorder="1" applyAlignment="1">
      <alignment horizontal="center" wrapText="1"/>
    </xf>
    <xf numFmtId="0" fontId="22" fillId="8" borderId="81" xfId="0" applyFont="1" applyFill="1" applyBorder="1" applyAlignment="1">
      <alignment horizontal="left" vertical="top" wrapText="1"/>
    </xf>
    <xf numFmtId="0" fontId="25" fillId="0" borderId="22" xfId="0" applyFont="1" applyBorder="1" applyAlignment="1">
      <alignment horizontal="left" vertical="top" wrapText="1"/>
    </xf>
    <xf numFmtId="0" fontId="22" fillId="8" borderId="81" xfId="0" applyFont="1" applyFill="1" applyBorder="1" applyAlignment="1">
      <alignment horizontal="center" vertical="center" textRotation="90" wrapText="1"/>
    </xf>
    <xf numFmtId="0" fontId="25" fillId="0" borderId="22" xfId="0" applyFont="1" applyBorder="1" applyAlignment="1">
      <alignment horizontal="center" vertical="center" textRotation="90" wrapText="1"/>
    </xf>
    <xf numFmtId="49" fontId="22" fillId="0" borderId="81" xfId="0" applyNumberFormat="1" applyFont="1" applyBorder="1" applyAlignment="1">
      <alignment horizontal="center" vertical="center" textRotation="90" wrapText="1"/>
    </xf>
    <xf numFmtId="49" fontId="22" fillId="0" borderId="22" xfId="0" applyNumberFormat="1" applyFont="1" applyBorder="1" applyAlignment="1">
      <alignment horizontal="center" vertical="center" textRotation="90" wrapText="1"/>
    </xf>
    <xf numFmtId="49" fontId="2" fillId="8" borderId="81" xfId="0" applyNumberFormat="1" applyFont="1" applyFill="1" applyBorder="1" applyAlignment="1">
      <alignment horizontal="center" vertical="center" textRotation="90" wrapText="1"/>
    </xf>
    <xf numFmtId="0" fontId="0" fillId="0" borderId="22" xfId="0" applyBorder="1" applyAlignment="1">
      <alignment vertical="top" wrapText="1"/>
    </xf>
    <xf numFmtId="0" fontId="0" fillId="0" borderId="3" xfId="0" applyBorder="1" applyAlignment="1">
      <alignment horizontal="center" vertical="center" wrapText="1"/>
    </xf>
    <xf numFmtId="0" fontId="3" fillId="8" borderId="81" xfId="0" applyFont="1" applyFill="1" applyBorder="1" applyAlignment="1">
      <alignment horizontal="center" vertical="center" textRotation="90" wrapText="1"/>
    </xf>
    <xf numFmtId="0" fontId="0" fillId="0" borderId="22" xfId="0" applyFont="1" applyBorder="1" applyAlignment="1">
      <alignment horizontal="center" vertical="center" textRotation="90" wrapText="1"/>
    </xf>
    <xf numFmtId="49" fontId="8" fillId="0" borderId="12" xfId="0" applyNumberFormat="1" applyFont="1" applyFill="1" applyBorder="1" applyAlignment="1">
      <alignment horizontal="center" vertical="center" textRotation="90" wrapText="1"/>
    </xf>
    <xf numFmtId="49" fontId="15" fillId="0" borderId="12" xfId="0" applyNumberFormat="1" applyFont="1" applyBorder="1" applyAlignment="1">
      <alignment horizontal="center" vertical="center" textRotation="90" wrapText="1"/>
    </xf>
    <xf numFmtId="49" fontId="15" fillId="0" borderId="8" xfId="0" applyNumberFormat="1" applyFont="1" applyBorder="1" applyAlignment="1">
      <alignment horizontal="center" vertical="center" textRotation="90" wrapText="1"/>
    </xf>
    <xf numFmtId="49" fontId="15" fillId="0" borderId="12" xfId="0" applyNumberFormat="1" applyFont="1" applyBorder="1" applyAlignment="1">
      <alignment horizontal="center" textRotation="90" wrapText="1"/>
    </xf>
    <xf numFmtId="49" fontId="15" fillId="0" borderId="8" xfId="0" applyNumberFormat="1" applyFont="1" applyBorder="1" applyAlignment="1">
      <alignment horizontal="center" textRotation="90" wrapText="1"/>
    </xf>
    <xf numFmtId="0" fontId="3" fillId="0" borderId="81" xfId="0" applyFont="1" applyFill="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8" xfId="0" applyFont="1" applyBorder="1" applyAlignment="1">
      <alignment horizontal="center" vertical="center" textRotation="90" wrapText="1"/>
    </xf>
    <xf numFmtId="0" fontId="3" fillId="2" borderId="43" xfId="0" applyFont="1" applyFill="1" applyBorder="1" applyAlignment="1">
      <alignment horizontal="center" vertical="top" wrapText="1"/>
    </xf>
    <xf numFmtId="0" fontId="3" fillId="2" borderId="21" xfId="0" applyFont="1" applyFill="1" applyBorder="1" applyAlignment="1">
      <alignment horizontal="center" vertical="top" wrapText="1"/>
    </xf>
    <xf numFmtId="3" fontId="3" fillId="0" borderId="49" xfId="0" applyNumberFormat="1" applyFont="1" applyFill="1" applyBorder="1" applyAlignment="1">
      <alignment horizontal="left" vertical="top" wrapText="1"/>
    </xf>
    <xf numFmtId="0" fontId="0" fillId="0" borderId="49" xfId="0" applyFill="1"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0" fontId="3" fillId="9" borderId="24" xfId="0" applyFont="1" applyFill="1" applyBorder="1" applyAlignment="1">
      <alignment horizontal="center" vertical="top"/>
    </xf>
    <xf numFmtId="0" fontId="3" fillId="4" borderId="24" xfId="0" applyFont="1" applyFill="1" applyBorder="1" applyAlignment="1">
      <alignment horizontal="center" vertical="top"/>
    </xf>
    <xf numFmtId="0" fontId="3" fillId="4" borderId="25" xfId="0" applyFont="1" applyFill="1" applyBorder="1" applyAlignment="1">
      <alignment horizontal="center" vertical="top"/>
    </xf>
    <xf numFmtId="0" fontId="22" fillId="0" borderId="31" xfId="0" applyFont="1" applyFill="1" applyBorder="1" applyAlignment="1">
      <alignment horizontal="left" vertical="top" wrapText="1"/>
    </xf>
    <xf numFmtId="0" fontId="22" fillId="0" borderId="40" xfId="0" applyFont="1" applyFill="1" applyBorder="1" applyAlignment="1">
      <alignment horizontal="left" vertical="top" wrapText="1"/>
    </xf>
    <xf numFmtId="49" fontId="1" fillId="8" borderId="8" xfId="0" applyNumberFormat="1" applyFont="1" applyFill="1" applyBorder="1" applyAlignment="1">
      <alignment horizontal="center" wrapText="1"/>
    </xf>
    <xf numFmtId="49" fontId="4" fillId="8" borderId="13" xfId="0" applyNumberFormat="1" applyFont="1" applyFill="1" applyBorder="1" applyAlignment="1">
      <alignment horizontal="center" vertical="top"/>
    </xf>
    <xf numFmtId="49" fontId="4" fillId="8" borderId="18" xfId="0" applyNumberFormat="1" applyFont="1" applyFill="1" applyBorder="1" applyAlignment="1">
      <alignment horizontal="center" vertical="top"/>
    </xf>
    <xf numFmtId="49" fontId="3" fillId="8" borderId="3" xfId="0" applyNumberFormat="1" applyFont="1" applyFill="1" applyBorder="1" applyAlignment="1">
      <alignment horizontal="center" vertical="top" wrapText="1"/>
    </xf>
    <xf numFmtId="49" fontId="3" fillId="8" borderId="33" xfId="0" applyNumberFormat="1" applyFont="1" applyFill="1" applyBorder="1" applyAlignment="1">
      <alignment horizontal="center" vertical="top" wrapText="1"/>
    </xf>
    <xf numFmtId="0" fontId="8" fillId="0" borderId="0" xfId="0" applyNumberFormat="1" applyFont="1" applyFill="1" applyBorder="1" applyAlignment="1">
      <alignment horizontal="left" vertical="top" wrapText="1"/>
    </xf>
    <xf numFmtId="164" fontId="3" fillId="0" borderId="38" xfId="0" applyNumberFormat="1" applyFont="1" applyBorder="1" applyAlignment="1">
      <alignment horizontal="center" vertical="top" wrapText="1"/>
    </xf>
    <xf numFmtId="164" fontId="3" fillId="0" borderId="27" xfId="0" applyNumberFormat="1" applyFont="1" applyBorder="1" applyAlignment="1">
      <alignment horizontal="center" vertical="top" wrapText="1"/>
    </xf>
    <xf numFmtId="164" fontId="3" fillId="0" borderId="28" xfId="0" applyNumberFormat="1" applyFont="1" applyBorder="1" applyAlignment="1">
      <alignment horizontal="center" vertical="top" wrapText="1"/>
    </xf>
    <xf numFmtId="164" fontId="4" fillId="5" borderId="43" xfId="0" applyNumberFormat="1" applyFont="1" applyFill="1" applyBorder="1" applyAlignment="1">
      <alignment horizontal="center" vertical="top" wrapText="1"/>
    </xf>
    <xf numFmtId="164" fontId="4" fillId="5" borderId="21" xfId="0" applyNumberFormat="1" applyFont="1" applyFill="1" applyBorder="1" applyAlignment="1">
      <alignment horizontal="center" vertical="top" wrapText="1"/>
    </xf>
    <xf numFmtId="164" fontId="4" fillId="5" borderId="44" xfId="0" applyNumberFormat="1" applyFont="1" applyFill="1" applyBorder="1" applyAlignment="1">
      <alignment horizontal="center" vertical="top" wrapText="1"/>
    </xf>
    <xf numFmtId="164" fontId="3" fillId="7" borderId="38" xfId="0" applyNumberFormat="1" applyFont="1" applyFill="1" applyBorder="1" applyAlignment="1">
      <alignment horizontal="center" vertical="top" wrapText="1"/>
    </xf>
    <xf numFmtId="164" fontId="3" fillId="7" borderId="27" xfId="0" applyNumberFormat="1" applyFont="1" applyFill="1" applyBorder="1" applyAlignment="1">
      <alignment horizontal="center" vertical="top" wrapText="1"/>
    </xf>
    <xf numFmtId="164" fontId="3" fillId="7" borderId="28" xfId="0" applyNumberFormat="1" applyFont="1" applyFill="1" applyBorder="1" applyAlignment="1">
      <alignment horizontal="center" vertical="top" wrapText="1"/>
    </xf>
    <xf numFmtId="164" fontId="4" fillId="4" borderId="38" xfId="0" applyNumberFormat="1" applyFont="1" applyFill="1" applyBorder="1" applyAlignment="1">
      <alignment horizontal="center" vertical="top" wrapText="1"/>
    </xf>
    <xf numFmtId="164" fontId="4" fillId="4" borderId="27" xfId="0" applyNumberFormat="1" applyFont="1" applyFill="1" applyBorder="1" applyAlignment="1">
      <alignment horizontal="center" vertical="top" wrapText="1"/>
    </xf>
    <xf numFmtId="164" fontId="4" fillId="4" borderId="28" xfId="0" applyNumberFormat="1" applyFont="1" applyFill="1" applyBorder="1" applyAlignment="1">
      <alignment horizontal="center" vertical="top" wrapText="1"/>
    </xf>
    <xf numFmtId="3" fontId="4" fillId="0" borderId="36"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3" fontId="4" fillId="0" borderId="37" xfId="0" applyNumberFormat="1" applyFont="1" applyBorder="1" applyAlignment="1">
      <alignment horizontal="center" vertical="center" wrapText="1"/>
    </xf>
    <xf numFmtId="164" fontId="4" fillId="4" borderId="36" xfId="0" applyNumberFormat="1" applyFont="1" applyFill="1" applyBorder="1" applyAlignment="1">
      <alignment horizontal="center" vertical="top" wrapText="1"/>
    </xf>
    <xf numFmtId="164" fontId="4" fillId="4" borderId="39" xfId="0" applyNumberFormat="1" applyFont="1" applyFill="1" applyBorder="1" applyAlignment="1">
      <alignment horizontal="center" vertical="top" wrapText="1"/>
    </xf>
    <xf numFmtId="164" fontId="4" fillId="4" borderId="37" xfId="0" applyNumberFormat="1" applyFont="1" applyFill="1" applyBorder="1" applyAlignment="1">
      <alignment horizontal="center" vertical="top" wrapText="1"/>
    </xf>
    <xf numFmtId="164" fontId="4" fillId="7" borderId="38" xfId="0" applyNumberFormat="1" applyFont="1" applyFill="1" applyBorder="1" applyAlignment="1">
      <alignment horizontal="center" vertical="top" wrapText="1"/>
    </xf>
    <xf numFmtId="164" fontId="6" fillId="0" borderId="27" xfId="0" applyNumberFormat="1" applyFont="1" applyBorder="1" applyAlignment="1">
      <alignment horizontal="center" vertical="top" wrapText="1"/>
    </xf>
    <xf numFmtId="164" fontId="6" fillId="0" borderId="28" xfId="0" applyNumberFormat="1" applyFont="1" applyBorder="1" applyAlignment="1">
      <alignment horizontal="center" vertical="top" wrapText="1"/>
    </xf>
  </cellXfs>
  <cellStyles count="4">
    <cellStyle name="Įprastas" xfId="0" builtinId="0"/>
    <cellStyle name="Įprastas 2" xfId="2"/>
    <cellStyle name="Kablelis" xfId="3" builtinId="3"/>
    <cellStyle name="Normal_biudz uz 2001 atskaitomybe3" xfId="1"/>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9"/>
  <sheetViews>
    <sheetView tabSelected="1" view="pageBreakPreview" zoomScaleNormal="100" zoomScaleSheetLayoutView="100" workbookViewId="0">
      <selection activeCell="Q48" sqref="Q48"/>
    </sheetView>
  </sheetViews>
  <sheetFormatPr defaultRowHeight="12.75"/>
  <cols>
    <col min="1" max="2" width="2.7109375" style="3" customWidth="1"/>
    <col min="3" max="3" width="2.7109375" style="14" customWidth="1"/>
    <col min="4" max="4" width="28" style="3" customWidth="1"/>
    <col min="5" max="5" width="2.5703125" style="3" customWidth="1"/>
    <col min="6" max="6" width="3.140625" style="4" customWidth="1"/>
    <col min="7" max="7" width="7.7109375" style="5" customWidth="1"/>
    <col min="8" max="10" width="8.7109375" style="3" customWidth="1"/>
    <col min="11" max="11" width="37.5703125" style="3" customWidth="1"/>
    <col min="12" max="14" width="4.7109375" style="3" customWidth="1"/>
    <col min="15" max="16384" width="9.140625" style="2"/>
  </cols>
  <sheetData>
    <row r="1" spans="1:14" ht="39" customHeight="1">
      <c r="C1" s="3"/>
      <c r="E1" s="248"/>
      <c r="K1" s="723" t="s">
        <v>185</v>
      </c>
      <c r="L1" s="724"/>
      <c r="M1" s="724"/>
      <c r="N1" s="724"/>
    </row>
    <row r="2" spans="1:14" ht="15" customHeight="1">
      <c r="C2" s="3"/>
      <c r="E2" s="248"/>
      <c r="K2" s="427"/>
      <c r="L2" s="428"/>
      <c r="M2" s="428"/>
      <c r="N2" s="428"/>
    </row>
    <row r="3" spans="1:14" s="3" customFormat="1" ht="15" customHeight="1">
      <c r="A3" s="434"/>
      <c r="B3" s="434"/>
      <c r="C3" s="434"/>
      <c r="D3" s="725" t="s">
        <v>187</v>
      </c>
      <c r="E3" s="725"/>
      <c r="F3" s="725"/>
      <c r="G3" s="725"/>
      <c r="H3" s="725"/>
      <c r="I3" s="725"/>
      <c r="J3" s="725"/>
      <c r="K3" s="725"/>
      <c r="L3" s="418"/>
      <c r="M3" s="418"/>
      <c r="N3" s="418"/>
    </row>
    <row r="4" spans="1:14" ht="14.25" customHeight="1">
      <c r="A4" s="726" t="s">
        <v>26</v>
      </c>
      <c r="B4" s="726"/>
      <c r="C4" s="726"/>
      <c r="D4" s="726"/>
      <c r="E4" s="726"/>
      <c r="F4" s="726"/>
      <c r="G4" s="726"/>
      <c r="H4" s="726"/>
      <c r="I4" s="726"/>
      <c r="J4" s="726"/>
      <c r="K4" s="726"/>
      <c r="L4" s="419"/>
      <c r="M4" s="419"/>
      <c r="N4" s="419"/>
    </row>
    <row r="5" spans="1:14" ht="15.75" customHeight="1">
      <c r="A5" s="727" t="s">
        <v>64</v>
      </c>
      <c r="B5" s="727"/>
      <c r="C5" s="727"/>
      <c r="D5" s="727"/>
      <c r="E5" s="727"/>
      <c r="F5" s="727"/>
      <c r="G5" s="727"/>
      <c r="H5" s="727"/>
      <c r="I5" s="727"/>
      <c r="J5" s="727"/>
      <c r="K5" s="727"/>
      <c r="L5" s="420"/>
      <c r="M5" s="420"/>
      <c r="N5" s="420"/>
    </row>
    <row r="6" spans="1:14" ht="15" customHeight="1" thickBot="1">
      <c r="A6" s="7"/>
      <c r="B6" s="7"/>
      <c r="C6" s="7"/>
      <c r="D6" s="7"/>
      <c r="E6" s="7"/>
      <c r="F6" s="435"/>
      <c r="G6" s="436"/>
      <c r="H6" s="7"/>
      <c r="I6" s="7"/>
      <c r="J6" s="7"/>
      <c r="K6" s="437"/>
      <c r="L6" s="77"/>
      <c r="M6" s="750" t="s">
        <v>56</v>
      </c>
      <c r="N6" s="750"/>
    </row>
    <row r="7" spans="1:14" s="438" customFormat="1" ht="22.5" customHeight="1">
      <c r="A7" s="757" t="s">
        <v>18</v>
      </c>
      <c r="B7" s="760" t="s">
        <v>0</v>
      </c>
      <c r="C7" s="763" t="s">
        <v>1</v>
      </c>
      <c r="D7" s="766" t="s">
        <v>12</v>
      </c>
      <c r="E7" s="769" t="s">
        <v>2</v>
      </c>
      <c r="F7" s="772" t="s">
        <v>3</v>
      </c>
      <c r="G7" s="751" t="s">
        <v>4</v>
      </c>
      <c r="H7" s="754" t="s">
        <v>146</v>
      </c>
      <c r="I7" s="778" t="s">
        <v>70</v>
      </c>
      <c r="J7" s="778" t="s">
        <v>119</v>
      </c>
      <c r="K7" s="781" t="s">
        <v>11</v>
      </c>
      <c r="L7" s="782"/>
      <c r="M7" s="782"/>
      <c r="N7" s="783"/>
    </row>
    <row r="8" spans="1:14" s="438" customFormat="1" ht="18.75" customHeight="1">
      <c r="A8" s="758"/>
      <c r="B8" s="761"/>
      <c r="C8" s="764"/>
      <c r="D8" s="767"/>
      <c r="E8" s="770"/>
      <c r="F8" s="773"/>
      <c r="G8" s="752"/>
      <c r="H8" s="755"/>
      <c r="I8" s="779"/>
      <c r="J8" s="779"/>
      <c r="K8" s="784" t="s">
        <v>12</v>
      </c>
      <c r="L8" s="786" t="s">
        <v>51</v>
      </c>
      <c r="M8" s="786"/>
      <c r="N8" s="787"/>
    </row>
    <row r="9" spans="1:14" s="438" customFormat="1" ht="65.25" customHeight="1" thickBot="1">
      <c r="A9" s="759"/>
      <c r="B9" s="762"/>
      <c r="C9" s="765"/>
      <c r="D9" s="768"/>
      <c r="E9" s="771"/>
      <c r="F9" s="774"/>
      <c r="G9" s="753"/>
      <c r="H9" s="756"/>
      <c r="I9" s="780"/>
      <c r="J9" s="780"/>
      <c r="K9" s="785"/>
      <c r="L9" s="80" t="s">
        <v>76</v>
      </c>
      <c r="M9" s="81" t="s">
        <v>77</v>
      </c>
      <c r="N9" s="82" t="s">
        <v>120</v>
      </c>
    </row>
    <row r="10" spans="1:14" s="9" customFormat="1" ht="16.5" customHeight="1">
      <c r="A10" s="735" t="s">
        <v>38</v>
      </c>
      <c r="B10" s="736"/>
      <c r="C10" s="736"/>
      <c r="D10" s="736"/>
      <c r="E10" s="736"/>
      <c r="F10" s="736"/>
      <c r="G10" s="736"/>
      <c r="H10" s="736"/>
      <c r="I10" s="736"/>
      <c r="J10" s="736"/>
      <c r="K10" s="736"/>
      <c r="L10" s="421"/>
      <c r="M10" s="421"/>
      <c r="N10" s="62"/>
    </row>
    <row r="11" spans="1:14" s="9" customFormat="1" ht="14.25" customHeight="1">
      <c r="A11" s="737" t="s">
        <v>27</v>
      </c>
      <c r="B11" s="738"/>
      <c r="C11" s="738"/>
      <c r="D11" s="738"/>
      <c r="E11" s="738"/>
      <c r="F11" s="738"/>
      <c r="G11" s="738"/>
      <c r="H11" s="738"/>
      <c r="I11" s="738"/>
      <c r="J11" s="738"/>
      <c r="K11" s="738"/>
      <c r="L11" s="422"/>
      <c r="M11" s="422"/>
      <c r="N11" s="63"/>
    </row>
    <row r="12" spans="1:14" ht="27.75" customHeight="1">
      <c r="A12" s="15" t="s">
        <v>5</v>
      </c>
      <c r="B12" s="739" t="s">
        <v>28</v>
      </c>
      <c r="C12" s="740"/>
      <c r="D12" s="740"/>
      <c r="E12" s="740"/>
      <c r="F12" s="740"/>
      <c r="G12" s="740"/>
      <c r="H12" s="740"/>
      <c r="I12" s="740"/>
      <c r="J12" s="740"/>
      <c r="K12" s="740"/>
      <c r="L12" s="423"/>
      <c r="M12" s="423"/>
      <c r="N12" s="64"/>
    </row>
    <row r="13" spans="1:14" ht="15.75" customHeight="1">
      <c r="A13" s="16" t="s">
        <v>5</v>
      </c>
      <c r="B13" s="11" t="s">
        <v>5</v>
      </c>
      <c r="C13" s="741" t="s">
        <v>29</v>
      </c>
      <c r="D13" s="742"/>
      <c r="E13" s="742"/>
      <c r="F13" s="742"/>
      <c r="G13" s="742"/>
      <c r="H13" s="742"/>
      <c r="I13" s="742"/>
      <c r="J13" s="742"/>
      <c r="K13" s="742"/>
      <c r="L13" s="424"/>
      <c r="M13" s="424"/>
      <c r="N13" s="65"/>
    </row>
    <row r="14" spans="1:14" ht="15" customHeight="1">
      <c r="A14" s="649" t="s">
        <v>5</v>
      </c>
      <c r="B14" s="743" t="s">
        <v>5</v>
      </c>
      <c r="C14" s="744" t="s">
        <v>5</v>
      </c>
      <c r="D14" s="721" t="s">
        <v>35</v>
      </c>
      <c r="E14" s="747" t="s">
        <v>40</v>
      </c>
      <c r="F14" s="788" t="s">
        <v>33</v>
      </c>
      <c r="G14" s="240" t="s">
        <v>22</v>
      </c>
      <c r="H14" s="241">
        <v>35.5</v>
      </c>
      <c r="I14" s="242">
        <v>35.5</v>
      </c>
      <c r="J14" s="243">
        <v>35.5</v>
      </c>
      <c r="K14" s="34" t="s">
        <v>161</v>
      </c>
      <c r="L14" s="524">
        <v>64</v>
      </c>
      <c r="M14" s="524">
        <v>65</v>
      </c>
      <c r="N14" s="457">
        <v>66</v>
      </c>
    </row>
    <row r="15" spans="1:14" ht="27" customHeight="1">
      <c r="A15" s="649"/>
      <c r="B15" s="729"/>
      <c r="C15" s="655"/>
      <c r="D15" s="745"/>
      <c r="E15" s="748"/>
      <c r="F15" s="789"/>
      <c r="G15" s="509"/>
      <c r="H15" s="514"/>
      <c r="I15" s="507"/>
      <c r="J15" s="50"/>
      <c r="K15" s="23" t="s">
        <v>55</v>
      </c>
      <c r="L15" s="455">
        <v>1</v>
      </c>
      <c r="M15" s="455">
        <v>2</v>
      </c>
      <c r="N15" s="456">
        <v>1</v>
      </c>
    </row>
    <row r="16" spans="1:14" ht="27" customHeight="1">
      <c r="A16" s="649"/>
      <c r="B16" s="729"/>
      <c r="C16" s="655"/>
      <c r="D16" s="745"/>
      <c r="E16" s="748"/>
      <c r="F16" s="789"/>
      <c r="G16" s="509"/>
      <c r="H16" s="514"/>
      <c r="I16" s="507"/>
      <c r="J16" s="522"/>
      <c r="K16" s="486" t="s">
        <v>47</v>
      </c>
      <c r="L16" s="458">
        <v>60</v>
      </c>
      <c r="M16" s="459">
        <v>60</v>
      </c>
      <c r="N16" s="460">
        <v>60</v>
      </c>
    </row>
    <row r="17" spans="1:14" ht="14.25" customHeight="1">
      <c r="A17" s="649"/>
      <c r="B17" s="729"/>
      <c r="C17" s="655"/>
      <c r="D17" s="745"/>
      <c r="E17" s="748"/>
      <c r="F17" s="789"/>
      <c r="G17" s="510"/>
      <c r="H17" s="52"/>
      <c r="I17" s="508"/>
      <c r="J17" s="90"/>
      <c r="K17" s="439" t="s">
        <v>160</v>
      </c>
      <c r="L17" s="461">
        <v>1150</v>
      </c>
      <c r="M17" s="461">
        <v>1150</v>
      </c>
      <c r="N17" s="462">
        <v>1150</v>
      </c>
    </row>
    <row r="18" spans="1:14" ht="17.25" customHeight="1" thickBot="1">
      <c r="A18" s="650"/>
      <c r="B18" s="730"/>
      <c r="C18" s="656"/>
      <c r="D18" s="746"/>
      <c r="E18" s="749"/>
      <c r="F18" s="790"/>
      <c r="G18" s="88" t="s">
        <v>6</v>
      </c>
      <c r="H18" s="146">
        <f t="shared" ref="H18:J18" si="0">SUM(H14:H16)</f>
        <v>35.5</v>
      </c>
      <c r="I18" s="86">
        <f t="shared" si="0"/>
        <v>35.5</v>
      </c>
      <c r="J18" s="86">
        <f t="shared" si="0"/>
        <v>35.5</v>
      </c>
      <c r="K18" s="375"/>
      <c r="L18" s="463"/>
      <c r="M18" s="463"/>
      <c r="N18" s="464"/>
    </row>
    <row r="19" spans="1:14" ht="15" customHeight="1">
      <c r="A19" s="648" t="s">
        <v>5</v>
      </c>
      <c r="B19" s="728" t="s">
        <v>5</v>
      </c>
      <c r="C19" s="654" t="s">
        <v>7</v>
      </c>
      <c r="D19" s="731" t="s">
        <v>109</v>
      </c>
      <c r="E19" s="732" t="s">
        <v>42</v>
      </c>
      <c r="F19" s="791" t="s">
        <v>33</v>
      </c>
      <c r="G19" s="28" t="s">
        <v>22</v>
      </c>
      <c r="H19" s="183">
        <v>1.8</v>
      </c>
      <c r="I19" s="85">
        <v>0.6</v>
      </c>
      <c r="J19" s="85"/>
      <c r="K19" s="384" t="s">
        <v>139</v>
      </c>
      <c r="L19" s="385" t="s">
        <v>133</v>
      </c>
      <c r="M19" s="385"/>
      <c r="N19" s="525"/>
    </row>
    <row r="20" spans="1:14" ht="15" customHeight="1">
      <c r="A20" s="649"/>
      <c r="B20" s="729"/>
      <c r="C20" s="655"/>
      <c r="D20" s="686"/>
      <c r="E20" s="733"/>
      <c r="F20" s="789"/>
      <c r="G20" s="509"/>
      <c r="H20" s="50"/>
      <c r="I20" s="507"/>
      <c r="J20" s="507"/>
      <c r="K20" s="381" t="s">
        <v>181</v>
      </c>
      <c r="L20" s="386" t="s">
        <v>133</v>
      </c>
      <c r="M20" s="386"/>
      <c r="N20" s="526"/>
    </row>
    <row r="21" spans="1:14" ht="17.25" customHeight="1">
      <c r="A21" s="649"/>
      <c r="B21" s="729"/>
      <c r="C21" s="655"/>
      <c r="D21" s="686"/>
      <c r="E21" s="733"/>
      <c r="F21" s="789"/>
      <c r="G21" s="510" t="s">
        <v>113</v>
      </c>
      <c r="H21" s="52">
        <v>9.6999999999999993</v>
      </c>
      <c r="I21" s="508">
        <v>3</v>
      </c>
      <c r="J21" s="508"/>
      <c r="K21" s="381" t="s">
        <v>162</v>
      </c>
      <c r="L21" s="250" t="s">
        <v>107</v>
      </c>
      <c r="M21" s="382" t="s">
        <v>107</v>
      </c>
      <c r="N21" s="251" t="s">
        <v>107</v>
      </c>
    </row>
    <row r="22" spans="1:14" ht="21" customHeight="1" thickBot="1">
      <c r="A22" s="650"/>
      <c r="B22" s="730"/>
      <c r="C22" s="656"/>
      <c r="D22" s="687"/>
      <c r="E22" s="734"/>
      <c r="F22" s="790"/>
      <c r="G22" s="13" t="s">
        <v>6</v>
      </c>
      <c r="H22" s="86">
        <f t="shared" ref="H22:J22" si="1">SUM(H19:H21)</f>
        <v>11.5</v>
      </c>
      <c r="I22" s="86">
        <f t="shared" si="1"/>
        <v>3.6</v>
      </c>
      <c r="J22" s="86">
        <f t="shared" si="1"/>
        <v>0</v>
      </c>
      <c r="K22" s="387" t="s">
        <v>163</v>
      </c>
      <c r="L22" s="257" t="s">
        <v>108</v>
      </c>
      <c r="M22" s="379" t="s">
        <v>108</v>
      </c>
      <c r="N22" s="380" t="s">
        <v>108</v>
      </c>
    </row>
    <row r="23" spans="1:14" ht="16.5" customHeight="1" thickBot="1">
      <c r="A23" s="17" t="s">
        <v>5</v>
      </c>
      <c r="B23" s="40" t="s">
        <v>5</v>
      </c>
      <c r="C23" s="636" t="s">
        <v>8</v>
      </c>
      <c r="D23" s="637"/>
      <c r="E23" s="637"/>
      <c r="F23" s="637"/>
      <c r="G23" s="775"/>
      <c r="H23" s="57">
        <f t="shared" ref="H23:J23" si="2">H22+H18</f>
        <v>47</v>
      </c>
      <c r="I23" s="57">
        <f t="shared" si="2"/>
        <v>39.1</v>
      </c>
      <c r="J23" s="57">
        <f t="shared" si="2"/>
        <v>35.5</v>
      </c>
      <c r="K23" s="505"/>
      <c r="L23" s="505"/>
      <c r="M23" s="505"/>
      <c r="N23" s="72"/>
    </row>
    <row r="24" spans="1:14" ht="14.25" customHeight="1" thickBot="1">
      <c r="A24" s="17" t="s">
        <v>5</v>
      </c>
      <c r="B24" s="40" t="s">
        <v>7</v>
      </c>
      <c r="C24" s="776" t="s">
        <v>30</v>
      </c>
      <c r="D24" s="777"/>
      <c r="E24" s="777"/>
      <c r="F24" s="777"/>
      <c r="G24" s="777"/>
      <c r="H24" s="777"/>
      <c r="I24" s="777"/>
      <c r="J24" s="777"/>
      <c r="K24" s="777"/>
      <c r="L24" s="515"/>
      <c r="M24" s="515"/>
      <c r="N24" s="71"/>
    </row>
    <row r="25" spans="1:14" ht="38.25" customHeight="1">
      <c r="A25" s="415" t="s">
        <v>5</v>
      </c>
      <c r="B25" s="493" t="s">
        <v>7</v>
      </c>
      <c r="C25" s="520" t="s">
        <v>5</v>
      </c>
      <c r="D25" s="33" t="s">
        <v>176</v>
      </c>
      <c r="E25" s="717" t="s">
        <v>41</v>
      </c>
      <c r="F25" s="719" t="s">
        <v>33</v>
      </c>
      <c r="G25" s="41" t="s">
        <v>22</v>
      </c>
      <c r="H25" s="53">
        <v>220.6</v>
      </c>
      <c r="I25" s="582">
        <v>175.6</v>
      </c>
      <c r="J25" s="53">
        <v>157.80000000000001</v>
      </c>
      <c r="K25" s="166"/>
      <c r="L25" s="103"/>
      <c r="M25" s="103"/>
      <c r="N25" s="98"/>
    </row>
    <row r="26" spans="1:14" ht="26.25" customHeight="1">
      <c r="A26" s="416"/>
      <c r="B26" s="494"/>
      <c r="C26" s="511"/>
      <c r="D26" s="721" t="s">
        <v>153</v>
      </c>
      <c r="E26" s="718"/>
      <c r="F26" s="720"/>
      <c r="G26" s="521"/>
      <c r="H26" s="507"/>
      <c r="I26" s="522"/>
      <c r="J26" s="507"/>
      <c r="K26" s="212" t="s">
        <v>152</v>
      </c>
      <c r="L26" s="128">
        <v>10</v>
      </c>
      <c r="M26" s="104">
        <v>10</v>
      </c>
      <c r="N26" s="99">
        <v>10</v>
      </c>
    </row>
    <row r="27" spans="1:14" ht="27" customHeight="1">
      <c r="A27" s="416"/>
      <c r="B27" s="494"/>
      <c r="C27" s="511"/>
      <c r="D27" s="722"/>
      <c r="E27" s="718"/>
      <c r="F27" s="720"/>
      <c r="G27" s="521"/>
      <c r="H27" s="507"/>
      <c r="I27" s="50"/>
      <c r="J27" s="507"/>
      <c r="K27" s="212" t="s">
        <v>91</v>
      </c>
      <c r="L27" s="440">
        <v>10</v>
      </c>
      <c r="M27" s="440">
        <v>10</v>
      </c>
      <c r="N27" s="441">
        <v>10</v>
      </c>
    </row>
    <row r="28" spans="1:14" ht="29.25" customHeight="1">
      <c r="A28" s="416"/>
      <c r="B28" s="494"/>
      <c r="C28" s="511"/>
      <c r="D28" s="317" t="s">
        <v>154</v>
      </c>
      <c r="E28" s="472"/>
      <c r="F28" s="519"/>
      <c r="G28" s="521"/>
      <c r="H28" s="507"/>
      <c r="I28" s="522"/>
      <c r="J28" s="507"/>
      <c r="K28" s="478" t="s">
        <v>156</v>
      </c>
      <c r="L28" s="480">
        <v>5</v>
      </c>
      <c r="M28" s="480">
        <v>5</v>
      </c>
      <c r="N28" s="483">
        <v>5</v>
      </c>
    </row>
    <row r="29" spans="1:14" ht="25.5" customHeight="1">
      <c r="A29" s="649"/>
      <c r="B29" s="652"/>
      <c r="C29" s="655"/>
      <c r="D29" s="713" t="s">
        <v>37</v>
      </c>
      <c r="E29" s="715" t="s">
        <v>50</v>
      </c>
      <c r="F29" s="712"/>
      <c r="G29" s="710"/>
      <c r="H29" s="700"/>
      <c r="I29" s="711"/>
      <c r="J29" s="700"/>
      <c r="K29" s="323" t="s">
        <v>57</v>
      </c>
      <c r="L29" s="175">
        <v>140</v>
      </c>
      <c r="M29" s="175">
        <v>140</v>
      </c>
      <c r="N29" s="176">
        <v>150</v>
      </c>
    </row>
    <row r="30" spans="1:14" ht="25.5" customHeight="1">
      <c r="A30" s="649"/>
      <c r="B30" s="652"/>
      <c r="C30" s="655"/>
      <c r="D30" s="714"/>
      <c r="E30" s="716"/>
      <c r="F30" s="712"/>
      <c r="G30" s="710"/>
      <c r="H30" s="700"/>
      <c r="I30" s="711"/>
      <c r="J30" s="700"/>
      <c r="K30" s="324" t="s">
        <v>43</v>
      </c>
      <c r="L30" s="106">
        <v>30</v>
      </c>
      <c r="M30" s="106">
        <v>30</v>
      </c>
      <c r="N30" s="101">
        <v>30</v>
      </c>
    </row>
    <row r="31" spans="1:14" ht="27.75" customHeight="1">
      <c r="A31" s="649"/>
      <c r="B31" s="652"/>
      <c r="C31" s="655"/>
      <c r="D31" s="714"/>
      <c r="E31" s="716"/>
      <c r="F31" s="712"/>
      <c r="G31" s="710"/>
      <c r="H31" s="700"/>
      <c r="I31" s="711"/>
      <c r="J31" s="700"/>
      <c r="K31" s="324" t="s">
        <v>155</v>
      </c>
      <c r="L31" s="106">
        <v>40</v>
      </c>
      <c r="M31" s="106">
        <v>40</v>
      </c>
      <c r="N31" s="101">
        <v>40</v>
      </c>
    </row>
    <row r="32" spans="1:14" ht="27.75" customHeight="1">
      <c r="A32" s="649"/>
      <c r="B32" s="652"/>
      <c r="C32" s="655"/>
      <c r="D32" s="714"/>
      <c r="E32" s="716"/>
      <c r="F32" s="712"/>
      <c r="G32" s="710"/>
      <c r="H32" s="700"/>
      <c r="I32" s="711"/>
      <c r="J32" s="700"/>
      <c r="K32" s="325" t="s">
        <v>89</v>
      </c>
      <c r="L32" s="106">
        <v>3</v>
      </c>
      <c r="M32" s="106">
        <v>3</v>
      </c>
      <c r="N32" s="101">
        <v>3</v>
      </c>
    </row>
    <row r="33" spans="1:14" ht="40.5" customHeight="1">
      <c r="A33" s="649"/>
      <c r="B33" s="652"/>
      <c r="C33" s="655"/>
      <c r="D33" s="714"/>
      <c r="E33" s="716"/>
      <c r="F33" s="712"/>
      <c r="G33" s="710"/>
      <c r="H33" s="700"/>
      <c r="I33" s="711"/>
      <c r="J33" s="700"/>
      <c r="K33" s="326" t="s">
        <v>168</v>
      </c>
      <c r="L33" s="168">
        <v>12</v>
      </c>
      <c r="M33" s="168">
        <v>12</v>
      </c>
      <c r="N33" s="169">
        <v>12</v>
      </c>
    </row>
    <row r="34" spans="1:14" ht="18.75" customHeight="1">
      <c r="A34" s="22"/>
      <c r="B34" s="494"/>
      <c r="C34" s="213"/>
      <c r="D34" s="692"/>
      <c r="E34" s="523"/>
      <c r="F34" s="236"/>
      <c r="G34" s="710"/>
      <c r="H34" s="700"/>
      <c r="I34" s="711"/>
      <c r="J34" s="700"/>
      <c r="K34" s="327" t="s">
        <v>106</v>
      </c>
      <c r="L34" s="107">
        <v>3</v>
      </c>
      <c r="M34" s="107">
        <v>3</v>
      </c>
      <c r="N34" s="102">
        <v>3</v>
      </c>
    </row>
    <row r="35" spans="1:14" ht="15" customHeight="1">
      <c r="A35" s="477"/>
      <c r="B35" s="494"/>
      <c r="C35" s="511"/>
      <c r="D35" s="709" t="s">
        <v>159</v>
      </c>
      <c r="E35" s="518"/>
      <c r="F35" s="519"/>
      <c r="G35" s="710"/>
      <c r="H35" s="700"/>
      <c r="I35" s="711"/>
      <c r="J35" s="700"/>
      <c r="K35" s="318" t="s">
        <v>136</v>
      </c>
      <c r="L35" s="104">
        <v>1</v>
      </c>
      <c r="M35" s="104"/>
      <c r="N35" s="444"/>
    </row>
    <row r="36" spans="1:14" ht="15.75" customHeight="1">
      <c r="A36" s="477"/>
      <c r="B36" s="494"/>
      <c r="C36" s="511"/>
      <c r="D36" s="709"/>
      <c r="E36" s="518"/>
      <c r="F36" s="519"/>
      <c r="G36" s="710"/>
      <c r="H36" s="700"/>
      <c r="I36" s="711"/>
      <c r="J36" s="700"/>
      <c r="K36" s="319" t="s">
        <v>150</v>
      </c>
      <c r="L36" s="321">
        <v>2</v>
      </c>
      <c r="M36" s="321">
        <v>1</v>
      </c>
      <c r="N36" s="445">
        <v>1</v>
      </c>
    </row>
    <row r="37" spans="1:14" ht="27" customHeight="1">
      <c r="A37" s="477"/>
      <c r="B37" s="494"/>
      <c r="C37" s="511"/>
      <c r="D37" s="709"/>
      <c r="E37" s="518"/>
      <c r="F37" s="519"/>
      <c r="G37" s="710"/>
      <c r="H37" s="700"/>
      <c r="I37" s="711"/>
      <c r="J37" s="700"/>
      <c r="K37" s="319" t="s">
        <v>158</v>
      </c>
      <c r="L37" s="321">
        <v>15</v>
      </c>
      <c r="M37" s="321">
        <v>5</v>
      </c>
      <c r="N37" s="445">
        <v>5</v>
      </c>
    </row>
    <row r="38" spans="1:14" ht="28.5" customHeight="1">
      <c r="A38" s="477"/>
      <c r="B38" s="494"/>
      <c r="C38" s="511"/>
      <c r="D38" s="709"/>
      <c r="E38" s="518"/>
      <c r="F38" s="519"/>
      <c r="G38" s="710"/>
      <c r="H38" s="700"/>
      <c r="I38" s="711"/>
      <c r="J38" s="700"/>
      <c r="K38" s="322" t="s">
        <v>151</v>
      </c>
      <c r="L38" s="170">
        <v>2</v>
      </c>
      <c r="M38" s="170">
        <v>1</v>
      </c>
      <c r="N38" s="442">
        <v>1</v>
      </c>
    </row>
    <row r="39" spans="1:14" ht="17.25" customHeight="1">
      <c r="A39" s="22"/>
      <c r="B39" s="494"/>
      <c r="C39" s="203"/>
      <c r="D39" s="701" t="s">
        <v>100</v>
      </c>
      <c r="E39" s="706"/>
      <c r="F39" s="513"/>
      <c r="G39" s="136"/>
      <c r="H39" s="507"/>
      <c r="I39" s="50"/>
      <c r="J39" s="507"/>
      <c r="K39" s="676" t="s">
        <v>174</v>
      </c>
      <c r="L39" s="171">
        <v>1</v>
      </c>
      <c r="M39" s="171">
        <v>1</v>
      </c>
      <c r="N39" s="174">
        <v>1</v>
      </c>
    </row>
    <row r="40" spans="1:14" ht="16.5" customHeight="1">
      <c r="A40" s="22"/>
      <c r="B40" s="494"/>
      <c r="C40" s="203"/>
      <c r="D40" s="704"/>
      <c r="E40" s="707"/>
      <c r="F40" s="513"/>
      <c r="G40" s="136"/>
      <c r="H40" s="507"/>
      <c r="I40" s="50"/>
      <c r="J40" s="507"/>
      <c r="K40" s="677"/>
      <c r="L40" s="172"/>
      <c r="M40" s="172"/>
      <c r="N40" s="173"/>
    </row>
    <row r="41" spans="1:14" ht="25.5" customHeight="1">
      <c r="A41" s="22"/>
      <c r="B41" s="494"/>
      <c r="C41" s="203"/>
      <c r="D41" s="701" t="s">
        <v>101</v>
      </c>
      <c r="E41" s="706"/>
      <c r="F41" s="161"/>
      <c r="G41" s="136"/>
      <c r="H41" s="507"/>
      <c r="I41" s="50"/>
      <c r="J41" s="507"/>
      <c r="K41" s="245" t="s">
        <v>88</v>
      </c>
      <c r="L41" s="171">
        <v>4</v>
      </c>
      <c r="M41" s="171">
        <v>4</v>
      </c>
      <c r="N41" s="174">
        <v>4</v>
      </c>
    </row>
    <row r="42" spans="1:14" ht="27.75" customHeight="1">
      <c r="A42" s="22"/>
      <c r="B42" s="494"/>
      <c r="C42" s="203"/>
      <c r="D42" s="708"/>
      <c r="E42" s="707"/>
      <c r="F42" s="161"/>
      <c r="G42" s="148"/>
      <c r="H42" s="508"/>
      <c r="I42" s="52"/>
      <c r="J42" s="508"/>
      <c r="K42" s="446" t="s">
        <v>164</v>
      </c>
      <c r="L42" s="447">
        <v>1</v>
      </c>
      <c r="M42" s="447">
        <v>1</v>
      </c>
      <c r="N42" s="448">
        <v>1</v>
      </c>
    </row>
    <row r="43" spans="1:14" ht="16.5" customHeight="1" thickBot="1">
      <c r="A43" s="20"/>
      <c r="B43" s="495"/>
      <c r="C43" s="430"/>
      <c r="D43" s="443"/>
      <c r="E43" s="449"/>
      <c r="F43" s="450"/>
      <c r="G43" s="13" t="s">
        <v>6</v>
      </c>
      <c r="H43" s="146">
        <f>SUM(H25:H41)</f>
        <v>220.6</v>
      </c>
      <c r="I43" s="146">
        <f>SUM(I25:I41)</f>
        <v>175.6</v>
      </c>
      <c r="J43" s="146">
        <f>SUM(J25:J41)</f>
        <v>157.80000000000001</v>
      </c>
      <c r="K43" s="375"/>
      <c r="L43" s="377"/>
      <c r="M43" s="378"/>
      <c r="N43" s="210"/>
    </row>
    <row r="44" spans="1:14" ht="15.75" customHeight="1">
      <c r="A44" s="601" t="s">
        <v>5</v>
      </c>
      <c r="B44" s="569" t="s">
        <v>7</v>
      </c>
      <c r="C44" s="602" t="s">
        <v>7</v>
      </c>
      <c r="D44" s="678" t="s">
        <v>175</v>
      </c>
      <c r="E44" s="681" t="s">
        <v>147</v>
      </c>
      <c r="F44" s="584" t="s">
        <v>33</v>
      </c>
      <c r="G44" s="603" t="s">
        <v>22</v>
      </c>
      <c r="H44" s="604">
        <v>21.4</v>
      </c>
      <c r="I44" s="605">
        <v>22</v>
      </c>
      <c r="J44" s="605"/>
      <c r="K44" s="606"/>
      <c r="L44" s="127"/>
      <c r="M44" s="123"/>
      <c r="N44" s="607"/>
    </row>
    <row r="45" spans="1:14" ht="14.25" customHeight="1">
      <c r="A45" s="22"/>
      <c r="B45" s="551"/>
      <c r="C45" s="431"/>
      <c r="D45" s="679"/>
      <c r="E45" s="682"/>
      <c r="F45" s="161"/>
      <c r="G45" s="578" t="s">
        <v>113</v>
      </c>
      <c r="H45" s="149">
        <v>9.6999999999999993</v>
      </c>
      <c r="I45" s="538">
        <v>9</v>
      </c>
      <c r="J45" s="538"/>
      <c r="K45" s="212"/>
      <c r="L45" s="128"/>
      <c r="M45" s="124"/>
      <c r="N45" s="359"/>
    </row>
    <row r="46" spans="1:14" ht="16.5" customHeight="1">
      <c r="A46" s="22"/>
      <c r="B46" s="551"/>
      <c r="C46" s="431"/>
      <c r="D46" s="680"/>
      <c r="E46" s="683"/>
      <c r="F46" s="161"/>
      <c r="G46" s="39" t="s">
        <v>104</v>
      </c>
      <c r="H46" s="157">
        <v>66.099999999999994</v>
      </c>
      <c r="I46" s="539">
        <v>114.6</v>
      </c>
      <c r="J46" s="539"/>
      <c r="K46" s="252"/>
      <c r="L46" s="170"/>
      <c r="M46" s="301"/>
      <c r="N46" s="442"/>
    </row>
    <row r="47" spans="1:14" ht="15" customHeight="1">
      <c r="A47" s="22"/>
      <c r="B47" s="618"/>
      <c r="C47" s="432"/>
      <c r="D47" s="686" t="s">
        <v>86</v>
      </c>
      <c r="E47" s="555"/>
      <c r="F47" s="620"/>
      <c r="G47" s="136"/>
      <c r="H47" s="76"/>
      <c r="I47" s="619"/>
      <c r="J47" s="619"/>
      <c r="K47" s="568" t="s">
        <v>178</v>
      </c>
      <c r="L47" s="171">
        <v>4</v>
      </c>
      <c r="M47" s="268">
        <v>4</v>
      </c>
      <c r="N47" s="179"/>
    </row>
    <row r="48" spans="1:14" ht="17.25" customHeight="1">
      <c r="A48" s="22"/>
      <c r="B48" s="618"/>
      <c r="C48" s="432"/>
      <c r="D48" s="705"/>
      <c r="E48" s="608"/>
      <c r="F48" s="620"/>
      <c r="G48" s="136"/>
      <c r="H48" s="149"/>
      <c r="I48" s="621"/>
      <c r="J48" s="621"/>
      <c r="K48" s="371" t="s">
        <v>165</v>
      </c>
      <c r="L48" s="172">
        <v>10</v>
      </c>
      <c r="M48" s="609">
        <v>10</v>
      </c>
      <c r="N48" s="173"/>
    </row>
    <row r="49" spans="1:14" ht="67.5" customHeight="1">
      <c r="A49" s="22"/>
      <c r="B49" s="494"/>
      <c r="C49" s="432"/>
      <c r="D49" s="533" t="s">
        <v>87</v>
      </c>
      <c r="E49" s="556" t="s">
        <v>50</v>
      </c>
      <c r="F49" s="237"/>
      <c r="G49" s="136"/>
      <c r="H49" s="76"/>
      <c r="I49" s="507"/>
      <c r="J49" s="507"/>
      <c r="K49" s="177" t="s">
        <v>179</v>
      </c>
      <c r="L49" s="527">
        <v>5</v>
      </c>
      <c r="M49" s="178"/>
      <c r="N49" s="528"/>
    </row>
    <row r="50" spans="1:14" ht="44.25" customHeight="1">
      <c r="A50" s="22"/>
      <c r="B50" s="494"/>
      <c r="C50" s="432"/>
      <c r="D50" s="503" t="s">
        <v>177</v>
      </c>
      <c r="E50" s="512"/>
      <c r="F50" s="237"/>
      <c r="G50" s="473"/>
      <c r="H50" s="76"/>
      <c r="I50" s="474"/>
      <c r="J50" s="507"/>
      <c r="K50" s="585" t="s">
        <v>173</v>
      </c>
      <c r="L50" s="238"/>
      <c r="M50" s="238">
        <v>1</v>
      </c>
      <c r="N50" s="586"/>
    </row>
    <row r="51" spans="1:14" ht="15.75" customHeight="1">
      <c r="A51" s="22"/>
      <c r="B51" s="494"/>
      <c r="C51" s="432"/>
      <c r="D51" s="703" t="s">
        <v>121</v>
      </c>
      <c r="E51" s="523"/>
      <c r="F51" s="237"/>
      <c r="G51" s="136"/>
      <c r="H51" s="149"/>
      <c r="I51" s="516"/>
      <c r="J51" s="516"/>
      <c r="K51" s="270" t="s">
        <v>80</v>
      </c>
      <c r="L51" s="272">
        <v>1</v>
      </c>
      <c r="M51" s="272"/>
      <c r="N51" s="374"/>
    </row>
    <row r="52" spans="1:14" ht="57.75" customHeight="1">
      <c r="A52" s="22"/>
      <c r="B52" s="494"/>
      <c r="C52" s="432"/>
      <c r="D52" s="704"/>
      <c r="E52" s="523"/>
      <c r="F52" s="237"/>
      <c r="G52" s="136"/>
      <c r="H52" s="149"/>
      <c r="I52" s="516"/>
      <c r="J52" s="516"/>
      <c r="K52" s="253" t="s">
        <v>180</v>
      </c>
      <c r="L52" s="254">
        <v>50</v>
      </c>
      <c r="M52" s="254">
        <v>100</v>
      </c>
      <c r="N52" s="353"/>
    </row>
    <row r="53" spans="1:14" ht="16.5" customHeight="1">
      <c r="A53" s="22"/>
      <c r="B53" s="494"/>
      <c r="C53" s="432"/>
      <c r="D53" s="701" t="s">
        <v>112</v>
      </c>
      <c r="E53" s="523"/>
      <c r="F53" s="237"/>
      <c r="G53" s="136"/>
      <c r="H53" s="149"/>
      <c r="I53" s="516"/>
      <c r="J53" s="516"/>
      <c r="K53" s="255" t="s">
        <v>80</v>
      </c>
      <c r="L53" s="162">
        <v>1</v>
      </c>
      <c r="M53" s="162"/>
      <c r="N53" s="159"/>
    </row>
    <row r="54" spans="1:14" ht="47.25" customHeight="1">
      <c r="A54" s="22"/>
      <c r="B54" s="494"/>
      <c r="C54" s="432"/>
      <c r="D54" s="702"/>
      <c r="E54" s="523"/>
      <c r="F54" s="237"/>
      <c r="G54" s="148"/>
      <c r="H54" s="157"/>
      <c r="I54" s="517"/>
      <c r="J54" s="517"/>
      <c r="K54" s="451" t="s">
        <v>172</v>
      </c>
      <c r="L54" s="452">
        <v>50</v>
      </c>
      <c r="M54" s="452">
        <v>100</v>
      </c>
      <c r="N54" s="453"/>
    </row>
    <row r="55" spans="1:14" ht="15.75" customHeight="1" thickBot="1">
      <c r="A55" s="20"/>
      <c r="B55" s="495"/>
      <c r="C55" s="430"/>
      <c r="D55" s="454"/>
      <c r="E55" s="449"/>
      <c r="F55" s="450"/>
      <c r="G55" s="13" t="s">
        <v>6</v>
      </c>
      <c r="H55" s="146">
        <f>SUM(H44:H54)</f>
        <v>97.2</v>
      </c>
      <c r="I55" s="146">
        <f>SUM(I44:I54)</f>
        <v>145.6</v>
      </c>
      <c r="J55" s="146">
        <f>SUM(J44:J54)</f>
        <v>0</v>
      </c>
      <c r="K55" s="375"/>
      <c r="L55" s="377"/>
      <c r="M55" s="378"/>
      <c r="N55" s="210"/>
    </row>
    <row r="56" spans="1:14" ht="15" customHeight="1" thickBot="1">
      <c r="A56" s="18" t="s">
        <v>5</v>
      </c>
      <c r="B56" s="6" t="s">
        <v>7</v>
      </c>
      <c r="C56" s="637" t="s">
        <v>8</v>
      </c>
      <c r="D56" s="637"/>
      <c r="E56" s="637"/>
      <c r="F56" s="637"/>
      <c r="G56" s="637"/>
      <c r="H56" s="155">
        <f>H55+H43</f>
        <v>317.8</v>
      </c>
      <c r="I56" s="155">
        <f>I55+I43</f>
        <v>321.2</v>
      </c>
      <c r="J56" s="155">
        <f>J55+J43</f>
        <v>157.80000000000001</v>
      </c>
      <c r="K56" s="504"/>
      <c r="L56" s="505"/>
      <c r="M56" s="505"/>
      <c r="N56" s="72"/>
    </row>
    <row r="57" spans="1:14" ht="14.25" customHeight="1" thickBot="1">
      <c r="A57" s="18" t="s">
        <v>5</v>
      </c>
      <c r="B57" s="638" t="s">
        <v>9</v>
      </c>
      <c r="C57" s="639"/>
      <c r="D57" s="639"/>
      <c r="E57" s="639"/>
      <c r="F57" s="639"/>
      <c r="G57" s="639"/>
      <c r="H57" s="156">
        <f>SUM(H23,H56)</f>
        <v>364.8</v>
      </c>
      <c r="I57" s="58">
        <f>SUM(I23,I56)</f>
        <v>360.3</v>
      </c>
      <c r="J57" s="58">
        <f>SUM(J23,J56)</f>
        <v>193.3</v>
      </c>
      <c r="K57" s="497"/>
      <c r="L57" s="497"/>
      <c r="M57" s="497"/>
      <c r="N57" s="69"/>
    </row>
    <row r="58" spans="1:14" ht="14.25" customHeight="1" thickBot="1">
      <c r="A58" s="19" t="s">
        <v>7</v>
      </c>
      <c r="B58" s="688" t="s">
        <v>31</v>
      </c>
      <c r="C58" s="689"/>
      <c r="D58" s="689"/>
      <c r="E58" s="689"/>
      <c r="F58" s="689"/>
      <c r="G58" s="689"/>
      <c r="H58" s="689"/>
      <c r="I58" s="689"/>
      <c r="J58" s="689"/>
      <c r="K58" s="689"/>
      <c r="L58" s="500"/>
      <c r="M58" s="500"/>
      <c r="N58" s="73"/>
    </row>
    <row r="59" spans="1:14" ht="14.25" customHeight="1" thickBot="1">
      <c r="A59" s="17" t="s">
        <v>7</v>
      </c>
      <c r="B59" s="6" t="s">
        <v>5</v>
      </c>
      <c r="C59" s="690" t="s">
        <v>32</v>
      </c>
      <c r="D59" s="691"/>
      <c r="E59" s="691"/>
      <c r="F59" s="691"/>
      <c r="G59" s="691"/>
      <c r="H59" s="691"/>
      <c r="I59" s="691"/>
      <c r="J59" s="691"/>
      <c r="K59" s="691"/>
      <c r="L59" s="501"/>
      <c r="M59" s="501"/>
      <c r="N59" s="66"/>
    </row>
    <row r="60" spans="1:14" ht="17.25" customHeight="1">
      <c r="A60" s="648" t="s">
        <v>7</v>
      </c>
      <c r="B60" s="651" t="s">
        <v>5</v>
      </c>
      <c r="C60" s="654" t="s">
        <v>5</v>
      </c>
      <c r="D60" s="657" t="s">
        <v>53</v>
      </c>
      <c r="E60" s="506" t="s">
        <v>34</v>
      </c>
      <c r="F60" s="642" t="s">
        <v>33</v>
      </c>
      <c r="G60" s="578" t="s">
        <v>22</v>
      </c>
      <c r="H60" s="76">
        <v>937.7</v>
      </c>
      <c r="I60" s="115"/>
      <c r="J60" s="115"/>
      <c r="K60" s="696" t="s">
        <v>98</v>
      </c>
      <c r="L60" s="127">
        <v>100</v>
      </c>
      <c r="M60" s="127"/>
      <c r="N60" s="119"/>
    </row>
    <row r="61" spans="1:14" ht="14.25" customHeight="1">
      <c r="A61" s="649"/>
      <c r="B61" s="652"/>
      <c r="C61" s="655"/>
      <c r="D61" s="692"/>
      <c r="E61" s="645" t="s">
        <v>39</v>
      </c>
      <c r="F61" s="643"/>
      <c r="G61" s="521"/>
      <c r="H61" s="76"/>
      <c r="I61" s="507"/>
      <c r="J61" s="507"/>
      <c r="K61" s="697"/>
      <c r="L61" s="128"/>
      <c r="M61" s="128"/>
      <c r="N61" s="120"/>
    </row>
    <row r="62" spans="1:14" ht="15.75" customHeight="1">
      <c r="A62" s="649"/>
      <c r="B62" s="652"/>
      <c r="C62" s="655"/>
      <c r="D62" s="692"/>
      <c r="E62" s="646"/>
      <c r="F62" s="643"/>
      <c r="G62" s="510"/>
      <c r="H62" s="59"/>
      <c r="I62" s="508"/>
      <c r="J62" s="508"/>
      <c r="K62" s="697"/>
      <c r="L62" s="128"/>
      <c r="M62" s="128"/>
      <c r="N62" s="120"/>
    </row>
    <row r="63" spans="1:14" ht="15" customHeight="1" thickBot="1">
      <c r="A63" s="650"/>
      <c r="B63" s="653"/>
      <c r="C63" s="656"/>
      <c r="D63" s="67"/>
      <c r="E63" s="647"/>
      <c r="F63" s="644"/>
      <c r="G63" s="114" t="s">
        <v>6</v>
      </c>
      <c r="H63" s="145">
        <f>SUM(H60:H62)</f>
        <v>937.7</v>
      </c>
      <c r="I63" s="84">
        <f t="shared" ref="I63:J63" si="3">SUM(I60:I62)</f>
        <v>0</v>
      </c>
      <c r="J63" s="84">
        <f t="shared" si="3"/>
        <v>0</v>
      </c>
      <c r="K63" s="261"/>
      <c r="L63" s="134"/>
      <c r="M63" s="134"/>
      <c r="N63" s="135"/>
    </row>
    <row r="64" spans="1:14" ht="12" customHeight="1">
      <c r="A64" s="649" t="s">
        <v>7</v>
      </c>
      <c r="B64" s="652" t="s">
        <v>5</v>
      </c>
      <c r="C64" s="684" t="s">
        <v>7</v>
      </c>
      <c r="D64" s="686" t="s">
        <v>143</v>
      </c>
      <c r="E64" s="465" t="s">
        <v>34</v>
      </c>
      <c r="F64" s="643" t="s">
        <v>33</v>
      </c>
      <c r="G64" s="209" t="s">
        <v>22</v>
      </c>
      <c r="H64" s="150">
        <v>256.5</v>
      </c>
      <c r="I64" s="151">
        <v>352</v>
      </c>
      <c r="J64" s="507">
        <v>424</v>
      </c>
      <c r="K64" s="698" t="s">
        <v>82</v>
      </c>
      <c r="L64" s="128">
        <v>40</v>
      </c>
      <c r="M64" s="128">
        <v>60</v>
      </c>
      <c r="N64" s="120">
        <v>80</v>
      </c>
    </row>
    <row r="65" spans="1:27" ht="12" customHeight="1">
      <c r="A65" s="649"/>
      <c r="B65" s="652"/>
      <c r="C65" s="684"/>
      <c r="D65" s="686"/>
      <c r="E65" s="466"/>
      <c r="F65" s="643"/>
      <c r="G65" s="136" t="s">
        <v>145</v>
      </c>
      <c r="H65" s="274">
        <v>51.3</v>
      </c>
      <c r="I65" s="133">
        <v>51.4</v>
      </c>
      <c r="J65" s="507"/>
      <c r="K65" s="699"/>
      <c r="L65" s="128"/>
      <c r="M65" s="128"/>
      <c r="N65" s="120"/>
    </row>
    <row r="66" spans="1:27" ht="12" customHeight="1">
      <c r="A66" s="649"/>
      <c r="B66" s="652"/>
      <c r="C66" s="684"/>
      <c r="D66" s="686"/>
      <c r="E66" s="693" t="s">
        <v>49</v>
      </c>
      <c r="F66" s="643"/>
      <c r="G66" s="136" t="s">
        <v>104</v>
      </c>
      <c r="H66" s="274">
        <v>580.9</v>
      </c>
      <c r="I66" s="133">
        <v>581.70000000000005</v>
      </c>
      <c r="J66" s="188"/>
      <c r="K66" s="35"/>
      <c r="L66" s="128"/>
      <c r="M66" s="128"/>
      <c r="N66" s="120"/>
    </row>
    <row r="67" spans="1:27" ht="12" customHeight="1">
      <c r="A67" s="649"/>
      <c r="B67" s="652"/>
      <c r="C67" s="684"/>
      <c r="D67" s="686"/>
      <c r="E67" s="694"/>
      <c r="F67" s="643"/>
      <c r="G67" s="136" t="s">
        <v>110</v>
      </c>
      <c r="H67" s="274">
        <v>76.8</v>
      </c>
      <c r="I67" s="133"/>
      <c r="J67" s="188"/>
      <c r="K67" s="35"/>
      <c r="L67" s="128"/>
      <c r="M67" s="128"/>
      <c r="N67" s="120"/>
    </row>
    <row r="68" spans="1:27" ht="12" customHeight="1">
      <c r="A68" s="649"/>
      <c r="B68" s="652"/>
      <c r="C68" s="684"/>
      <c r="D68" s="686"/>
      <c r="E68" s="694"/>
      <c r="F68" s="643"/>
      <c r="G68" s="148" t="s">
        <v>81</v>
      </c>
      <c r="H68" s="279"/>
      <c r="I68" s="185"/>
      <c r="J68" s="186"/>
      <c r="K68" s="35"/>
      <c r="L68" s="128"/>
      <c r="M68" s="128"/>
      <c r="N68" s="120"/>
    </row>
    <row r="69" spans="1:27" ht="16.5" customHeight="1" thickBot="1">
      <c r="A69" s="650"/>
      <c r="B69" s="653"/>
      <c r="C69" s="685"/>
      <c r="D69" s="687"/>
      <c r="E69" s="695"/>
      <c r="F69" s="644"/>
      <c r="G69" s="113" t="s">
        <v>6</v>
      </c>
      <c r="H69" s="360">
        <f>SUM(H64:H68)</f>
        <v>965.5</v>
      </c>
      <c r="I69" s="363">
        <f>SUM(I64:I68)</f>
        <v>985.1</v>
      </c>
      <c r="J69" s="363">
        <f>SUM(J64:J68)</f>
        <v>424</v>
      </c>
      <c r="K69" s="36"/>
      <c r="L69" s="129"/>
      <c r="M69" s="129"/>
      <c r="N69" s="121"/>
    </row>
    <row r="70" spans="1:27" ht="13.5" customHeight="1">
      <c r="A70" s="648" t="s">
        <v>7</v>
      </c>
      <c r="B70" s="651" t="s">
        <v>5</v>
      </c>
      <c r="C70" s="654" t="s">
        <v>24</v>
      </c>
      <c r="D70" s="657" t="s">
        <v>94</v>
      </c>
      <c r="E70" s="506"/>
      <c r="F70" s="642" t="s">
        <v>33</v>
      </c>
      <c r="G70" s="365" t="s">
        <v>22</v>
      </c>
      <c r="H70" s="191">
        <v>35</v>
      </c>
      <c r="I70" s="85">
        <v>15</v>
      </c>
      <c r="J70" s="85">
        <v>15</v>
      </c>
      <c r="K70" s="356" t="s">
        <v>95</v>
      </c>
      <c r="L70" s="467">
        <v>1</v>
      </c>
      <c r="M70" s="467"/>
      <c r="N70" s="468"/>
    </row>
    <row r="71" spans="1:27" ht="15.75" customHeight="1">
      <c r="A71" s="649"/>
      <c r="B71" s="652"/>
      <c r="C71" s="655"/>
      <c r="D71" s="658"/>
      <c r="E71" s="645" t="s">
        <v>93</v>
      </c>
      <c r="F71" s="643"/>
      <c r="G71" s="521"/>
      <c r="H71" s="76"/>
      <c r="I71" s="507"/>
      <c r="J71" s="507"/>
      <c r="K71" s="502" t="s">
        <v>182</v>
      </c>
      <c r="L71" s="467"/>
      <c r="M71" s="467"/>
      <c r="N71" s="468">
        <v>1</v>
      </c>
    </row>
    <row r="72" spans="1:27" ht="9.75" customHeight="1">
      <c r="A72" s="649"/>
      <c r="B72" s="652"/>
      <c r="C72" s="655"/>
      <c r="D72" s="658"/>
      <c r="E72" s="646"/>
      <c r="F72" s="643"/>
      <c r="G72" s="510"/>
      <c r="H72" s="59"/>
      <c r="I72" s="508"/>
      <c r="J72" s="508"/>
      <c r="K72" s="357"/>
      <c r="L72" s="128"/>
      <c r="M72" s="128"/>
      <c r="N72" s="359"/>
    </row>
    <row r="73" spans="1:27" ht="15" customHeight="1" thickBot="1">
      <c r="A73" s="650"/>
      <c r="B73" s="653"/>
      <c r="C73" s="656"/>
      <c r="D73" s="67"/>
      <c r="E73" s="647"/>
      <c r="F73" s="644"/>
      <c r="G73" s="114" t="s">
        <v>6</v>
      </c>
      <c r="H73" s="146">
        <f>H70+H71</f>
        <v>35</v>
      </c>
      <c r="I73" s="86">
        <f t="shared" ref="I73:J73" si="4">I70</f>
        <v>15</v>
      </c>
      <c r="J73" s="146">
        <f t="shared" si="4"/>
        <v>15</v>
      </c>
      <c r="K73" s="261"/>
      <c r="L73" s="134"/>
      <c r="M73" s="134"/>
      <c r="N73" s="135"/>
    </row>
    <row r="74" spans="1:27" s="3" customFormat="1" ht="28.5" customHeight="1">
      <c r="A74" s="409" t="s">
        <v>7</v>
      </c>
      <c r="B74" s="410" t="s">
        <v>5</v>
      </c>
      <c r="C74" s="393" t="s">
        <v>25</v>
      </c>
      <c r="D74" s="394" t="s">
        <v>170</v>
      </c>
      <c r="E74" s="395"/>
      <c r="F74" s="396">
        <v>1</v>
      </c>
      <c r="G74" s="406" t="s">
        <v>22</v>
      </c>
      <c r="H74" s="60">
        <v>27</v>
      </c>
      <c r="I74" s="116"/>
      <c r="J74" s="116"/>
      <c r="K74" s="249" t="s">
        <v>171</v>
      </c>
      <c r="L74" s="127">
        <v>120</v>
      </c>
      <c r="M74" s="398"/>
      <c r="N74" s="399"/>
    </row>
    <row r="75" spans="1:27" ht="14.25" customHeight="1" thickBot="1">
      <c r="A75" s="400"/>
      <c r="B75" s="411"/>
      <c r="C75" s="401"/>
      <c r="D75" s="403"/>
      <c r="E75" s="404"/>
      <c r="F75" s="405"/>
      <c r="G75" s="113" t="s">
        <v>6</v>
      </c>
      <c r="H75" s="146">
        <f>H74</f>
        <v>27</v>
      </c>
      <c r="I75" s="86">
        <f t="shared" ref="I75:J75" si="5">I74</f>
        <v>0</v>
      </c>
      <c r="J75" s="146">
        <f t="shared" si="5"/>
        <v>0</v>
      </c>
      <c r="K75" s="36"/>
      <c r="L75" s="129"/>
      <c r="M75" s="129"/>
      <c r="N75" s="121"/>
    </row>
    <row r="76" spans="1:27" ht="15.75" customHeight="1" thickBot="1">
      <c r="A76" s="417" t="s">
        <v>7</v>
      </c>
      <c r="B76" s="495" t="s">
        <v>5</v>
      </c>
      <c r="C76" s="636" t="s">
        <v>8</v>
      </c>
      <c r="D76" s="637"/>
      <c r="E76" s="637"/>
      <c r="F76" s="637"/>
      <c r="G76" s="637"/>
      <c r="H76" s="192">
        <f>H75+H73+H69+H63</f>
        <v>1965.2</v>
      </c>
      <c r="I76" s="192">
        <f>I75+I73+I69+I63</f>
        <v>1000.1</v>
      </c>
      <c r="J76" s="192">
        <f>J75+J73+J69+J63</f>
        <v>439</v>
      </c>
      <c r="K76" s="492"/>
      <c r="L76" s="505"/>
      <c r="M76" s="505"/>
      <c r="N76" s="72"/>
    </row>
    <row r="77" spans="1:27" ht="15.75" customHeight="1" thickBot="1">
      <c r="A77" s="17" t="s">
        <v>7</v>
      </c>
      <c r="B77" s="638" t="s">
        <v>9</v>
      </c>
      <c r="C77" s="639"/>
      <c r="D77" s="639"/>
      <c r="E77" s="639"/>
      <c r="F77" s="639"/>
      <c r="G77" s="639"/>
      <c r="H77" s="156">
        <f t="shared" ref="H77:J77" si="6">SUM(H76)</f>
        <v>1965.2</v>
      </c>
      <c r="I77" s="58">
        <f t="shared" si="6"/>
        <v>1000.1</v>
      </c>
      <c r="J77" s="58">
        <f t="shared" si="6"/>
        <v>439</v>
      </c>
      <c r="K77" s="496"/>
      <c r="L77" s="497"/>
      <c r="M77" s="497"/>
      <c r="N77" s="69"/>
    </row>
    <row r="78" spans="1:27" ht="15.75" customHeight="1" thickBot="1">
      <c r="A78" s="10" t="s">
        <v>5</v>
      </c>
      <c r="B78" s="640" t="s">
        <v>17</v>
      </c>
      <c r="C78" s="641"/>
      <c r="D78" s="641"/>
      <c r="E78" s="641"/>
      <c r="F78" s="641"/>
      <c r="G78" s="641"/>
      <c r="H78" s="193">
        <f>SUM(H57,H77)</f>
        <v>2330</v>
      </c>
      <c r="I78" s="117">
        <f>SUM(I57,I77)</f>
        <v>1360.4</v>
      </c>
      <c r="J78" s="117">
        <f>SUM(J57,J77)</f>
        <v>632.29999999999995</v>
      </c>
      <c r="K78" s="498"/>
      <c r="L78" s="499"/>
      <c r="M78" s="499"/>
      <c r="N78" s="70"/>
    </row>
    <row r="79" spans="1:27" s="7" customFormat="1" ht="15" customHeight="1">
      <c r="A79" s="471"/>
      <c r="B79" s="471"/>
      <c r="C79" s="471"/>
      <c r="D79" s="471"/>
      <c r="E79" s="471"/>
      <c r="F79" s="471"/>
      <c r="G79" s="471"/>
      <c r="H79" s="471"/>
      <c r="I79" s="471"/>
      <c r="J79" s="471"/>
      <c r="K79" s="471"/>
      <c r="L79" s="426"/>
      <c r="M79" s="426"/>
      <c r="N79" s="426"/>
    </row>
    <row r="80" spans="1:27" s="7" customFormat="1" ht="6.75" customHeight="1">
      <c r="A80" s="471"/>
      <c r="B80" s="471"/>
      <c r="C80" s="471"/>
      <c r="D80" s="471"/>
      <c r="E80" s="471"/>
      <c r="F80" s="471"/>
      <c r="G80" s="471"/>
      <c r="H80" s="471"/>
      <c r="I80" s="471"/>
      <c r="J80" s="471"/>
      <c r="K80" s="471"/>
      <c r="L80" s="426"/>
      <c r="M80" s="426"/>
      <c r="N80" s="426"/>
      <c r="O80" s="611"/>
      <c r="P80" s="611"/>
      <c r="Q80" s="611"/>
      <c r="R80" s="611"/>
      <c r="S80" s="611"/>
      <c r="T80" s="611"/>
      <c r="U80" s="611"/>
      <c r="V80" s="611"/>
      <c r="W80" s="611"/>
      <c r="X80" s="611"/>
      <c r="Y80" s="611"/>
      <c r="Z80" s="611"/>
      <c r="AA80" s="611"/>
    </row>
    <row r="81" spans="1:27" s="8" customFormat="1" ht="14.25" customHeight="1" thickBot="1">
      <c r="A81" s="632" t="s">
        <v>13</v>
      </c>
      <c r="B81" s="632"/>
      <c r="C81" s="632"/>
      <c r="D81" s="632"/>
      <c r="E81" s="632"/>
      <c r="F81" s="632"/>
      <c r="G81" s="632"/>
      <c r="H81" s="425"/>
      <c r="I81" s="425"/>
      <c r="J81" s="425"/>
      <c r="K81" s="1"/>
      <c r="L81" s="1"/>
      <c r="M81" s="1"/>
      <c r="N81" s="1"/>
      <c r="O81" s="611"/>
      <c r="P81" s="611"/>
      <c r="Q81" s="611"/>
      <c r="R81" s="611"/>
      <c r="S81" s="611"/>
      <c r="T81" s="611"/>
      <c r="U81" s="611"/>
      <c r="V81" s="611"/>
      <c r="W81" s="611"/>
      <c r="X81" s="611"/>
      <c r="Y81" s="611"/>
      <c r="Z81" s="611"/>
      <c r="AA81" s="611"/>
    </row>
    <row r="82" spans="1:27" ht="56.25" customHeight="1" thickBot="1">
      <c r="A82" s="633" t="s">
        <v>10</v>
      </c>
      <c r="B82" s="634"/>
      <c r="C82" s="634"/>
      <c r="D82" s="634"/>
      <c r="E82" s="634"/>
      <c r="F82" s="634"/>
      <c r="G82" s="635"/>
      <c r="H82" s="469" t="s">
        <v>148</v>
      </c>
      <c r="I82" s="470" t="s">
        <v>70</v>
      </c>
      <c r="J82" s="470" t="s">
        <v>119</v>
      </c>
      <c r="L82" s="7"/>
      <c r="M82" s="7"/>
      <c r="N82" s="7"/>
      <c r="O82" s="612"/>
      <c r="P82" s="612"/>
      <c r="Q82" s="612"/>
      <c r="R82" s="612"/>
      <c r="S82" s="612"/>
      <c r="T82" s="612"/>
      <c r="U82" s="612"/>
      <c r="V82" s="612"/>
      <c r="W82" s="612"/>
      <c r="X82" s="612"/>
      <c r="Y82" s="612"/>
      <c r="Z82" s="612"/>
      <c r="AA82" s="612"/>
    </row>
    <row r="83" spans="1:27" ht="14.25" customHeight="1">
      <c r="A83" s="623" t="s">
        <v>14</v>
      </c>
      <c r="B83" s="624"/>
      <c r="C83" s="624"/>
      <c r="D83" s="624"/>
      <c r="E83" s="624"/>
      <c r="F83" s="624"/>
      <c r="G83" s="625"/>
      <c r="H83" s="574">
        <f>H84+H90</f>
        <v>2330</v>
      </c>
      <c r="I83" s="140">
        <f>I84+I90</f>
        <v>1360.4</v>
      </c>
      <c r="J83" s="140">
        <f>J84+J90</f>
        <v>632.29999999999995</v>
      </c>
      <c r="K83" s="7"/>
      <c r="L83" s="7"/>
      <c r="M83" s="7"/>
      <c r="N83" s="7"/>
      <c r="O83" s="612"/>
      <c r="P83" s="612"/>
      <c r="Q83" s="612"/>
      <c r="R83" s="612"/>
      <c r="S83" s="612"/>
      <c r="T83" s="612"/>
      <c r="U83" s="612"/>
      <c r="V83" s="612"/>
      <c r="W83" s="612"/>
      <c r="X83" s="612"/>
      <c r="Y83" s="612"/>
      <c r="Z83" s="612"/>
      <c r="AA83" s="612"/>
    </row>
    <row r="84" spans="1:27" s="26" customFormat="1" ht="14.25" customHeight="1">
      <c r="A84" s="626" t="s">
        <v>52</v>
      </c>
      <c r="B84" s="627"/>
      <c r="C84" s="627"/>
      <c r="D84" s="627"/>
      <c r="E84" s="627"/>
      <c r="F84" s="627"/>
      <c r="G84" s="628"/>
      <c r="H84" s="575">
        <f>SUM(H85:H89)</f>
        <v>2253.1999999999998</v>
      </c>
      <c r="I84" s="45">
        <f>SUM(I85:I89)</f>
        <v>1360.4</v>
      </c>
      <c r="J84" s="45">
        <f>SUM(J85:J89)</f>
        <v>632.29999999999995</v>
      </c>
      <c r="K84" s="615"/>
      <c r="L84" s="7"/>
      <c r="M84" s="7"/>
      <c r="N84" s="7"/>
      <c r="O84" s="612"/>
      <c r="P84" s="612"/>
      <c r="Q84" s="612"/>
      <c r="R84" s="612"/>
      <c r="S84" s="612"/>
      <c r="T84" s="612"/>
      <c r="U84" s="612"/>
      <c r="V84" s="612"/>
      <c r="W84" s="612"/>
      <c r="X84" s="612"/>
      <c r="Y84" s="612"/>
      <c r="Z84" s="612"/>
      <c r="AA84" s="612"/>
    </row>
    <row r="85" spans="1:27" ht="14.25" customHeight="1">
      <c r="A85" s="629" t="s">
        <v>19</v>
      </c>
      <c r="B85" s="630"/>
      <c r="C85" s="630"/>
      <c r="D85" s="630"/>
      <c r="E85" s="630"/>
      <c r="F85" s="630"/>
      <c r="G85" s="631"/>
      <c r="H85" s="571">
        <f>SUMIF(G14:G78,"SB",H14:H78)</f>
        <v>1535.5</v>
      </c>
      <c r="I85" s="56">
        <f>SUMIF(G13:G78,"SB",I13:I78)</f>
        <v>600.70000000000005</v>
      </c>
      <c r="J85" s="56">
        <f>SUMIF(G13:G78,"SB",J13:J78)</f>
        <v>632.29999999999995</v>
      </c>
      <c r="K85" s="7"/>
      <c r="L85" s="7"/>
      <c r="M85" s="7"/>
      <c r="N85" s="7"/>
      <c r="O85" s="612"/>
      <c r="P85" s="612"/>
      <c r="Q85" s="612"/>
      <c r="R85" s="612"/>
      <c r="S85" s="612"/>
      <c r="T85" s="612"/>
      <c r="U85" s="612"/>
      <c r="V85" s="612"/>
      <c r="W85" s="612"/>
      <c r="X85" s="612"/>
      <c r="Y85" s="612"/>
      <c r="Z85" s="612"/>
      <c r="AA85" s="612"/>
    </row>
    <row r="86" spans="1:27" ht="38.25" customHeight="1">
      <c r="A86" s="629" t="s">
        <v>114</v>
      </c>
      <c r="B86" s="630"/>
      <c r="C86" s="630"/>
      <c r="D86" s="630"/>
      <c r="E86" s="630"/>
      <c r="F86" s="630"/>
      <c r="G86" s="631"/>
      <c r="H86" s="571">
        <f>SUMIF(G13:G78,"SB(ESA)",H13:H78)</f>
        <v>19.399999999999999</v>
      </c>
      <c r="I86" s="56">
        <f>SUMIF(G13:G78,"SB(esA)",I13:I78)</f>
        <v>12</v>
      </c>
      <c r="J86" s="56">
        <f>SUMIF(G13:G78,"SB(esA)",J13:J78)</f>
        <v>0</v>
      </c>
      <c r="K86" s="7"/>
      <c r="L86" s="7"/>
      <c r="M86" s="7"/>
      <c r="N86" s="7"/>
      <c r="O86" s="612"/>
      <c r="P86" s="612"/>
      <c r="Q86" s="612"/>
      <c r="R86" s="612"/>
      <c r="S86" s="612"/>
      <c r="T86" s="612"/>
      <c r="U86" s="612"/>
      <c r="V86" s="612"/>
      <c r="W86" s="612"/>
      <c r="X86" s="612"/>
      <c r="Y86" s="612"/>
      <c r="Z86" s="612"/>
      <c r="AA86" s="612"/>
    </row>
    <row r="87" spans="1:27" ht="27" customHeight="1">
      <c r="A87" s="629" t="s">
        <v>184</v>
      </c>
      <c r="B87" s="630"/>
      <c r="C87" s="630"/>
      <c r="D87" s="630"/>
      <c r="E87" s="630"/>
      <c r="F87" s="630"/>
      <c r="G87" s="631"/>
      <c r="H87" s="571">
        <f>SUMIF(G14:G78,"SB(es)",H14:H78)</f>
        <v>647</v>
      </c>
      <c r="I87" s="56">
        <f>SUMIF(G14:G78,"SB(es)",I14:I78)</f>
        <v>696.3</v>
      </c>
      <c r="J87" s="56">
        <f>SUMIF(G14:G78,"SB(es)",J14:J78)</f>
        <v>0</v>
      </c>
      <c r="L87" s="7"/>
      <c r="M87" s="7"/>
      <c r="N87" s="7"/>
      <c r="O87" s="612"/>
      <c r="P87" s="612"/>
      <c r="Q87" s="612"/>
      <c r="R87" s="612"/>
      <c r="S87" s="612"/>
      <c r="T87" s="612"/>
      <c r="U87" s="612"/>
      <c r="V87" s="612"/>
      <c r="W87" s="612"/>
      <c r="X87" s="612"/>
      <c r="Y87" s="612"/>
      <c r="Z87" s="612"/>
      <c r="AA87" s="612"/>
    </row>
    <row r="88" spans="1:27" ht="14.25" customHeight="1">
      <c r="A88" s="668" t="s">
        <v>48</v>
      </c>
      <c r="B88" s="669"/>
      <c r="C88" s="669"/>
      <c r="D88" s="669"/>
      <c r="E88" s="669"/>
      <c r="F88" s="669"/>
      <c r="G88" s="670"/>
      <c r="H88" s="571">
        <f>SUMIF(G15:G78,"SB(VB)",H15:H78)</f>
        <v>51.3</v>
      </c>
      <c r="I88" s="56">
        <f>SUMIF(G14:G78,"SB(VB)",I14:I78)</f>
        <v>51.4</v>
      </c>
      <c r="J88" s="56">
        <f>SUMIF(G14:G78,"SB(VB)",J14:J78)</f>
        <v>0</v>
      </c>
      <c r="L88" s="7"/>
      <c r="M88" s="7"/>
      <c r="N88" s="7"/>
    </row>
    <row r="89" spans="1:27" ht="14.25" customHeight="1">
      <c r="A89" s="668" t="s">
        <v>20</v>
      </c>
      <c r="B89" s="669"/>
      <c r="C89" s="669"/>
      <c r="D89" s="669"/>
      <c r="E89" s="669"/>
      <c r="F89" s="669"/>
      <c r="G89" s="670"/>
      <c r="H89" s="571">
        <f>SUMIF(G13:G78,"SB(P)",H13:H78)</f>
        <v>0</v>
      </c>
      <c r="I89" s="56">
        <f>SUMIF(G13:G78,"SB(P)",I13:I78)</f>
        <v>0</v>
      </c>
      <c r="J89" s="56">
        <f>SUMIF(G13:G78,"SB(P)",J13:J78)</f>
        <v>0</v>
      </c>
      <c r="K89" s="12"/>
    </row>
    <row r="90" spans="1:27" ht="14.25" customHeight="1">
      <c r="A90" s="671" t="s">
        <v>111</v>
      </c>
      <c r="B90" s="672"/>
      <c r="C90" s="672"/>
      <c r="D90" s="672"/>
      <c r="E90" s="672"/>
      <c r="F90" s="24"/>
      <c r="G90" s="25"/>
      <c r="H90" s="572">
        <f>SUMIF(G14:G78,"sb(l)",H14:H78)</f>
        <v>76.8</v>
      </c>
      <c r="I90" s="47">
        <f>SUMIF(G15:G78,"sb(l)",I15:I78)</f>
        <v>0</v>
      </c>
      <c r="J90" s="47">
        <f>SUMIF(G15:G78,"sb(l)",J15:J78)</f>
        <v>0</v>
      </c>
      <c r="K90" s="12"/>
    </row>
    <row r="91" spans="1:27" ht="14.25" customHeight="1">
      <c r="A91" s="673" t="s">
        <v>15</v>
      </c>
      <c r="B91" s="674"/>
      <c r="C91" s="674"/>
      <c r="D91" s="674"/>
      <c r="E91" s="674"/>
      <c r="F91" s="674"/>
      <c r="G91" s="675"/>
      <c r="H91" s="573">
        <f>H92+H94+H93</f>
        <v>0</v>
      </c>
      <c r="I91" s="573">
        <f t="shared" ref="I91:J91" si="7">I92+I94+I93</f>
        <v>0</v>
      </c>
      <c r="J91" s="48">
        <f t="shared" si="7"/>
        <v>0</v>
      </c>
    </row>
    <row r="92" spans="1:27" ht="14.25" customHeight="1">
      <c r="A92" s="659" t="s">
        <v>21</v>
      </c>
      <c r="B92" s="660"/>
      <c r="C92" s="660"/>
      <c r="D92" s="660"/>
      <c r="E92" s="660"/>
      <c r="F92" s="660"/>
      <c r="G92" s="661"/>
      <c r="H92" s="571">
        <f>SUMIF(G14:G72,"ES",H14:H72)</f>
        <v>0</v>
      </c>
      <c r="I92" s="46">
        <f>SUMIF(G14:G78,"ES",I14:I78)</f>
        <v>0</v>
      </c>
      <c r="J92" s="46">
        <f>SUMIF(G14:G78,"ES",J14:J78)</f>
        <v>0</v>
      </c>
    </row>
    <row r="93" spans="1:27" ht="12.75" customHeight="1">
      <c r="A93" s="665" t="s">
        <v>144</v>
      </c>
      <c r="B93" s="666"/>
      <c r="C93" s="666"/>
      <c r="D93" s="666"/>
      <c r="E93" s="666"/>
      <c r="F93" s="666"/>
      <c r="G93" s="667"/>
      <c r="H93" s="571">
        <f>SUMIF(G15:G73,"LRVB",H15:H73)</f>
        <v>0</v>
      </c>
      <c r="I93" s="46">
        <f>SUMIF(G15:G78,"LRVB",I15:I78)</f>
        <v>0</v>
      </c>
      <c r="J93" s="413"/>
    </row>
    <row r="94" spans="1:27" s="3" customFormat="1" ht="16.5" customHeight="1">
      <c r="A94" s="659" t="s">
        <v>84</v>
      </c>
      <c r="B94" s="660"/>
      <c r="C94" s="660"/>
      <c r="D94" s="660"/>
      <c r="E94" s="660"/>
      <c r="F94" s="660"/>
      <c r="G94" s="661"/>
      <c r="H94" s="571">
        <f>SUMIF(G13:G79,"Kt",H13:H79)</f>
        <v>0</v>
      </c>
      <c r="I94" s="56">
        <f>SUMIF(G13:G78,"Kt",I13:I78)</f>
        <v>0</v>
      </c>
      <c r="J94" s="56">
        <f>SUMIF(G13:G78,"Kt",J13:J78)</f>
        <v>0</v>
      </c>
    </row>
    <row r="95" spans="1:27" s="3" customFormat="1" ht="14.25" customHeight="1" thickBot="1">
      <c r="A95" s="662" t="s">
        <v>16</v>
      </c>
      <c r="B95" s="663"/>
      <c r="C95" s="663"/>
      <c r="D95" s="663"/>
      <c r="E95" s="663"/>
      <c r="F95" s="663"/>
      <c r="G95" s="664"/>
      <c r="H95" s="433">
        <f>SUM(H83,H91)</f>
        <v>2330</v>
      </c>
      <c r="I95" s="142">
        <f>SUM(I83,I91)</f>
        <v>1360.4</v>
      </c>
      <c r="J95" s="142">
        <f>SUM(J83,J91)</f>
        <v>632.29999999999995</v>
      </c>
    </row>
    <row r="96" spans="1:27" s="3" customFormat="1">
      <c r="C96" s="14"/>
      <c r="F96" s="4"/>
      <c r="G96" s="5"/>
      <c r="H96" s="14"/>
      <c r="I96" s="14"/>
      <c r="J96" s="14"/>
    </row>
    <row r="97" spans="3:10" s="3" customFormat="1">
      <c r="C97" s="14"/>
      <c r="E97" s="622" t="s">
        <v>183</v>
      </c>
      <c r="F97" s="622"/>
      <c r="G97" s="622"/>
      <c r="H97" s="622"/>
      <c r="I97" s="622"/>
      <c r="J97" s="622"/>
    </row>
    <row r="98" spans="3:10" s="3" customFormat="1">
      <c r="C98" s="14"/>
      <c r="F98" s="4"/>
      <c r="G98" s="5"/>
      <c r="H98" s="12"/>
      <c r="I98" s="12"/>
    </row>
    <row r="99" spans="3:10" s="3" customFormat="1">
      <c r="C99" s="14"/>
      <c r="F99" s="4"/>
      <c r="G99" s="5"/>
    </row>
  </sheetData>
  <mergeCells count="107">
    <mergeCell ref="D7:D9"/>
    <mergeCell ref="E7:E9"/>
    <mergeCell ref="F7:F9"/>
    <mergeCell ref="C23:G23"/>
    <mergeCell ref="C24:K24"/>
    <mergeCell ref="I7:I9"/>
    <mergeCell ref="J7:J9"/>
    <mergeCell ref="K7:N7"/>
    <mergeCell ref="K8:K9"/>
    <mergeCell ref="L8:N8"/>
    <mergeCell ref="F14:F18"/>
    <mergeCell ref="F19:F22"/>
    <mergeCell ref="K1:N1"/>
    <mergeCell ref="D3:K3"/>
    <mergeCell ref="A4:K4"/>
    <mergeCell ref="A5:K5"/>
    <mergeCell ref="A19:A22"/>
    <mergeCell ref="B19:B22"/>
    <mergeCell ref="C19:C22"/>
    <mergeCell ref="D19:D22"/>
    <mergeCell ref="E19:E22"/>
    <mergeCell ref="A10:K10"/>
    <mergeCell ref="A11:K11"/>
    <mergeCell ref="B12:K12"/>
    <mergeCell ref="C13:K13"/>
    <mergeCell ref="A14:A18"/>
    <mergeCell ref="B14:B18"/>
    <mergeCell ref="C14:C18"/>
    <mergeCell ref="D14:D18"/>
    <mergeCell ref="E14:E18"/>
    <mergeCell ref="M6:N6"/>
    <mergeCell ref="G7:G9"/>
    <mergeCell ref="H7:H9"/>
    <mergeCell ref="A7:A9"/>
    <mergeCell ref="B7:B9"/>
    <mergeCell ref="C7:C9"/>
    <mergeCell ref="A29:A33"/>
    <mergeCell ref="B29:B33"/>
    <mergeCell ref="C29:C33"/>
    <mergeCell ref="D29:D34"/>
    <mergeCell ref="E29:E33"/>
    <mergeCell ref="I29:I34"/>
    <mergeCell ref="E25:E27"/>
    <mergeCell ref="F25:F27"/>
    <mergeCell ref="D26:D27"/>
    <mergeCell ref="J29:J34"/>
    <mergeCell ref="D53:D54"/>
    <mergeCell ref="C56:G56"/>
    <mergeCell ref="B57:G57"/>
    <mergeCell ref="D51:D52"/>
    <mergeCell ref="D47:D48"/>
    <mergeCell ref="D39:D40"/>
    <mergeCell ref="E39:E40"/>
    <mergeCell ref="D41:D42"/>
    <mergeCell ref="E41:E42"/>
    <mergeCell ref="D35:D38"/>
    <mergeCell ref="G35:G38"/>
    <mergeCell ref="H35:H38"/>
    <mergeCell ref="I35:I38"/>
    <mergeCell ref="J35:J38"/>
    <mergeCell ref="F29:F33"/>
    <mergeCell ref="G29:G34"/>
    <mergeCell ref="H29:H34"/>
    <mergeCell ref="K39:K40"/>
    <mergeCell ref="D44:D46"/>
    <mergeCell ref="E44:E46"/>
    <mergeCell ref="A64:A69"/>
    <mergeCell ref="B64:B69"/>
    <mergeCell ref="C64:C69"/>
    <mergeCell ref="D64:D69"/>
    <mergeCell ref="F64:F69"/>
    <mergeCell ref="B58:K58"/>
    <mergeCell ref="C59:K59"/>
    <mergeCell ref="A60:A63"/>
    <mergeCell ref="B60:B63"/>
    <mergeCell ref="C60:C63"/>
    <mergeCell ref="D60:D62"/>
    <mergeCell ref="F60:F63"/>
    <mergeCell ref="E66:E69"/>
    <mergeCell ref="K60:K62"/>
    <mergeCell ref="E61:E63"/>
    <mergeCell ref="K64:K65"/>
    <mergeCell ref="F70:F73"/>
    <mergeCell ref="E71:E73"/>
    <mergeCell ref="A70:A73"/>
    <mergeCell ref="B70:B73"/>
    <mergeCell ref="C70:C73"/>
    <mergeCell ref="D70:D72"/>
    <mergeCell ref="A94:G94"/>
    <mergeCell ref="A95:G95"/>
    <mergeCell ref="A92:G92"/>
    <mergeCell ref="A93:G93"/>
    <mergeCell ref="A89:G89"/>
    <mergeCell ref="A90:E90"/>
    <mergeCell ref="A91:G91"/>
    <mergeCell ref="A86:G86"/>
    <mergeCell ref="A87:G87"/>
    <mergeCell ref="A88:G88"/>
    <mergeCell ref="E97:J97"/>
    <mergeCell ref="A83:G83"/>
    <mergeCell ref="A84:G84"/>
    <mergeCell ref="A85:G85"/>
    <mergeCell ref="A81:G81"/>
    <mergeCell ref="A82:G82"/>
    <mergeCell ref="C76:G76"/>
    <mergeCell ref="B77:G77"/>
    <mergeCell ref="B78:G78"/>
  </mergeCells>
  <printOptions horizontalCentered="1"/>
  <pageMargins left="0.59055118110236227" right="0" top="0.59055118110236227" bottom="0" header="0" footer="0"/>
  <pageSetup paperSize="9" scale="76" orientation="portrait" r:id="rId1"/>
  <headerFooter alignWithMargins="0"/>
  <rowBreaks count="1" manualBreakCount="1">
    <brk id="46"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5"/>
  <sheetViews>
    <sheetView zoomScaleNormal="100" zoomScaleSheetLayoutView="100" workbookViewId="0">
      <selection activeCell="AC16" sqref="AC16"/>
    </sheetView>
  </sheetViews>
  <sheetFormatPr defaultRowHeight="12.75"/>
  <cols>
    <col min="1" max="4" width="2.7109375" style="3" customWidth="1"/>
    <col min="5" max="5" width="28" style="3" customWidth="1"/>
    <col min="6" max="6" width="2.5703125" style="3" customWidth="1"/>
    <col min="7" max="7" width="3.85546875" style="3" hidden="1" customWidth="1"/>
    <col min="8" max="8" width="3.140625" style="4" customWidth="1"/>
    <col min="9" max="9" width="11.28515625" style="4" customWidth="1"/>
    <col min="10" max="10" width="7.7109375" style="5" customWidth="1"/>
    <col min="11" max="14" width="8.7109375" style="3" customWidth="1"/>
    <col min="15" max="15" width="5.7109375" style="3" customWidth="1"/>
    <col min="16" max="18" width="8.7109375" style="3" customWidth="1"/>
    <col min="19" max="19" width="37.5703125" style="3" customWidth="1"/>
    <col min="20" max="23" width="4.28515625" style="3" customWidth="1"/>
    <col min="24" max="16384" width="9.140625" style="2"/>
  </cols>
  <sheetData>
    <row r="1" spans="1:23" s="83" customFormat="1" ht="14.25" customHeight="1">
      <c r="S1" s="835" t="s">
        <v>78</v>
      </c>
      <c r="T1" s="836"/>
      <c r="U1" s="836"/>
      <c r="V1" s="836"/>
      <c r="W1" s="836"/>
    </row>
    <row r="2" spans="1:23" s="3" customFormat="1" ht="15" customHeight="1">
      <c r="A2" s="217"/>
      <c r="B2" s="217"/>
      <c r="C2" s="217"/>
      <c r="D2" s="217"/>
      <c r="E2" s="837" t="s">
        <v>188</v>
      </c>
      <c r="F2" s="837"/>
      <c r="G2" s="837"/>
      <c r="H2" s="837"/>
      <c r="I2" s="837"/>
      <c r="J2" s="837"/>
      <c r="K2" s="837"/>
      <c r="L2" s="837"/>
      <c r="M2" s="837"/>
      <c r="N2" s="837"/>
      <c r="O2" s="837"/>
      <c r="P2" s="837"/>
      <c r="Q2" s="837"/>
      <c r="R2" s="837"/>
      <c r="S2" s="837"/>
      <c r="T2" s="217"/>
      <c r="U2" s="217"/>
      <c r="V2" s="217"/>
      <c r="W2" s="217"/>
    </row>
    <row r="3" spans="1:23" ht="14.25" customHeight="1">
      <c r="A3" s="838" t="s">
        <v>26</v>
      </c>
      <c r="B3" s="838"/>
      <c r="C3" s="838"/>
      <c r="D3" s="838"/>
      <c r="E3" s="838"/>
      <c r="F3" s="838"/>
      <c r="G3" s="838"/>
      <c r="H3" s="838"/>
      <c r="I3" s="838"/>
      <c r="J3" s="838"/>
      <c r="K3" s="838"/>
      <c r="L3" s="838"/>
      <c r="M3" s="838"/>
      <c r="N3" s="838"/>
      <c r="O3" s="838"/>
      <c r="P3" s="838"/>
      <c r="Q3" s="838"/>
      <c r="R3" s="838"/>
      <c r="S3" s="838"/>
      <c r="T3" s="838"/>
      <c r="U3" s="218"/>
      <c r="V3" s="218"/>
      <c r="W3" s="218"/>
    </row>
    <row r="4" spans="1:23" ht="15.75" customHeight="1">
      <c r="A4" s="839" t="s">
        <v>64</v>
      </c>
      <c r="B4" s="839"/>
      <c r="C4" s="839"/>
      <c r="D4" s="839"/>
      <c r="E4" s="839"/>
      <c r="F4" s="839"/>
      <c r="G4" s="839"/>
      <c r="H4" s="839"/>
      <c r="I4" s="839"/>
      <c r="J4" s="839"/>
      <c r="K4" s="839"/>
      <c r="L4" s="839"/>
      <c r="M4" s="839"/>
      <c r="N4" s="839"/>
      <c r="O4" s="839"/>
      <c r="P4" s="839"/>
      <c r="Q4" s="839"/>
      <c r="R4" s="839"/>
      <c r="S4" s="839"/>
      <c r="T4" s="839"/>
      <c r="U4" s="219"/>
      <c r="V4" s="219"/>
      <c r="W4" s="219"/>
    </row>
    <row r="5" spans="1:23" ht="15" customHeight="1" thickBot="1">
      <c r="S5" s="840" t="s">
        <v>56</v>
      </c>
      <c r="T5" s="841"/>
      <c r="U5" s="235"/>
      <c r="V5" s="235"/>
      <c r="W5" s="235"/>
    </row>
    <row r="6" spans="1:23" ht="51" customHeight="1">
      <c r="A6" s="842" t="s">
        <v>18</v>
      </c>
      <c r="B6" s="845" t="s">
        <v>0</v>
      </c>
      <c r="C6" s="845" t="s">
        <v>1</v>
      </c>
      <c r="D6" s="845" t="s">
        <v>23</v>
      </c>
      <c r="E6" s="848" t="s">
        <v>12</v>
      </c>
      <c r="F6" s="845" t="s">
        <v>2</v>
      </c>
      <c r="G6" s="845" t="s">
        <v>59</v>
      </c>
      <c r="H6" s="862" t="s">
        <v>3</v>
      </c>
      <c r="I6" s="865" t="s">
        <v>69</v>
      </c>
      <c r="J6" s="868" t="s">
        <v>4</v>
      </c>
      <c r="K6" s="874" t="s">
        <v>116</v>
      </c>
      <c r="L6" s="876" t="s">
        <v>117</v>
      </c>
      <c r="M6" s="871" t="s">
        <v>118</v>
      </c>
      <c r="N6" s="872"/>
      <c r="O6" s="872"/>
      <c r="P6" s="873"/>
      <c r="Q6" s="851" t="s">
        <v>70</v>
      </c>
      <c r="R6" s="851" t="s">
        <v>119</v>
      </c>
      <c r="S6" s="781" t="s">
        <v>11</v>
      </c>
      <c r="T6" s="782"/>
      <c r="U6" s="782"/>
      <c r="V6" s="782"/>
      <c r="W6" s="783"/>
    </row>
    <row r="7" spans="1:23" ht="21.75" customHeight="1">
      <c r="A7" s="843"/>
      <c r="B7" s="846"/>
      <c r="C7" s="846"/>
      <c r="D7" s="846"/>
      <c r="E7" s="849"/>
      <c r="F7" s="846"/>
      <c r="G7" s="860"/>
      <c r="H7" s="863"/>
      <c r="I7" s="866"/>
      <c r="J7" s="869"/>
      <c r="K7" s="875"/>
      <c r="L7" s="877"/>
      <c r="M7" s="854" t="s">
        <v>71</v>
      </c>
      <c r="N7" s="856" t="s">
        <v>72</v>
      </c>
      <c r="O7" s="857"/>
      <c r="P7" s="858" t="s">
        <v>73</v>
      </c>
      <c r="Q7" s="852"/>
      <c r="R7" s="852"/>
      <c r="S7" s="784" t="s">
        <v>12</v>
      </c>
      <c r="T7" s="856" t="s">
        <v>51</v>
      </c>
      <c r="U7" s="786"/>
      <c r="V7" s="786"/>
      <c r="W7" s="787"/>
    </row>
    <row r="8" spans="1:23" ht="59.25" customHeight="1" thickBot="1">
      <c r="A8" s="844"/>
      <c r="B8" s="847"/>
      <c r="C8" s="847"/>
      <c r="D8" s="847"/>
      <c r="E8" s="850"/>
      <c r="F8" s="847"/>
      <c r="G8" s="861"/>
      <c r="H8" s="864"/>
      <c r="I8" s="867"/>
      <c r="J8" s="870"/>
      <c r="K8" s="875"/>
      <c r="L8" s="877"/>
      <c r="M8" s="855"/>
      <c r="N8" s="78" t="s">
        <v>71</v>
      </c>
      <c r="O8" s="79" t="s">
        <v>74</v>
      </c>
      <c r="P8" s="859"/>
      <c r="Q8" s="853"/>
      <c r="R8" s="853"/>
      <c r="S8" s="785"/>
      <c r="T8" s="80" t="s">
        <v>75</v>
      </c>
      <c r="U8" s="81" t="s">
        <v>76</v>
      </c>
      <c r="V8" s="81" t="s">
        <v>77</v>
      </c>
      <c r="W8" s="82" t="s">
        <v>120</v>
      </c>
    </row>
    <row r="9" spans="1:23" s="9" customFormat="1" ht="16.5" customHeight="1">
      <c r="A9" s="735" t="s">
        <v>38</v>
      </c>
      <c r="B9" s="736"/>
      <c r="C9" s="736"/>
      <c r="D9" s="736"/>
      <c r="E9" s="736"/>
      <c r="F9" s="736"/>
      <c r="G9" s="736"/>
      <c r="H9" s="736"/>
      <c r="I9" s="736"/>
      <c r="J9" s="736"/>
      <c r="K9" s="736"/>
      <c r="L9" s="736"/>
      <c r="M9" s="736"/>
      <c r="N9" s="736"/>
      <c r="O9" s="736"/>
      <c r="P9" s="736"/>
      <c r="Q9" s="736"/>
      <c r="R9" s="736"/>
      <c r="S9" s="736"/>
      <c r="T9" s="736"/>
      <c r="U9" s="222"/>
      <c r="V9" s="222"/>
      <c r="W9" s="62"/>
    </row>
    <row r="10" spans="1:23" s="9" customFormat="1" ht="14.25" customHeight="1">
      <c r="A10" s="737" t="s">
        <v>27</v>
      </c>
      <c r="B10" s="738"/>
      <c r="C10" s="738"/>
      <c r="D10" s="738"/>
      <c r="E10" s="738"/>
      <c r="F10" s="738"/>
      <c r="G10" s="738"/>
      <c r="H10" s="738"/>
      <c r="I10" s="738"/>
      <c r="J10" s="738"/>
      <c r="K10" s="738"/>
      <c r="L10" s="738"/>
      <c r="M10" s="738"/>
      <c r="N10" s="738"/>
      <c r="O10" s="738"/>
      <c r="P10" s="738"/>
      <c r="Q10" s="738"/>
      <c r="R10" s="738"/>
      <c r="S10" s="738"/>
      <c r="T10" s="738"/>
      <c r="U10" s="223"/>
      <c r="V10" s="223"/>
      <c r="W10" s="63"/>
    </row>
    <row r="11" spans="1:23" ht="15" customHeight="1">
      <c r="A11" s="15" t="s">
        <v>5</v>
      </c>
      <c r="B11" s="739" t="s">
        <v>28</v>
      </c>
      <c r="C11" s="740"/>
      <c r="D11" s="740"/>
      <c r="E11" s="740"/>
      <c r="F11" s="740"/>
      <c r="G11" s="740"/>
      <c r="H11" s="740"/>
      <c r="I11" s="740"/>
      <c r="J11" s="740"/>
      <c r="K11" s="740"/>
      <c r="L11" s="740"/>
      <c r="M11" s="740"/>
      <c r="N11" s="740"/>
      <c r="O11" s="740"/>
      <c r="P11" s="740"/>
      <c r="Q11" s="740"/>
      <c r="R11" s="740"/>
      <c r="S11" s="740"/>
      <c r="T11" s="740"/>
      <c r="U11" s="224"/>
      <c r="V11" s="224"/>
      <c r="W11" s="64"/>
    </row>
    <row r="12" spans="1:23" ht="15.75" customHeight="1">
      <c r="A12" s="16" t="s">
        <v>5</v>
      </c>
      <c r="B12" s="11" t="s">
        <v>5</v>
      </c>
      <c r="C12" s="741" t="s">
        <v>29</v>
      </c>
      <c r="D12" s="742"/>
      <c r="E12" s="742"/>
      <c r="F12" s="742"/>
      <c r="G12" s="742"/>
      <c r="H12" s="742"/>
      <c r="I12" s="742"/>
      <c r="J12" s="742"/>
      <c r="K12" s="742"/>
      <c r="L12" s="742"/>
      <c r="M12" s="742"/>
      <c r="N12" s="742"/>
      <c r="O12" s="742"/>
      <c r="P12" s="742"/>
      <c r="Q12" s="742"/>
      <c r="R12" s="742"/>
      <c r="S12" s="742"/>
      <c r="T12" s="742"/>
      <c r="U12" s="225"/>
      <c r="V12" s="225"/>
      <c r="W12" s="65"/>
    </row>
    <row r="13" spans="1:23" ht="18" customHeight="1">
      <c r="A13" s="649" t="s">
        <v>5</v>
      </c>
      <c r="B13" s="729" t="s">
        <v>5</v>
      </c>
      <c r="C13" s="796" t="s">
        <v>5</v>
      </c>
      <c r="D13" s="796"/>
      <c r="E13" s="745" t="s">
        <v>35</v>
      </c>
      <c r="F13" s="878" t="s">
        <v>40</v>
      </c>
      <c r="G13" s="880" t="s">
        <v>60</v>
      </c>
      <c r="H13" s="789" t="s">
        <v>33</v>
      </c>
      <c r="I13" s="793" t="s">
        <v>102</v>
      </c>
      <c r="J13" s="240" t="s">
        <v>22</v>
      </c>
      <c r="K13" s="242">
        <v>35.5</v>
      </c>
      <c r="L13" s="242">
        <v>35.5</v>
      </c>
      <c r="M13" s="241">
        <v>35.5</v>
      </c>
      <c r="N13" s="311">
        <v>35.5</v>
      </c>
      <c r="O13" s="311"/>
      <c r="P13" s="312"/>
      <c r="Q13" s="242">
        <v>35.5</v>
      </c>
      <c r="R13" s="243">
        <v>35.5</v>
      </c>
      <c r="S13" s="34" t="s">
        <v>161</v>
      </c>
      <c r="T13" s="137">
        <v>55</v>
      </c>
      <c r="U13" s="138">
        <v>64</v>
      </c>
      <c r="V13" s="262">
        <v>65</v>
      </c>
      <c r="W13" s="264">
        <v>66</v>
      </c>
    </row>
    <row r="14" spans="1:23" ht="27" customHeight="1">
      <c r="A14" s="649"/>
      <c r="B14" s="729"/>
      <c r="C14" s="796"/>
      <c r="D14" s="796"/>
      <c r="E14" s="745"/>
      <c r="F14" s="878"/>
      <c r="G14" s="880"/>
      <c r="H14" s="789"/>
      <c r="I14" s="793"/>
      <c r="J14" s="27"/>
      <c r="K14" s="54"/>
      <c r="L14" s="54"/>
      <c r="M14" s="51"/>
      <c r="N14" s="91"/>
      <c r="O14" s="87"/>
      <c r="P14" s="50"/>
      <c r="Q14" s="54"/>
      <c r="R14" s="50"/>
      <c r="S14" s="23" t="s">
        <v>55</v>
      </c>
      <c r="T14" s="93">
        <v>2</v>
      </c>
      <c r="U14" s="139">
        <v>1</v>
      </c>
      <c r="V14" s="263">
        <v>2</v>
      </c>
      <c r="W14" s="61">
        <v>1</v>
      </c>
    </row>
    <row r="15" spans="1:23" ht="25.5" customHeight="1">
      <c r="A15" s="649"/>
      <c r="B15" s="729"/>
      <c r="C15" s="796"/>
      <c r="D15" s="796"/>
      <c r="E15" s="745"/>
      <c r="F15" s="878"/>
      <c r="G15" s="880"/>
      <c r="H15" s="789"/>
      <c r="I15" s="793"/>
      <c r="J15" s="27"/>
      <c r="K15" s="54"/>
      <c r="L15" s="54"/>
      <c r="M15" s="51"/>
      <c r="N15" s="91"/>
      <c r="O15" s="87"/>
      <c r="P15" s="50"/>
      <c r="Q15" s="54"/>
      <c r="R15" s="94"/>
      <c r="S15" s="486" t="s">
        <v>47</v>
      </c>
      <c r="T15" s="487">
        <v>60</v>
      </c>
      <c r="U15" s="488">
        <v>60</v>
      </c>
      <c r="V15" s="489">
        <v>60</v>
      </c>
      <c r="W15" s="490">
        <v>60</v>
      </c>
    </row>
    <row r="16" spans="1:23" ht="17.25" customHeight="1">
      <c r="A16" s="649"/>
      <c r="B16" s="729"/>
      <c r="C16" s="796"/>
      <c r="D16" s="796"/>
      <c r="E16" s="745"/>
      <c r="F16" s="878"/>
      <c r="G16" s="880"/>
      <c r="H16" s="789"/>
      <c r="I16" s="793"/>
      <c r="J16" s="29"/>
      <c r="K16" s="55"/>
      <c r="L16" s="55"/>
      <c r="M16" s="52"/>
      <c r="N16" s="92"/>
      <c r="O16" s="89"/>
      <c r="P16" s="52"/>
      <c r="Q16" s="55"/>
      <c r="R16" s="90"/>
      <c r="S16" s="439" t="s">
        <v>160</v>
      </c>
      <c r="T16" s="594">
        <v>1150</v>
      </c>
      <c r="U16" s="595">
        <v>1150</v>
      </c>
      <c r="V16" s="595">
        <v>1150</v>
      </c>
      <c r="W16" s="596">
        <v>1150</v>
      </c>
    </row>
    <row r="17" spans="1:23" ht="16.5" customHeight="1" thickBot="1">
      <c r="A17" s="650"/>
      <c r="B17" s="730"/>
      <c r="C17" s="797"/>
      <c r="D17" s="797"/>
      <c r="E17" s="746"/>
      <c r="F17" s="879"/>
      <c r="G17" s="881"/>
      <c r="H17" s="790"/>
      <c r="I17" s="794"/>
      <c r="J17" s="88" t="s">
        <v>6</v>
      </c>
      <c r="K17" s="86">
        <f t="shared" ref="K17:R17" si="0">SUM(K13:K15)</f>
        <v>35.5</v>
      </c>
      <c r="L17" s="86">
        <f t="shared" si="0"/>
        <v>35.5</v>
      </c>
      <c r="M17" s="146">
        <f t="shared" si="0"/>
        <v>35.5</v>
      </c>
      <c r="N17" s="211">
        <f t="shared" si="0"/>
        <v>35.5</v>
      </c>
      <c r="O17" s="153">
        <f t="shared" si="0"/>
        <v>0</v>
      </c>
      <c r="P17" s="184">
        <f t="shared" si="0"/>
        <v>0</v>
      </c>
      <c r="Q17" s="86">
        <f t="shared" si="0"/>
        <v>35.5</v>
      </c>
      <c r="R17" s="86">
        <f t="shared" si="0"/>
        <v>35.5</v>
      </c>
      <c r="S17" s="375"/>
      <c r="T17" s="376"/>
      <c r="U17" s="377"/>
      <c r="V17" s="378"/>
      <c r="W17" s="210"/>
    </row>
    <row r="18" spans="1:23" ht="15" customHeight="1">
      <c r="A18" s="648" t="s">
        <v>5</v>
      </c>
      <c r="B18" s="728" t="s">
        <v>5</v>
      </c>
      <c r="C18" s="795" t="s">
        <v>7</v>
      </c>
      <c r="D18" s="795"/>
      <c r="E18" s="731" t="s">
        <v>109</v>
      </c>
      <c r="F18" s="732" t="s">
        <v>42</v>
      </c>
      <c r="G18" s="798" t="s">
        <v>66</v>
      </c>
      <c r="H18" s="791" t="s">
        <v>33</v>
      </c>
      <c r="I18" s="792" t="s">
        <v>45</v>
      </c>
      <c r="J18" s="28" t="s">
        <v>22</v>
      </c>
      <c r="K18" s="85">
        <v>1.4</v>
      </c>
      <c r="L18" s="85">
        <v>2.4</v>
      </c>
      <c r="M18" s="183">
        <v>1.8</v>
      </c>
      <c r="N18" s="616">
        <v>1.8</v>
      </c>
      <c r="O18" s="616"/>
      <c r="P18" s="617"/>
      <c r="Q18" s="85">
        <v>0.6</v>
      </c>
      <c r="R18" s="85"/>
      <c r="S18" s="588" t="s">
        <v>139</v>
      </c>
      <c r="T18" s="589"/>
      <c r="U18" s="590" t="s">
        <v>133</v>
      </c>
      <c r="V18" s="590"/>
      <c r="W18" s="591"/>
    </row>
    <row r="19" spans="1:23" ht="15" customHeight="1">
      <c r="A19" s="649"/>
      <c r="B19" s="729"/>
      <c r="C19" s="796"/>
      <c r="D19" s="796"/>
      <c r="E19" s="686"/>
      <c r="F19" s="733"/>
      <c r="G19" s="799"/>
      <c r="H19" s="789"/>
      <c r="I19" s="793"/>
      <c r="J19" s="366"/>
      <c r="K19" s="613"/>
      <c r="L19" s="613"/>
      <c r="M19" s="50"/>
      <c r="N19" s="614"/>
      <c r="O19" s="614"/>
      <c r="P19" s="204"/>
      <c r="Q19" s="613"/>
      <c r="R19" s="613"/>
      <c r="S19" s="592" t="s">
        <v>140</v>
      </c>
      <c r="T19" s="383"/>
      <c r="U19" s="386" t="s">
        <v>133</v>
      </c>
      <c r="V19" s="386"/>
      <c r="W19" s="526"/>
    </row>
    <row r="20" spans="1:23" ht="17.25" customHeight="1">
      <c r="A20" s="649"/>
      <c r="B20" s="729"/>
      <c r="C20" s="796"/>
      <c r="D20" s="796"/>
      <c r="E20" s="686"/>
      <c r="F20" s="733"/>
      <c r="G20" s="800"/>
      <c r="H20" s="789"/>
      <c r="I20" s="793"/>
      <c r="J20" s="367" t="s">
        <v>113</v>
      </c>
      <c r="K20" s="368">
        <v>7.6</v>
      </c>
      <c r="L20" s="368">
        <v>13.4</v>
      </c>
      <c r="M20" s="52">
        <v>9.6999999999999993</v>
      </c>
      <c r="N20" s="369">
        <v>9.6999999999999993</v>
      </c>
      <c r="O20" s="369"/>
      <c r="P20" s="152"/>
      <c r="Q20" s="368">
        <v>3</v>
      </c>
      <c r="R20" s="368"/>
      <c r="S20" s="592" t="s">
        <v>162</v>
      </c>
      <c r="T20" s="383"/>
      <c r="U20" s="250" t="s">
        <v>107</v>
      </c>
      <c r="V20" s="382" t="s">
        <v>107</v>
      </c>
      <c r="W20" s="251" t="s">
        <v>107</v>
      </c>
    </row>
    <row r="21" spans="1:23" ht="21" customHeight="1" thickBot="1">
      <c r="A21" s="650"/>
      <c r="B21" s="730"/>
      <c r="C21" s="797"/>
      <c r="D21" s="797"/>
      <c r="E21" s="687"/>
      <c r="F21" s="734"/>
      <c r="G21" s="801"/>
      <c r="H21" s="790"/>
      <c r="I21" s="794"/>
      <c r="J21" s="13" t="s">
        <v>6</v>
      </c>
      <c r="K21" s="86">
        <f t="shared" ref="K21:R21" si="1">SUM(K18:K20)</f>
        <v>9</v>
      </c>
      <c r="L21" s="86">
        <f t="shared" si="1"/>
        <v>15.8</v>
      </c>
      <c r="M21" s="86">
        <f t="shared" si="1"/>
        <v>11.5</v>
      </c>
      <c r="N21" s="86">
        <f t="shared" si="1"/>
        <v>11.5</v>
      </c>
      <c r="O21" s="86">
        <f t="shared" si="1"/>
        <v>0</v>
      </c>
      <c r="P21" s="86">
        <f t="shared" si="1"/>
        <v>0</v>
      </c>
      <c r="Q21" s="86">
        <f t="shared" si="1"/>
        <v>3.6</v>
      </c>
      <c r="R21" s="86">
        <f t="shared" si="1"/>
        <v>0</v>
      </c>
      <c r="S21" s="593" t="s">
        <v>163</v>
      </c>
      <c r="T21" s="388"/>
      <c r="U21" s="257" t="s">
        <v>108</v>
      </c>
      <c r="V21" s="379" t="s">
        <v>108</v>
      </c>
      <c r="W21" s="380" t="s">
        <v>108</v>
      </c>
    </row>
    <row r="22" spans="1:23" ht="16.5" customHeight="1" thickBot="1">
      <c r="A22" s="17" t="s">
        <v>5</v>
      </c>
      <c r="B22" s="40" t="s">
        <v>5</v>
      </c>
      <c r="C22" s="636" t="s">
        <v>8</v>
      </c>
      <c r="D22" s="637"/>
      <c r="E22" s="637"/>
      <c r="F22" s="637"/>
      <c r="G22" s="637"/>
      <c r="H22" s="637"/>
      <c r="I22" s="637"/>
      <c r="J22" s="775"/>
      <c r="K22" s="57">
        <f>K21+K17</f>
        <v>44.5</v>
      </c>
      <c r="L22" s="57">
        <f t="shared" ref="L22:R22" si="2">L21+L17</f>
        <v>51.3</v>
      </c>
      <c r="M22" s="57">
        <f t="shared" si="2"/>
        <v>47</v>
      </c>
      <c r="N22" s="57">
        <f t="shared" si="2"/>
        <v>47</v>
      </c>
      <c r="O22" s="57">
        <f t="shared" si="2"/>
        <v>0</v>
      </c>
      <c r="P22" s="57">
        <f t="shared" si="2"/>
        <v>0</v>
      </c>
      <c r="Q22" s="57">
        <f t="shared" si="2"/>
        <v>39.1</v>
      </c>
      <c r="R22" s="57">
        <f t="shared" si="2"/>
        <v>35.5</v>
      </c>
      <c r="S22" s="562"/>
      <c r="T22" s="563"/>
      <c r="U22" s="563"/>
      <c r="V22" s="563"/>
      <c r="W22" s="72"/>
    </row>
    <row r="23" spans="1:23" ht="14.25" customHeight="1" thickBot="1">
      <c r="A23" s="17" t="s">
        <v>5</v>
      </c>
      <c r="B23" s="40" t="s">
        <v>7</v>
      </c>
      <c r="C23" s="776" t="s">
        <v>30</v>
      </c>
      <c r="D23" s="777"/>
      <c r="E23" s="777"/>
      <c r="F23" s="777"/>
      <c r="G23" s="777"/>
      <c r="H23" s="777"/>
      <c r="I23" s="777"/>
      <c r="J23" s="777"/>
      <c r="K23" s="777"/>
      <c r="L23" s="777"/>
      <c r="M23" s="777"/>
      <c r="N23" s="777"/>
      <c r="O23" s="777"/>
      <c r="P23" s="777"/>
      <c r="Q23" s="777"/>
      <c r="R23" s="777"/>
      <c r="S23" s="777"/>
      <c r="T23" s="777"/>
      <c r="U23" s="535"/>
      <c r="V23" s="535"/>
      <c r="W23" s="71"/>
    </row>
    <row r="24" spans="1:23" ht="32.25" customHeight="1">
      <c r="A24" s="530" t="s">
        <v>5</v>
      </c>
      <c r="B24" s="569" t="s">
        <v>7</v>
      </c>
      <c r="C24" s="280" t="s">
        <v>5</v>
      </c>
      <c r="D24" s="32"/>
      <c r="E24" s="33" t="s">
        <v>176</v>
      </c>
      <c r="F24" s="802" t="s">
        <v>41</v>
      </c>
      <c r="G24" s="803" t="s">
        <v>61</v>
      </c>
      <c r="H24" s="791" t="s">
        <v>33</v>
      </c>
      <c r="I24" s="805" t="s">
        <v>45</v>
      </c>
      <c r="J24" s="41"/>
      <c r="K24" s="53"/>
      <c r="L24" s="111"/>
      <c r="M24" s="108"/>
      <c r="N24" s="109"/>
      <c r="O24" s="109"/>
      <c r="P24" s="110"/>
      <c r="Q24" s="108"/>
      <c r="R24" s="111"/>
      <c r="S24" s="166"/>
      <c r="T24" s="97"/>
      <c r="U24" s="103"/>
      <c r="V24" s="103"/>
      <c r="W24" s="98"/>
    </row>
    <row r="25" spans="1:23" ht="28.5" customHeight="1">
      <c r="A25" s="531"/>
      <c r="B25" s="551"/>
      <c r="C25" s="552"/>
      <c r="D25" s="553" t="s">
        <v>5</v>
      </c>
      <c r="E25" s="721" t="s">
        <v>36</v>
      </c>
      <c r="F25" s="748"/>
      <c r="G25" s="804"/>
      <c r="H25" s="789"/>
      <c r="I25" s="806"/>
      <c r="J25" s="42" t="s">
        <v>22</v>
      </c>
      <c r="K25" s="537">
        <v>17.399999999999999</v>
      </c>
      <c r="L25" s="537">
        <v>17.399999999999999</v>
      </c>
      <c r="M25" s="95">
        <v>17.399999999999999</v>
      </c>
      <c r="N25" s="541">
        <v>17.399999999999999</v>
      </c>
      <c r="O25" s="541"/>
      <c r="P25" s="95"/>
      <c r="Q25" s="547">
        <v>17.399999999999999</v>
      </c>
      <c r="R25" s="547">
        <v>17.399999999999999</v>
      </c>
      <c r="S25" s="212" t="s">
        <v>152</v>
      </c>
      <c r="T25" s="128">
        <v>8</v>
      </c>
      <c r="U25" s="128">
        <v>10</v>
      </c>
      <c r="V25" s="104">
        <v>10</v>
      </c>
      <c r="W25" s="99">
        <v>10</v>
      </c>
    </row>
    <row r="26" spans="1:23" ht="27" customHeight="1">
      <c r="A26" s="531"/>
      <c r="B26" s="551"/>
      <c r="C26" s="552"/>
      <c r="D26" s="554"/>
      <c r="E26" s="807"/>
      <c r="F26" s="748"/>
      <c r="G26" s="804"/>
      <c r="H26" s="789"/>
      <c r="I26" s="806"/>
      <c r="J26" s="578"/>
      <c r="K26" s="548"/>
      <c r="L26" s="548"/>
      <c r="M26" s="50"/>
      <c r="N26" s="542"/>
      <c r="O26" s="542"/>
      <c r="P26" s="579"/>
      <c r="Q26" s="50"/>
      <c r="R26" s="548"/>
      <c r="S26" s="313" t="s">
        <v>44</v>
      </c>
      <c r="T26" s="314">
        <v>2</v>
      </c>
      <c r="U26" s="105"/>
      <c r="V26" s="105"/>
      <c r="W26" s="100"/>
    </row>
    <row r="27" spans="1:23" ht="27" customHeight="1">
      <c r="A27" s="531"/>
      <c r="B27" s="551"/>
      <c r="C27" s="552"/>
      <c r="D27" s="201"/>
      <c r="E27" s="722"/>
      <c r="F27" s="748"/>
      <c r="G27" s="804"/>
      <c r="H27" s="789"/>
      <c r="I27" s="806"/>
      <c r="J27" s="39"/>
      <c r="K27" s="549"/>
      <c r="L27" s="549"/>
      <c r="M27" s="52"/>
      <c r="N27" s="543"/>
      <c r="O27" s="543"/>
      <c r="P27" s="90"/>
      <c r="Q27" s="52"/>
      <c r="R27" s="549"/>
      <c r="S27" s="202" t="s">
        <v>91</v>
      </c>
      <c r="T27" s="180">
        <v>30</v>
      </c>
      <c r="U27" s="180">
        <v>10</v>
      </c>
      <c r="V27" s="180">
        <v>10</v>
      </c>
      <c r="W27" s="181">
        <v>10</v>
      </c>
    </row>
    <row r="28" spans="1:23" ht="57" customHeight="1">
      <c r="A28" s="531"/>
      <c r="B28" s="551"/>
      <c r="C28" s="552"/>
      <c r="D28" s="532" t="s">
        <v>7</v>
      </c>
      <c r="E28" s="317" t="s">
        <v>134</v>
      </c>
      <c r="F28" s="315"/>
      <c r="G28" s="316"/>
      <c r="H28" s="529"/>
      <c r="I28" s="309"/>
      <c r="J28" s="481" t="s">
        <v>22</v>
      </c>
      <c r="K28" s="482">
        <v>0</v>
      </c>
      <c r="L28" s="482">
        <v>0</v>
      </c>
      <c r="M28" s="540">
        <v>20</v>
      </c>
      <c r="N28" s="541">
        <v>20</v>
      </c>
      <c r="O28" s="541"/>
      <c r="P28" s="544"/>
      <c r="Q28" s="547">
        <v>20</v>
      </c>
      <c r="R28" s="547" t="s">
        <v>135</v>
      </c>
      <c r="S28" s="478" t="s">
        <v>156</v>
      </c>
      <c r="T28" s="479"/>
      <c r="U28" s="480">
        <v>5</v>
      </c>
      <c r="V28" s="480">
        <v>5</v>
      </c>
      <c r="W28" s="483">
        <v>5</v>
      </c>
    </row>
    <row r="29" spans="1:23" ht="25.5" customHeight="1">
      <c r="A29" s="649"/>
      <c r="B29" s="652"/>
      <c r="C29" s="826"/>
      <c r="D29" s="744" t="s">
        <v>24</v>
      </c>
      <c r="E29" s="828" t="s">
        <v>37</v>
      </c>
      <c r="F29" s="715" t="s">
        <v>50</v>
      </c>
      <c r="G29" s="831" t="s">
        <v>62</v>
      </c>
      <c r="H29" s="712"/>
      <c r="I29" s="827"/>
      <c r="J29" s="824" t="s">
        <v>22</v>
      </c>
      <c r="K29" s="548">
        <v>88.5</v>
      </c>
      <c r="L29" s="700">
        <v>88.5</v>
      </c>
      <c r="M29" s="811">
        <v>97.8</v>
      </c>
      <c r="N29" s="814">
        <v>97.8</v>
      </c>
      <c r="O29" s="814"/>
      <c r="P29" s="817"/>
      <c r="Q29" s="820">
        <v>97.8</v>
      </c>
      <c r="R29" s="820">
        <v>100</v>
      </c>
      <c r="S29" s="323" t="s">
        <v>57</v>
      </c>
      <c r="T29" s="175">
        <v>140</v>
      </c>
      <c r="U29" s="175">
        <v>140</v>
      </c>
      <c r="V29" s="175">
        <v>140</v>
      </c>
      <c r="W29" s="176">
        <v>150</v>
      </c>
    </row>
    <row r="30" spans="1:23" ht="27.75" customHeight="1">
      <c r="A30" s="649"/>
      <c r="B30" s="652"/>
      <c r="C30" s="826"/>
      <c r="D30" s="655"/>
      <c r="E30" s="829"/>
      <c r="F30" s="716"/>
      <c r="G30" s="799"/>
      <c r="H30" s="712"/>
      <c r="I30" s="827"/>
      <c r="J30" s="824"/>
      <c r="K30" s="700"/>
      <c r="L30" s="700"/>
      <c r="M30" s="812"/>
      <c r="N30" s="815"/>
      <c r="O30" s="815"/>
      <c r="P30" s="818"/>
      <c r="Q30" s="700"/>
      <c r="R30" s="700"/>
      <c r="S30" s="324" t="s">
        <v>43</v>
      </c>
      <c r="T30" s="106">
        <v>30</v>
      </c>
      <c r="U30" s="106">
        <v>30</v>
      </c>
      <c r="V30" s="106">
        <v>30</v>
      </c>
      <c r="W30" s="101">
        <v>30</v>
      </c>
    </row>
    <row r="31" spans="1:23" ht="27.75" customHeight="1">
      <c r="A31" s="649"/>
      <c r="B31" s="652"/>
      <c r="C31" s="826"/>
      <c r="D31" s="655"/>
      <c r="E31" s="829"/>
      <c r="F31" s="716"/>
      <c r="G31" s="799"/>
      <c r="H31" s="712"/>
      <c r="I31" s="827"/>
      <c r="J31" s="824"/>
      <c r="K31" s="700"/>
      <c r="L31" s="700"/>
      <c r="M31" s="812"/>
      <c r="N31" s="815"/>
      <c r="O31" s="815"/>
      <c r="P31" s="818"/>
      <c r="Q31" s="700"/>
      <c r="R31" s="700"/>
      <c r="S31" s="324" t="s">
        <v>155</v>
      </c>
      <c r="T31" s="106">
        <v>40</v>
      </c>
      <c r="U31" s="106">
        <v>40</v>
      </c>
      <c r="V31" s="106">
        <v>40</v>
      </c>
      <c r="W31" s="101">
        <v>40</v>
      </c>
    </row>
    <row r="32" spans="1:23" ht="28.5" customHeight="1">
      <c r="A32" s="649"/>
      <c r="B32" s="652"/>
      <c r="C32" s="826"/>
      <c r="D32" s="655"/>
      <c r="E32" s="829"/>
      <c r="F32" s="716"/>
      <c r="G32" s="799"/>
      <c r="H32" s="712"/>
      <c r="I32" s="827"/>
      <c r="J32" s="824"/>
      <c r="K32" s="700"/>
      <c r="L32" s="700"/>
      <c r="M32" s="812"/>
      <c r="N32" s="815"/>
      <c r="O32" s="815"/>
      <c r="P32" s="818"/>
      <c r="Q32" s="700"/>
      <c r="R32" s="700"/>
      <c r="S32" s="325" t="s">
        <v>89</v>
      </c>
      <c r="T32" s="106">
        <v>3</v>
      </c>
      <c r="U32" s="106">
        <v>3</v>
      </c>
      <c r="V32" s="106">
        <v>3</v>
      </c>
      <c r="W32" s="101">
        <v>3</v>
      </c>
    </row>
    <row r="33" spans="1:23" ht="38.25" customHeight="1">
      <c r="A33" s="649"/>
      <c r="B33" s="652"/>
      <c r="C33" s="826"/>
      <c r="D33" s="655"/>
      <c r="E33" s="829"/>
      <c r="F33" s="716"/>
      <c r="G33" s="799"/>
      <c r="H33" s="712"/>
      <c r="I33" s="827"/>
      <c r="J33" s="824"/>
      <c r="K33" s="700"/>
      <c r="L33" s="700"/>
      <c r="M33" s="812"/>
      <c r="N33" s="815"/>
      <c r="O33" s="815"/>
      <c r="P33" s="818"/>
      <c r="Q33" s="700"/>
      <c r="R33" s="700"/>
      <c r="S33" s="326" t="s">
        <v>105</v>
      </c>
      <c r="T33" s="168">
        <v>12</v>
      </c>
      <c r="U33" s="168">
        <v>12</v>
      </c>
      <c r="V33" s="168">
        <v>12</v>
      </c>
      <c r="W33" s="169">
        <v>12</v>
      </c>
    </row>
    <row r="34" spans="1:23" ht="27" customHeight="1">
      <c r="A34" s="22"/>
      <c r="B34" s="551"/>
      <c r="C34" s="281"/>
      <c r="D34" s="491"/>
      <c r="E34" s="829"/>
      <c r="F34" s="556"/>
      <c r="G34" s="799"/>
      <c r="H34" s="557"/>
      <c r="I34" s="558"/>
      <c r="J34" s="824"/>
      <c r="K34" s="700"/>
      <c r="L34" s="700"/>
      <c r="M34" s="812"/>
      <c r="N34" s="815"/>
      <c r="O34" s="815"/>
      <c r="P34" s="818"/>
      <c r="Q34" s="700"/>
      <c r="R34" s="700"/>
      <c r="S34" s="163" t="s">
        <v>157</v>
      </c>
      <c r="T34" s="328"/>
      <c r="U34" s="168"/>
      <c r="V34" s="168">
        <v>1</v>
      </c>
      <c r="W34" s="169">
        <v>1</v>
      </c>
    </row>
    <row r="35" spans="1:23" ht="18.75" customHeight="1">
      <c r="A35" s="22"/>
      <c r="B35" s="551"/>
      <c r="C35" s="281"/>
      <c r="D35" s="201"/>
      <c r="E35" s="830"/>
      <c r="F35" s="43"/>
      <c r="G35" s="832"/>
      <c r="H35" s="161"/>
      <c r="I35" s="558"/>
      <c r="J35" s="825"/>
      <c r="K35" s="821"/>
      <c r="L35" s="821"/>
      <c r="M35" s="813"/>
      <c r="N35" s="816"/>
      <c r="O35" s="816"/>
      <c r="P35" s="819"/>
      <c r="Q35" s="821"/>
      <c r="R35" s="821"/>
      <c r="S35" s="327" t="s">
        <v>106</v>
      </c>
      <c r="T35" s="327">
        <v>3</v>
      </c>
      <c r="U35" s="107">
        <v>3</v>
      </c>
      <c r="V35" s="107">
        <v>3</v>
      </c>
      <c r="W35" s="102">
        <v>3</v>
      </c>
    </row>
    <row r="36" spans="1:23" ht="15" customHeight="1">
      <c r="A36" s="531"/>
      <c r="B36" s="551"/>
      <c r="C36" s="552"/>
      <c r="D36" s="796" t="s">
        <v>25</v>
      </c>
      <c r="E36" s="709" t="s">
        <v>159</v>
      </c>
      <c r="F36" s="580"/>
      <c r="G36" s="534"/>
      <c r="H36" s="581"/>
      <c r="I36" s="806"/>
      <c r="J36" s="823" t="s">
        <v>22</v>
      </c>
      <c r="K36" s="808">
        <v>0</v>
      </c>
      <c r="L36" s="808">
        <v>0</v>
      </c>
      <c r="M36" s="811">
        <v>70</v>
      </c>
      <c r="N36" s="541">
        <f>20+15*2+2*10</f>
        <v>70</v>
      </c>
      <c r="O36" s="814"/>
      <c r="P36" s="817"/>
      <c r="Q36" s="820">
        <f>5+5*2+10</f>
        <v>25</v>
      </c>
      <c r="R36" s="820">
        <f>5+5*2+10</f>
        <v>25</v>
      </c>
      <c r="S36" s="318" t="s">
        <v>136</v>
      </c>
      <c r="T36" s="318"/>
      <c r="U36" s="104">
        <v>1</v>
      </c>
      <c r="V36" s="104"/>
      <c r="W36" s="444"/>
    </row>
    <row r="37" spans="1:23" ht="16.5" customHeight="1">
      <c r="A37" s="531"/>
      <c r="B37" s="551"/>
      <c r="C37" s="552"/>
      <c r="D37" s="796"/>
      <c r="E37" s="709"/>
      <c r="F37" s="580"/>
      <c r="G37" s="534"/>
      <c r="H37" s="581"/>
      <c r="I37" s="806"/>
      <c r="J37" s="824"/>
      <c r="K37" s="809"/>
      <c r="L37" s="809"/>
      <c r="M37" s="812"/>
      <c r="N37" s="542"/>
      <c r="O37" s="815"/>
      <c r="P37" s="818"/>
      <c r="Q37" s="700"/>
      <c r="R37" s="700"/>
      <c r="S37" s="319" t="s">
        <v>150</v>
      </c>
      <c r="T37" s="320"/>
      <c r="U37" s="321">
        <v>2</v>
      </c>
      <c r="V37" s="321">
        <v>1</v>
      </c>
      <c r="W37" s="445">
        <v>1</v>
      </c>
    </row>
    <row r="38" spans="1:23" ht="30.75" customHeight="1">
      <c r="A38" s="531"/>
      <c r="B38" s="551"/>
      <c r="C38" s="552"/>
      <c r="D38" s="796"/>
      <c r="E38" s="709"/>
      <c r="F38" s="580"/>
      <c r="G38" s="534"/>
      <c r="H38" s="581"/>
      <c r="I38" s="806"/>
      <c r="J38" s="824"/>
      <c r="K38" s="809"/>
      <c r="L38" s="809"/>
      <c r="M38" s="812"/>
      <c r="N38" s="542"/>
      <c r="O38" s="815"/>
      <c r="P38" s="818"/>
      <c r="Q38" s="700"/>
      <c r="R38" s="700"/>
      <c r="S38" s="319" t="s">
        <v>158</v>
      </c>
      <c r="T38" s="320"/>
      <c r="U38" s="321">
        <v>15</v>
      </c>
      <c r="V38" s="321">
        <v>5</v>
      </c>
      <c r="W38" s="445">
        <v>5</v>
      </c>
    </row>
    <row r="39" spans="1:23" ht="33.75" customHeight="1">
      <c r="A39" s="531"/>
      <c r="B39" s="551"/>
      <c r="C39" s="552"/>
      <c r="D39" s="822"/>
      <c r="E39" s="709"/>
      <c r="F39" s="580"/>
      <c r="G39" s="534"/>
      <c r="H39" s="581"/>
      <c r="I39" s="806"/>
      <c r="J39" s="825"/>
      <c r="K39" s="810"/>
      <c r="L39" s="810"/>
      <c r="M39" s="813"/>
      <c r="N39" s="543"/>
      <c r="O39" s="816"/>
      <c r="P39" s="819"/>
      <c r="Q39" s="821"/>
      <c r="R39" s="821"/>
      <c r="S39" s="322" t="s">
        <v>151</v>
      </c>
      <c r="T39" s="322"/>
      <c r="U39" s="170">
        <v>2</v>
      </c>
      <c r="V39" s="170">
        <v>1</v>
      </c>
      <c r="W39" s="442">
        <v>1</v>
      </c>
    </row>
    <row r="40" spans="1:23" ht="27" customHeight="1">
      <c r="A40" s="22"/>
      <c r="B40" s="551"/>
      <c r="C40" s="282"/>
      <c r="D40" s="576" t="s">
        <v>79</v>
      </c>
      <c r="E40" s="701" t="s">
        <v>100</v>
      </c>
      <c r="F40" s="900" t="s">
        <v>50</v>
      </c>
      <c r="G40" s="897" t="s">
        <v>125</v>
      </c>
      <c r="H40" s="557"/>
      <c r="I40" s="309"/>
      <c r="J40" s="30" t="s">
        <v>22</v>
      </c>
      <c r="K40" s="547">
        <v>3</v>
      </c>
      <c r="L40" s="547">
        <v>3</v>
      </c>
      <c r="M40" s="95">
        <v>3</v>
      </c>
      <c r="N40" s="541">
        <v>3</v>
      </c>
      <c r="O40" s="541"/>
      <c r="P40" s="96"/>
      <c r="Q40" s="95">
        <v>3</v>
      </c>
      <c r="R40" s="548">
        <v>3</v>
      </c>
      <c r="S40" s="247" t="s">
        <v>174</v>
      </c>
      <c r="T40" s="238"/>
      <c r="U40" s="238">
        <v>1</v>
      </c>
      <c r="V40" s="238">
        <v>1</v>
      </c>
      <c r="W40" s="239">
        <v>1</v>
      </c>
    </row>
    <row r="41" spans="1:23" ht="28.5" customHeight="1">
      <c r="A41" s="22"/>
      <c r="B41" s="551"/>
      <c r="C41" s="282"/>
      <c r="D41" s="31"/>
      <c r="E41" s="704"/>
      <c r="F41" s="901"/>
      <c r="G41" s="889"/>
      <c r="H41" s="557"/>
      <c r="I41" s="309"/>
      <c r="J41" s="148"/>
      <c r="K41" s="549"/>
      <c r="L41" s="549"/>
      <c r="M41" s="52"/>
      <c r="N41" s="543"/>
      <c r="O41" s="543"/>
      <c r="P41" s="90"/>
      <c r="Q41" s="52"/>
      <c r="R41" s="549"/>
      <c r="S41" s="339" t="s">
        <v>92</v>
      </c>
      <c r="T41" s="340">
        <v>2</v>
      </c>
      <c r="U41" s="172"/>
      <c r="V41" s="172"/>
      <c r="W41" s="173"/>
    </row>
    <row r="42" spans="1:23" ht="25.5" customHeight="1">
      <c r="A42" s="22"/>
      <c r="B42" s="551"/>
      <c r="C42" s="282"/>
      <c r="D42" s="576" t="s">
        <v>137</v>
      </c>
      <c r="E42" s="701" t="s">
        <v>101</v>
      </c>
      <c r="F42" s="900" t="s">
        <v>50</v>
      </c>
      <c r="G42" s="897" t="s">
        <v>126</v>
      </c>
      <c r="H42" s="557"/>
      <c r="I42" s="309"/>
      <c r="J42" s="30" t="s">
        <v>22</v>
      </c>
      <c r="K42" s="547">
        <v>12.4</v>
      </c>
      <c r="L42" s="547">
        <v>12.4</v>
      </c>
      <c r="M42" s="95">
        <v>12.4</v>
      </c>
      <c r="N42" s="541">
        <v>12.4</v>
      </c>
      <c r="O42" s="541"/>
      <c r="P42" s="96"/>
      <c r="Q42" s="95">
        <v>12.4</v>
      </c>
      <c r="R42" s="547">
        <v>12.4</v>
      </c>
      <c r="S42" s="245" t="s">
        <v>149</v>
      </c>
      <c r="T42" s="171">
        <v>4</v>
      </c>
      <c r="U42" s="171">
        <v>4</v>
      </c>
      <c r="V42" s="171">
        <v>4</v>
      </c>
      <c r="W42" s="174">
        <v>4</v>
      </c>
    </row>
    <row r="43" spans="1:23" ht="30.75" customHeight="1">
      <c r="A43" s="22"/>
      <c r="B43" s="551"/>
      <c r="C43" s="282"/>
      <c r="D43" s="31"/>
      <c r="E43" s="885"/>
      <c r="F43" s="901"/>
      <c r="G43" s="890"/>
      <c r="H43" s="214"/>
      <c r="I43" s="309"/>
      <c r="J43" s="148"/>
      <c r="K43" s="549"/>
      <c r="L43" s="549"/>
      <c r="M43" s="52"/>
      <c r="N43" s="543"/>
      <c r="O43" s="543"/>
      <c r="P43" s="90"/>
      <c r="Q43" s="52"/>
      <c r="R43" s="549"/>
      <c r="S43" s="246" t="s">
        <v>164</v>
      </c>
      <c r="T43" s="160">
        <v>1</v>
      </c>
      <c r="U43" s="160">
        <v>1</v>
      </c>
      <c r="V43" s="160">
        <v>1</v>
      </c>
      <c r="W43" s="200">
        <v>1</v>
      </c>
    </row>
    <row r="44" spans="1:23" ht="30.75" customHeight="1">
      <c r="A44" s="22"/>
      <c r="B44" s="551"/>
      <c r="C44" s="282"/>
      <c r="D44" s="576"/>
      <c r="E44" s="891" t="s">
        <v>97</v>
      </c>
      <c r="F44" s="893" t="s">
        <v>50</v>
      </c>
      <c r="G44" s="895" t="s">
        <v>124</v>
      </c>
      <c r="H44" s="329"/>
      <c r="I44" s="330"/>
      <c r="J44" s="331" t="s">
        <v>22</v>
      </c>
      <c r="K44" s="332">
        <v>20</v>
      </c>
      <c r="L44" s="332">
        <f>20</f>
        <v>20</v>
      </c>
      <c r="M44" s="333"/>
      <c r="N44" s="334"/>
      <c r="O44" s="334"/>
      <c r="P44" s="335"/>
      <c r="Q44" s="333"/>
      <c r="R44" s="332"/>
      <c r="S44" s="336" t="s">
        <v>96</v>
      </c>
      <c r="T44" s="337">
        <v>2</v>
      </c>
      <c r="U44" s="337"/>
      <c r="V44" s="337"/>
      <c r="W44" s="338"/>
    </row>
    <row r="45" spans="1:23" ht="18.75" customHeight="1">
      <c r="A45" s="22"/>
      <c r="B45" s="551"/>
      <c r="C45" s="282"/>
      <c r="D45" s="31"/>
      <c r="E45" s="892"/>
      <c r="F45" s="894"/>
      <c r="G45" s="896"/>
      <c r="H45" s="341"/>
      <c r="I45" s="342"/>
      <c r="J45" s="343"/>
      <c r="K45" s="344"/>
      <c r="L45" s="344"/>
      <c r="M45" s="345"/>
      <c r="N45" s="346"/>
      <c r="O45" s="346"/>
      <c r="P45" s="347"/>
      <c r="Q45" s="345"/>
      <c r="R45" s="344"/>
      <c r="S45" s="348" t="s">
        <v>90</v>
      </c>
      <c r="T45" s="349"/>
      <c r="U45" s="349"/>
      <c r="V45" s="349"/>
      <c r="W45" s="350"/>
    </row>
    <row r="46" spans="1:23" ht="16.5" customHeight="1" thickBot="1">
      <c r="A46" s="20"/>
      <c r="B46" s="561"/>
      <c r="C46" s="283"/>
      <c r="D46" s="285"/>
      <c r="E46" s="286"/>
      <c r="F46" s="287"/>
      <c r="G46" s="287"/>
      <c r="H46" s="288"/>
      <c r="I46" s="289"/>
      <c r="J46" s="113" t="s">
        <v>6</v>
      </c>
      <c r="K46" s="86">
        <f>SUM(K24:K45)</f>
        <v>141.30000000000001</v>
      </c>
      <c r="L46" s="86">
        <f>SUM(L24:L45)</f>
        <v>141.30000000000001</v>
      </c>
      <c r="M46" s="184">
        <f t="shared" ref="M46:R46" si="3">SUM(M24:M43)</f>
        <v>220.6</v>
      </c>
      <c r="N46" s="86">
        <f t="shared" si="3"/>
        <v>220.6</v>
      </c>
      <c r="O46" s="86">
        <f t="shared" si="3"/>
        <v>0</v>
      </c>
      <c r="P46" s="86">
        <f t="shared" si="3"/>
        <v>0</v>
      </c>
      <c r="Q46" s="86">
        <f t="shared" si="3"/>
        <v>175.6</v>
      </c>
      <c r="R46" s="86">
        <f t="shared" si="3"/>
        <v>157.80000000000001</v>
      </c>
      <c r="S46" s="292"/>
      <c r="T46" s="294"/>
      <c r="U46" s="294"/>
      <c r="V46" s="294"/>
      <c r="W46" s="293"/>
    </row>
    <row r="47" spans="1:23" ht="44.25" customHeight="1">
      <c r="A47" s="22" t="s">
        <v>5</v>
      </c>
      <c r="B47" s="551" t="s">
        <v>7</v>
      </c>
      <c r="C47" s="295" t="s">
        <v>7</v>
      </c>
      <c r="D47" s="550"/>
      <c r="E47" s="290" t="s">
        <v>175</v>
      </c>
      <c r="F47" s="577"/>
      <c r="G47" s="583"/>
      <c r="H47" s="584" t="s">
        <v>33</v>
      </c>
      <c r="I47" s="291"/>
      <c r="J47" s="258"/>
      <c r="K47" s="296"/>
      <c r="L47" s="297"/>
      <c r="M47" s="298"/>
      <c r="N47" s="299"/>
      <c r="O47" s="299"/>
      <c r="P47" s="300"/>
      <c r="Q47" s="297"/>
      <c r="R47" s="296"/>
      <c r="S47" s="166"/>
      <c r="T47" s="97"/>
      <c r="U47" s="103"/>
      <c r="V47" s="103"/>
      <c r="W47" s="98"/>
    </row>
    <row r="48" spans="1:23" ht="15" customHeight="1">
      <c r="A48" s="22"/>
      <c r="B48" s="551"/>
      <c r="C48" s="284"/>
      <c r="D48" s="576" t="s">
        <v>5</v>
      </c>
      <c r="E48" s="686" t="s">
        <v>86</v>
      </c>
      <c r="F48" s="577"/>
      <c r="G48" s="888" t="s">
        <v>127</v>
      </c>
      <c r="H48" s="237"/>
      <c r="I48" s="566"/>
      <c r="J48" s="136" t="s">
        <v>22</v>
      </c>
      <c r="K48" s="548">
        <v>3.4</v>
      </c>
      <c r="L48" s="76">
        <v>3.4</v>
      </c>
      <c r="M48" s="244">
        <v>3.4</v>
      </c>
      <c r="N48" s="542">
        <v>3.4</v>
      </c>
      <c r="O48" s="542"/>
      <c r="P48" s="204"/>
      <c r="Q48" s="50"/>
      <c r="R48" s="548"/>
      <c r="S48" s="568" t="s">
        <v>169</v>
      </c>
      <c r="T48" s="559"/>
      <c r="U48" s="171">
        <v>4</v>
      </c>
      <c r="V48" s="268">
        <v>4</v>
      </c>
      <c r="W48" s="587"/>
    </row>
    <row r="49" spans="1:23" ht="17.25" customHeight="1">
      <c r="A49" s="22"/>
      <c r="B49" s="551"/>
      <c r="C49" s="284"/>
      <c r="D49" s="31"/>
      <c r="E49" s="705"/>
      <c r="F49" s="577"/>
      <c r="G49" s="889"/>
      <c r="H49" s="237"/>
      <c r="I49" s="536"/>
      <c r="J49" s="148"/>
      <c r="K49" s="549"/>
      <c r="L49" s="59"/>
      <c r="M49" s="157"/>
      <c r="N49" s="543"/>
      <c r="O49" s="543"/>
      <c r="P49" s="90"/>
      <c r="Q49" s="158"/>
      <c r="R49" s="539"/>
      <c r="S49" s="371" t="s">
        <v>165</v>
      </c>
      <c r="T49" s="372"/>
      <c r="U49" s="527">
        <v>10</v>
      </c>
      <c r="V49" s="178">
        <v>10</v>
      </c>
      <c r="W49" s="370"/>
    </row>
    <row r="50" spans="1:23" ht="30.75" customHeight="1">
      <c r="A50" s="22"/>
      <c r="B50" s="551"/>
      <c r="C50" s="284"/>
      <c r="D50" s="265" t="s">
        <v>7</v>
      </c>
      <c r="E50" s="701" t="s">
        <v>87</v>
      </c>
      <c r="F50" s="577"/>
      <c r="G50" s="567" t="s">
        <v>128</v>
      </c>
      <c r="H50" s="237"/>
      <c r="I50" s="806" t="s">
        <v>45</v>
      </c>
      <c r="J50" s="30" t="s">
        <v>22</v>
      </c>
      <c r="K50" s="547">
        <v>4</v>
      </c>
      <c r="L50" s="74">
        <f>4</f>
        <v>4</v>
      </c>
      <c r="M50" s="266">
        <v>4.3</v>
      </c>
      <c r="N50" s="541">
        <v>4.3</v>
      </c>
      <c r="O50" s="544"/>
      <c r="P50" s="267"/>
      <c r="Q50" s="95"/>
      <c r="R50" s="547"/>
      <c r="S50" s="676" t="s">
        <v>166</v>
      </c>
      <c r="T50" s="560"/>
      <c r="U50" s="171">
        <v>5</v>
      </c>
      <c r="V50" s="268"/>
      <c r="W50" s="179"/>
    </row>
    <row r="51" spans="1:23" ht="39" customHeight="1">
      <c r="A51" s="22"/>
      <c r="B51" s="551"/>
      <c r="C51" s="284"/>
      <c r="D51" s="576"/>
      <c r="E51" s="898"/>
      <c r="F51" s="577"/>
      <c r="G51" s="567"/>
      <c r="H51" s="237"/>
      <c r="I51" s="899"/>
      <c r="J51" s="136"/>
      <c r="K51" s="76"/>
      <c r="L51" s="76"/>
      <c r="M51" s="244"/>
      <c r="N51" s="545"/>
      <c r="O51" s="545"/>
      <c r="P51" s="204"/>
      <c r="Q51" s="50"/>
      <c r="R51" s="548"/>
      <c r="S51" s="677"/>
      <c r="T51" s="560"/>
      <c r="U51" s="527"/>
      <c r="V51" s="178"/>
      <c r="W51" s="528"/>
    </row>
    <row r="52" spans="1:23" ht="27.75" customHeight="1">
      <c r="A52" s="22"/>
      <c r="B52" s="551"/>
      <c r="C52" s="284"/>
      <c r="D52" s="265" t="s">
        <v>24</v>
      </c>
      <c r="E52" s="565" t="s">
        <v>85</v>
      </c>
      <c r="F52" s="577"/>
      <c r="G52" s="888" t="s">
        <v>129</v>
      </c>
      <c r="H52" s="237"/>
      <c r="I52" s="806"/>
      <c r="J52" s="302" t="s">
        <v>22</v>
      </c>
      <c r="K52" s="266">
        <v>1.1000000000000001</v>
      </c>
      <c r="L52" s="266">
        <v>1.1000000000000001</v>
      </c>
      <c r="M52" s="266">
        <v>1.8</v>
      </c>
      <c r="N52" s="544">
        <v>1.8</v>
      </c>
      <c r="O52" s="544"/>
      <c r="P52" s="267"/>
      <c r="Q52" s="351">
        <v>1.6</v>
      </c>
      <c r="R52" s="547"/>
      <c r="S52" s="676" t="s">
        <v>167</v>
      </c>
      <c r="T52" s="559"/>
      <c r="U52" s="171"/>
      <c r="V52" s="171">
        <v>1</v>
      </c>
      <c r="W52" s="179"/>
    </row>
    <row r="53" spans="1:23" ht="25.5" customHeight="1">
      <c r="A53" s="22"/>
      <c r="B53" s="551"/>
      <c r="C53" s="284"/>
      <c r="D53" s="576"/>
      <c r="E53" s="533"/>
      <c r="F53" s="577"/>
      <c r="G53" s="888"/>
      <c r="H53" s="237"/>
      <c r="I53" s="806"/>
      <c r="J53" s="136" t="s">
        <v>113</v>
      </c>
      <c r="K53" s="76">
        <v>6.1</v>
      </c>
      <c r="L53" s="76">
        <v>6.1</v>
      </c>
      <c r="M53" s="76">
        <v>9.6999999999999993</v>
      </c>
      <c r="N53" s="545">
        <v>9.6999999999999993</v>
      </c>
      <c r="O53" s="545"/>
      <c r="P53" s="204"/>
      <c r="Q53" s="548">
        <v>9</v>
      </c>
      <c r="R53" s="548"/>
      <c r="S53" s="677"/>
      <c r="T53" s="372"/>
      <c r="U53" s="373"/>
      <c r="V53" s="172"/>
      <c r="W53" s="173"/>
    </row>
    <row r="54" spans="1:23" ht="17.25" customHeight="1">
      <c r="A54" s="22"/>
      <c r="B54" s="551"/>
      <c r="C54" s="284"/>
      <c r="D54" s="265" t="s">
        <v>25</v>
      </c>
      <c r="E54" s="703" t="s">
        <v>121</v>
      </c>
      <c r="F54" s="577"/>
      <c r="G54" s="888" t="s">
        <v>130</v>
      </c>
      <c r="H54" s="237"/>
      <c r="I54" s="886" t="s">
        <v>103</v>
      </c>
      <c r="J54" s="30" t="s">
        <v>22</v>
      </c>
      <c r="K54" s="547">
        <v>2.1</v>
      </c>
      <c r="L54" s="74">
        <v>2.1</v>
      </c>
      <c r="M54" s="154">
        <v>6.6</v>
      </c>
      <c r="N54" s="544">
        <v>0.4</v>
      </c>
      <c r="O54" s="544">
        <v>0.3</v>
      </c>
      <c r="P54" s="267">
        <v>6.2</v>
      </c>
      <c r="Q54" s="269">
        <v>15.1</v>
      </c>
      <c r="R54" s="537"/>
      <c r="S54" s="270" t="s">
        <v>80</v>
      </c>
      <c r="T54" s="271"/>
      <c r="U54" s="272">
        <v>1</v>
      </c>
      <c r="V54" s="272"/>
      <c r="W54" s="374"/>
    </row>
    <row r="55" spans="1:23" ht="52.5" customHeight="1">
      <c r="A55" s="22"/>
      <c r="B55" s="551"/>
      <c r="C55" s="284"/>
      <c r="D55" s="31"/>
      <c r="E55" s="704"/>
      <c r="F55" s="577"/>
      <c r="G55" s="889"/>
      <c r="H55" s="237"/>
      <c r="I55" s="887"/>
      <c r="J55" s="148" t="s">
        <v>104</v>
      </c>
      <c r="K55" s="549"/>
      <c r="L55" s="429"/>
      <c r="M55" s="157">
        <v>36.6</v>
      </c>
      <c r="N55" s="546">
        <v>1.9</v>
      </c>
      <c r="O55" s="546">
        <v>1.4</v>
      </c>
      <c r="P55" s="152">
        <v>34.700000000000003</v>
      </c>
      <c r="Q55" s="158">
        <v>85.1</v>
      </c>
      <c r="R55" s="539"/>
      <c r="S55" s="253" t="s">
        <v>99</v>
      </c>
      <c r="T55" s="256"/>
      <c r="U55" s="254">
        <v>50</v>
      </c>
      <c r="V55" s="254">
        <v>100</v>
      </c>
      <c r="W55" s="353"/>
    </row>
    <row r="56" spans="1:23" ht="16.5" customHeight="1">
      <c r="A56" s="22"/>
      <c r="B56" s="551"/>
      <c r="C56" s="284"/>
      <c r="D56" s="265" t="s">
        <v>79</v>
      </c>
      <c r="E56" s="703" t="s">
        <v>112</v>
      </c>
      <c r="F56" s="577"/>
      <c r="G56" s="888" t="s">
        <v>131</v>
      </c>
      <c r="H56" s="237"/>
      <c r="I56" s="886" t="s">
        <v>103</v>
      </c>
      <c r="J56" s="136" t="s">
        <v>22</v>
      </c>
      <c r="K56" s="548"/>
      <c r="L56" s="76"/>
      <c r="M56" s="149">
        <v>5.3</v>
      </c>
      <c r="N56" s="545"/>
      <c r="O56" s="545"/>
      <c r="P56" s="204">
        <v>5.3</v>
      </c>
      <c r="Q56" s="164">
        <v>5.3</v>
      </c>
      <c r="R56" s="538"/>
      <c r="S56" s="255" t="s">
        <v>80</v>
      </c>
      <c r="T56" s="178"/>
      <c r="U56" s="162">
        <v>1</v>
      </c>
      <c r="V56" s="162"/>
      <c r="W56" s="159"/>
    </row>
    <row r="57" spans="1:23" ht="51.75" customHeight="1">
      <c r="A57" s="22"/>
      <c r="B57" s="551"/>
      <c r="C57" s="284"/>
      <c r="D57" s="31"/>
      <c r="E57" s="680"/>
      <c r="F57" s="43"/>
      <c r="G57" s="890"/>
      <c r="H57" s="259"/>
      <c r="I57" s="887"/>
      <c r="J57" s="148" t="s">
        <v>104</v>
      </c>
      <c r="K57" s="549"/>
      <c r="L57" s="59"/>
      <c r="M57" s="157">
        <v>29.5</v>
      </c>
      <c r="N57" s="546"/>
      <c r="O57" s="546"/>
      <c r="P57" s="152">
        <v>29.5</v>
      </c>
      <c r="Q57" s="158">
        <v>29.5</v>
      </c>
      <c r="R57" s="539"/>
      <c r="S57" s="303" t="s">
        <v>172</v>
      </c>
      <c r="T57" s="256"/>
      <c r="U57" s="254">
        <v>50</v>
      </c>
      <c r="V57" s="254">
        <v>100</v>
      </c>
      <c r="W57" s="304"/>
    </row>
    <row r="58" spans="1:23" ht="16.5" customHeight="1" thickBot="1">
      <c r="A58" s="22"/>
      <c r="B58" s="551"/>
      <c r="C58" s="283"/>
      <c r="D58" s="285"/>
      <c r="E58" s="286"/>
      <c r="F58" s="287"/>
      <c r="G58" s="287"/>
      <c r="H58" s="288"/>
      <c r="I58" s="289"/>
      <c r="J58" s="205" t="s">
        <v>6</v>
      </c>
      <c r="K58" s="206">
        <f t="shared" ref="K58:R58" si="4">SUM(K48:K57)</f>
        <v>16.7</v>
      </c>
      <c r="L58" s="206">
        <f t="shared" si="4"/>
        <v>16.7</v>
      </c>
      <c r="M58" s="206">
        <f t="shared" si="4"/>
        <v>97.2</v>
      </c>
      <c r="N58" s="206">
        <f t="shared" si="4"/>
        <v>21.5</v>
      </c>
      <c r="O58" s="206">
        <f t="shared" si="4"/>
        <v>1.7</v>
      </c>
      <c r="P58" s="206">
        <f t="shared" si="4"/>
        <v>75.7</v>
      </c>
      <c r="Q58" s="206">
        <f t="shared" si="4"/>
        <v>145.6</v>
      </c>
      <c r="R58" s="206">
        <f t="shared" si="4"/>
        <v>0</v>
      </c>
      <c r="S58" s="292"/>
      <c r="T58" s="294"/>
      <c r="U58" s="294"/>
      <c r="V58" s="294"/>
      <c r="W58" s="293"/>
    </row>
    <row r="59" spans="1:23" ht="15" customHeight="1" thickBot="1">
      <c r="A59" s="18" t="s">
        <v>5</v>
      </c>
      <c r="B59" s="6" t="s">
        <v>7</v>
      </c>
      <c r="C59" s="637" t="s">
        <v>8</v>
      </c>
      <c r="D59" s="637"/>
      <c r="E59" s="637"/>
      <c r="F59" s="637"/>
      <c r="G59" s="637"/>
      <c r="H59" s="637"/>
      <c r="I59" s="637"/>
      <c r="J59" s="637"/>
      <c r="K59" s="57">
        <f t="shared" ref="K59:R59" si="5">K58+K46</f>
        <v>158</v>
      </c>
      <c r="L59" s="57">
        <f t="shared" si="5"/>
        <v>158</v>
      </c>
      <c r="M59" s="57">
        <f t="shared" si="5"/>
        <v>317.8</v>
      </c>
      <c r="N59" s="57">
        <f t="shared" si="5"/>
        <v>242.1</v>
      </c>
      <c r="O59" s="57">
        <f t="shared" si="5"/>
        <v>1.7</v>
      </c>
      <c r="P59" s="57">
        <f t="shared" si="5"/>
        <v>75.7</v>
      </c>
      <c r="Q59" s="57">
        <f t="shared" si="5"/>
        <v>321.2</v>
      </c>
      <c r="R59" s="57">
        <f t="shared" si="5"/>
        <v>157.80000000000001</v>
      </c>
      <c r="S59" s="882"/>
      <c r="T59" s="883"/>
      <c r="U59" s="563"/>
      <c r="V59" s="563"/>
      <c r="W59" s="72"/>
    </row>
    <row r="60" spans="1:23" ht="14.25" customHeight="1" thickBot="1">
      <c r="A60" s="18" t="s">
        <v>5</v>
      </c>
      <c r="B60" s="638" t="s">
        <v>9</v>
      </c>
      <c r="C60" s="639"/>
      <c r="D60" s="639"/>
      <c r="E60" s="639"/>
      <c r="F60" s="639"/>
      <c r="G60" s="639"/>
      <c r="H60" s="639"/>
      <c r="I60" s="639"/>
      <c r="J60" s="639"/>
      <c r="K60" s="58">
        <f t="shared" ref="K60:R60" si="6">SUM(K22,K59)</f>
        <v>202.5</v>
      </c>
      <c r="L60" s="156">
        <f t="shared" si="6"/>
        <v>209.3</v>
      </c>
      <c r="M60" s="156">
        <f t="shared" si="6"/>
        <v>364.8</v>
      </c>
      <c r="N60" s="208">
        <f t="shared" si="6"/>
        <v>289.10000000000002</v>
      </c>
      <c r="O60" s="208">
        <f t="shared" si="6"/>
        <v>1.7</v>
      </c>
      <c r="P60" s="207">
        <f t="shared" si="6"/>
        <v>75.7</v>
      </c>
      <c r="Q60" s="165">
        <f t="shared" si="6"/>
        <v>360.3</v>
      </c>
      <c r="R60" s="58">
        <f t="shared" si="6"/>
        <v>193.3</v>
      </c>
      <c r="S60" s="884"/>
      <c r="T60" s="884"/>
      <c r="U60" s="564"/>
      <c r="V60" s="564"/>
      <c r="W60" s="69"/>
    </row>
    <row r="61" spans="1:23" ht="14.25" customHeight="1" thickBot="1">
      <c r="A61" s="19" t="s">
        <v>7</v>
      </c>
      <c r="B61" s="688" t="s">
        <v>31</v>
      </c>
      <c r="C61" s="689"/>
      <c r="D61" s="689"/>
      <c r="E61" s="689"/>
      <c r="F61" s="689"/>
      <c r="G61" s="689"/>
      <c r="H61" s="689"/>
      <c r="I61" s="689"/>
      <c r="J61" s="689"/>
      <c r="K61" s="689"/>
      <c r="L61" s="689"/>
      <c r="M61" s="689"/>
      <c r="N61" s="689"/>
      <c r="O61" s="689"/>
      <c r="P61" s="689"/>
      <c r="Q61" s="689"/>
      <c r="R61" s="689"/>
      <c r="S61" s="689"/>
      <c r="T61" s="689"/>
      <c r="U61" s="229"/>
      <c r="V61" s="229"/>
      <c r="W61" s="73"/>
    </row>
    <row r="62" spans="1:23" ht="14.25" customHeight="1" thickBot="1">
      <c r="A62" s="17" t="s">
        <v>7</v>
      </c>
      <c r="B62" s="6" t="s">
        <v>5</v>
      </c>
      <c r="C62" s="690" t="s">
        <v>32</v>
      </c>
      <c r="D62" s="691"/>
      <c r="E62" s="691"/>
      <c r="F62" s="691"/>
      <c r="G62" s="691"/>
      <c r="H62" s="691"/>
      <c r="I62" s="691"/>
      <c r="J62" s="691"/>
      <c r="K62" s="691"/>
      <c r="L62" s="691"/>
      <c r="M62" s="691"/>
      <c r="N62" s="691"/>
      <c r="O62" s="691"/>
      <c r="P62" s="691"/>
      <c r="Q62" s="691"/>
      <c r="R62" s="691"/>
      <c r="S62" s="691"/>
      <c r="T62" s="691"/>
      <c r="U62" s="230"/>
      <c r="V62" s="230"/>
      <c r="W62" s="66"/>
    </row>
    <row r="63" spans="1:23" ht="17.25" customHeight="1">
      <c r="A63" s="648" t="s">
        <v>7</v>
      </c>
      <c r="B63" s="651" t="s">
        <v>5</v>
      </c>
      <c r="C63" s="795" t="s">
        <v>5</v>
      </c>
      <c r="D63" s="795"/>
      <c r="E63" s="657" t="s">
        <v>53</v>
      </c>
      <c r="F63" s="220" t="s">
        <v>34</v>
      </c>
      <c r="G63" s="803" t="s">
        <v>67</v>
      </c>
      <c r="H63" s="642" t="s">
        <v>33</v>
      </c>
      <c r="I63" s="792" t="s">
        <v>46</v>
      </c>
      <c r="J63" s="112" t="s">
        <v>110</v>
      </c>
      <c r="K63" s="191">
        <v>2424.4</v>
      </c>
      <c r="L63" s="85">
        <v>2424.4</v>
      </c>
      <c r="M63" s="143"/>
      <c r="N63" s="144"/>
      <c r="O63" s="75"/>
      <c r="P63" s="118"/>
      <c r="Q63" s="115"/>
      <c r="R63" s="115"/>
      <c r="S63" s="696" t="s">
        <v>98</v>
      </c>
      <c r="T63" s="123"/>
      <c r="U63" s="127"/>
      <c r="V63" s="127"/>
      <c r="W63" s="119"/>
    </row>
    <row r="64" spans="1:23" ht="14.25" customHeight="1">
      <c r="A64" s="649"/>
      <c r="B64" s="652"/>
      <c r="C64" s="796"/>
      <c r="D64" s="796"/>
      <c r="E64" s="692"/>
      <c r="F64" s="645" t="s">
        <v>39</v>
      </c>
      <c r="G64" s="905"/>
      <c r="H64" s="643"/>
      <c r="I64" s="793"/>
      <c r="J64" s="37" t="s">
        <v>22</v>
      </c>
      <c r="K64" s="276"/>
      <c r="L64" s="188"/>
      <c r="M64" s="76">
        <v>937.7</v>
      </c>
      <c r="N64" s="273"/>
      <c r="O64" s="190"/>
      <c r="P64" s="189">
        <v>937.7</v>
      </c>
      <c r="Q64" s="54"/>
      <c r="R64" s="54"/>
      <c r="S64" s="697"/>
      <c r="T64" s="124">
        <v>60</v>
      </c>
      <c r="U64" s="128">
        <v>100</v>
      </c>
      <c r="V64" s="128"/>
      <c r="W64" s="120"/>
    </row>
    <row r="65" spans="1:23" ht="15.75" customHeight="1">
      <c r="A65" s="649"/>
      <c r="B65" s="652"/>
      <c r="C65" s="796"/>
      <c r="D65" s="796"/>
      <c r="E65" s="692"/>
      <c r="F65" s="646"/>
      <c r="G65" s="905"/>
      <c r="H65" s="643"/>
      <c r="I65" s="793"/>
      <c r="J65" s="29"/>
      <c r="K65" s="277"/>
      <c r="L65" s="186"/>
      <c r="M65" s="59"/>
      <c r="N65" s="354"/>
      <c r="O65" s="187"/>
      <c r="P65" s="167"/>
      <c r="Q65" s="55"/>
      <c r="R65" s="55"/>
      <c r="S65" s="697"/>
      <c r="T65" s="124"/>
      <c r="U65" s="128"/>
      <c r="V65" s="128"/>
      <c r="W65" s="120"/>
    </row>
    <row r="66" spans="1:23" ht="15" customHeight="1" thickBot="1">
      <c r="A66" s="650"/>
      <c r="B66" s="653"/>
      <c r="C66" s="797"/>
      <c r="D66" s="797"/>
      <c r="E66" s="67"/>
      <c r="F66" s="647"/>
      <c r="G66" s="906"/>
      <c r="H66" s="644"/>
      <c r="I66" s="794"/>
      <c r="J66" s="114" t="s">
        <v>6</v>
      </c>
      <c r="K66" s="145">
        <f t="shared" ref="K66:R66" si="7">SUM(K63:K65)</f>
        <v>2424.4</v>
      </c>
      <c r="L66" s="84">
        <f t="shared" si="7"/>
        <v>2424.4</v>
      </c>
      <c r="M66" s="145">
        <f>SUM(M63:M65)</f>
        <v>937.7</v>
      </c>
      <c r="N66" s="355">
        <f t="shared" si="7"/>
        <v>0</v>
      </c>
      <c r="O66" s="197">
        <f t="shared" si="7"/>
        <v>0</v>
      </c>
      <c r="P66" s="194">
        <f t="shared" si="7"/>
        <v>937.7</v>
      </c>
      <c r="Q66" s="84">
        <f t="shared" si="7"/>
        <v>0</v>
      </c>
      <c r="R66" s="84">
        <f t="shared" si="7"/>
        <v>0</v>
      </c>
      <c r="S66" s="261"/>
      <c r="T66" s="134"/>
      <c r="U66" s="134"/>
      <c r="V66" s="134"/>
      <c r="W66" s="135"/>
    </row>
    <row r="67" spans="1:23" ht="15" customHeight="1">
      <c r="A67" s="649" t="s">
        <v>7</v>
      </c>
      <c r="B67" s="652" t="s">
        <v>5</v>
      </c>
      <c r="C67" s="833" t="s">
        <v>7</v>
      </c>
      <c r="D67" s="833"/>
      <c r="E67" s="686" t="s">
        <v>143</v>
      </c>
      <c r="F67" s="132" t="s">
        <v>34</v>
      </c>
      <c r="G67" s="902" t="s">
        <v>63</v>
      </c>
      <c r="H67" s="643" t="s">
        <v>33</v>
      </c>
      <c r="I67" s="793" t="s">
        <v>46</v>
      </c>
      <c r="J67" s="209" t="s">
        <v>22</v>
      </c>
      <c r="K67" s="150">
        <v>94.4</v>
      </c>
      <c r="L67" s="150">
        <v>94.4</v>
      </c>
      <c r="M67" s="150">
        <f>N67+P67</f>
        <v>256.5</v>
      </c>
      <c r="N67" s="475">
        <f>133.3-35.8</f>
        <v>97.5</v>
      </c>
      <c r="O67" s="308"/>
      <c r="P67" s="476">
        <v>159</v>
      </c>
      <c r="Q67" s="151">
        <v>352</v>
      </c>
      <c r="R67" s="548">
        <v>424</v>
      </c>
      <c r="S67" s="35" t="s">
        <v>65</v>
      </c>
      <c r="T67" s="124">
        <v>1</v>
      </c>
      <c r="U67" s="128"/>
      <c r="V67" s="128"/>
      <c r="W67" s="120"/>
    </row>
    <row r="68" spans="1:23" ht="15" customHeight="1">
      <c r="A68" s="649"/>
      <c r="B68" s="652"/>
      <c r="C68" s="833"/>
      <c r="D68" s="833"/>
      <c r="E68" s="686"/>
      <c r="F68" s="907" t="s">
        <v>49</v>
      </c>
      <c r="G68" s="902"/>
      <c r="H68" s="643"/>
      <c r="I68" s="793"/>
      <c r="J68" s="136" t="s">
        <v>145</v>
      </c>
      <c r="K68" s="274"/>
      <c r="L68" s="274"/>
      <c r="M68" s="274">
        <v>51.3</v>
      </c>
      <c r="N68" s="278">
        <v>20.5</v>
      </c>
      <c r="O68" s="275"/>
      <c r="P68" s="352">
        <v>30.8</v>
      </c>
      <c r="Q68" s="133">
        <v>51.4</v>
      </c>
      <c r="R68" s="54"/>
      <c r="S68" s="35" t="s">
        <v>82</v>
      </c>
      <c r="T68" s="124" t="s">
        <v>132</v>
      </c>
      <c r="U68" s="128">
        <v>40</v>
      </c>
      <c r="V68" s="128">
        <v>60</v>
      </c>
      <c r="W68" s="120">
        <v>80</v>
      </c>
    </row>
    <row r="69" spans="1:23" ht="15" customHeight="1">
      <c r="A69" s="649"/>
      <c r="B69" s="652"/>
      <c r="C69" s="833"/>
      <c r="D69" s="833"/>
      <c r="E69" s="686"/>
      <c r="F69" s="908"/>
      <c r="G69" s="903"/>
      <c r="H69" s="643"/>
      <c r="I69" s="793"/>
      <c r="J69" s="136" t="s">
        <v>104</v>
      </c>
      <c r="K69" s="274">
        <f>882.6</f>
        <v>882.6</v>
      </c>
      <c r="L69" s="274">
        <v>0</v>
      </c>
      <c r="M69" s="274">
        <v>580.9</v>
      </c>
      <c r="N69" s="278">
        <v>232.4</v>
      </c>
      <c r="O69" s="275"/>
      <c r="P69" s="352">
        <v>348.5</v>
      </c>
      <c r="Q69" s="133">
        <v>581.70000000000005</v>
      </c>
      <c r="R69" s="188"/>
      <c r="S69" s="35"/>
      <c r="T69" s="124"/>
      <c r="U69" s="128"/>
      <c r="V69" s="128"/>
      <c r="W69" s="120"/>
    </row>
    <row r="70" spans="1:23" ht="15" customHeight="1">
      <c r="A70" s="649"/>
      <c r="B70" s="652"/>
      <c r="C70" s="833"/>
      <c r="D70" s="833"/>
      <c r="E70" s="686"/>
      <c r="F70" s="908"/>
      <c r="G70" s="903"/>
      <c r="H70" s="643"/>
      <c r="I70" s="793"/>
      <c r="J70" s="136" t="s">
        <v>110</v>
      </c>
      <c r="K70" s="274"/>
      <c r="L70" s="274"/>
      <c r="M70" s="274">
        <f>N70+P70</f>
        <v>76.8</v>
      </c>
      <c r="N70" s="275">
        <v>35.799999999999997</v>
      </c>
      <c r="O70" s="275"/>
      <c r="P70" s="352">
        <v>41</v>
      </c>
      <c r="Q70" s="133"/>
      <c r="R70" s="188"/>
      <c r="S70" s="35"/>
      <c r="T70" s="124"/>
      <c r="U70" s="128"/>
      <c r="V70" s="128"/>
      <c r="W70" s="120"/>
    </row>
    <row r="71" spans="1:23" ht="15" customHeight="1">
      <c r="A71" s="649"/>
      <c r="B71" s="652"/>
      <c r="C71" s="833"/>
      <c r="D71" s="833"/>
      <c r="E71" s="686"/>
      <c r="F71" s="908"/>
      <c r="G71" s="903"/>
      <c r="H71" s="643"/>
      <c r="I71" s="793"/>
      <c r="J71" s="148" t="s">
        <v>81</v>
      </c>
      <c r="K71" s="59">
        <v>10.3</v>
      </c>
      <c r="L71" s="59">
        <v>10.3</v>
      </c>
      <c r="M71" s="414"/>
      <c r="N71" s="279"/>
      <c r="O71" s="279"/>
      <c r="P71" s="353"/>
      <c r="Q71" s="185"/>
      <c r="R71" s="186"/>
      <c r="S71" s="35"/>
      <c r="T71" s="124"/>
      <c r="U71" s="128"/>
      <c r="V71" s="128"/>
      <c r="W71" s="120"/>
    </row>
    <row r="72" spans="1:23" ht="15" customHeight="1" thickBot="1">
      <c r="A72" s="650"/>
      <c r="B72" s="653"/>
      <c r="C72" s="834"/>
      <c r="D72" s="834"/>
      <c r="E72" s="687"/>
      <c r="F72" s="909"/>
      <c r="G72" s="904"/>
      <c r="H72" s="644"/>
      <c r="I72" s="794"/>
      <c r="J72" s="113" t="s">
        <v>6</v>
      </c>
      <c r="K72" s="146">
        <f t="shared" ref="K72:R72" si="8">SUM(K67:K71)</f>
        <v>987.3</v>
      </c>
      <c r="L72" s="86">
        <f t="shared" si="8"/>
        <v>104.7</v>
      </c>
      <c r="M72" s="360">
        <f t="shared" si="8"/>
        <v>965.5</v>
      </c>
      <c r="N72" s="361">
        <f t="shared" si="8"/>
        <v>386.2</v>
      </c>
      <c r="O72" s="361">
        <f t="shared" si="8"/>
        <v>0</v>
      </c>
      <c r="P72" s="362">
        <f t="shared" si="8"/>
        <v>579.29999999999995</v>
      </c>
      <c r="Q72" s="363">
        <f t="shared" si="8"/>
        <v>985.1</v>
      </c>
      <c r="R72" s="363">
        <f t="shared" si="8"/>
        <v>424</v>
      </c>
      <c r="S72" s="36"/>
      <c r="T72" s="125"/>
      <c r="U72" s="129"/>
      <c r="V72" s="129"/>
      <c r="W72" s="121"/>
    </row>
    <row r="73" spans="1:23" ht="16.5" customHeight="1">
      <c r="A73" s="648" t="s">
        <v>7</v>
      </c>
      <c r="B73" s="651" t="s">
        <v>5</v>
      </c>
      <c r="C73" s="795" t="s">
        <v>24</v>
      </c>
      <c r="D73" s="795"/>
      <c r="E73" s="657" t="s">
        <v>94</v>
      </c>
      <c r="F73" s="220"/>
      <c r="G73" s="803" t="s">
        <v>123</v>
      </c>
      <c r="H73" s="642" t="s">
        <v>33</v>
      </c>
      <c r="I73" s="792" t="s">
        <v>45</v>
      </c>
      <c r="J73" s="365" t="s">
        <v>22</v>
      </c>
      <c r="K73" s="191">
        <v>20</v>
      </c>
      <c r="L73" s="85">
        <v>20</v>
      </c>
      <c r="M73" s="191">
        <v>35</v>
      </c>
      <c r="N73" s="182">
        <v>35</v>
      </c>
      <c r="O73" s="182"/>
      <c r="P73" s="364"/>
      <c r="Q73" s="183">
        <v>15</v>
      </c>
      <c r="R73" s="85">
        <v>15</v>
      </c>
      <c r="S73" s="356" t="s">
        <v>95</v>
      </c>
      <c r="T73" s="484">
        <v>1</v>
      </c>
      <c r="U73" s="467">
        <v>1</v>
      </c>
      <c r="V73" s="467"/>
      <c r="W73" s="468"/>
    </row>
    <row r="74" spans="1:23" ht="15.75" customHeight="1">
      <c r="A74" s="649"/>
      <c r="B74" s="652"/>
      <c r="C74" s="796"/>
      <c r="D74" s="796"/>
      <c r="E74" s="658"/>
      <c r="F74" s="645" t="s">
        <v>93</v>
      </c>
      <c r="G74" s="905"/>
      <c r="H74" s="643"/>
      <c r="I74" s="793"/>
      <c r="J74" s="37"/>
      <c r="K74" s="276"/>
      <c r="L74" s="188"/>
      <c r="M74" s="76"/>
      <c r="N74" s="542"/>
      <c r="O74" s="412"/>
      <c r="P74" s="94"/>
      <c r="Q74" s="54"/>
      <c r="R74" s="54"/>
      <c r="S74" s="310" t="s">
        <v>138</v>
      </c>
      <c r="T74" s="485"/>
      <c r="U74" s="467"/>
      <c r="V74" s="467"/>
      <c r="W74" s="468">
        <v>1</v>
      </c>
    </row>
    <row r="75" spans="1:23" ht="16.5" customHeight="1">
      <c r="A75" s="649"/>
      <c r="B75" s="652"/>
      <c r="C75" s="796"/>
      <c r="D75" s="796"/>
      <c r="E75" s="658"/>
      <c r="F75" s="646"/>
      <c r="G75" s="905"/>
      <c r="H75" s="643"/>
      <c r="I75" s="793"/>
      <c r="J75" s="29"/>
      <c r="K75" s="277"/>
      <c r="L75" s="186"/>
      <c r="M75" s="59"/>
      <c r="N75" s="543"/>
      <c r="O75" s="543"/>
      <c r="P75" s="90"/>
      <c r="Q75" s="55"/>
      <c r="R75" s="55"/>
      <c r="S75" s="357"/>
      <c r="T75" s="358"/>
      <c r="U75" s="128"/>
      <c r="V75" s="128"/>
      <c r="W75" s="359"/>
    </row>
    <row r="76" spans="1:23" ht="15" customHeight="1" thickBot="1">
      <c r="A76" s="650"/>
      <c r="B76" s="653"/>
      <c r="C76" s="797"/>
      <c r="D76" s="797"/>
      <c r="E76" s="67"/>
      <c r="F76" s="647"/>
      <c r="G76" s="906"/>
      <c r="H76" s="644"/>
      <c r="I76" s="794"/>
      <c r="J76" s="114" t="s">
        <v>6</v>
      </c>
      <c r="K76" s="145">
        <f>SUM(K73:K75)</f>
        <v>20</v>
      </c>
      <c r="L76" s="86">
        <f t="shared" ref="L76" si="9">SUM(L73:L75)</f>
        <v>20</v>
      </c>
      <c r="M76" s="146">
        <f>M73+M74</f>
        <v>35</v>
      </c>
      <c r="N76" s="153">
        <f>N73+N74</f>
        <v>35</v>
      </c>
      <c r="O76" s="153">
        <f t="shared" ref="O76:R76" si="10">O73</f>
        <v>0</v>
      </c>
      <c r="P76" s="610">
        <f t="shared" si="10"/>
        <v>0</v>
      </c>
      <c r="Q76" s="146">
        <f t="shared" si="10"/>
        <v>15</v>
      </c>
      <c r="R76" s="146">
        <f t="shared" si="10"/>
        <v>15</v>
      </c>
      <c r="S76" s="231"/>
      <c r="T76" s="134"/>
      <c r="U76" s="134"/>
      <c r="V76" s="134"/>
      <c r="W76" s="135"/>
    </row>
    <row r="77" spans="1:23" s="3" customFormat="1" ht="25.5" customHeight="1">
      <c r="A77" s="409" t="s">
        <v>7</v>
      </c>
      <c r="B77" s="410" t="s">
        <v>5</v>
      </c>
      <c r="C77" s="393" t="s">
        <v>25</v>
      </c>
      <c r="D77" s="216"/>
      <c r="E77" s="394" t="s">
        <v>170</v>
      </c>
      <c r="F77" s="395"/>
      <c r="G77" s="395"/>
      <c r="H77" s="396"/>
      <c r="I77" s="597" t="s">
        <v>142</v>
      </c>
      <c r="J77" s="406" t="s">
        <v>22</v>
      </c>
      <c r="K77" s="116"/>
      <c r="L77" s="116"/>
      <c r="M77" s="60">
        <v>27</v>
      </c>
      <c r="N77" s="131"/>
      <c r="O77" s="131"/>
      <c r="P77" s="407">
        <v>27</v>
      </c>
      <c r="Q77" s="408"/>
      <c r="R77" s="116"/>
      <c r="S77" s="249" t="s">
        <v>141</v>
      </c>
      <c r="T77" s="397"/>
      <c r="U77" s="127">
        <v>120</v>
      </c>
      <c r="V77" s="398"/>
      <c r="W77" s="399"/>
    </row>
    <row r="78" spans="1:23" ht="17.25" customHeight="1" thickBot="1">
      <c r="A78" s="400"/>
      <c r="B78" s="411"/>
      <c r="C78" s="401"/>
      <c r="D78" s="402"/>
      <c r="E78" s="403"/>
      <c r="F78" s="404"/>
      <c r="G78" s="404"/>
      <c r="H78" s="405"/>
      <c r="I78" s="598"/>
      <c r="J78" s="113" t="s">
        <v>6</v>
      </c>
      <c r="K78" s="146"/>
      <c r="L78" s="86"/>
      <c r="M78" s="146">
        <f>M77</f>
        <v>27</v>
      </c>
      <c r="N78" s="153">
        <f t="shared" ref="N78:R78" si="11">N77</f>
        <v>0</v>
      </c>
      <c r="O78" s="153">
        <f t="shared" si="11"/>
        <v>0</v>
      </c>
      <c r="P78" s="610">
        <f t="shared" si="11"/>
        <v>27</v>
      </c>
      <c r="Q78" s="146">
        <f t="shared" si="11"/>
        <v>0</v>
      </c>
      <c r="R78" s="146">
        <f t="shared" si="11"/>
        <v>0</v>
      </c>
      <c r="S78" s="36"/>
      <c r="T78" s="125"/>
      <c r="U78" s="129"/>
      <c r="V78" s="129"/>
      <c r="W78" s="121"/>
    </row>
    <row r="79" spans="1:23" ht="39" customHeight="1">
      <c r="A79" s="22"/>
      <c r="B79" s="390"/>
      <c r="C79" s="213"/>
      <c r="D79" s="305"/>
      <c r="E79" s="919" t="s">
        <v>58</v>
      </c>
      <c r="F79" s="599" t="s">
        <v>34</v>
      </c>
      <c r="G79" s="888" t="s">
        <v>68</v>
      </c>
      <c r="H79" s="922" t="s">
        <v>33</v>
      </c>
      <c r="I79" s="924" t="s">
        <v>54</v>
      </c>
      <c r="J79" s="148" t="s">
        <v>22</v>
      </c>
      <c r="K79" s="59">
        <v>338.6</v>
      </c>
      <c r="L79" s="389">
        <v>354.6</v>
      </c>
      <c r="M79" s="59"/>
      <c r="N79" s="543"/>
      <c r="O79" s="543"/>
      <c r="P79" s="90"/>
      <c r="Q79" s="52"/>
      <c r="R79" s="389"/>
      <c r="S79" s="391" t="s">
        <v>83</v>
      </c>
      <c r="T79" s="392">
        <v>100</v>
      </c>
      <c r="U79" s="147"/>
      <c r="V79" s="147"/>
      <c r="W79" s="215"/>
    </row>
    <row r="80" spans="1:23" ht="15.75" customHeight="1" thickBot="1">
      <c r="A80" s="20"/>
      <c r="B80" s="307"/>
      <c r="C80" s="21"/>
      <c r="D80" s="306"/>
      <c r="E80" s="920"/>
      <c r="F80" s="600"/>
      <c r="G80" s="921"/>
      <c r="H80" s="923"/>
      <c r="I80" s="925"/>
      <c r="J80" s="114" t="s">
        <v>6</v>
      </c>
      <c r="K80" s="146">
        <f t="shared" ref="K80:R80" si="12">SUM(K79:K79)</f>
        <v>338.6</v>
      </c>
      <c r="L80" s="86">
        <f t="shared" si="12"/>
        <v>354.6</v>
      </c>
      <c r="M80" s="146">
        <f t="shared" si="12"/>
        <v>0</v>
      </c>
      <c r="N80" s="153">
        <f t="shared" si="12"/>
        <v>0</v>
      </c>
      <c r="O80" s="153">
        <f t="shared" si="12"/>
        <v>0</v>
      </c>
      <c r="P80" s="184">
        <f t="shared" si="12"/>
        <v>0</v>
      </c>
      <c r="Q80" s="86">
        <f t="shared" si="12"/>
        <v>0</v>
      </c>
      <c r="R80" s="86">
        <f t="shared" si="12"/>
        <v>0</v>
      </c>
      <c r="S80" s="38"/>
      <c r="T80" s="126"/>
      <c r="U80" s="130"/>
      <c r="V80" s="130"/>
      <c r="W80" s="122"/>
    </row>
    <row r="81" spans="1:23" ht="15.75" customHeight="1" thickBot="1">
      <c r="A81" s="221" t="s">
        <v>7</v>
      </c>
      <c r="B81" s="228" t="s">
        <v>5</v>
      </c>
      <c r="C81" s="636" t="s">
        <v>8</v>
      </c>
      <c r="D81" s="637"/>
      <c r="E81" s="637"/>
      <c r="F81" s="637"/>
      <c r="G81" s="637"/>
      <c r="H81" s="637"/>
      <c r="I81" s="637"/>
      <c r="J81" s="637"/>
      <c r="K81" s="192">
        <f>K80+K76+K72+K66</f>
        <v>3770.3</v>
      </c>
      <c r="L81" s="192">
        <f>L80+L76+L72+L66</f>
        <v>2903.7</v>
      </c>
      <c r="M81" s="192">
        <f t="shared" ref="M81:R81" si="13">M80+M76+M72+M66+M78</f>
        <v>1965.2</v>
      </c>
      <c r="N81" s="192">
        <f t="shared" si="13"/>
        <v>421.2</v>
      </c>
      <c r="O81" s="192">
        <f t="shared" si="13"/>
        <v>0</v>
      </c>
      <c r="P81" s="192">
        <f t="shared" si="13"/>
        <v>1544</v>
      </c>
      <c r="Q81" s="192">
        <f t="shared" si="13"/>
        <v>1000.1</v>
      </c>
      <c r="R81" s="192">
        <f t="shared" si="13"/>
        <v>439</v>
      </c>
      <c r="S81" s="910"/>
      <c r="T81" s="911"/>
      <c r="U81" s="226"/>
      <c r="V81" s="226"/>
      <c r="W81" s="72"/>
    </row>
    <row r="82" spans="1:23" ht="15.75" customHeight="1" thickBot="1">
      <c r="A82" s="17" t="s">
        <v>7</v>
      </c>
      <c r="B82" s="638" t="s">
        <v>9</v>
      </c>
      <c r="C82" s="639"/>
      <c r="D82" s="639"/>
      <c r="E82" s="639"/>
      <c r="F82" s="639"/>
      <c r="G82" s="639"/>
      <c r="H82" s="639"/>
      <c r="I82" s="639"/>
      <c r="J82" s="639"/>
      <c r="K82" s="156">
        <f t="shared" ref="K82:R82" si="14">SUM(K81)</f>
        <v>3770.3</v>
      </c>
      <c r="L82" s="58">
        <f t="shared" si="14"/>
        <v>2903.7</v>
      </c>
      <c r="M82" s="156">
        <f t="shared" si="14"/>
        <v>1965.2</v>
      </c>
      <c r="N82" s="198">
        <f t="shared" si="14"/>
        <v>421.2</v>
      </c>
      <c r="O82" s="198">
        <f t="shared" si="14"/>
        <v>0</v>
      </c>
      <c r="P82" s="195">
        <f t="shared" si="14"/>
        <v>1544</v>
      </c>
      <c r="Q82" s="58">
        <f t="shared" si="14"/>
        <v>1000.1</v>
      </c>
      <c r="R82" s="58">
        <f t="shared" si="14"/>
        <v>439</v>
      </c>
      <c r="S82" s="916"/>
      <c r="T82" s="884"/>
      <c r="U82" s="227"/>
      <c r="V82" s="227"/>
      <c r="W82" s="69"/>
    </row>
    <row r="83" spans="1:23" ht="15.75" customHeight="1" thickBot="1">
      <c r="A83" s="10" t="s">
        <v>5</v>
      </c>
      <c r="B83" s="640" t="s">
        <v>17</v>
      </c>
      <c r="C83" s="641"/>
      <c r="D83" s="641"/>
      <c r="E83" s="641"/>
      <c r="F83" s="641"/>
      <c r="G83" s="641"/>
      <c r="H83" s="641"/>
      <c r="I83" s="641"/>
      <c r="J83" s="641"/>
      <c r="K83" s="193">
        <f t="shared" ref="K83:R83" si="15">SUM(K60,K82)</f>
        <v>3972.8</v>
      </c>
      <c r="L83" s="117">
        <f t="shared" si="15"/>
        <v>3113</v>
      </c>
      <c r="M83" s="193">
        <f t="shared" si="15"/>
        <v>2330</v>
      </c>
      <c r="N83" s="199">
        <f t="shared" si="15"/>
        <v>710.3</v>
      </c>
      <c r="O83" s="199">
        <f t="shared" si="15"/>
        <v>1.7</v>
      </c>
      <c r="P83" s="196">
        <f t="shared" si="15"/>
        <v>1619.7</v>
      </c>
      <c r="Q83" s="117">
        <f t="shared" si="15"/>
        <v>1360.4</v>
      </c>
      <c r="R83" s="117">
        <f t="shared" si="15"/>
        <v>632.29999999999995</v>
      </c>
      <c r="S83" s="917"/>
      <c r="T83" s="918"/>
      <c r="U83" s="232"/>
      <c r="V83" s="232"/>
      <c r="W83" s="70"/>
    </row>
    <row r="84" spans="1:23" s="8" customFormat="1" ht="17.25" customHeight="1">
      <c r="A84" s="912" t="s">
        <v>122</v>
      </c>
      <c r="B84" s="913"/>
      <c r="C84" s="913"/>
      <c r="D84" s="913"/>
      <c r="E84" s="913"/>
      <c r="F84" s="913"/>
      <c r="G84" s="913"/>
      <c r="H84" s="913"/>
      <c r="I84" s="913"/>
      <c r="J84" s="913"/>
      <c r="K84" s="913"/>
      <c r="L84" s="913"/>
      <c r="M84" s="913"/>
      <c r="N84" s="913"/>
      <c r="O84" s="913"/>
      <c r="P84" s="913"/>
      <c r="Q84" s="913"/>
      <c r="R84" s="913"/>
      <c r="S84" s="570"/>
      <c r="T84" s="570"/>
      <c r="U84" s="570"/>
      <c r="V84" s="570"/>
      <c r="W84" s="570"/>
    </row>
    <row r="85" spans="1:23" s="7" customFormat="1" ht="17.25" customHeight="1">
      <c r="A85" s="914" t="s">
        <v>186</v>
      </c>
      <c r="B85" s="915"/>
      <c r="C85" s="915"/>
      <c r="D85" s="915"/>
      <c r="E85" s="915"/>
      <c r="F85" s="915"/>
      <c r="G85" s="915"/>
      <c r="H85" s="915"/>
      <c r="I85" s="915"/>
      <c r="J85" s="915"/>
      <c r="K85" s="915"/>
      <c r="L85" s="915"/>
      <c r="M85" s="915"/>
      <c r="N85" s="915"/>
      <c r="O85" s="915"/>
      <c r="P85" s="915"/>
      <c r="Q85" s="915"/>
      <c r="R85" s="915"/>
      <c r="S85" s="915"/>
      <c r="T85" s="570"/>
      <c r="U85" s="570"/>
      <c r="V85" s="570"/>
      <c r="W85" s="570"/>
    </row>
    <row r="86" spans="1:23" s="7" customFormat="1" ht="17.25" customHeight="1">
      <c r="A86" s="926"/>
      <c r="B86" s="926"/>
      <c r="C86" s="926"/>
      <c r="D86" s="926"/>
      <c r="E86" s="926"/>
      <c r="F86" s="926"/>
      <c r="G86" s="926"/>
      <c r="H86" s="926"/>
      <c r="I86" s="926"/>
      <c r="J86" s="926"/>
      <c r="K86" s="926"/>
      <c r="L86" s="926"/>
      <c r="M86" s="926"/>
      <c r="N86" s="926"/>
      <c r="O86" s="926"/>
      <c r="P86" s="926"/>
      <c r="Q86" s="926"/>
      <c r="R86" s="926"/>
      <c r="S86" s="926"/>
      <c r="T86" s="926"/>
      <c r="U86" s="68"/>
      <c r="V86" s="68"/>
      <c r="W86" s="68"/>
    </row>
    <row r="87" spans="1:23" s="8" customFormat="1" ht="14.25" customHeight="1" thickBot="1">
      <c r="A87" s="632" t="s">
        <v>13</v>
      </c>
      <c r="B87" s="632"/>
      <c r="C87" s="632"/>
      <c r="D87" s="632"/>
      <c r="E87" s="632"/>
      <c r="F87" s="632"/>
      <c r="G87" s="632"/>
      <c r="H87" s="632"/>
      <c r="I87" s="632"/>
      <c r="J87" s="632"/>
      <c r="K87" s="632"/>
      <c r="L87" s="233"/>
      <c r="M87" s="233"/>
      <c r="N87" s="233"/>
      <c r="O87" s="233"/>
      <c r="P87" s="233"/>
      <c r="Q87" s="233"/>
      <c r="R87" s="233"/>
      <c r="S87" s="1"/>
      <c r="T87" s="1"/>
      <c r="U87" s="1"/>
      <c r="V87" s="1"/>
      <c r="W87" s="1"/>
    </row>
    <row r="88" spans="1:23" ht="67.5" customHeight="1" thickBot="1">
      <c r="A88" s="633" t="s">
        <v>10</v>
      </c>
      <c r="B88" s="634"/>
      <c r="C88" s="634"/>
      <c r="D88" s="634"/>
      <c r="E88" s="634"/>
      <c r="F88" s="634"/>
      <c r="G88" s="634"/>
      <c r="H88" s="634"/>
      <c r="I88" s="634"/>
      <c r="J88" s="635"/>
      <c r="K88" s="260" t="s">
        <v>116</v>
      </c>
      <c r="L88" s="260" t="s">
        <v>117</v>
      </c>
      <c r="M88" s="939" t="s">
        <v>118</v>
      </c>
      <c r="N88" s="940"/>
      <c r="O88" s="940"/>
      <c r="P88" s="941"/>
      <c r="Q88" s="470" t="s">
        <v>70</v>
      </c>
      <c r="R88" s="470" t="s">
        <v>119</v>
      </c>
      <c r="S88" s="7"/>
      <c r="T88" s="7"/>
      <c r="U88" s="7"/>
      <c r="V88" s="7"/>
      <c r="W88" s="7"/>
    </row>
    <row r="89" spans="1:23" ht="14.25" customHeight="1">
      <c r="A89" s="623" t="s">
        <v>14</v>
      </c>
      <c r="B89" s="624"/>
      <c r="C89" s="624"/>
      <c r="D89" s="624"/>
      <c r="E89" s="624"/>
      <c r="F89" s="624"/>
      <c r="G89" s="624"/>
      <c r="H89" s="624"/>
      <c r="I89" s="624"/>
      <c r="J89" s="625"/>
      <c r="K89" s="44">
        <f>K90+K96</f>
        <v>3962.5</v>
      </c>
      <c r="L89" s="44">
        <f>L90+L96</f>
        <v>3102.7</v>
      </c>
      <c r="M89" s="942">
        <f>M90+M96</f>
        <v>2330</v>
      </c>
      <c r="N89" s="943"/>
      <c r="O89" s="943"/>
      <c r="P89" s="944"/>
      <c r="Q89" s="140">
        <f>Q90+Q96</f>
        <v>1360.4</v>
      </c>
      <c r="R89" s="140">
        <f>R90+R96</f>
        <v>632.29999999999995</v>
      </c>
      <c r="S89" s="7"/>
      <c r="T89" s="7"/>
      <c r="U89" s="7"/>
      <c r="V89" s="7"/>
      <c r="W89" s="7"/>
    </row>
    <row r="90" spans="1:23" s="26" customFormat="1" ht="14.25" customHeight="1">
      <c r="A90" s="626" t="s">
        <v>52</v>
      </c>
      <c r="B90" s="627"/>
      <c r="C90" s="627"/>
      <c r="D90" s="627"/>
      <c r="E90" s="627"/>
      <c r="F90" s="627"/>
      <c r="G90" s="627"/>
      <c r="H90" s="627"/>
      <c r="I90" s="627"/>
      <c r="J90" s="628"/>
      <c r="K90" s="45">
        <f>SUM(K91:K95)</f>
        <v>1538.1</v>
      </c>
      <c r="L90" s="45">
        <f>SUM(L91:L95)</f>
        <v>678.3</v>
      </c>
      <c r="M90" s="945">
        <f>SUM(M91:P95)</f>
        <v>2253.1999999999998</v>
      </c>
      <c r="N90" s="946"/>
      <c r="O90" s="946"/>
      <c r="P90" s="947"/>
      <c r="Q90" s="45">
        <f>SUM(Q91:Q95)</f>
        <v>1360.4</v>
      </c>
      <c r="R90" s="45">
        <f>SUM(R91:R95)</f>
        <v>632.29999999999995</v>
      </c>
      <c r="S90" s="7"/>
      <c r="T90" s="7"/>
      <c r="U90" s="7"/>
      <c r="V90" s="7"/>
      <c r="W90" s="7"/>
    </row>
    <row r="91" spans="1:23" ht="14.25" customHeight="1">
      <c r="A91" s="629" t="s">
        <v>19</v>
      </c>
      <c r="B91" s="630"/>
      <c r="C91" s="630"/>
      <c r="D91" s="630"/>
      <c r="E91" s="630"/>
      <c r="F91" s="630"/>
      <c r="G91" s="630"/>
      <c r="H91" s="630"/>
      <c r="I91" s="630"/>
      <c r="J91" s="631"/>
      <c r="K91" s="46">
        <f>SUMIF(J13:J83,"SB",K13:K83)</f>
        <v>641.79999999999995</v>
      </c>
      <c r="L91" s="46">
        <f>SUMIF(J13:J83,"SB",L13:L83)</f>
        <v>658.8</v>
      </c>
      <c r="M91" s="927">
        <f>SUMIF(J13:J83,"SB",M13:M83)</f>
        <v>1535.5</v>
      </c>
      <c r="N91" s="928"/>
      <c r="O91" s="928"/>
      <c r="P91" s="929"/>
      <c r="Q91" s="56">
        <f>SUMIF(J12:J83,"SB",Q12:Q83)</f>
        <v>600.70000000000005</v>
      </c>
      <c r="R91" s="56">
        <f>SUMIF(J12:J83,"SB",R12:R83)</f>
        <v>632.29999999999995</v>
      </c>
      <c r="S91" s="7"/>
      <c r="T91" s="7"/>
      <c r="U91" s="7"/>
      <c r="V91" s="7"/>
      <c r="W91" s="7"/>
    </row>
    <row r="92" spans="1:23" ht="29.25" customHeight="1">
      <c r="A92" s="629" t="s">
        <v>114</v>
      </c>
      <c r="B92" s="630"/>
      <c r="C92" s="630"/>
      <c r="D92" s="630"/>
      <c r="E92" s="630"/>
      <c r="F92" s="630"/>
      <c r="G92" s="630"/>
      <c r="H92" s="630"/>
      <c r="I92" s="630"/>
      <c r="J92" s="631"/>
      <c r="K92" s="46">
        <f>SUMIF(J13:J83,"SB(esA)",K13:K83)</f>
        <v>13.7</v>
      </c>
      <c r="L92" s="46">
        <f>SUMIF(J13:J83,"SB(esA)",L13:L83)</f>
        <v>19.5</v>
      </c>
      <c r="M92" s="927">
        <f>SUMIF(J12:J83,"SB(ESA)",M12:M83)</f>
        <v>19.399999999999999</v>
      </c>
      <c r="N92" s="928"/>
      <c r="O92" s="928"/>
      <c r="P92" s="929"/>
      <c r="Q92" s="56">
        <f>SUMIF(J12:J83,"SB(esA)",Q12:Q83)</f>
        <v>12</v>
      </c>
      <c r="R92" s="56">
        <f>SUMIF(J12:J83,"SB(esA)",R12:R83)</f>
        <v>0</v>
      </c>
      <c r="S92" s="7"/>
      <c r="T92" s="7"/>
      <c r="U92" s="7"/>
      <c r="V92" s="7"/>
      <c r="W92" s="7"/>
    </row>
    <row r="93" spans="1:23" ht="15.75" customHeight="1">
      <c r="A93" s="629" t="s">
        <v>115</v>
      </c>
      <c r="B93" s="630"/>
      <c r="C93" s="630"/>
      <c r="D93" s="630"/>
      <c r="E93" s="630"/>
      <c r="F93" s="630"/>
      <c r="G93" s="630"/>
      <c r="H93" s="630"/>
      <c r="I93" s="630"/>
      <c r="J93" s="631"/>
      <c r="K93" s="46">
        <f>SUMIF(J14:J84,"SB(es)",K14:K84)</f>
        <v>882.6</v>
      </c>
      <c r="L93" s="46">
        <f>SUMIF(J14:J84,"SB(es)",L14:L84)</f>
        <v>0</v>
      </c>
      <c r="M93" s="927">
        <f>SUMIF(J13:J84,"SB(es)",M13:M84)</f>
        <v>647</v>
      </c>
      <c r="N93" s="928"/>
      <c r="O93" s="928"/>
      <c r="P93" s="929"/>
      <c r="Q93" s="56">
        <f>SUMIF(J13:J84,"SB(es)",Q13:Q84)</f>
        <v>696.3</v>
      </c>
      <c r="R93" s="56">
        <f>SUMIF(J13:J84,"SB(es)",R13:R84)</f>
        <v>0</v>
      </c>
      <c r="T93" s="7"/>
      <c r="U93" s="7"/>
      <c r="V93" s="7"/>
      <c r="W93" s="7"/>
    </row>
    <row r="94" spans="1:23" ht="14.25" customHeight="1">
      <c r="A94" s="668" t="s">
        <v>48</v>
      </c>
      <c r="B94" s="669"/>
      <c r="C94" s="669"/>
      <c r="D94" s="669"/>
      <c r="E94" s="669"/>
      <c r="F94" s="669"/>
      <c r="G94" s="669"/>
      <c r="H94" s="669"/>
      <c r="I94" s="669"/>
      <c r="J94" s="670"/>
      <c r="K94" s="46">
        <f>SUMIF(J13:J83,"SB(VB)",K13:K83)</f>
        <v>0</v>
      </c>
      <c r="L94" s="46">
        <f>SUMIF(J13:J83,"SB(VB)",L13:L83)</f>
        <v>0</v>
      </c>
      <c r="M94" s="927">
        <f>SUMIF(J14:J83,"SB(VB)",M14:M83)</f>
        <v>51.3</v>
      </c>
      <c r="N94" s="928"/>
      <c r="O94" s="928"/>
      <c r="P94" s="929"/>
      <c r="Q94" s="56">
        <f>SUMIF(J13:J83,"SB(VB)",Q13:Q83)</f>
        <v>51.4</v>
      </c>
      <c r="R94" s="56">
        <f>SUMIF(J13:J83,"SB(VB)",R13:R83)</f>
        <v>0</v>
      </c>
      <c r="T94" s="7"/>
      <c r="U94" s="7"/>
      <c r="V94" s="7"/>
      <c r="W94" s="7"/>
    </row>
    <row r="95" spans="1:23" ht="14.25" customHeight="1">
      <c r="A95" s="668" t="s">
        <v>20</v>
      </c>
      <c r="B95" s="669"/>
      <c r="C95" s="669"/>
      <c r="D95" s="669"/>
      <c r="E95" s="669"/>
      <c r="F95" s="669"/>
      <c r="G95" s="669"/>
      <c r="H95" s="669"/>
      <c r="I95" s="669"/>
      <c r="J95" s="670"/>
      <c r="K95" s="46">
        <f>SUMIF(J13:J83,"SB(P)",K13:K83)</f>
        <v>0</v>
      </c>
      <c r="L95" s="46">
        <f>SUMIF(J13:J83,"SB(P)",L13:L83)</f>
        <v>0</v>
      </c>
      <c r="M95" s="927">
        <f>SUMIF(J12:J83,"SB(P)",M12:M83)</f>
        <v>0</v>
      </c>
      <c r="N95" s="928"/>
      <c r="O95" s="928"/>
      <c r="P95" s="929"/>
      <c r="Q95" s="56">
        <f>SUMIF(J12:J83,"SB(P)",Q12:Q83)</f>
        <v>0</v>
      </c>
      <c r="R95" s="56">
        <f>SUMIF(J12:J83,"SB(P)",R12:R83)</f>
        <v>0</v>
      </c>
      <c r="S95" s="12"/>
    </row>
    <row r="96" spans="1:23" ht="15.75" customHeight="1">
      <c r="A96" s="671" t="s">
        <v>111</v>
      </c>
      <c r="B96" s="672"/>
      <c r="C96" s="672"/>
      <c r="D96" s="672"/>
      <c r="E96" s="672"/>
      <c r="F96" s="672"/>
      <c r="G96" s="234"/>
      <c r="H96" s="24"/>
      <c r="I96" s="24"/>
      <c r="J96" s="25"/>
      <c r="K96" s="47">
        <f>SUMIF(J14:J83,"sb(l)",K14:K83)</f>
        <v>2424.4</v>
      </c>
      <c r="L96" s="47">
        <f>SUMIF(J14:J83,"sb(l)",L14:L83)</f>
        <v>2424.4</v>
      </c>
      <c r="M96" s="933">
        <f>SUMIF(J13:J83,"sb(l)",M13:M83)</f>
        <v>76.8</v>
      </c>
      <c r="N96" s="934"/>
      <c r="O96" s="934"/>
      <c r="P96" s="935"/>
      <c r="Q96" s="47">
        <f>SUMIF(J14:J83,"sb(l)",Q14:Q83)</f>
        <v>0</v>
      </c>
      <c r="R96" s="47">
        <f>SUMIF(J14:J83,"sb(l)",R14:R83)</f>
        <v>0</v>
      </c>
      <c r="S96" s="12"/>
    </row>
    <row r="97" spans="1:18" ht="14.25" customHeight="1">
      <c r="A97" s="673" t="s">
        <v>15</v>
      </c>
      <c r="B97" s="674"/>
      <c r="C97" s="674"/>
      <c r="D97" s="674"/>
      <c r="E97" s="674"/>
      <c r="F97" s="674"/>
      <c r="G97" s="674"/>
      <c r="H97" s="674"/>
      <c r="I97" s="674"/>
      <c r="J97" s="675"/>
      <c r="K97" s="48">
        <f>SUM(K100:K100)</f>
        <v>10.3</v>
      </c>
      <c r="L97" s="48">
        <f>SUM(L100:L100)</f>
        <v>10.3</v>
      </c>
      <c r="M97" s="936">
        <f>M98+M100+M99</f>
        <v>0</v>
      </c>
      <c r="N97" s="937"/>
      <c r="O97" s="937"/>
      <c r="P97" s="938"/>
      <c r="Q97" s="141">
        <f>Q98+Q100+Q99</f>
        <v>0</v>
      </c>
      <c r="R97" s="141">
        <f>R98+R100+R99</f>
        <v>0</v>
      </c>
    </row>
    <row r="98" spans="1:18" ht="14.25" customHeight="1">
      <c r="A98" s="659" t="s">
        <v>21</v>
      </c>
      <c r="B98" s="660"/>
      <c r="C98" s="660"/>
      <c r="D98" s="660"/>
      <c r="E98" s="660"/>
      <c r="F98" s="660"/>
      <c r="G98" s="660"/>
      <c r="H98" s="660"/>
      <c r="I98" s="660"/>
      <c r="J98" s="661"/>
      <c r="K98" s="46">
        <f>SUMIF(J13:J83,"ES",K13:K83)</f>
        <v>0</v>
      </c>
      <c r="L98" s="46">
        <f>SUMIF(J13:J83,"ES",L13:L83)</f>
        <v>0</v>
      </c>
      <c r="M98" s="927">
        <f>SUMIF(J13:J75,"ES",M13:M75)</f>
        <v>0</v>
      </c>
      <c r="N98" s="928"/>
      <c r="O98" s="928"/>
      <c r="P98" s="929"/>
      <c r="Q98" s="46">
        <f>SUMIF(J13:J83,"ES",Q13:Q83)</f>
        <v>0</v>
      </c>
      <c r="R98" s="46">
        <f>SUMIF(J13:J83,"ES",R13:R83)</f>
        <v>0</v>
      </c>
    </row>
    <row r="99" spans="1:18" ht="14.25" customHeight="1">
      <c r="A99" s="665" t="s">
        <v>144</v>
      </c>
      <c r="B99" s="666"/>
      <c r="C99" s="666"/>
      <c r="D99" s="666"/>
      <c r="E99" s="666"/>
      <c r="F99" s="666"/>
      <c r="G99" s="666"/>
      <c r="H99" s="666"/>
      <c r="I99" s="666"/>
      <c r="J99" s="667"/>
      <c r="K99" s="46"/>
      <c r="L99" s="46"/>
      <c r="M99" s="927">
        <f>SUMIF(J14:J76,"LRVB",M14:M76)</f>
        <v>0</v>
      </c>
      <c r="N99" s="928"/>
      <c r="O99" s="928"/>
      <c r="P99" s="929"/>
      <c r="Q99" s="46">
        <f>SUMIF(J14:J84,"LRVB",Q14:Q84)</f>
        <v>0</v>
      </c>
      <c r="R99" s="413"/>
    </row>
    <row r="100" spans="1:18" s="3" customFormat="1" ht="16.5" customHeight="1">
      <c r="A100" s="659" t="s">
        <v>84</v>
      </c>
      <c r="B100" s="660"/>
      <c r="C100" s="660"/>
      <c r="D100" s="660"/>
      <c r="E100" s="660"/>
      <c r="F100" s="660"/>
      <c r="G100" s="660"/>
      <c r="H100" s="660"/>
      <c r="I100" s="660"/>
      <c r="J100" s="661"/>
      <c r="K100" s="46">
        <f>SUMIF(J12:J82,"Kt",K12:K82)</f>
        <v>10.3</v>
      </c>
      <c r="L100" s="46">
        <f>SUMIF(J12:J82,"Kt",L12:L82)</f>
        <v>10.3</v>
      </c>
      <c r="M100" s="927">
        <f>SUMIF(J12:J86,"Kt",M12:M86)</f>
        <v>0</v>
      </c>
      <c r="N100" s="928"/>
      <c r="O100" s="928"/>
      <c r="P100" s="929"/>
      <c r="Q100" s="56">
        <f>SUMIF(J12:J83,"Kt",Q12:Q83)</f>
        <v>0</v>
      </c>
      <c r="R100" s="56">
        <f>SUMIF(J12:J83,"Kt",R12:R83)</f>
        <v>0</v>
      </c>
    </row>
    <row r="101" spans="1:18" s="3" customFormat="1" ht="18" customHeight="1" thickBot="1">
      <c r="A101" s="662" t="s">
        <v>16</v>
      </c>
      <c r="B101" s="663"/>
      <c r="C101" s="663"/>
      <c r="D101" s="663"/>
      <c r="E101" s="663"/>
      <c r="F101" s="663"/>
      <c r="G101" s="663"/>
      <c r="H101" s="663"/>
      <c r="I101" s="663"/>
      <c r="J101" s="664"/>
      <c r="K101" s="49">
        <f>SUM(K89,K97)</f>
        <v>3972.8</v>
      </c>
      <c r="L101" s="49">
        <f>SUM(L89,L97)</f>
        <v>3113</v>
      </c>
      <c r="M101" s="930">
        <f>SUM(M89,M97)</f>
        <v>2330</v>
      </c>
      <c r="N101" s="931"/>
      <c r="O101" s="931"/>
      <c r="P101" s="932"/>
      <c r="Q101" s="142">
        <f>SUM(Q89,Q97)</f>
        <v>1360.4</v>
      </c>
      <c r="R101" s="142">
        <f>SUM(R89,R97)</f>
        <v>632.29999999999995</v>
      </c>
    </row>
    <row r="102" spans="1:18" s="3" customFormat="1">
      <c r="H102" s="4"/>
      <c r="I102" s="4"/>
      <c r="J102" s="5"/>
      <c r="K102" s="14"/>
      <c r="L102" s="14"/>
      <c r="M102" s="14"/>
      <c r="N102" s="14"/>
      <c r="O102" s="14"/>
      <c r="P102" s="14"/>
      <c r="Q102" s="14"/>
      <c r="R102" s="14"/>
    </row>
    <row r="103" spans="1:18" s="3" customFormat="1">
      <c r="H103" s="4"/>
      <c r="I103" s="4"/>
      <c r="J103" s="5"/>
      <c r="N103" s="12"/>
      <c r="Q103" s="12"/>
    </row>
    <row r="104" spans="1:18" s="3" customFormat="1">
      <c r="H104" s="4"/>
      <c r="I104" s="4"/>
      <c r="J104" s="5"/>
      <c r="K104" s="12"/>
      <c r="L104" s="12"/>
      <c r="M104" s="12"/>
      <c r="N104" s="12"/>
      <c r="O104" s="12"/>
      <c r="Q104" s="12"/>
    </row>
    <row r="105" spans="1:18" s="3" customFormat="1">
      <c r="H105" s="4"/>
      <c r="I105" s="4"/>
      <c r="J105" s="5"/>
      <c r="N105" s="12"/>
      <c r="O105" s="12"/>
    </row>
  </sheetData>
  <mergeCells count="183">
    <mergeCell ref="A91:J91"/>
    <mergeCell ref="M91:P91"/>
    <mergeCell ref="A94:J94"/>
    <mergeCell ref="M94:P94"/>
    <mergeCell ref="A95:J95"/>
    <mergeCell ref="M95:P95"/>
    <mergeCell ref="A88:J88"/>
    <mergeCell ref="M88:P88"/>
    <mergeCell ref="A89:J89"/>
    <mergeCell ref="M89:P89"/>
    <mergeCell ref="A90:J90"/>
    <mergeCell ref="M90:P90"/>
    <mergeCell ref="A93:J93"/>
    <mergeCell ref="M93:P93"/>
    <mergeCell ref="A92:J92"/>
    <mergeCell ref="M92:P92"/>
    <mergeCell ref="A100:J100"/>
    <mergeCell ref="M100:P100"/>
    <mergeCell ref="A101:J101"/>
    <mergeCell ref="M101:P101"/>
    <mergeCell ref="A96:F96"/>
    <mergeCell ref="M96:P96"/>
    <mergeCell ref="A97:J97"/>
    <mergeCell ref="M97:P97"/>
    <mergeCell ref="A98:J98"/>
    <mergeCell ref="M98:P98"/>
    <mergeCell ref="A99:J99"/>
    <mergeCell ref="M99:P99"/>
    <mergeCell ref="A87:K87"/>
    <mergeCell ref="H73:H76"/>
    <mergeCell ref="I73:I76"/>
    <mergeCell ref="F74:F76"/>
    <mergeCell ref="C81:J81"/>
    <mergeCell ref="S81:T81"/>
    <mergeCell ref="A73:A76"/>
    <mergeCell ref="B73:B76"/>
    <mergeCell ref="C73:C76"/>
    <mergeCell ref="D73:D76"/>
    <mergeCell ref="E73:E75"/>
    <mergeCell ref="G73:G76"/>
    <mergeCell ref="A84:R84"/>
    <mergeCell ref="A85:S85"/>
    <mergeCell ref="B82:J82"/>
    <mergeCell ref="S82:T82"/>
    <mergeCell ref="B83:J83"/>
    <mergeCell ref="S83:T83"/>
    <mergeCell ref="E79:E80"/>
    <mergeCell ref="G79:G80"/>
    <mergeCell ref="H79:H80"/>
    <mergeCell ref="I79:I80"/>
    <mergeCell ref="A86:T86"/>
    <mergeCell ref="D67:D72"/>
    <mergeCell ref="E67:E72"/>
    <mergeCell ref="G67:G72"/>
    <mergeCell ref="B61:T61"/>
    <mergeCell ref="C62:T62"/>
    <mergeCell ref="S63:S65"/>
    <mergeCell ref="E40:E41"/>
    <mergeCell ref="F40:F41"/>
    <mergeCell ref="A63:A66"/>
    <mergeCell ref="B63:B66"/>
    <mergeCell ref="C63:C66"/>
    <mergeCell ref="D63:D66"/>
    <mergeCell ref="E63:E65"/>
    <mergeCell ref="G63:G66"/>
    <mergeCell ref="H63:H66"/>
    <mergeCell ref="I63:I66"/>
    <mergeCell ref="H67:H72"/>
    <mergeCell ref="I67:I72"/>
    <mergeCell ref="F64:F66"/>
    <mergeCell ref="G40:G41"/>
    <mergeCell ref="F68:F72"/>
    <mergeCell ref="S52:S53"/>
    <mergeCell ref="I56:I57"/>
    <mergeCell ref="C59:J59"/>
    <mergeCell ref="S59:T59"/>
    <mergeCell ref="B60:J60"/>
    <mergeCell ref="S60:T60"/>
    <mergeCell ref="E42:E43"/>
    <mergeCell ref="E48:E49"/>
    <mergeCell ref="E54:E55"/>
    <mergeCell ref="I54:I55"/>
    <mergeCell ref="E56:E57"/>
    <mergeCell ref="G54:G55"/>
    <mergeCell ref="G56:G57"/>
    <mergeCell ref="I52:I53"/>
    <mergeCell ref="G48:G49"/>
    <mergeCell ref="G52:G53"/>
    <mergeCell ref="E44:E45"/>
    <mergeCell ref="F44:F45"/>
    <mergeCell ref="G44:G45"/>
    <mergeCell ref="G42:G43"/>
    <mergeCell ref="E50:E51"/>
    <mergeCell ref="S50:S51"/>
    <mergeCell ref="I50:I51"/>
    <mergeCell ref="F42:F43"/>
    <mergeCell ref="C12:T12"/>
    <mergeCell ref="A13:A17"/>
    <mergeCell ref="B13:B17"/>
    <mergeCell ref="C13:C17"/>
    <mergeCell ref="D13:D17"/>
    <mergeCell ref="E13:E17"/>
    <mergeCell ref="F13:F17"/>
    <mergeCell ref="G13:G17"/>
    <mergeCell ref="H13:H17"/>
    <mergeCell ref="I13:I17"/>
    <mergeCell ref="H6:H8"/>
    <mergeCell ref="I6:I8"/>
    <mergeCell ref="J6:J8"/>
    <mergeCell ref="M6:P6"/>
    <mergeCell ref="K6:K8"/>
    <mergeCell ref="L6:L8"/>
    <mergeCell ref="A9:T9"/>
    <mergeCell ref="A10:T10"/>
    <mergeCell ref="B11:T11"/>
    <mergeCell ref="A67:A72"/>
    <mergeCell ref="B67:B72"/>
    <mergeCell ref="C67:C72"/>
    <mergeCell ref="S1:W1"/>
    <mergeCell ref="E2:S2"/>
    <mergeCell ref="A3:T3"/>
    <mergeCell ref="A4:T4"/>
    <mergeCell ref="S5:T5"/>
    <mergeCell ref="A6:A8"/>
    <mergeCell ref="B6:B8"/>
    <mergeCell ref="C6:C8"/>
    <mergeCell ref="D6:D8"/>
    <mergeCell ref="E6:E8"/>
    <mergeCell ref="Q6:Q8"/>
    <mergeCell ref="R6:R8"/>
    <mergeCell ref="S6:W6"/>
    <mergeCell ref="M7:M8"/>
    <mergeCell ref="N7:O7"/>
    <mergeCell ref="P7:P8"/>
    <mergeCell ref="S7:S8"/>
    <mergeCell ref="T7:W7"/>
    <mergeCell ref="F6:F8"/>
    <mergeCell ref="G6:G8"/>
    <mergeCell ref="A29:A33"/>
    <mergeCell ref="B29:B33"/>
    <mergeCell ref="C29:C33"/>
    <mergeCell ref="D29:D33"/>
    <mergeCell ref="F29:F33"/>
    <mergeCell ref="H29:H33"/>
    <mergeCell ref="I29:I33"/>
    <mergeCell ref="J29:J35"/>
    <mergeCell ref="L29:L35"/>
    <mergeCell ref="K30:K35"/>
    <mergeCell ref="E29:E35"/>
    <mergeCell ref="G29:G35"/>
    <mergeCell ref="C22:J22"/>
    <mergeCell ref="C23:T23"/>
    <mergeCell ref="F24:F27"/>
    <mergeCell ref="G24:G27"/>
    <mergeCell ref="H24:H27"/>
    <mergeCell ref="I24:I27"/>
    <mergeCell ref="E25:E27"/>
    <mergeCell ref="K36:K39"/>
    <mergeCell ref="L36:L39"/>
    <mergeCell ref="M36:M39"/>
    <mergeCell ref="O36:O39"/>
    <mergeCell ref="P36:P39"/>
    <mergeCell ref="Q36:Q39"/>
    <mergeCell ref="R36:R39"/>
    <mergeCell ref="D36:D39"/>
    <mergeCell ref="E36:E39"/>
    <mergeCell ref="I36:I39"/>
    <mergeCell ref="J36:J39"/>
    <mergeCell ref="M29:M35"/>
    <mergeCell ref="N29:N35"/>
    <mergeCell ref="O29:O35"/>
    <mergeCell ref="P29:P35"/>
    <mergeCell ref="Q29:Q35"/>
    <mergeCell ref="R29:R35"/>
    <mergeCell ref="H18:H21"/>
    <mergeCell ref="I18:I21"/>
    <mergeCell ref="A18:A21"/>
    <mergeCell ref="B18:B21"/>
    <mergeCell ref="C18:C21"/>
    <mergeCell ref="D18:D21"/>
    <mergeCell ref="E18:E21"/>
    <mergeCell ref="F18:F21"/>
    <mergeCell ref="G18:G21"/>
  </mergeCells>
  <printOptions horizontalCentered="1"/>
  <pageMargins left="0" right="0" top="0.59055118110236227" bottom="0.19685039370078741" header="0" footer="0"/>
  <pageSetup paperSize="9" scale="79" orientation="landscape" r:id="rId1"/>
  <headerFooter alignWithMargins="0"/>
  <rowBreaks count="3" manualBreakCount="3">
    <brk id="28" max="22" man="1"/>
    <brk id="47" max="22" man="1"/>
    <brk id="72"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2 programa</vt:lpstr>
      <vt:lpstr>Aiškinamoji lentelė </vt:lpstr>
      <vt:lpstr>'2 programa'!Print_Area</vt:lpstr>
      <vt:lpstr>'Aiškinamoji lentelė '!Print_Area</vt:lpstr>
      <vt:lpstr>'2 programa'!Print_Titles</vt:lpstr>
      <vt:lpstr>'Aiškinamoji lentelė '!Print_Titles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2017-12-29T09:35:41Z</cp:lastPrinted>
  <dcterms:created xsi:type="dcterms:W3CDTF">2007-07-27T10:32:34Z</dcterms:created>
  <dcterms:modified xsi:type="dcterms:W3CDTF">2018-01-25T11:48:03Z</dcterms:modified>
</cp:coreProperties>
</file>