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luosnis\Kmsa\Strateginio planavimo skyrius\SVP PLANAI\2018-2020 SVP\2018-2020 SVP SPRENDIMAS\"/>
    </mc:Choice>
  </mc:AlternateContent>
  <bookViews>
    <workbookView xWindow="0" yWindow="0" windowWidth="28800" windowHeight="12300"/>
  </bookViews>
  <sheets>
    <sheet name="8 programa" sheetId="1" r:id="rId1"/>
    <sheet name="Lyginamasis" sheetId="3" state="hidden" r:id="rId2"/>
    <sheet name="Aiškinamoji lentelė" sheetId="2" state="hidden" r:id="rId3"/>
  </sheets>
  <definedNames>
    <definedName name="_xlnm.Print_Area" localSheetId="0">'8 programa'!$A$1:$N$207</definedName>
    <definedName name="_xlnm.Print_Area" localSheetId="2">'Aiškinamoji lentelė'!$A$1:$U$234</definedName>
    <definedName name="_xlnm.Print_Area" localSheetId="1">Lyginamasis!$A$1:$Q$207</definedName>
    <definedName name="_xlnm.Print_Titles" localSheetId="0">'8 programa'!$6:$9</definedName>
    <definedName name="_xlnm.Print_Titles" localSheetId="2">'Aiškinamoji lentelė'!$6:$9</definedName>
    <definedName name="_xlnm.Print_Titles" localSheetId="1">Lyginamasis!$6:$9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0" i="3" l="1"/>
  <c r="J189" i="3"/>
  <c r="J151" i="3"/>
  <c r="J102" i="3"/>
  <c r="J204" i="3"/>
  <c r="J193" i="3"/>
  <c r="J194" i="3"/>
  <c r="J67" i="3"/>
  <c r="K107" i="2"/>
  <c r="K101" i="2"/>
  <c r="K92" i="2"/>
  <c r="K88" i="2"/>
  <c r="K86" i="2"/>
  <c r="K83" i="2"/>
  <c r="K80" i="2"/>
  <c r="H194" i="3" l="1"/>
  <c r="I194" i="3"/>
  <c r="H195" i="3"/>
  <c r="I195" i="3"/>
  <c r="I203" i="3"/>
  <c r="I202" i="3"/>
  <c r="I201" i="3"/>
  <c r="I199" i="3"/>
  <c r="I198" i="3"/>
  <c r="I197" i="3"/>
  <c r="I196" i="3"/>
  <c r="I183" i="3"/>
  <c r="I188" i="3" s="1"/>
  <c r="I162" i="3"/>
  <c r="I155" i="3"/>
  <c r="I150" i="3"/>
  <c r="I120" i="3"/>
  <c r="I117" i="3"/>
  <c r="I102" i="3"/>
  <c r="I62" i="3"/>
  <c r="I54" i="3"/>
  <c r="I44" i="3"/>
  <c r="I42" i="3"/>
  <c r="I40" i="3"/>
  <c r="I37" i="3"/>
  <c r="I32" i="3"/>
  <c r="I28" i="3"/>
  <c r="I17" i="3"/>
  <c r="I65" i="3" l="1"/>
  <c r="I151" i="3"/>
  <c r="I189" i="3" s="1"/>
  <c r="I190" i="3" s="1"/>
  <c r="I193" i="3"/>
  <c r="I200" i="3"/>
  <c r="I204" i="3" s="1"/>
  <c r="L203" i="3" l="1"/>
  <c r="K203" i="3"/>
  <c r="H203" i="3"/>
  <c r="L202" i="3"/>
  <c r="K202" i="3"/>
  <c r="H202" i="3"/>
  <c r="L201" i="3"/>
  <c r="K201" i="3"/>
  <c r="K200" i="3" s="1"/>
  <c r="H201" i="3"/>
  <c r="H200" i="3" s="1"/>
  <c r="L199" i="3"/>
  <c r="K199" i="3"/>
  <c r="H199" i="3"/>
  <c r="L198" i="3"/>
  <c r="K198" i="3"/>
  <c r="H198" i="3"/>
  <c r="L197" i="3"/>
  <c r="K197" i="3"/>
  <c r="H197" i="3"/>
  <c r="H196" i="3"/>
  <c r="L194" i="3"/>
  <c r="L193" i="3" s="1"/>
  <c r="K194" i="3"/>
  <c r="K193" i="3" s="1"/>
  <c r="L187" i="3"/>
  <c r="K187" i="3"/>
  <c r="L183" i="3"/>
  <c r="K183" i="3"/>
  <c r="H183" i="3"/>
  <c r="L162" i="3"/>
  <c r="K162" i="3"/>
  <c r="K188" i="3" s="1"/>
  <c r="H162" i="3"/>
  <c r="L155" i="3"/>
  <c r="K155" i="3"/>
  <c r="H155" i="3"/>
  <c r="L150" i="3"/>
  <c r="K150" i="3"/>
  <c r="H150" i="3"/>
  <c r="L120" i="3"/>
  <c r="L151" i="3" s="1"/>
  <c r="K120" i="3"/>
  <c r="H120" i="3"/>
  <c r="L117" i="3"/>
  <c r="K117" i="3"/>
  <c r="H117" i="3"/>
  <c r="L102" i="3"/>
  <c r="K102" i="3"/>
  <c r="H102" i="3"/>
  <c r="L64" i="3"/>
  <c r="K64" i="3"/>
  <c r="L62" i="3"/>
  <c r="K62" i="3"/>
  <c r="H62" i="3"/>
  <c r="L54" i="3"/>
  <c r="K54" i="3"/>
  <c r="H54" i="3"/>
  <c r="L44" i="3"/>
  <c r="K44" i="3"/>
  <c r="H44" i="3"/>
  <c r="L42" i="3"/>
  <c r="K42" i="3"/>
  <c r="H42" i="3"/>
  <c r="K40" i="3"/>
  <c r="H40" i="3"/>
  <c r="L37" i="3"/>
  <c r="K37" i="3"/>
  <c r="H37" i="3"/>
  <c r="L32" i="3"/>
  <c r="K32" i="3"/>
  <c r="H32" i="3"/>
  <c r="L28" i="3"/>
  <c r="K28" i="3"/>
  <c r="H28" i="3"/>
  <c r="L17" i="3"/>
  <c r="K17" i="3"/>
  <c r="H17" i="3"/>
  <c r="L188" i="3" l="1"/>
  <c r="L189" i="3" s="1"/>
  <c r="L190" i="3" s="1"/>
  <c r="H193" i="3"/>
  <c r="L200" i="3"/>
  <c r="L65" i="3"/>
  <c r="K65" i="3"/>
  <c r="H65" i="3"/>
  <c r="H151" i="3"/>
  <c r="H189" i="3" s="1"/>
  <c r="H190" i="3" s="1"/>
  <c r="K151" i="3"/>
  <c r="K189" i="3" s="1"/>
  <c r="K190" i="3" s="1"/>
  <c r="H188" i="3"/>
  <c r="H204" i="3"/>
  <c r="K204" i="3"/>
  <c r="L204" i="3"/>
  <c r="P230" i="2"/>
  <c r="O230" i="2"/>
  <c r="N230" i="2"/>
  <c r="M230" i="2"/>
  <c r="L230" i="2"/>
  <c r="K230" i="2"/>
  <c r="J230" i="2"/>
  <c r="I230" i="2"/>
  <c r="P229" i="2"/>
  <c r="O229" i="2"/>
  <c r="N229" i="2"/>
  <c r="M229" i="2"/>
  <c r="L229" i="2"/>
  <c r="K229" i="2"/>
  <c r="J229" i="2"/>
  <c r="I229" i="2"/>
  <c r="P228" i="2"/>
  <c r="O228" i="2"/>
  <c r="N228" i="2"/>
  <c r="N227" i="2" s="1"/>
  <c r="M228" i="2"/>
  <c r="M227" i="2" s="1"/>
  <c r="L228" i="2"/>
  <c r="L227" i="2" s="1"/>
  <c r="K228" i="2"/>
  <c r="K227" i="2" s="1"/>
  <c r="J228" i="2"/>
  <c r="I228" i="2"/>
  <c r="I227" i="2" s="1"/>
  <c r="P227" i="2"/>
  <c r="O227" i="2"/>
  <c r="J227" i="2"/>
  <c r="P226" i="2"/>
  <c r="O226" i="2"/>
  <c r="N226" i="2"/>
  <c r="M226" i="2"/>
  <c r="L226" i="2"/>
  <c r="K226" i="2"/>
  <c r="J226" i="2"/>
  <c r="I226" i="2"/>
  <c r="P225" i="2"/>
  <c r="O225" i="2"/>
  <c r="N225" i="2"/>
  <c r="M225" i="2"/>
  <c r="L225" i="2"/>
  <c r="J225" i="2"/>
  <c r="I225" i="2"/>
  <c r="P224" i="2"/>
  <c r="O224" i="2"/>
  <c r="N224" i="2"/>
  <c r="M224" i="2"/>
  <c r="L224" i="2"/>
  <c r="K224" i="2"/>
  <c r="J224" i="2"/>
  <c r="I224" i="2"/>
  <c r="N223" i="2"/>
  <c r="L223" i="2"/>
  <c r="J223" i="2"/>
  <c r="I223" i="2"/>
  <c r="N222" i="2"/>
  <c r="M222" i="2"/>
  <c r="L222" i="2"/>
  <c r="K222" i="2"/>
  <c r="P221" i="2"/>
  <c r="O221" i="2"/>
  <c r="N221" i="2"/>
  <c r="M221" i="2"/>
  <c r="L221" i="2"/>
  <c r="K221" i="2"/>
  <c r="J221" i="2"/>
  <c r="I221" i="2"/>
  <c r="N220" i="2"/>
  <c r="M220" i="2"/>
  <c r="L220" i="2"/>
  <c r="J211" i="2"/>
  <c r="I211" i="2"/>
  <c r="P208" i="2"/>
  <c r="O208" i="2"/>
  <c r="N208" i="2"/>
  <c r="N212" i="2" s="1"/>
  <c r="M208" i="2"/>
  <c r="L208" i="2"/>
  <c r="K208" i="2"/>
  <c r="J208" i="2"/>
  <c r="I208" i="2"/>
  <c r="P203" i="2"/>
  <c r="O203" i="2"/>
  <c r="N203" i="2"/>
  <c r="M203" i="2"/>
  <c r="L203" i="2"/>
  <c r="K203" i="2"/>
  <c r="I203" i="2"/>
  <c r="J187" i="2"/>
  <c r="J203" i="2" s="1"/>
  <c r="P180" i="2"/>
  <c r="O180" i="2"/>
  <c r="L180" i="2"/>
  <c r="K180" i="2"/>
  <c r="K212" i="2" s="1"/>
  <c r="J180" i="2"/>
  <c r="I180" i="2"/>
  <c r="P173" i="2"/>
  <c r="O173" i="2"/>
  <c r="O212" i="2" s="1"/>
  <c r="L173" i="2"/>
  <c r="K173" i="2"/>
  <c r="J173" i="2"/>
  <c r="I173" i="2"/>
  <c r="P168" i="2"/>
  <c r="O168" i="2"/>
  <c r="N168" i="2"/>
  <c r="M168" i="2"/>
  <c r="L168" i="2"/>
  <c r="K168" i="2"/>
  <c r="J168" i="2"/>
  <c r="I168" i="2"/>
  <c r="P167" i="2"/>
  <c r="O167" i="2"/>
  <c r="P135" i="2"/>
  <c r="O135" i="2"/>
  <c r="N135" i="2"/>
  <c r="L135" i="2"/>
  <c r="K134" i="2"/>
  <c r="K223" i="2" s="1"/>
  <c r="K133" i="2"/>
  <c r="J133" i="2"/>
  <c r="I133" i="2"/>
  <c r="I220" i="2" s="1"/>
  <c r="P132" i="2"/>
  <c r="O132" i="2"/>
  <c r="N132" i="2"/>
  <c r="M132" i="2"/>
  <c r="L132" i="2"/>
  <c r="K132" i="2"/>
  <c r="J132" i="2"/>
  <c r="I132" i="2"/>
  <c r="N111" i="2"/>
  <c r="M111" i="2"/>
  <c r="L111" i="2"/>
  <c r="J111" i="2"/>
  <c r="I111" i="2"/>
  <c r="O107" i="2"/>
  <c r="P107" i="2" s="1"/>
  <c r="O101" i="2"/>
  <c r="P101" i="2" s="1"/>
  <c r="O92" i="2"/>
  <c r="P92" i="2" s="1"/>
  <c r="O88" i="2"/>
  <c r="P88" i="2" s="1"/>
  <c r="P86" i="2"/>
  <c r="O83" i="2"/>
  <c r="P83" i="2" s="1"/>
  <c r="P80" i="2"/>
  <c r="O80" i="2"/>
  <c r="K74" i="2"/>
  <c r="K225" i="2" s="1"/>
  <c r="P70" i="2"/>
  <c r="O70" i="2"/>
  <c r="N70" i="2"/>
  <c r="M70" i="2"/>
  <c r="L70" i="2"/>
  <c r="K70" i="2"/>
  <c r="J70" i="2"/>
  <c r="I70" i="2"/>
  <c r="P68" i="2"/>
  <c r="O68" i="2"/>
  <c r="N68" i="2"/>
  <c r="M68" i="2"/>
  <c r="L68" i="2"/>
  <c r="K68" i="2"/>
  <c r="J68" i="2"/>
  <c r="I68" i="2"/>
  <c r="P58" i="2"/>
  <c r="O58" i="2"/>
  <c r="N58" i="2"/>
  <c r="M58" i="2"/>
  <c r="L58" i="2"/>
  <c r="K58" i="2"/>
  <c r="J58" i="2"/>
  <c r="I58" i="2"/>
  <c r="P48" i="2"/>
  <c r="O48" i="2"/>
  <c r="L48" i="2"/>
  <c r="K48" i="2"/>
  <c r="J48" i="2"/>
  <c r="I48" i="2"/>
  <c r="P45" i="2"/>
  <c r="O45" i="2"/>
  <c r="L45" i="2"/>
  <c r="K45" i="2"/>
  <c r="J45" i="2"/>
  <c r="I45" i="2"/>
  <c r="O43" i="2"/>
  <c r="N43" i="2"/>
  <c r="M43" i="2"/>
  <c r="L43" i="2"/>
  <c r="K43" i="2"/>
  <c r="J43" i="2"/>
  <c r="I43" i="2"/>
  <c r="P40" i="2"/>
  <c r="O40" i="2"/>
  <c r="N40" i="2"/>
  <c r="M40" i="2"/>
  <c r="L40" i="2"/>
  <c r="K40" i="2"/>
  <c r="J40" i="2"/>
  <c r="I40" i="2"/>
  <c r="P35" i="2"/>
  <c r="O35" i="2"/>
  <c r="L35" i="2"/>
  <c r="K35" i="2"/>
  <c r="J35" i="2"/>
  <c r="I35" i="2"/>
  <c r="P31" i="2"/>
  <c r="O31" i="2"/>
  <c r="N31" i="2"/>
  <c r="M31" i="2"/>
  <c r="L31" i="2"/>
  <c r="K31" i="2"/>
  <c r="J31" i="2"/>
  <c r="I31" i="2"/>
  <c r="P17" i="2"/>
  <c r="O17" i="2"/>
  <c r="L17" i="2"/>
  <c r="K17" i="2"/>
  <c r="I17" i="2"/>
  <c r="J14" i="2"/>
  <c r="J17" i="2" s="1"/>
  <c r="J203" i="1"/>
  <c r="I203" i="1"/>
  <c r="H203" i="1"/>
  <c r="J202" i="1"/>
  <c r="I202" i="1"/>
  <c r="H202" i="1"/>
  <c r="J201" i="1"/>
  <c r="I201" i="1"/>
  <c r="I200" i="1" s="1"/>
  <c r="H201" i="1"/>
  <c r="J199" i="1"/>
  <c r="I199" i="1"/>
  <c r="H199" i="1"/>
  <c r="J198" i="1"/>
  <c r="I198" i="1"/>
  <c r="H198" i="1"/>
  <c r="J197" i="1"/>
  <c r="I197" i="1"/>
  <c r="H197" i="1"/>
  <c r="H196" i="1"/>
  <c r="H195" i="1"/>
  <c r="J194" i="1"/>
  <c r="I194" i="1"/>
  <c r="H194" i="1"/>
  <c r="J187" i="1"/>
  <c r="I187" i="1"/>
  <c r="J183" i="1"/>
  <c r="I183" i="1"/>
  <c r="H183" i="1"/>
  <c r="J162" i="1"/>
  <c r="I162" i="1"/>
  <c r="H162" i="1"/>
  <c r="J155" i="1"/>
  <c r="I155" i="1"/>
  <c r="H155" i="1"/>
  <c r="J150" i="1"/>
  <c r="I150" i="1"/>
  <c r="H150" i="1"/>
  <c r="J120" i="1"/>
  <c r="I120" i="1"/>
  <c r="H120" i="1"/>
  <c r="H151" i="1" s="1"/>
  <c r="J117" i="1"/>
  <c r="I117" i="1"/>
  <c r="H117" i="1"/>
  <c r="J102" i="1"/>
  <c r="I102" i="1"/>
  <c r="H102" i="1"/>
  <c r="J64" i="1"/>
  <c r="I64" i="1"/>
  <c r="J62" i="1"/>
  <c r="I62" i="1"/>
  <c r="H62" i="1"/>
  <c r="J54" i="1"/>
  <c r="I54" i="1"/>
  <c r="H54" i="1"/>
  <c r="J44" i="1"/>
  <c r="I44" i="1"/>
  <c r="H44" i="1"/>
  <c r="J42" i="1"/>
  <c r="I42" i="1"/>
  <c r="H42" i="1"/>
  <c r="I40" i="1"/>
  <c r="H40" i="1"/>
  <c r="J37" i="1"/>
  <c r="I37" i="1"/>
  <c r="H37" i="1"/>
  <c r="J32" i="1"/>
  <c r="I32" i="1"/>
  <c r="H32" i="1"/>
  <c r="J28" i="1"/>
  <c r="I28" i="1"/>
  <c r="H28" i="1"/>
  <c r="J17" i="1"/>
  <c r="I17" i="1"/>
  <c r="H17" i="1"/>
  <c r="J193" i="1" l="1"/>
  <c r="N219" i="2"/>
  <c r="N231" i="2" s="1"/>
  <c r="H200" i="1"/>
  <c r="I71" i="2"/>
  <c r="M71" i="2"/>
  <c r="K220" i="2"/>
  <c r="K219" i="2" s="1"/>
  <c r="K231" i="2" s="1"/>
  <c r="I219" i="2"/>
  <c r="I231" i="2" s="1"/>
  <c r="L169" i="2"/>
  <c r="J188" i="1"/>
  <c r="H188" i="1"/>
  <c r="H193" i="1"/>
  <c r="N71" i="2"/>
  <c r="N169" i="2"/>
  <c r="J220" i="2"/>
  <c r="J219" i="2" s="1"/>
  <c r="L212" i="2"/>
  <c r="P212" i="2"/>
  <c r="L219" i="2"/>
  <c r="L71" i="2"/>
  <c r="P71" i="2"/>
  <c r="H65" i="1"/>
  <c r="I65" i="1"/>
  <c r="I188" i="1"/>
  <c r="J65" i="1"/>
  <c r="I151" i="1"/>
  <c r="J151" i="1"/>
  <c r="I193" i="1"/>
  <c r="I204" i="1" s="1"/>
  <c r="J200" i="1"/>
  <c r="K71" i="2"/>
  <c r="O71" i="2"/>
  <c r="K135" i="2"/>
  <c r="M169" i="2"/>
  <c r="J212" i="2"/>
  <c r="I212" i="2"/>
  <c r="M212" i="2"/>
  <c r="M213" i="2" s="1"/>
  <c r="M214" i="2" s="1"/>
  <c r="M219" i="2"/>
  <c r="M231" i="2" s="1"/>
  <c r="J231" i="2"/>
  <c r="J71" i="2"/>
  <c r="P220" i="2"/>
  <c r="P219" i="2" s="1"/>
  <c r="P231" i="2" s="1"/>
  <c r="L231" i="2"/>
  <c r="J135" i="2"/>
  <c r="J169" i="2" s="1"/>
  <c r="J213" i="2" s="1"/>
  <c r="J214" i="2" s="1"/>
  <c r="O86" i="2"/>
  <c r="O220" i="2" s="1"/>
  <c r="O219" i="2" s="1"/>
  <c r="O231" i="2" s="1"/>
  <c r="K111" i="2"/>
  <c r="P111" i="2"/>
  <c r="P169" i="2" s="1"/>
  <c r="I135" i="2"/>
  <c r="I169" i="2" s="1"/>
  <c r="H189" i="1"/>
  <c r="H190" i="1" s="1"/>
  <c r="J204" i="1" l="1"/>
  <c r="I189" i="1"/>
  <c r="I190" i="1" s="1"/>
  <c r="N213" i="2"/>
  <c r="N214" i="2" s="1"/>
  <c r="L213" i="2"/>
  <c r="L214" i="2" s="1"/>
  <c r="H204" i="1"/>
  <c r="P213" i="2"/>
  <c r="P214" i="2" s="1"/>
  <c r="I213" i="2"/>
  <c r="I214" i="2" s="1"/>
  <c r="K169" i="2"/>
  <c r="K213" i="2" s="1"/>
  <c r="K214" i="2" s="1"/>
  <c r="J189" i="1"/>
  <c r="J190" i="1" s="1"/>
  <c r="O111" i="2"/>
  <c r="O169" i="2" s="1"/>
  <c r="O213" i="2" s="1"/>
  <c r="O214" i="2" s="1"/>
</calcChain>
</file>

<file path=xl/comments1.xml><?xml version="1.0" encoding="utf-8"?>
<comments xmlns="http://schemas.openxmlformats.org/spreadsheetml/2006/main">
  <authors>
    <author>Snieguole Kacerauskaite</author>
    <author>Sniega</author>
  </authors>
  <commentList>
    <comment ref="D14" authorId="0" shapeId="0">
      <text>
        <r>
          <rPr>
            <b/>
            <sz val="9"/>
            <color indexed="81"/>
            <rFont val="Tahoma"/>
            <family val="2"/>
            <charset val="186"/>
          </rPr>
          <t>Trumpalaikiai projektai - iki 1 metų</t>
        </r>
        <r>
          <rPr>
            <sz val="9"/>
            <color indexed="81"/>
            <rFont val="Tahoma"/>
            <family val="2"/>
            <charset val="186"/>
          </rPr>
          <t xml:space="preserve">
Buvusios 2017 m. priemonės:
01010102. Socialinę atskirtį mažinančių kultūros projektų dalinis finansavimas (25 t. €) 
01010103. Kultūros, meno, edukacinės veiklos ir leidybos projektų dalinis finansavimas (155 t. €/169,4 t. €))
01010104. Kultūros kvartalui įveiklinti skirtų projektų dalinis finansavimas (40 t. €)
01010201. Jūrinės kultūros projektų dalinis finansavimas (21 t. €)
Iš viso: 264 t. € (patvirtinta)/249,4 t. € (patikslinta)</t>
        </r>
      </text>
    </comment>
    <comment ref="K14" authorId="0" shapeId="0">
      <text>
        <r>
          <rPr>
            <b/>
            <sz val="9"/>
            <color indexed="81"/>
            <rFont val="Tahoma"/>
            <family val="2"/>
            <charset val="186"/>
          </rPr>
          <t>Trumpalaikiai projektai - iki 1 metų:</t>
        </r>
        <r>
          <rPr>
            <sz val="9"/>
            <color indexed="81"/>
            <rFont val="Tahoma"/>
            <family val="2"/>
            <charset val="186"/>
          </rPr>
          <t xml:space="preserve">
Vizualieji menai
Scenos menai
Istorinė atmintis, etninė kultūra, paveldas
Jūrinės kultūra
Bendruomeniniai projektai
Kultūros edukacija
Menininkų rezidencijos
Kultūros ir kūrybinių industrijų plėtra
Kultūros ir urbanistinės plėtros sinergija, architektūra, dizainas, menas viešosiose erdvėse</t>
        </r>
      </text>
    </comment>
    <comment ref="D18" authorId="0" shapeId="0">
      <text>
        <r>
          <rPr>
            <b/>
            <sz val="9"/>
            <color indexed="81"/>
            <rFont val="Tahoma"/>
            <family val="2"/>
            <charset val="186"/>
          </rPr>
          <t xml:space="preserve">Ilgalaikiai projektai - iki 3 metų
</t>
        </r>
        <r>
          <rPr>
            <sz val="9"/>
            <color indexed="81"/>
            <rFont val="Tahoma"/>
            <family val="2"/>
            <charset val="186"/>
          </rPr>
          <t xml:space="preserve">
</t>
        </r>
      </text>
    </comment>
    <comment ref="L38" authorId="0" shapeId="0">
      <text>
        <r>
          <rPr>
            <sz val="9"/>
            <color indexed="81"/>
            <rFont val="Tahoma"/>
            <family val="2"/>
            <charset val="186"/>
          </rPr>
          <t xml:space="preserve">Klaipėdos pilies džiazo festivalis, 
XLII festivalis „Klaipėdos muzikos pavasaris“, 
Tarptautinis festivalis „Muzikinis rugpjūtis pajūryje“, 
Tarptautinis šiuolaikinio meno festivalis „Plartforma“, 
Tarptautinis teatro festivalis „Jauno teatro dienos“
Tradicinis tarptautinis folkloro festivalis "Parbėg laivelis"
</t>
        </r>
      </text>
    </comment>
    <comment ref="M38" authorId="0" shapeId="0">
      <text>
        <r>
          <rPr>
            <sz val="9"/>
            <color indexed="81"/>
            <rFont val="Tahoma"/>
            <family val="2"/>
            <charset val="186"/>
          </rPr>
          <t xml:space="preserve">Tarptautinis lėlių teatro festivalis „Materia Magica“, 
XIX tarptautinis gatvės teatrų festivalis „Šermukšnis“, 
Klaipėdos pilies džiazo festivalis, 
XLII festivalis „Klaipėdos muzikos pavasaris“, 
Tarptautinis festivalis „Muzikinis rugpjūtis pajūryje“, 
Tarptautinis šiuolaikinio meno festivalis „Plartforma“, 
Tarptautinis teatro festivalis „Jauno teatro dienos“
</t>
        </r>
      </text>
    </comment>
    <comment ref="D47" authorId="0" shapeId="0">
      <text>
        <r>
          <rPr>
            <sz val="9"/>
            <color indexed="81"/>
            <rFont val="Tahoma"/>
            <family val="2"/>
            <charset val="186"/>
          </rPr>
          <t>Gelės, Padėkos kaukės + ceremonija, Kultūros magistrai (2 žiedai) + ceremonija, garbės piliečio ženklas + ceremonija, Albatrosas (3 + ceremonija), Meorialinai objektai (tvarkymas) + Medalio -Apdovanojimo „Už meilę Klaipėdai“:  įstegimas ir sukūrimas ( 15 medalių?).</t>
        </r>
      </text>
    </comment>
    <comment ref="D50" authorId="0" shapeId="0">
      <text>
        <r>
          <rPr>
            <sz val="9"/>
            <color indexed="81"/>
            <rFont val="Tahoma"/>
            <family val="2"/>
            <charset val="186"/>
          </rPr>
          <t>Valstybines šventes - Sausio 13, Sausio 15, Vasario 16,  Kovo 11 ir Liepos 6 - organizuos kultūros centras ŽR.</t>
        </r>
      </text>
    </comment>
    <comment ref="M50" authorId="0" shapeId="0">
      <text>
        <r>
          <rPr>
            <sz val="9"/>
            <color indexed="81"/>
            <rFont val="Tahoma"/>
            <family val="2"/>
            <charset val="186"/>
          </rPr>
          <t xml:space="preserve">
Sausio 15-oji, Kovo 11-oji,  Vasario 16 ir Liepos 6</t>
        </r>
      </text>
    </comment>
    <comment ref="N50" authorId="0" shapeId="0">
      <text>
        <r>
          <rPr>
            <sz val="9"/>
            <color indexed="81"/>
            <rFont val="Tahoma"/>
            <family val="2"/>
            <charset val="186"/>
          </rPr>
          <t xml:space="preserve">
Sausio 15-oji, Kovo 11-oji,  Vasario 16 ir Liepos 6</t>
        </r>
      </text>
    </comment>
    <comment ref="D51" authorId="0" shapeId="0">
      <text>
        <r>
          <rPr>
            <sz val="9"/>
            <color indexed="81"/>
            <rFont val="Tahoma"/>
            <family val="2"/>
            <charset val="186"/>
          </rPr>
          <t>Kalėdos - 70.000 Eur, Šviesų festas - 150.000, Miesto gimtadienis - Lėšos planuojamos MLIM, Tremtinių pavežėjimas - 1500 Eur, Vydūno metai - 5000 Eur, Kultūros diena - 5.000 Eur, Dainų šventė- 15000 Eur</t>
        </r>
      </text>
    </comment>
    <comment ref="E93" authorId="1" shapeId="0">
      <text>
        <r>
          <rPr>
            <sz val="9"/>
            <color indexed="81"/>
            <rFont val="Tahoma"/>
            <family val="2"/>
            <charset val="186"/>
          </rPr>
          <t xml:space="preserve">"Modernizuoti Mažosios Lietuvos istorijos muziejaus ekspozicijas"
</t>
        </r>
      </text>
    </comment>
    <comment ref="G127" authorId="0" shapeId="0">
      <text>
        <r>
          <rPr>
            <b/>
            <sz val="9"/>
            <color indexed="81"/>
            <rFont val="Tahoma"/>
            <family val="2"/>
            <charset val="186"/>
          </rPr>
          <t>Vienuolių lėšos</t>
        </r>
        <r>
          <rPr>
            <sz val="9"/>
            <color indexed="81"/>
            <rFont val="Tahoma"/>
            <family val="2"/>
            <charset val="186"/>
          </rPr>
          <t xml:space="preserve">
</t>
        </r>
      </text>
    </comment>
    <comment ref="D137" authorId="0" shapeId="0">
      <text>
        <r>
          <rPr>
            <sz val="9"/>
            <color indexed="81"/>
            <rFont val="Tahoma"/>
            <family val="2"/>
            <charset val="186"/>
          </rPr>
          <t>Projekto pradžia - 2018 m. sausis, trukmė 20 mėn.</t>
        </r>
      </text>
    </comment>
    <comment ref="K137" authorId="0" shapeId="0">
      <text>
        <r>
          <rPr>
            <b/>
            <sz val="9"/>
            <color indexed="81"/>
            <rFont val="Tahoma"/>
            <family val="2"/>
            <charset val="186"/>
          </rPr>
          <t>Renovuoti 2 pastatai vienuolyno teritorijoje -</t>
        </r>
        <r>
          <rPr>
            <sz val="9"/>
            <color indexed="81"/>
            <rFont val="Tahoma"/>
            <family val="2"/>
            <charset val="186"/>
          </rPr>
          <t xml:space="preserve"> </t>
        </r>
        <r>
          <rPr>
            <b/>
            <i/>
            <sz val="9"/>
            <color indexed="81"/>
            <rFont val="Tahoma"/>
            <family val="2"/>
            <charset val="186"/>
          </rPr>
          <t>koplyčios</t>
        </r>
        <r>
          <rPr>
            <sz val="9"/>
            <color indexed="81"/>
            <rFont val="Tahoma"/>
            <family val="2"/>
            <charset val="186"/>
          </rPr>
          <t xml:space="preserve"> pritaikymas muzikinei – koncertinei veiklai (kapitalinis remontas įrengiant šildymo, vėsinimo, vėdinimo, drėkinimo sistemas) ir Klaipėdos Šv. Pranciškaus Asyžiečio </t>
        </r>
        <r>
          <rPr>
            <b/>
            <i/>
            <sz val="9"/>
            <color indexed="81"/>
            <rFont val="Tahoma"/>
            <family val="2"/>
            <charset val="186"/>
          </rPr>
          <t>vienuolyno patalpų</t>
        </r>
        <r>
          <rPr>
            <sz val="9"/>
            <color indexed="81"/>
            <rFont val="Tahoma"/>
            <family val="2"/>
            <charset val="186"/>
          </rPr>
          <t xml:space="preserve"> pritaikymas galerijai (kapitalinis remontas)
</t>
        </r>
      </text>
    </comment>
    <comment ref="D140" authorId="0" shapeId="0">
      <text>
        <r>
          <rPr>
            <sz val="9"/>
            <color indexed="81"/>
            <rFont val="Tahoma"/>
            <family val="2"/>
            <charset val="186"/>
          </rPr>
          <t xml:space="preserve">Pagal 2017-04-03 įsakymą AD1-812 </t>
        </r>
        <r>
          <rPr>
            <b/>
            <sz val="9"/>
            <color indexed="81"/>
            <rFont val="Tahoma"/>
            <family val="2"/>
            <charset val="186"/>
          </rPr>
          <t xml:space="preserve">2018 m. </t>
        </r>
        <r>
          <rPr>
            <sz val="9"/>
            <color indexed="81"/>
            <rFont val="Tahoma"/>
            <family val="2"/>
            <charset val="186"/>
          </rPr>
          <t>turėtų būti parengtas techn. projektas (5.000 Eur) ir</t>
        </r>
        <r>
          <rPr>
            <b/>
            <sz val="9"/>
            <color indexed="81"/>
            <rFont val="Tahoma"/>
            <family val="2"/>
            <charset val="186"/>
          </rPr>
          <t xml:space="preserve"> 2019 m.</t>
        </r>
        <r>
          <rPr>
            <sz val="9"/>
            <color indexed="81"/>
            <rFont val="Tahoma"/>
            <family val="2"/>
            <charset val="186"/>
          </rPr>
          <t xml:space="preserve"> įrengtas liftas (80.000 Eur)</t>
        </r>
      </text>
    </comment>
    <comment ref="D153" authorId="0" shapeId="0">
      <text>
        <r>
          <rPr>
            <sz val="9"/>
            <color indexed="81"/>
            <rFont val="Tahoma"/>
            <family val="2"/>
            <charset val="186"/>
          </rPr>
          <t xml:space="preserve">2018 m. pradžioje ketinama eiti į kolegiją, diskutuoti dėl tolesnio įgyvendinimo. Lėšos numatomos skaitmeninimui
</t>
        </r>
      </text>
    </comment>
    <comment ref="E153" authorId="0" shapeId="0">
      <text>
        <r>
          <rPr>
            <sz val="9"/>
            <color indexed="81"/>
            <rFont val="Tahoma"/>
            <family val="2"/>
            <charset val="186"/>
          </rPr>
          <t xml:space="preserve">"Parengti ir įgyvendinti dailės palikimo išsaugojimo Klaipėdos mieste koncepciją ir programą"
</t>
        </r>
      </text>
    </comment>
    <comment ref="E156" authorId="1" shapeId="0">
      <text>
        <r>
          <rPr>
            <sz val="9"/>
            <color indexed="81"/>
            <rFont val="Tahoma"/>
            <family val="2"/>
            <charset val="186"/>
          </rPr>
          <t xml:space="preserve">"Sukurti ir viešinti pažintinius maršrutus, integruoti juos į tarptautinius kultūros ir turizmo kelius"
</t>
        </r>
      </text>
    </comment>
    <comment ref="D184" authorId="0" shapeId="0">
      <text>
        <r>
          <rPr>
            <sz val="9"/>
            <color indexed="81"/>
            <rFont val="Tahoma"/>
            <family val="2"/>
            <charset val="186"/>
          </rPr>
          <t xml:space="preserve">Buvusi priemonė "Baltijos jūros regiono šalių kultūrinį bendradarbiavimą skatinančių renginių organizavimas"
</t>
        </r>
      </text>
    </comment>
    <comment ref="E185" authorId="1" shapeId="0">
      <text>
        <r>
          <rPr>
            <sz val="9"/>
            <color indexed="81"/>
            <rFont val="Tahoma"/>
            <family val="2"/>
            <charset val="186"/>
          </rPr>
          <t xml:space="preserve">"Organizuoti Baltijos jūros regiono šalių  kultūros forumus"
</t>
        </r>
      </text>
    </comment>
  </commentList>
</comments>
</file>

<file path=xl/comments2.xml><?xml version="1.0" encoding="utf-8"?>
<comments xmlns="http://schemas.openxmlformats.org/spreadsheetml/2006/main">
  <authors>
    <author>Snieguole Kacerauskaite</author>
    <author>Sniega</author>
  </authors>
  <commentList>
    <comment ref="D14" authorId="0" shapeId="0">
      <text>
        <r>
          <rPr>
            <b/>
            <sz val="9"/>
            <color indexed="81"/>
            <rFont val="Tahoma"/>
            <family val="2"/>
            <charset val="186"/>
          </rPr>
          <t>Trumpalaikiai projektai - iki 1 metų</t>
        </r>
        <r>
          <rPr>
            <sz val="9"/>
            <color indexed="81"/>
            <rFont val="Tahoma"/>
            <family val="2"/>
            <charset val="186"/>
          </rPr>
          <t xml:space="preserve">
Buvusios 2017 m. priemonės:
01010102. Socialinę atskirtį mažinančių kultūros projektų dalinis finansavimas (25 t. €) 
01010103. Kultūros, meno, edukacinės veiklos ir leidybos projektų dalinis finansavimas (155 t. €/169,4 t. €))
01010104. Kultūros kvartalui įveiklinti skirtų projektų dalinis finansavimas (40 t. €)
01010201. Jūrinės kultūros projektų dalinis finansavimas (21 t. €)
Iš viso: 264 t. € (patvirtinta)/249,4 t. € (patikslinta)</t>
        </r>
      </text>
    </comment>
    <comment ref="M14" authorId="0" shapeId="0">
      <text>
        <r>
          <rPr>
            <b/>
            <sz val="9"/>
            <color indexed="81"/>
            <rFont val="Tahoma"/>
            <family val="2"/>
            <charset val="186"/>
          </rPr>
          <t>Trumpalaikiai projektai - iki 1 metų:</t>
        </r>
        <r>
          <rPr>
            <sz val="9"/>
            <color indexed="81"/>
            <rFont val="Tahoma"/>
            <family val="2"/>
            <charset val="186"/>
          </rPr>
          <t xml:space="preserve">
Vizualieji menai
Scenos menai
Istorinė atmintis, etninė kultūra, paveldas
Jūrinės kultūra
Bendruomeniniai projektai
Kultūros edukacija
Menininkų rezidencijos
Kultūros ir kūrybinių industrijų plėtra
Kultūros ir urbanistinės plėtros sinergija, architektūra, dizainas, menas viešosiose erdvėse</t>
        </r>
      </text>
    </comment>
    <comment ref="D18" authorId="0" shapeId="0">
      <text>
        <r>
          <rPr>
            <b/>
            <sz val="9"/>
            <color indexed="81"/>
            <rFont val="Tahoma"/>
            <family val="2"/>
            <charset val="186"/>
          </rPr>
          <t xml:space="preserve">Ilgalaikiai projektai - iki 3 metų
</t>
        </r>
        <r>
          <rPr>
            <sz val="9"/>
            <color indexed="81"/>
            <rFont val="Tahoma"/>
            <family val="2"/>
            <charset val="186"/>
          </rPr>
          <t xml:space="preserve">
</t>
        </r>
      </text>
    </comment>
    <comment ref="N38" authorId="0" shapeId="0">
      <text>
        <r>
          <rPr>
            <sz val="9"/>
            <color indexed="81"/>
            <rFont val="Tahoma"/>
            <family val="2"/>
            <charset val="186"/>
          </rPr>
          <t xml:space="preserve">Klaipėdos pilies džiazo festivalis, 
XLII festivalis „Klaipėdos muzikos pavasaris“, 
Tarptautinis festivalis „Muzikinis rugpjūtis pajūryje“, 
Tarptautinis šiuolaikinio meno festivalis „Plartforma“, 
Tarptautinis teatro festivalis „Jauno teatro dienos“
Tradicinis tarptautinis folkloro festivalis "Parbėg laivelis"
</t>
        </r>
      </text>
    </comment>
    <comment ref="O38" authorId="0" shapeId="0">
      <text>
        <r>
          <rPr>
            <sz val="9"/>
            <color indexed="81"/>
            <rFont val="Tahoma"/>
            <family val="2"/>
            <charset val="186"/>
          </rPr>
          <t xml:space="preserve">Tarptautinis lėlių teatro festivalis „Materia Magica“, 
XIX tarptautinis gatvės teatrų festivalis „Šermukšnis“, 
Klaipėdos pilies džiazo festivalis, 
XLII festivalis „Klaipėdos muzikos pavasaris“, 
Tarptautinis festivalis „Muzikinis rugpjūtis pajūryje“, 
Tarptautinis šiuolaikinio meno festivalis „Plartforma“, 
Tarptautinis teatro festivalis „Jauno teatro dienos“
</t>
        </r>
      </text>
    </comment>
    <comment ref="D47" authorId="0" shapeId="0">
      <text>
        <r>
          <rPr>
            <sz val="9"/>
            <color indexed="81"/>
            <rFont val="Tahoma"/>
            <family val="2"/>
            <charset val="186"/>
          </rPr>
          <t>Gelės, Padėkos kaukės + ceremonija, Kultūros magistrai (2 žiedai) + ceremonija, garbės piliečio ženklas + ceremonija, Albatrosas (3 + ceremonija), Meorialinai objektai (tvarkymas) + Medalio -Apdovanojimo „Už meilę Klaipėdai“:  įstegimas ir sukūrimas ( 15 medalių?).</t>
        </r>
      </text>
    </comment>
    <comment ref="D50" authorId="0" shapeId="0">
      <text>
        <r>
          <rPr>
            <sz val="9"/>
            <color indexed="81"/>
            <rFont val="Tahoma"/>
            <family val="2"/>
            <charset val="186"/>
          </rPr>
          <t>Valstybines šventes - Sausio 13, Sausio 15, Vasario 16,  Kovo 11 ir Liepos 6 - organizuos kultūros centras ŽR.</t>
        </r>
      </text>
    </comment>
    <comment ref="O50" authorId="0" shapeId="0">
      <text>
        <r>
          <rPr>
            <sz val="9"/>
            <color indexed="81"/>
            <rFont val="Tahoma"/>
            <family val="2"/>
            <charset val="186"/>
          </rPr>
          <t xml:space="preserve">
Sausio 15-oji, Kovo 11-oji,  Vasario 16 ir Liepos 6</t>
        </r>
      </text>
    </comment>
    <comment ref="P50" authorId="0" shapeId="0">
      <text>
        <r>
          <rPr>
            <sz val="9"/>
            <color indexed="81"/>
            <rFont val="Tahoma"/>
            <family val="2"/>
            <charset val="186"/>
          </rPr>
          <t xml:space="preserve">
Sausio 15-oji, Kovo 11-oji,  Vasario 16 ir Liepos 6</t>
        </r>
      </text>
    </comment>
    <comment ref="D51" authorId="0" shapeId="0">
      <text>
        <r>
          <rPr>
            <sz val="9"/>
            <color indexed="81"/>
            <rFont val="Tahoma"/>
            <family val="2"/>
            <charset val="186"/>
          </rPr>
          <t>Kalėdos - 70.000 Eur, Šviesų festas - 150.000, Miesto gimtadienis - Lėšos planuojamos MLIM, Tremtinių pavežėjimas - 1500 Eur, Vydūno metai - 5000 Eur, Kultūros diena - 5.000 Eur, Dainų šventė- 15000 Eur</t>
        </r>
      </text>
    </comment>
    <comment ref="E93" authorId="1" shapeId="0">
      <text>
        <r>
          <rPr>
            <sz val="9"/>
            <color indexed="81"/>
            <rFont val="Tahoma"/>
            <family val="2"/>
            <charset val="186"/>
          </rPr>
          <t xml:space="preserve">"Modernizuoti Mažosios Lietuvos istorijos muziejaus ekspozicijas"
</t>
        </r>
      </text>
    </comment>
    <comment ref="G127" authorId="0" shapeId="0">
      <text>
        <r>
          <rPr>
            <b/>
            <sz val="9"/>
            <color indexed="81"/>
            <rFont val="Tahoma"/>
            <family val="2"/>
            <charset val="186"/>
          </rPr>
          <t>Vienuolių lėšos</t>
        </r>
        <r>
          <rPr>
            <sz val="9"/>
            <color indexed="81"/>
            <rFont val="Tahoma"/>
            <family val="2"/>
            <charset val="186"/>
          </rPr>
          <t xml:space="preserve">
</t>
        </r>
      </text>
    </comment>
    <comment ref="D137" authorId="0" shapeId="0">
      <text>
        <r>
          <rPr>
            <sz val="9"/>
            <color indexed="81"/>
            <rFont val="Tahoma"/>
            <family val="2"/>
            <charset val="186"/>
          </rPr>
          <t>Projekto pradžia - 2018 m. sausis, trukmė 20 mėn.</t>
        </r>
      </text>
    </comment>
    <comment ref="M137" authorId="0" shapeId="0">
      <text>
        <r>
          <rPr>
            <b/>
            <sz val="9"/>
            <color indexed="81"/>
            <rFont val="Tahoma"/>
            <family val="2"/>
            <charset val="186"/>
          </rPr>
          <t>Renovuoti 2 pastatai vienuolyno teritorijoje -</t>
        </r>
        <r>
          <rPr>
            <sz val="9"/>
            <color indexed="81"/>
            <rFont val="Tahoma"/>
            <family val="2"/>
            <charset val="186"/>
          </rPr>
          <t xml:space="preserve"> </t>
        </r>
        <r>
          <rPr>
            <b/>
            <i/>
            <sz val="9"/>
            <color indexed="81"/>
            <rFont val="Tahoma"/>
            <family val="2"/>
            <charset val="186"/>
          </rPr>
          <t>koplyčios</t>
        </r>
        <r>
          <rPr>
            <sz val="9"/>
            <color indexed="81"/>
            <rFont val="Tahoma"/>
            <family val="2"/>
            <charset val="186"/>
          </rPr>
          <t xml:space="preserve"> pritaikymas muzikinei – koncertinei veiklai (kapitalinis remontas įrengiant šildymo, vėsinimo, vėdinimo, drėkinimo sistemas) ir Klaipėdos Šv. Pranciškaus Asyžiečio </t>
        </r>
        <r>
          <rPr>
            <b/>
            <i/>
            <sz val="9"/>
            <color indexed="81"/>
            <rFont val="Tahoma"/>
            <family val="2"/>
            <charset val="186"/>
          </rPr>
          <t>vienuolyno patalpų</t>
        </r>
        <r>
          <rPr>
            <sz val="9"/>
            <color indexed="81"/>
            <rFont val="Tahoma"/>
            <family val="2"/>
            <charset val="186"/>
          </rPr>
          <t xml:space="preserve"> pritaikymas galerijai (kapitalinis remontas)
</t>
        </r>
      </text>
    </comment>
    <comment ref="D140" authorId="0" shapeId="0">
      <text>
        <r>
          <rPr>
            <sz val="9"/>
            <color indexed="81"/>
            <rFont val="Tahoma"/>
            <family val="2"/>
            <charset val="186"/>
          </rPr>
          <t xml:space="preserve">Pagal 2017-04-03 įsakymą AD1-812 </t>
        </r>
        <r>
          <rPr>
            <b/>
            <sz val="9"/>
            <color indexed="81"/>
            <rFont val="Tahoma"/>
            <family val="2"/>
            <charset val="186"/>
          </rPr>
          <t xml:space="preserve">2018 m. </t>
        </r>
        <r>
          <rPr>
            <sz val="9"/>
            <color indexed="81"/>
            <rFont val="Tahoma"/>
            <family val="2"/>
            <charset val="186"/>
          </rPr>
          <t>turėtų būti parengtas techn. projektas (5.000 Eur) ir</t>
        </r>
        <r>
          <rPr>
            <b/>
            <sz val="9"/>
            <color indexed="81"/>
            <rFont val="Tahoma"/>
            <family val="2"/>
            <charset val="186"/>
          </rPr>
          <t xml:space="preserve"> 2019 m.</t>
        </r>
        <r>
          <rPr>
            <sz val="9"/>
            <color indexed="81"/>
            <rFont val="Tahoma"/>
            <family val="2"/>
            <charset val="186"/>
          </rPr>
          <t xml:space="preserve"> įrengtas liftas (80.000 Eur)</t>
        </r>
      </text>
    </comment>
    <comment ref="D153" authorId="0" shapeId="0">
      <text>
        <r>
          <rPr>
            <sz val="9"/>
            <color indexed="81"/>
            <rFont val="Tahoma"/>
            <family val="2"/>
            <charset val="186"/>
          </rPr>
          <t xml:space="preserve">2018 m. pradžioje ketinama eiti į kolegiją, diskutuoti dėl tolesnio įgyvendinimo. Lėšos numatomos skaitmeninimui
</t>
        </r>
      </text>
    </comment>
    <comment ref="E153" authorId="0" shapeId="0">
      <text>
        <r>
          <rPr>
            <sz val="9"/>
            <color indexed="81"/>
            <rFont val="Tahoma"/>
            <family val="2"/>
            <charset val="186"/>
          </rPr>
          <t xml:space="preserve">"Parengti ir įgyvendinti dailės palikimo išsaugojimo Klaipėdos mieste koncepciją ir programą"
</t>
        </r>
      </text>
    </comment>
    <comment ref="E156" authorId="1" shapeId="0">
      <text>
        <r>
          <rPr>
            <sz val="9"/>
            <color indexed="81"/>
            <rFont val="Tahoma"/>
            <family val="2"/>
            <charset val="186"/>
          </rPr>
          <t xml:space="preserve">"Sukurti ir viešinti pažintinius maršrutus, integruoti juos į tarptautinius kultūros ir turizmo kelius"
</t>
        </r>
      </text>
    </comment>
    <comment ref="D184" authorId="0" shapeId="0">
      <text>
        <r>
          <rPr>
            <sz val="9"/>
            <color indexed="81"/>
            <rFont val="Tahoma"/>
            <family val="2"/>
            <charset val="186"/>
          </rPr>
          <t xml:space="preserve">Buvusi priemonė "Baltijos jūros regiono šalių kultūrinį bendradarbiavimą skatinančių renginių organizavimas"
</t>
        </r>
      </text>
    </comment>
    <comment ref="E185" authorId="1" shapeId="0">
      <text>
        <r>
          <rPr>
            <sz val="9"/>
            <color indexed="81"/>
            <rFont val="Tahoma"/>
            <family val="2"/>
            <charset val="186"/>
          </rPr>
          <t xml:space="preserve">"Organizuoti Baltijos jūros regiono šalių  kultūros forumus"
</t>
        </r>
      </text>
    </comment>
  </commentList>
</comments>
</file>

<file path=xl/comments3.xml><?xml version="1.0" encoding="utf-8"?>
<comments xmlns="http://schemas.openxmlformats.org/spreadsheetml/2006/main">
  <authors>
    <author>Snieguole Kacerauskaite</author>
    <author>Sniega</author>
  </authors>
  <commentList>
    <comment ref="D14" authorId="0" shapeId="0">
      <text>
        <r>
          <rPr>
            <b/>
            <sz val="9"/>
            <color indexed="81"/>
            <rFont val="Tahoma"/>
            <family val="2"/>
            <charset val="186"/>
          </rPr>
          <t>Trumpalaikiai projektai - iki 1 metų</t>
        </r>
        <r>
          <rPr>
            <sz val="9"/>
            <color indexed="81"/>
            <rFont val="Tahoma"/>
            <family val="2"/>
            <charset val="186"/>
          </rPr>
          <t xml:space="preserve">
Buvusios 2017 m. priemonės:
01010102. Socialinę atskirtį mažinančių kultūros projektų dalinis finansavimas (25 t. €) 
01010103. Kultūros, meno, edukacinės veiklos ir leidybos projektų dalinis finansavimas (155 t. €/169,4 t. €))
01010104. Kultūros kvartalui įveiklinti skirtų projektų dalinis finansavimas (40 t. €)
01010201. Jūrinės kultūros projektų dalinis finansavimas (21 t. €)
Iš viso: 264 t. € (patvirtinta)/249,4 t. € (patikslinta)</t>
        </r>
      </text>
    </comment>
    <comment ref="Q14" authorId="0" shapeId="0">
      <text>
        <r>
          <rPr>
            <b/>
            <sz val="9"/>
            <color indexed="81"/>
            <rFont val="Tahoma"/>
            <family val="2"/>
            <charset val="186"/>
          </rPr>
          <t>Trumpalaikiai projektai - iki 1 metų:</t>
        </r>
        <r>
          <rPr>
            <sz val="9"/>
            <color indexed="81"/>
            <rFont val="Tahoma"/>
            <family val="2"/>
            <charset val="186"/>
          </rPr>
          <t xml:space="preserve">
Vizualieji menai
Scenos menai
Istorinė atmintis, etninė kultūra, paveldas
Jūrinės kultūra
Bendruomeniniai projektai
Kultūros edukacija
Menininkų rezidencijos
Kultūros ir kūrybinių industrijų plėtra
Kultūros ir urbanistinės plėtros sinergija, architektūra, dizainas, menas viešosiose erdvėse</t>
        </r>
      </text>
    </comment>
    <comment ref="D18" authorId="0" shapeId="0">
      <text>
        <r>
          <rPr>
            <b/>
            <sz val="9"/>
            <color indexed="81"/>
            <rFont val="Tahoma"/>
            <family val="2"/>
            <charset val="186"/>
          </rPr>
          <t xml:space="preserve">Ilgalaikiai projektai - iki 3 metų
</t>
        </r>
        <r>
          <rPr>
            <sz val="9"/>
            <color indexed="81"/>
            <rFont val="Tahoma"/>
            <family val="2"/>
            <charset val="186"/>
          </rPr>
          <t xml:space="preserve">
</t>
        </r>
      </text>
    </comment>
    <comment ref="S41" authorId="0" shapeId="0">
      <text>
        <r>
          <rPr>
            <sz val="9"/>
            <color indexed="81"/>
            <rFont val="Tahoma"/>
            <family val="2"/>
            <charset val="186"/>
          </rPr>
          <t xml:space="preserve">Klaipėdos pilies džiazo festivalis, 
XLII festivalis „Klaipėdos muzikos pavasaris“, 
Tarptautinis festivalis „Muzikinis rugpjūtis pajūryje“, 
Tarptautinis šiuolaikinio meno festivalis „Plartforma“, 
Tarptautinis teatro festivalis „Jauno teatro dienos“
Tradicinis tarptautinis folkloro festivalis "Parbėg laivelis"
</t>
        </r>
      </text>
    </comment>
    <comment ref="T41" authorId="0" shapeId="0">
      <text>
        <r>
          <rPr>
            <sz val="9"/>
            <color indexed="81"/>
            <rFont val="Tahoma"/>
            <family val="2"/>
            <charset val="186"/>
          </rPr>
          <t xml:space="preserve">Tarptautinis lėlių teatro festivalis „Materia Magica“, 
XIX tarptautinis gatvės teatrų festivalis „Šermukšnis“, 
Klaipėdos pilies džiazo festivalis, 
XLII festivalis „Klaipėdos muzikos pavasaris“, 
Tarptautinis festivalis „Muzikinis rugpjūtis pajūryje“, 
Tarptautinis šiuolaikinio meno festivalis „Plartforma“, 
Tarptautinis teatro festivalis „Jauno teatro dienos“
</t>
        </r>
      </text>
    </comment>
    <comment ref="D51" authorId="0" shapeId="0">
      <text>
        <r>
          <rPr>
            <sz val="9"/>
            <color indexed="81"/>
            <rFont val="Tahoma"/>
            <family val="2"/>
            <charset val="186"/>
          </rPr>
          <t>Gelės, Padėkos kaukės + ceremonija, Kultūros magistrai (2 žiedai) + ceremonija, garbės piliečio ženklas + ceremonija, Albatrosas (3 + ceremonija), Meorialinai objektai (tvarkymas) + Medalio -Apdovanojimo „Už meilę Klaipėdai“:  įstegimas ir sukūrimas ( 15 medalių?).</t>
        </r>
      </text>
    </comment>
    <comment ref="D54" authorId="0" shapeId="0">
      <text>
        <r>
          <rPr>
            <sz val="9"/>
            <color indexed="81"/>
            <rFont val="Tahoma"/>
            <family val="2"/>
            <charset val="186"/>
          </rPr>
          <t>Valstybines šventes - Sausio 13, Sausio 15, Vasario 16,  Kovo 11 ir Liepos 6 - organizuos kultūros centras ŽR.</t>
        </r>
      </text>
    </comment>
    <comment ref="R54" authorId="0" shapeId="0">
      <text>
        <r>
          <rPr>
            <b/>
            <sz val="9"/>
            <color indexed="81"/>
            <rFont val="Tahoma"/>
            <family val="2"/>
            <charset val="186"/>
          </rPr>
          <t>2017 m.</t>
        </r>
        <r>
          <rPr>
            <sz val="9"/>
            <color indexed="81"/>
            <rFont val="Tahoma"/>
            <family val="2"/>
            <charset val="186"/>
          </rPr>
          <t xml:space="preserve"> </t>
        </r>
        <r>
          <rPr>
            <b/>
            <i/>
            <sz val="9"/>
            <color indexed="81"/>
            <rFont val="Tahoma"/>
            <family val="2"/>
            <charset val="186"/>
          </rPr>
          <t>Sausio 15-oji</t>
        </r>
        <r>
          <rPr>
            <sz val="9"/>
            <color indexed="81"/>
            <rFont val="Tahoma"/>
            <family val="2"/>
            <charset val="186"/>
          </rPr>
          <t xml:space="preserve"> taps vienu iš pagrindinių Lietuvos kultūros sostinės atidarymo akcentų, todėl  planuojama šią atmintiną datą pažymėti naujomis formomis ir didesnės apimties renginiais. Tam reikalingas didesnis finansavimas (20.000 Eur). </t>
        </r>
        <r>
          <rPr>
            <b/>
            <i/>
            <sz val="9"/>
            <color indexed="81"/>
            <rFont val="Tahoma"/>
            <family val="2"/>
            <charset val="186"/>
          </rPr>
          <t xml:space="preserve">Kovo 11 </t>
        </r>
        <r>
          <rPr>
            <sz val="9"/>
            <color indexed="81"/>
            <rFont val="Tahoma"/>
            <family val="2"/>
            <charset val="186"/>
          </rPr>
          <t>paminėjimo renginius planuojama organizuoti Švyturio arenoje ir kitose miesto viešosiose erdvėse (30.000 €).</t>
        </r>
      </text>
    </comment>
    <comment ref="T54" authorId="0" shapeId="0">
      <text>
        <r>
          <rPr>
            <b/>
            <sz val="9"/>
            <color indexed="81"/>
            <rFont val="Tahoma"/>
            <family val="2"/>
            <charset val="186"/>
          </rPr>
          <t>Snieguole Kacerauskaite:</t>
        </r>
        <r>
          <rPr>
            <sz val="9"/>
            <color indexed="81"/>
            <rFont val="Tahoma"/>
            <family val="2"/>
            <charset val="186"/>
          </rPr>
          <t xml:space="preserve">
Sausio 15-oji, Kovo 11-oji,  Vasario 16 ir Liepos 6</t>
        </r>
      </text>
    </comment>
    <comment ref="U54" authorId="0" shapeId="0">
      <text>
        <r>
          <rPr>
            <b/>
            <sz val="9"/>
            <color indexed="81"/>
            <rFont val="Tahoma"/>
            <family val="2"/>
            <charset val="186"/>
          </rPr>
          <t>Snieguole Kacerauskaite:</t>
        </r>
        <r>
          <rPr>
            <sz val="9"/>
            <color indexed="81"/>
            <rFont val="Tahoma"/>
            <family val="2"/>
            <charset val="186"/>
          </rPr>
          <t xml:space="preserve">
Sausio 15-oji, Kovo 11-oji,  Vasario 16 ir Liepos 6</t>
        </r>
      </text>
    </comment>
    <comment ref="D55" authorId="0" shapeId="0">
      <text>
        <r>
          <rPr>
            <sz val="9"/>
            <color indexed="81"/>
            <rFont val="Tahoma"/>
            <family val="2"/>
            <charset val="186"/>
          </rPr>
          <t>Kalėdos - 70.000 Eur, Šviesų festas - 150.000, Miesto gimtadienis - Lėšos planuojamos MLIM, Tremtinių pavežėjimas - 1500 Eur, Vydūno metai - 5000 Eur, Kultūros diena - 5.000 Eur, Dainų šventė- 15000 Eur</t>
        </r>
      </text>
    </comment>
    <comment ref="E101" authorId="1" shapeId="0">
      <text>
        <r>
          <rPr>
            <sz val="9"/>
            <color indexed="81"/>
            <rFont val="Tahoma"/>
            <family val="2"/>
            <charset val="186"/>
          </rPr>
          <t xml:space="preserve">"Modernizuoti Mažosios Lietuvos istorijos muziejaus ekspozicijas"
</t>
        </r>
      </text>
    </comment>
    <comment ref="S115" authorId="0" shapeId="0">
      <text>
        <r>
          <rPr>
            <b/>
            <sz val="9"/>
            <color indexed="81"/>
            <rFont val="Tahoma"/>
            <family val="2"/>
            <charset val="186"/>
          </rPr>
          <t>Pakabinamų lubų keitimas</t>
        </r>
        <r>
          <rPr>
            <sz val="9"/>
            <color indexed="81"/>
            <rFont val="Tahoma"/>
            <family val="2"/>
            <charset val="186"/>
          </rPr>
          <t xml:space="preserve">
</t>
        </r>
      </text>
    </comment>
    <comment ref="D154" authorId="0" shapeId="0">
      <text>
        <r>
          <rPr>
            <b/>
            <sz val="9"/>
            <color indexed="81"/>
            <rFont val="Tahoma"/>
            <family val="2"/>
            <charset val="186"/>
          </rPr>
          <t>Snieguole Kacerauskaite:</t>
        </r>
        <r>
          <rPr>
            <sz val="9"/>
            <color indexed="81"/>
            <rFont val="Tahoma"/>
            <family val="2"/>
            <charset val="186"/>
          </rPr>
          <t xml:space="preserve">
Projekto pradžia - 2018 m. sausis, trukmė 20 mėn.</t>
        </r>
      </text>
    </comment>
    <comment ref="Q154" authorId="0" shapeId="0">
      <text>
        <r>
          <rPr>
            <b/>
            <sz val="9"/>
            <color indexed="81"/>
            <rFont val="Tahoma"/>
            <family val="2"/>
            <charset val="186"/>
          </rPr>
          <t>Renovuoti 2 pastatai vienuolyno teritorijoje -</t>
        </r>
        <r>
          <rPr>
            <sz val="9"/>
            <color indexed="81"/>
            <rFont val="Tahoma"/>
            <family val="2"/>
            <charset val="186"/>
          </rPr>
          <t xml:space="preserve"> </t>
        </r>
        <r>
          <rPr>
            <b/>
            <i/>
            <sz val="9"/>
            <color indexed="81"/>
            <rFont val="Tahoma"/>
            <family val="2"/>
            <charset val="186"/>
          </rPr>
          <t>koplyčios</t>
        </r>
        <r>
          <rPr>
            <sz val="9"/>
            <color indexed="81"/>
            <rFont val="Tahoma"/>
            <family val="2"/>
            <charset val="186"/>
          </rPr>
          <t xml:space="preserve"> pritaikymas muzikinei – koncertinei veiklai (kapitalinis remontas įrengiant šildymo, vėsinimo, vėdinimo, drėkinimo sistemas) ir Klaipėdos Šv. Pranciškaus Asyžiečio </t>
        </r>
        <r>
          <rPr>
            <b/>
            <i/>
            <sz val="9"/>
            <color indexed="81"/>
            <rFont val="Tahoma"/>
            <family val="2"/>
            <charset val="186"/>
          </rPr>
          <t>vienuolyno patalpų</t>
        </r>
        <r>
          <rPr>
            <sz val="9"/>
            <color indexed="81"/>
            <rFont val="Tahoma"/>
            <family val="2"/>
            <charset val="186"/>
          </rPr>
          <t xml:space="preserve"> pritaikymas galerijai (kapitalinis remontas)
</t>
        </r>
      </text>
    </comment>
    <comment ref="H155" authorId="0" shapeId="0">
      <text>
        <r>
          <rPr>
            <b/>
            <sz val="9"/>
            <color indexed="81"/>
            <rFont val="Tahoma"/>
            <family val="2"/>
            <charset val="186"/>
          </rPr>
          <t>Vienuolių lėšos</t>
        </r>
        <r>
          <rPr>
            <sz val="9"/>
            <color indexed="81"/>
            <rFont val="Tahoma"/>
            <family val="2"/>
            <charset val="186"/>
          </rPr>
          <t xml:space="preserve">
</t>
        </r>
      </text>
    </comment>
    <comment ref="D157" authorId="0" shapeId="0">
      <text>
        <r>
          <rPr>
            <sz val="9"/>
            <color indexed="81"/>
            <rFont val="Tahoma"/>
            <family val="2"/>
            <charset val="186"/>
          </rPr>
          <t xml:space="preserve">Pagal 2017-04-03 įsakymą AD1-812 </t>
        </r>
        <r>
          <rPr>
            <b/>
            <sz val="9"/>
            <color indexed="81"/>
            <rFont val="Tahoma"/>
            <family val="2"/>
            <charset val="186"/>
          </rPr>
          <t xml:space="preserve">2018 m. </t>
        </r>
        <r>
          <rPr>
            <sz val="9"/>
            <color indexed="81"/>
            <rFont val="Tahoma"/>
            <family val="2"/>
            <charset val="186"/>
          </rPr>
          <t>turėtų būti parengtas techn. projektas (5.000 Eur) ir</t>
        </r>
        <r>
          <rPr>
            <b/>
            <sz val="9"/>
            <color indexed="81"/>
            <rFont val="Tahoma"/>
            <family val="2"/>
            <charset val="186"/>
          </rPr>
          <t xml:space="preserve"> 2019 m.</t>
        </r>
        <r>
          <rPr>
            <sz val="9"/>
            <color indexed="81"/>
            <rFont val="Tahoma"/>
            <family val="2"/>
            <charset val="186"/>
          </rPr>
          <t xml:space="preserve"> įrengtas liftas (80.000 Eur)</t>
        </r>
      </text>
    </comment>
    <comment ref="D171" authorId="0" shapeId="0">
      <text>
        <r>
          <rPr>
            <sz val="9"/>
            <color indexed="81"/>
            <rFont val="Tahoma"/>
            <family val="2"/>
            <charset val="186"/>
          </rPr>
          <t xml:space="preserve">2018 m. pradžioje ketinama eiti į kolegiją, diskutuoti dėl tolesnio įgyvendinimo. Lėšos numatomos skaitmeninimui
</t>
        </r>
      </text>
    </comment>
    <comment ref="E171" authorId="0" shapeId="0">
      <text>
        <r>
          <rPr>
            <sz val="9"/>
            <color indexed="81"/>
            <rFont val="Tahoma"/>
            <family val="2"/>
            <charset val="186"/>
          </rPr>
          <t xml:space="preserve">"Parengti ir įgyvendinti dailės palikimo išsaugojimo Klaipėdos mieste koncepciją ir programą"
</t>
        </r>
      </text>
    </comment>
    <comment ref="E174" authorId="1" shapeId="0">
      <text>
        <r>
          <rPr>
            <sz val="9"/>
            <color indexed="81"/>
            <rFont val="Tahoma"/>
            <family val="2"/>
            <charset val="186"/>
          </rPr>
          <t xml:space="preserve">"Sukurti ir viešinti pažintinius maršrutus, integruoti juos į tarptautinius kultūros ir turizmo kelius"
</t>
        </r>
      </text>
    </comment>
    <comment ref="D204" authorId="0" shapeId="0">
      <text>
        <r>
          <rPr>
            <sz val="9"/>
            <color indexed="81"/>
            <rFont val="Tahoma"/>
            <family val="2"/>
            <charset val="186"/>
          </rPr>
          <t xml:space="preserve">Buvusi priemonė "Baltijos jūros regiono šalių kultūrinį bendradarbiavimą skatinančių renginių organizavimas"
</t>
        </r>
      </text>
    </comment>
    <comment ref="E205" authorId="1" shapeId="0">
      <text>
        <r>
          <rPr>
            <sz val="9"/>
            <color indexed="81"/>
            <rFont val="Tahoma"/>
            <family val="2"/>
            <charset val="186"/>
          </rPr>
          <t xml:space="preserve">"Organizuoti Baltijos jūros regiono šalių  kultūros forumus"
</t>
        </r>
      </text>
    </comment>
    <comment ref="D210" authorId="0" shapeId="0">
      <text>
        <r>
          <rPr>
            <sz val="9"/>
            <color indexed="81"/>
            <rFont val="Tahoma"/>
            <family val="2"/>
            <charset val="186"/>
          </rPr>
          <t xml:space="preserve">Priemonė netikslinga, nes analogiškus tyrimus vykdo Klaipėdos universitetas ir Jūrų muziejus 
</t>
        </r>
      </text>
    </comment>
    <comment ref="E210" authorId="0" shapeId="0">
      <text>
        <r>
          <rPr>
            <b/>
            <sz val="9"/>
            <color indexed="81"/>
            <rFont val="Tahoma"/>
            <family val="2"/>
            <charset val="186"/>
          </rPr>
          <t>3.3.1.1.</t>
        </r>
        <r>
          <rPr>
            <sz val="9"/>
            <color indexed="81"/>
            <rFont val="Tahoma"/>
            <family val="2"/>
            <charset val="186"/>
          </rPr>
          <t xml:space="preserve"> "Aktualizuoti, fiksuoti, kaupti ir populiarinti jūrinio kultūros paveldo vertybes bei marinistinės  meninės kūrybos palikimą fiziniu bei skaitmeniniu būdu, sudaryti sąlygas jūrinio kultūrinio palikimo platesniam pažinimui" </t>
        </r>
        <r>
          <rPr>
            <b/>
            <sz val="9"/>
            <color indexed="81"/>
            <rFont val="Tahoma"/>
            <family val="2"/>
            <charset val="186"/>
          </rPr>
          <t>Įgyvendinimo rodiklis</t>
        </r>
        <r>
          <rPr>
            <sz val="9"/>
            <color indexed="81"/>
            <rFont val="Tahoma"/>
            <family val="2"/>
            <charset val="186"/>
          </rPr>
          <t xml:space="preserve">: "Parengtas miesto tapatumą reprezentuojančių jūrinio paveldo objektų pritaikymo kultūrinio turizmo reikmėms sąvadas ir rekomendacijos kultūros bei verslo subjektams"
</t>
        </r>
      </text>
    </comment>
  </commentList>
</comments>
</file>

<file path=xl/sharedStrings.xml><?xml version="1.0" encoding="utf-8"?>
<sst xmlns="http://schemas.openxmlformats.org/spreadsheetml/2006/main" count="1267" uniqueCount="342">
  <si>
    <t>Klaipėdos miesto savivaldybės kultūros plėtros programos (Nr. 08) aprašymo 
priedas</t>
  </si>
  <si>
    <t xml:space="preserve"> 2018–2020 M. KLAIPĖDOS MIESTO SAVIVALDYBĖS</t>
  </si>
  <si>
    <t>KULTŪROS PLĖTROS PROGRAMOS (NR. 08)</t>
  </si>
  <si>
    <t xml:space="preserve"> TIKSLŲ, UŽDAVINIŲ, PRIEMONIŲ, PRIEMONIŲ IŠLAIDŲ IR PRODUKTO KRITERIJŲ SUVESTINĖ</t>
  </si>
  <si>
    <t>tūkst. Eur</t>
  </si>
  <si>
    <t>Programos tikslo kodas</t>
  </si>
  <si>
    <t>Uždavinio kodas</t>
  </si>
  <si>
    <t>Priemonės kodas</t>
  </si>
  <si>
    <t>Pavadinimas</t>
  </si>
  <si>
    <t>Priemonės požymis</t>
  </si>
  <si>
    <t>Asignavimų valdytojo kodas</t>
  </si>
  <si>
    <t>Finansavimo šaltinis</t>
  </si>
  <si>
    <t>2018-ųjų metų asignavimų planas</t>
  </si>
  <si>
    <t>2019-ųjų metų lėšų projektas</t>
  </si>
  <si>
    <t>2020-ųjų metų lėšų projektas</t>
  </si>
  <si>
    <t>Produkto kriterijaus</t>
  </si>
  <si>
    <t>2018-ieji metai</t>
  </si>
  <si>
    <t>2019-ieji metai</t>
  </si>
  <si>
    <t>2020-ieji metai</t>
  </si>
  <si>
    <t>Strateginis tikslas 03. Užtikrinti gyventojams aukštą švietimo, kultūros, socialinių, sporto ir sveikatos apsaugos paslaugų kokybę ir prieinamumą</t>
  </si>
  <si>
    <t xml:space="preserve">08 Kultūros plėtros programa </t>
  </si>
  <si>
    <t>01</t>
  </si>
  <si>
    <t>Skatinti miesto bendruomenės kultūrinį ir kūrybinį aktyvumą bei gerinti kultūrinių paslaugų prieinamumą ir kokybę</t>
  </si>
  <si>
    <t>Remti kūrybinių organizacijų iniciatyvas ir miesto švenčių organizavimą</t>
  </si>
  <si>
    <t xml:space="preserve">Kultūros ir meno sričių projektų dalinis finansavimas </t>
  </si>
  <si>
    <t>P5</t>
  </si>
  <si>
    <t>SB</t>
  </si>
  <si>
    <t>Iš dalies finansuota projektų, skaičius</t>
  </si>
  <si>
    <t>Kutūros ir meno projektuose apsilankiusių asmenų skaičius</t>
  </si>
  <si>
    <t xml:space="preserve">Kūrybinių partnerysių metodiką naudojančių projektų skaičius </t>
  </si>
  <si>
    <t>Iš viso:</t>
  </si>
  <si>
    <t xml:space="preserve">Menininkų rezidentų skaičius </t>
  </si>
  <si>
    <t>02</t>
  </si>
  <si>
    <t>Kultūros ir meno programų projektų dalinis finansavimas:</t>
  </si>
  <si>
    <t>2</t>
  </si>
  <si>
    <t>Iš dalies finansuota programų, skaičius</t>
  </si>
  <si>
    <t>SB(VR)</t>
  </si>
  <si>
    <t>Edukacinių projektų skaičius</t>
  </si>
  <si>
    <t xml:space="preserve">Teatrinės veiklos programų dalinis finansavimas </t>
  </si>
  <si>
    <t xml:space="preserve">Sukurtų naujų teatro pastatymų skaičius </t>
  </si>
  <si>
    <t xml:space="preserve">Tęstinių tarptautinių meno renginių dalinis finansavimas </t>
  </si>
  <si>
    <t>Iš dalies finansuota renginių, skaičius</t>
  </si>
  <si>
    <t xml:space="preserve">Muzikinės veiklos programų dalinis finansavimas </t>
  </si>
  <si>
    <t xml:space="preserve">Sukurta koncertinių programų, skaičius </t>
  </si>
  <si>
    <t xml:space="preserve">Jūrinės kultūros tarptautinių tęstinių programų dalinis finansavimas </t>
  </si>
  <si>
    <t>Surengta Jūros šventė</t>
  </si>
  <si>
    <t>Apsilankiusiųjų renginiuose dalyvių skaičius, tūkst.</t>
  </si>
  <si>
    <t xml:space="preserve">Jūros šventės programoje dalyvavusių organizacijų skaičius </t>
  </si>
  <si>
    <t xml:space="preserve">Jūros šventės programoje dalyvavusių savanorių skaičius </t>
  </si>
  <si>
    <t xml:space="preserve">Surengta regata „Baltic Sail“ </t>
  </si>
  <si>
    <t>Regatoje „Baltic Sail“ atplaukusių laivų skaičius, vnt.</t>
  </si>
  <si>
    <t>03</t>
  </si>
  <si>
    <r>
      <t xml:space="preserve">Pasirengimas Didžiųjų burlaivių lenktynių </t>
    </r>
    <r>
      <rPr>
        <b/>
        <i/>
        <sz val="10"/>
        <rFont val="Times New Roman"/>
        <family val="1"/>
        <charset val="186"/>
      </rPr>
      <t>(The Tall Ships Races</t>
    </r>
    <r>
      <rPr>
        <b/>
        <sz val="10"/>
        <rFont val="Times New Roman"/>
        <family val="1"/>
        <charset val="186"/>
      </rPr>
      <t>) programai ir jos įgyvendinimas</t>
    </r>
  </si>
  <si>
    <t>Įvykdyta renginio pristatymų, vnt.</t>
  </si>
  <si>
    <t xml:space="preserve">Dalyvauta tarptautiniuose renginiuose pristatant Klaipėdą, renginių skaičius </t>
  </si>
  <si>
    <t>Narystės mokestis organizacijai „Sail Training international“</t>
  </si>
  <si>
    <t xml:space="preserve">Sumokėta narystės mokesčių, skaičius </t>
  </si>
  <si>
    <t>Paruošta paraiškų dėl Didžiųjų burlaivių lenktynių organizavimo</t>
  </si>
  <si>
    <t>04</t>
  </si>
  <si>
    <t>Kultūros ir meno projektų vertinimas ir administravimas:</t>
  </si>
  <si>
    <t>Kultūros ir meno projektų vertinimo paslaugų pirkimas</t>
  </si>
  <si>
    <t>Ekspertų skaičius</t>
  </si>
  <si>
    <t xml:space="preserve">Įvertinta paraiškų, skaičius </t>
  </si>
  <si>
    <t>Kultūros ir meno projektų administravimo programos įdiegimas</t>
  </si>
  <si>
    <t>Įdiegta programa, proc.</t>
  </si>
  <si>
    <t xml:space="preserve">Programa pasinaudojusių subjektų skaičius </t>
  </si>
  <si>
    <t>05</t>
  </si>
  <si>
    <t>Reprezentacinių Klaipėdos festivalių dalinis finansavimas</t>
  </si>
  <si>
    <t xml:space="preserve">Iš dalies finansuota festivalių, skaičius </t>
  </si>
  <si>
    <t xml:space="preserve">Įgyvendinta edukacinių projektų, skaičius </t>
  </si>
  <si>
    <t>06</t>
  </si>
  <si>
    <t xml:space="preserve">Stipendijų mokėjimas kultūros ir meno kūrėjams, mentoriams, rezidentams </t>
  </si>
  <si>
    <t>Skirta kultūros ir meno stipendijų, skaičius</t>
  </si>
  <si>
    <t>07</t>
  </si>
  <si>
    <t xml:space="preserve">Jaunųjų klaipėdiečių kūrėjų, išvykusių iš Klaipėdos ar Lietuvos, kūrybos pristatymas „Mes esame“ </t>
  </si>
  <si>
    <t xml:space="preserve">Administruojama duomenų bazių, skaičius </t>
  </si>
  <si>
    <t xml:space="preserve">Pristatoma jaunųjų kūrėjų, skaičius </t>
  </si>
  <si>
    <t>08</t>
  </si>
  <si>
    <t>Kultūrinių renginių organizavimas</t>
  </si>
  <si>
    <t>Nusipelniusių žmonių pagerbimas ir istorinių įvykių, vietų bei asmenybių atminimo įamžinimas</t>
  </si>
  <si>
    <t xml:space="preserve">Organizuota apdovanojimo ceremonijų </t>
  </si>
  <si>
    <t>4</t>
  </si>
  <si>
    <t>Pagaminta memorialinių objektų, skaičius</t>
  </si>
  <si>
    <t>Pagaminta apdovanojimų, skaičius</t>
  </si>
  <si>
    <t>Valstybinių dienų ir atmintinų datų minėjimo organizavimas</t>
  </si>
  <si>
    <t>Suorganizuota valstybinių švenčių, atmintinų datų minėjimų ir miesto švenčių, skaičius</t>
  </si>
  <si>
    <t xml:space="preserve">Miestui aktualių renginių organizavimas </t>
  </si>
  <si>
    <t>Suorganizuota miestui aktualių renginių ir miesto švenčių  (Šviesų festivalis, Kalėdinių ir naujametinių renginių ciklas, Kultūros diena, Vydūno dalyvavimas Šimtmečio dainų šventėje ir iš anksto nesuplanuotos iniciatyvos)</t>
  </si>
  <si>
    <t xml:space="preserve">Politinių kalinių ir tremtinių sąjungos narių kelionė į kasmetinį suvažiavimą Ariogaloje </t>
  </si>
  <si>
    <t xml:space="preserve">Suorganizuota kelionių, skaičius </t>
  </si>
  <si>
    <t>09</t>
  </si>
  <si>
    <t>Prancūzų ir lietuvių koprodukcinių projektų įgyvendinimas:</t>
  </si>
  <si>
    <t>1920–1923 m. istorinės atminties aktualizavimas ir sklaida</t>
  </si>
  <si>
    <t xml:space="preserve">Pasirašyta bendrdarbiavimo sutarčių, skaičius </t>
  </si>
  <si>
    <t>Parengta leidinio maketų, skaičius</t>
  </si>
  <si>
    <t xml:space="preserve">Išleista leidinių, skaičius </t>
  </si>
  <si>
    <t xml:space="preserve">Parengta paroda, proc. </t>
  </si>
  <si>
    <t>Šiuolaikinio prancūzų ir lietuvių šokio populiarinimas ir sklaida</t>
  </si>
  <si>
    <t xml:space="preserve">Surganizuota meistriškumo sesijų, skaičius </t>
  </si>
  <si>
    <t xml:space="preserve">Pastatyta naujų šokių, skaičius </t>
  </si>
  <si>
    <t xml:space="preserve">Programos dalyvių skaičius </t>
  </si>
  <si>
    <t>10</t>
  </si>
  <si>
    <t xml:space="preserve">Mokymų organizavimas Klaipėdos miesto kultūros ir meno kūrėjams </t>
  </si>
  <si>
    <t>Suorganizuota mokymų programų, skaičius</t>
  </si>
  <si>
    <t xml:space="preserve">Dalyvių skaičius </t>
  </si>
  <si>
    <t>Iš viso uždaviniui:</t>
  </si>
  <si>
    <t>Užtikrinti kultūros įstaigų veiklą ir atnaujinti viešąsias kultūros erdves</t>
  </si>
  <si>
    <t>Kultūros įstaigų veiklos organizavimas:</t>
  </si>
  <si>
    <t>Lankytojų skaičius, tūkst.</t>
  </si>
  <si>
    <t>SB(SP)</t>
  </si>
  <si>
    <t>Suorganizuota renginių, skaičius</t>
  </si>
  <si>
    <t>SB(ESA)</t>
  </si>
  <si>
    <t>ES</t>
  </si>
  <si>
    <t xml:space="preserve">Įvykdyta renginių, skirtų Lietuvos valstybės šimtmečiui </t>
  </si>
  <si>
    <t xml:space="preserve">Edukacinių programų skaičius </t>
  </si>
  <si>
    <t xml:space="preserve">BĮ Klaipėdos miesto savivaldybės kultūros centro Žvejų rūmų veiklos organizavimas  </t>
  </si>
  <si>
    <t xml:space="preserve">BĮ Klaipėdos miesto savivaldybės koncertinės įstaigos Klaipėdos koncertų salės veiklos organizavimas  </t>
  </si>
  <si>
    <t>BĮ Klaipėdos miesto savivaldybės tautinių kultūrų centro veiklos organizavimas</t>
  </si>
  <si>
    <t>BĮ Klaipėdos miesto savivaldybės viešosios bibliotekos veiklos organizavimas:</t>
  </si>
  <si>
    <t>Dokumentų išduotis bibliotekoje, tūkst.</t>
  </si>
  <si>
    <t xml:space="preserve"> - projekto „Stop – knyga“ įgyvendinimas</t>
  </si>
  <si>
    <t>BĮ Klaipėdos kultūrų komunikacijų centro veiklos organizavimas:</t>
  </si>
  <si>
    <t xml:space="preserve"> - projekto „Esminis tradicinės industrijos pokytis į kūrybines industrijas – darnios regioninės plėtros pagrindas“ įgyvendinimas</t>
  </si>
  <si>
    <t xml:space="preserve"> - informacinės-kūrybinės zonos įrengimas Parodų rūmų fojė, Didžioji Vandens g. 2</t>
  </si>
  <si>
    <t>Parengtas Parodų rūmo fojė renovacijos projektas, vnt.</t>
  </si>
  <si>
    <t>Įrengta edukacinė kompiuterinės sistema, proc.</t>
  </si>
  <si>
    <t xml:space="preserve">Atlikta fojė renovacija, proc. </t>
  </si>
  <si>
    <t>Įrengta iformacinė-kūrybinė zona, proc.</t>
  </si>
  <si>
    <t>BĮ Klaipėdos miesto savivaldybės Mažosios Lietuvos istorijos muziejaus veiklos organizavimas:</t>
  </si>
  <si>
    <t>3.3.2.5., 3.32.7.</t>
  </si>
  <si>
    <t>Parengta ekspozicijų atnaujinimo ir piliavietės erdvių muziejifikavimo koncepcijų ir programų, skaičius</t>
  </si>
  <si>
    <t xml:space="preserve"> -  Mažosios Lietuvos istorijos muziejaus istorijos laikotarpio XX a. ir Etnografijos ekspozicijų įrengimas Didžioji Vandens g. 2</t>
  </si>
  <si>
    <t>Įrengta ekspozicija, vnt.</t>
  </si>
  <si>
    <t>BĮ Klaipėdos miesto savivaldybės etnokultūros centro veiklos organizavimas</t>
  </si>
  <si>
    <t>Centralizuotas paviršinių (lietaus) nuotekų tvarkymas (paslaugos apmokėjimas)</t>
  </si>
  <si>
    <t>Įstaigų skaičius</t>
  </si>
  <si>
    <t>Kultūros įstaigų remontas:</t>
  </si>
  <si>
    <t>BĮ Klaipėdos miesto savivaldybės kultūros centro Žvejų rūmų patalpų remontas, pritaikant jas Muzikinio teatro veiklai</t>
  </si>
  <si>
    <t>Suremontuota tarnybinių ir sanitarinių patalpų, skaičius</t>
  </si>
  <si>
    <t>BĮ Klaipėdos kultūrų komunikacijų centro patalpų remontas</t>
  </si>
  <si>
    <t>Atliktas einamasis remontas, proc.</t>
  </si>
  <si>
    <t>Atliktas stogo remontas, 100 kv. m, proc.</t>
  </si>
  <si>
    <t>Viešosios bibliotekos filialų  einamasis remontas (2018 m. – Tilžės g. 9, 11, Danės g. 7,         J. Janonio g. 9, 2019 m. – Kalnupės g. 13)</t>
  </si>
  <si>
    <t>Atliktas einamasis remontas, pastatų skaičius</t>
  </si>
  <si>
    <t>Bendruomenės centro-bibliotekos (Molo g. 60) pastato kapitalinis remontas</t>
  </si>
  <si>
    <t xml:space="preserve">Parengtas techninis projektas, vnt. </t>
  </si>
  <si>
    <t>Atlikta remonto darbų, proc.</t>
  </si>
  <si>
    <t>Lifto įrengimas Bendruomenės namuose Debreceno g. 48</t>
  </si>
  <si>
    <t>Įrengtas liftas, vnt.</t>
  </si>
  <si>
    <t>BĮ Klaipėdos miesto savivaldybės koncertinės įstaigos Klaipėdos koncertų salės pastato ir patalpų remontas</t>
  </si>
  <si>
    <t xml:space="preserve">Parengtas kapitalinio remonto techninis projektas, vnt. </t>
  </si>
  <si>
    <t>Atlikta kapitalinio remonto darbų, proc.</t>
  </si>
  <si>
    <t>BĮ Klaipėdos miesto savivaldybės etnokultūros centro  remontas</t>
  </si>
  <si>
    <t>Pakeista langų, kv. m</t>
  </si>
  <si>
    <t>Kultūros įstaigų  patalpų šildymas</t>
  </si>
  <si>
    <t xml:space="preserve">Šîldoma įstaigų, įstaigų skaičius  </t>
  </si>
  <si>
    <t>SB(L)</t>
  </si>
  <si>
    <t>Kultūros objektų infrastruktūros modernizavimas:</t>
  </si>
  <si>
    <t xml:space="preserve">Vasaros koncertų estrados architektūrinės idėjos konkurso organizavimas </t>
  </si>
  <si>
    <t>Įvykdytas architektūrinės idėjos pasiūlymų konkursas, vnt.</t>
  </si>
  <si>
    <t xml:space="preserve">Modernaus bendruomenės centro-bibliotekos statyba pietinėje miesto dalyje  </t>
  </si>
  <si>
    <t>Organizuotas projekto konkursas, vnt.</t>
  </si>
  <si>
    <t>Kt</t>
  </si>
  <si>
    <t>Parengtas techninis projektas, vnt.</t>
  </si>
  <si>
    <t>Atlikta rangos darbų, proc.</t>
  </si>
  <si>
    <t>Projekto „Klaipėdos miesto savivaldybės viešosios bibliotekos „Kauno atžalyno“ filialas – naujos galimybės mažiems ir dideliems“ įgyvendinimas</t>
  </si>
  <si>
    <t>Atlikta rekonstravimo darbų,  proc.</t>
  </si>
  <si>
    <t>Įsigyta baldų, įrangos, proc.</t>
  </si>
  <si>
    <t xml:space="preserve">Fachverkinės architektūros pastatų komplekso (Bažnyčių g. 4 / Daržų g. 10, Bažnyčių g. 6, Vežėjų g. 4, Aukštoji g. 1 / Didžioji Vandens g. 2) tvarkyba </t>
  </si>
  <si>
    <t>Kultūrų diasporos centro infrastruktūros kompleksinė plėtra (socialinio kultūrinio klasterio „Vilties miestas“ infrastruktūros  kompleksinė plėtra)</t>
  </si>
  <si>
    <t>Modernizuoti du kultūros infrastruktūros objektai (koplyčia ir vienuolyno patalpos)</t>
  </si>
  <si>
    <t xml:space="preserve">Lifto įrengimas Klaipėdos miesto savivaldybės Mažosios Lietuvos istorijos muziejuje </t>
  </si>
  <si>
    <t>1</t>
  </si>
  <si>
    <t>Ekspozicijos projektavimas ir įrengimas piliavietės šiaurinėje kurtinoje</t>
  </si>
  <si>
    <t xml:space="preserve">Parengta techninė dokumentacija, vnt. </t>
  </si>
  <si>
    <t>Įrengta I salės ekspozicija, proc.</t>
  </si>
  <si>
    <t>Įrengta II salės ekspozicija, proc.</t>
  </si>
  <si>
    <t>Kultūros centro Žvejų rūmų modernizavimo koncepcijos parengimas</t>
  </si>
  <si>
    <t>Parengta koncepcija</t>
  </si>
  <si>
    <t>Buvusio policijos pastato (Jūros g. 1) pritaikymas kultūros reikmėms</t>
  </si>
  <si>
    <t>Parengta pastato panaudojimo galimybių studija</t>
  </si>
  <si>
    <t>Nupirkta objekto apsaugos paslauga</t>
  </si>
  <si>
    <t xml:space="preserve">Atlikta pastatų techninės būklės ekspertizė </t>
  </si>
  <si>
    <t>Pašalinta pastatų avarinė būklė, proc.</t>
  </si>
  <si>
    <t>Atliktas stogo remontas, proc.</t>
  </si>
  <si>
    <t>Formuoti miesto kultūrinį tapatumą, integruotą į Baltijos jūros regiono kultūrinę erdvę</t>
  </si>
  <si>
    <t xml:space="preserve">Klaipėdos kilnojamojo kultūros paveldo ir dailės palikimo muziejifikavimo strategijos parengimas </t>
  </si>
  <si>
    <t>3.3.2.4</t>
  </si>
  <si>
    <t>Parengta muziejifikavimo strategija</t>
  </si>
  <si>
    <t xml:space="preserve">Parengtas Klaipėdos dailės palikimo sąvadas </t>
  </si>
  <si>
    <t>Kultūrinio turizmo maršrutų formavimas:</t>
  </si>
  <si>
    <t>3.2.2.2.</t>
  </si>
  <si>
    <t>Dalyvavimas Europos komisijos sertifikuotų kulūros kelių programose</t>
  </si>
  <si>
    <t>Sukurta mobiliųjų programų skaičius</t>
  </si>
  <si>
    <t>Inicijuota Žydų kultūros paveldo asociacijos narių susitikimų, skaičius</t>
  </si>
  <si>
    <t>Inicijuota asociacijos narių susitikimų, skaičius</t>
  </si>
  <si>
    <t xml:space="preserve">Atviras virtualus ubanistikos muziejus </t>
  </si>
  <si>
    <t>Sukurta skaitmeninė platforma, proc.</t>
  </si>
  <si>
    <t>Suprojektuotas urbanistikos informacinis centras-muziejus, proc.</t>
  </si>
  <si>
    <t>Įgyvendinta projektų, skaičius</t>
  </si>
  <si>
    <t>Valstybinės ir tarptautinės reikšmės kultūrinių projektų įgyvendinimas</t>
  </si>
  <si>
    <t xml:space="preserve">3.3.1.4. </t>
  </si>
  <si>
    <t>Lietuvos valstybės šimtmečio minėjimo Klaipėdoje programos įgyvendinimas</t>
  </si>
  <si>
    <t>Įgyvendinta Lietuvos valstybės šimtmečio programa</t>
  </si>
  <si>
    <t>Įgyvendinta Lietuvos valstybės šimtmečio minėjimo programos projektų, vnt.</t>
  </si>
  <si>
    <t xml:space="preserve">Klaipėdos miesto kultūros rinkodaros programos įgyvendinimas ir miesto kultūrą pristatančių objektų gamyba  </t>
  </si>
  <si>
    <t>Įgyvendinama Klaipėdos kultūros rinkodaros programa</t>
  </si>
  <si>
    <t>Unikalių lankytojų platformoje „Kultūros uostas“ skaičius  per metus</t>
  </si>
  <si>
    <t xml:space="preserve">Platformos „Kultūros uostas“ „Facebook“ sekėjų skaičius </t>
  </si>
  <si>
    <t>Palaikoma virtuali platforma „Kultūros uostas“</t>
  </si>
  <si>
    <t xml:space="preserve">Pristatyti renginiai nacionalinės televizijos eteryje, sekundžių skaičius </t>
  </si>
  <si>
    <t xml:space="preserve">Dalyvavimas festivalyje „Europeada“ </t>
  </si>
  <si>
    <t>Suorganizuota miesto pristatymų, skaičius</t>
  </si>
  <si>
    <t>Pasirašyta tarptautinių sutarčių, skaičius</t>
  </si>
  <si>
    <t xml:space="preserve">Miesto pietinės dalies gyventojų socialinės-kultūrinės atskirites mažinimas, naudojant kūrybinių partnerysčių metodiką </t>
  </si>
  <si>
    <t xml:space="preserve">Parengta programa </t>
  </si>
  <si>
    <t>Bandomųjų projektų skaičius</t>
  </si>
  <si>
    <t xml:space="preserve">Projektuose dalyvaujančių asmenų skaičius </t>
  </si>
  <si>
    <t xml:space="preserve">Vaikų ir jaunimo kultūrinių kompetencijų ugdymo strategijos parengimas </t>
  </si>
  <si>
    <t xml:space="preserve">Parengta strategijų, skaičius </t>
  </si>
  <si>
    <t xml:space="preserve">Įgyvendinta bandomųjų projektų, skaičius </t>
  </si>
  <si>
    <t xml:space="preserve">Projekte dalyvaujančių ugdytinių skaičius </t>
  </si>
  <si>
    <t xml:space="preserve">Įgyvendinta kultūrinių kompetencijų ugdymo strategija, proc. </t>
  </si>
  <si>
    <t xml:space="preserve">Kultūrinės veiklos tyrimų ir stebėsenos vykdymas </t>
  </si>
  <si>
    <t>Kultūros lauko tyrimų skaičius</t>
  </si>
  <si>
    <t xml:space="preserve">Klaipėdos kultūros ir meno kūrėjų kompetencijų ugdymo poreikio tyrimų skaičius </t>
  </si>
  <si>
    <t>Tarptautinį kultūrinį bendradarbiavimą skatinančių projektų organizavimas:</t>
  </si>
  <si>
    <t>Baltijos jūros regiono šalių kultūros forumų inicijavimas ir organizavimas</t>
  </si>
  <si>
    <t>3.3.3.2.</t>
  </si>
  <si>
    <t>Surengta tarptautinė konferencija „Common Sea, common Culture“</t>
  </si>
  <si>
    <t xml:space="preserve">Programos „Klaipėda – 2030“ parengimas ir įgyvendinimas </t>
  </si>
  <si>
    <t>Parengta programa „Klaipėda – 2030“</t>
  </si>
  <si>
    <t xml:space="preserve">Įgyvendinta programa „Kaipėda – 2030“, proc. </t>
  </si>
  <si>
    <t>Iš viso tikslui:</t>
  </si>
  <si>
    <t>Iš viso programai:</t>
  </si>
  <si>
    <t>Finansavimo šaltinių suvestinė</t>
  </si>
  <si>
    <t>Finansavimo šaltiniai</t>
  </si>
  <si>
    <t>2018-ųjų metų asigna-vimų planas</t>
  </si>
  <si>
    <t>2019 m. lėšų projektas</t>
  </si>
  <si>
    <t>2020 m. lėšų projektas</t>
  </si>
  <si>
    <t>SAVIVALDYBĖS LĖŠOS, IŠ VISO</t>
  </si>
  <si>
    <r>
      <t xml:space="preserve">Savivaldybės biudžeto lėšos </t>
    </r>
    <r>
      <rPr>
        <b/>
        <sz val="10"/>
        <rFont val="Times New Roman"/>
        <family val="1"/>
        <charset val="186"/>
      </rPr>
      <t>SB</t>
    </r>
  </si>
  <si>
    <r>
      <t xml:space="preserve">Savivaldybės biudžeto apyvartos lėšos ES finansinės paramos programų laikinam lėšų stygiui dengti  </t>
    </r>
    <r>
      <rPr>
        <b/>
        <sz val="10"/>
        <rFont val="Times New Roman"/>
        <family val="1"/>
        <charset val="186"/>
      </rPr>
      <t>SB(ESA)</t>
    </r>
  </si>
  <si>
    <r>
      <t xml:space="preserve">Apyvartos lėšų likutis </t>
    </r>
    <r>
      <rPr>
        <b/>
        <sz val="10"/>
        <rFont val="Times New Roman"/>
        <family val="1"/>
        <charset val="186"/>
      </rPr>
      <t>SB(L)</t>
    </r>
  </si>
  <si>
    <r>
      <t xml:space="preserve">Vietinės rinkliavos lėšos </t>
    </r>
    <r>
      <rPr>
        <b/>
        <sz val="10"/>
        <rFont val="Times New Roman"/>
        <family val="1"/>
        <charset val="186"/>
      </rPr>
      <t>SB(VR)</t>
    </r>
  </si>
  <si>
    <r>
      <t xml:space="preserve">Specialiosios programos lėšos (pajamos už atsitiktines paslaugas) </t>
    </r>
    <r>
      <rPr>
        <b/>
        <sz val="10"/>
        <rFont val="Times New Roman"/>
        <family val="1"/>
        <charset val="186"/>
      </rPr>
      <t>SB(SP)</t>
    </r>
  </si>
  <si>
    <r>
      <t xml:space="preserve">Pajamų imokų likutis </t>
    </r>
    <r>
      <rPr>
        <b/>
        <sz val="10"/>
        <rFont val="Times New Roman"/>
        <family val="1"/>
        <charset val="186"/>
      </rPr>
      <t>SB(SPL)</t>
    </r>
  </si>
  <si>
    <t>KITOS LĖŠOS, IŠ VISO</t>
  </si>
  <si>
    <r>
      <t xml:space="preserve">Europos Sąjungos paramos lėšos </t>
    </r>
    <r>
      <rPr>
        <b/>
        <sz val="10"/>
        <rFont val="Times New Roman"/>
        <family val="1"/>
        <charset val="186"/>
      </rPr>
      <t>ES</t>
    </r>
  </si>
  <si>
    <r>
      <t>Valstybės biudžeto lėšos</t>
    </r>
    <r>
      <rPr>
        <b/>
        <sz val="10"/>
        <rFont val="Times New Roman"/>
        <family val="1"/>
        <charset val="186"/>
      </rPr>
      <t xml:space="preserve"> LRVB</t>
    </r>
  </si>
  <si>
    <r>
      <t xml:space="preserve">Kiti finansavimo šaltiniai </t>
    </r>
    <r>
      <rPr>
        <b/>
        <sz val="10"/>
        <rFont val="Times New Roman"/>
        <family val="1"/>
        <charset val="186"/>
      </rPr>
      <t>Kt</t>
    </r>
  </si>
  <si>
    <t>_______________________________</t>
  </si>
  <si>
    <t>Aiškinamojo rašto priedas Nr.3</t>
  </si>
  <si>
    <t xml:space="preserve"> 2017–2020 M. KLAIPĖDOS MIESTO SAVIVALDYBĖS</t>
  </si>
  <si>
    <t>KULTŪROS PLĖTROS PROGRAMA (NR. 08)</t>
  </si>
  <si>
    <t>Vykdytojas (skyrius / asmuo)</t>
  </si>
  <si>
    <t>2017 m. patvirtintas asignavimų planas*</t>
  </si>
  <si>
    <t>Paskutinis 2017 m. asignavimų plano pakeitimas**</t>
  </si>
  <si>
    <t>Iš viso</t>
  </si>
  <si>
    <t>Išlaidoms</t>
  </si>
  <si>
    <t>Turtui įsigyti ir finansiniams įsipareigojimams vykdyti</t>
  </si>
  <si>
    <t>Planas</t>
  </si>
  <si>
    <t>Iš jų darbo užmokesčiui</t>
  </si>
  <si>
    <t>2017-ieji metai</t>
  </si>
  <si>
    <t>UKD Kultūros skyrius</t>
  </si>
  <si>
    <t xml:space="preserve">Edukacinių projektų skaičius </t>
  </si>
  <si>
    <t>„Baltic Sail“ regatoje atplaukusių laivų skaičius, vnt.</t>
  </si>
  <si>
    <t>Pasirengimas „The Tall Ships Races“ programai ir jos  įgyvendinimas</t>
  </si>
  <si>
    <t>Organizuota jaunųjų kūrėjų kūrybos pristatymų, sk.</t>
  </si>
  <si>
    <t>Suorganizuota valstybinių švenčių, atmintinų datų minėjimų ir miesto švenčių, sk.</t>
  </si>
  <si>
    <t>Suorganizuota miestui aktualių renginių ir miesto švenčių  (Šviesų festivalis, Kalėdinių ir naujametinių renginių ciklas, Kultūros diena, Vydūno metinių minėjimas, Dalyvavimas šimtmečio dainų šventėje ir iš anksto nesuplanuotos iniciatyvos)</t>
  </si>
  <si>
    <t>1920-1923 m. istorinės atminties aktualizavimas ir sklaida</t>
  </si>
  <si>
    <t>Parengta leidinio rankraščių, skaičius</t>
  </si>
  <si>
    <t xml:space="preserve">Parengta paroda proc. </t>
  </si>
  <si>
    <t>Šiuolaikinio prancūzų – lietuvių šokio populiarinimas ir sklaida</t>
  </si>
  <si>
    <t xml:space="preserve">Pristatyta sukurtos produkcijos, skaičius </t>
  </si>
  <si>
    <t>SB(SPL)</t>
  </si>
  <si>
    <t>SB(VB)</t>
  </si>
  <si>
    <t>Įgyvendinta projektų, skirtų Lietuvos kultūros sostinei</t>
  </si>
  <si>
    <t xml:space="preserve">Įvykdyta renginių skirtų Lietuvos valstybės šimtmečiui </t>
  </si>
  <si>
    <t xml:space="preserve"> - projekto „Esminis „tradicinės“ industrijos pokytis į kūrybines industrijas - darnios regioninės plėtros pagrindas“ įgyvendinimas</t>
  </si>
  <si>
    <t xml:space="preserve"> - informacinės - kūrybinės zonos įrengimas Parodų rūmų fojė, Didžioji Vandens g. 2</t>
  </si>
  <si>
    <t>Įrengta iformacinė/kūrybinė zona, proc.</t>
  </si>
  <si>
    <t xml:space="preserve"> - Muziejaus 39/45 ekspozicijos įrengimas Priešpilio g. 2</t>
  </si>
  <si>
    <t>Pakeista didžiosios koncertų salės parterio ir balkono kiliminė danga, proc.</t>
  </si>
  <si>
    <t>Pakeistos didžiosios koncertų salės parterio ir balkono kėdės, skaičius</t>
  </si>
  <si>
    <t>III a. koridoriaus remontas, proc.</t>
  </si>
  <si>
    <t>Atliktas stogo remontas, 100 kv.m, proc.</t>
  </si>
  <si>
    <t>Likviduota vandentiekio sistemos avarija ir atliktas užlietų patalpų remontas, proc.</t>
  </si>
  <si>
    <t xml:space="preserve">MŪD Socialinės infrastruktūros priežiūros skyrius </t>
  </si>
  <si>
    <t>Atliktas pastato Daržų g. 10 fasado remontas, proc.</t>
  </si>
  <si>
    <t>Parengtas rekuperacinio vėdinimo projektas, vnt.</t>
  </si>
  <si>
    <t>Bendruomenės centro - bibliotekos (Molo g. 60) pastato kapitalinis remontas</t>
  </si>
  <si>
    <t xml:space="preserve">IED -  V. Kovaitis ir Statybos ir infrastruktūros plėtros skyrius - E. Dolebienė </t>
  </si>
  <si>
    <t>Viešosios bibliotekos filialų  einamasis remontas (2018 m. - Tilžės g. 9, 11, Danės g. 7, Janonio g. 9, 2019 m. - Kalnupės g. 13)</t>
  </si>
  <si>
    <t xml:space="preserve">IED Statybos ir infrastruktūros plėtros skyrius, E. Dolebienė </t>
  </si>
  <si>
    <t>MŪD Socialinės infrastruktūros priežiūros skyrius</t>
  </si>
  <si>
    <t>IED, V. Kovaitis</t>
  </si>
  <si>
    <t>5</t>
  </si>
  <si>
    <t>IED Projektų skyrius, D. Šakinienė</t>
  </si>
  <si>
    <t xml:space="preserve">Parengtas techninis projektas, vnt.
</t>
  </si>
  <si>
    <t>IED Projektų skyrius, I. Dulkytė</t>
  </si>
  <si>
    <t>IED Projektų skyrius</t>
  </si>
  <si>
    <t>Buvusio policijos pastato (adresu Jūros g. 1) pritaikymas kultūros reikmėms</t>
  </si>
  <si>
    <t>UPD Statybos leidimų ir statinių priežiūros skyrius</t>
  </si>
  <si>
    <t>IED Projektų skyrius, Statybos ir infrastruktūros plėtros skyrius</t>
  </si>
  <si>
    <t>Iš viso priemonei:</t>
  </si>
  <si>
    <t>Sukurta mobiliųjų aplikacijų skaičius</t>
  </si>
  <si>
    <t>Suprojektuotas urbanistikos informacinis centras - muziejus, proc.</t>
  </si>
  <si>
    <t>Programos „Lietuvos valstybės šimtmečio minėjimo Klaipėdoje“ įgyvendinimas</t>
  </si>
  <si>
    <t>Programos „Lietuvos kultūros sostinė Klaipėda – neužšąlantis kultūros uostas“ įgyvendinimas</t>
  </si>
  <si>
    <t>LRVB</t>
  </si>
  <si>
    <t>Įgyvendintа Lietuvos kultūros sostinės programos projektų, vnt.</t>
  </si>
  <si>
    <t>Įgyvendinta Lietuvos kultūros sostinės programa</t>
  </si>
  <si>
    <t>Unikalių lankytojų tinklapyje „Kultūros uostas“ skaičius  per metus</t>
  </si>
  <si>
    <t xml:space="preserve">Facebook puslapio Kultūros uostas sekėjų skaičius </t>
  </si>
  <si>
    <t>Palaikoma virtuali platforma - Kultūros uostas</t>
  </si>
  <si>
    <t xml:space="preserve">Dalyvavimas festivalyje Europeada </t>
  </si>
  <si>
    <t xml:space="preserve">Miesto pietinės dalies gyventojų socialinės - kultūrinės atskirites mažinimas, naudojant kūrybinių partnerysčių metodiką </t>
  </si>
  <si>
    <t>Pilotinių projektų skaičius</t>
  </si>
  <si>
    <t xml:space="preserve">Įgyvendinta pilotinių projektų, skaičius </t>
  </si>
  <si>
    <t>Kultūros lauko tyrimų skaičius, skaičius</t>
  </si>
  <si>
    <t xml:space="preserve">Klaipėdos kultūros ir meno kūrėjų kompetencijų ugdymo poreikio tyrimų, skaičius </t>
  </si>
  <si>
    <t xml:space="preserve">Programos „Klaipėda - 2030“ parengimas ir įgyvendinimas </t>
  </si>
  <si>
    <t>Parengta programa „Klaipėda - 2030“</t>
  </si>
  <si>
    <t xml:space="preserve">Pasirengimas Europos kultūros sostinės 2022 m. konkursui </t>
  </si>
  <si>
    <t>Parengta paraiška Europos kultūros sostinei</t>
  </si>
  <si>
    <t xml:space="preserve">Įgyvendinta programa „Kaipėda - 2030“, proc. </t>
  </si>
  <si>
    <t>Jūrinio kultūros paveldo vertybių aktualizavimas:</t>
  </si>
  <si>
    <t>Miestą reprezentuojančio jūrinio kultūros paveldo kaupimas ir viešinimas</t>
  </si>
  <si>
    <t xml:space="preserve">3.3.1.1. </t>
  </si>
  <si>
    <t>Iš dalies finansuota kultūros projektų, skaičius</t>
  </si>
  <si>
    <t xml:space="preserve">* pagal Klaipėdos miesto savivaldybės tarybos sprendimus: 2016 m. gruodžio 22 d. Nr. T2-290 ir 2017 m. vasario 23 d. Nr. T2-25
</t>
  </si>
  <si>
    <t>** pagal Klaipėdos miesto savivaldybės tarybos 2017-11-23 sprendimą Nr. T2-267</t>
  </si>
  <si>
    <t>2017 m. patvirtintas asignavimų planas**</t>
  </si>
  <si>
    <r>
      <t xml:space="preserve">Valstybės biudžeto specialiosios tikslinės dotacijos lėšos </t>
    </r>
    <r>
      <rPr>
        <b/>
        <sz val="10"/>
        <rFont val="Times New Roman"/>
        <family val="1"/>
        <charset val="186"/>
      </rPr>
      <t>SB(VB)</t>
    </r>
  </si>
  <si>
    <t>Siūlomas keisti 2018-ųjų metų asignavimų planas</t>
  </si>
  <si>
    <t>Skirtumas</t>
  </si>
  <si>
    <t>Siūlomas keisti 2018 m. asignavimų planas</t>
  </si>
  <si>
    <t>Lyginamasis variantas</t>
  </si>
  <si>
    <t>Paaiškinimai</t>
  </si>
  <si>
    <t xml:space="preserve">Finansavimo apimtis padidinta pagal Klaipėdos m. savivaldybės mero 2018 m. sausio 12 d. pavedimą Nr. M1-3 „Dėl biudžetinių įstaigų darbuotojų darbo užmokesčio“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</si>
</sst>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2" x14ac:knownFonts="1">
    <font>
      <sz val="10"/>
      <name val="Arial"/>
      <charset val="186"/>
    </font>
    <font>
      <sz val="10"/>
      <name val="Times New Roman"/>
      <family val="1"/>
      <charset val="186"/>
    </font>
    <font>
      <sz val="12"/>
      <name val="Times New Roman"/>
      <family val="1"/>
    </font>
    <font>
      <sz val="12"/>
      <name val="Times New Roman"/>
      <family val="1"/>
      <charset val="186"/>
    </font>
    <font>
      <b/>
      <sz val="12"/>
      <name val="Times New Roman"/>
      <family val="1"/>
      <charset val="186"/>
    </font>
    <font>
      <b/>
      <sz val="12"/>
      <name val="Times New Roman"/>
      <family val="1"/>
    </font>
    <font>
      <sz val="12"/>
      <name val="Arial"/>
      <family val="2"/>
      <charset val="186"/>
    </font>
    <font>
      <sz val="10"/>
      <name val="Times New Roman"/>
      <family val="1"/>
    </font>
    <font>
      <b/>
      <sz val="10"/>
      <name val="Times New Roman"/>
      <family val="1"/>
      <charset val="186"/>
    </font>
    <font>
      <sz val="9"/>
      <name val="Times New Roman"/>
      <family val="1"/>
      <charset val="186"/>
    </font>
    <font>
      <i/>
      <sz val="10"/>
      <name val="Times New Roman"/>
      <family val="1"/>
      <charset val="186"/>
    </font>
    <font>
      <b/>
      <i/>
      <sz val="10"/>
      <name val="Times New Roman"/>
      <family val="1"/>
      <charset val="186"/>
    </font>
    <font>
      <b/>
      <u/>
      <sz val="10"/>
      <name val="Times New Roman"/>
      <family val="1"/>
      <charset val="186"/>
    </font>
    <font>
      <sz val="10"/>
      <name val="Arial"/>
      <family val="2"/>
      <charset val="186"/>
    </font>
    <font>
      <b/>
      <u/>
      <sz val="10"/>
      <name val="Times New Roman"/>
      <family val="1"/>
    </font>
    <font>
      <b/>
      <sz val="10"/>
      <name val="Times New Roman"/>
      <family val="1"/>
    </font>
    <font>
      <b/>
      <sz val="9"/>
      <color indexed="81"/>
      <name val="Tahoma"/>
      <family val="2"/>
      <charset val="186"/>
    </font>
    <font>
      <sz val="9"/>
      <color indexed="81"/>
      <name val="Tahoma"/>
      <family val="2"/>
      <charset val="186"/>
    </font>
    <font>
      <b/>
      <i/>
      <sz val="9"/>
      <color indexed="81"/>
      <name val="Tahoma"/>
      <family val="2"/>
      <charset val="186"/>
    </font>
    <font>
      <i/>
      <sz val="10"/>
      <name val="Times New Roman"/>
      <family val="1"/>
    </font>
    <font>
      <i/>
      <sz val="9"/>
      <name val="Times New Roman"/>
      <family val="1"/>
      <charset val="186"/>
    </font>
    <font>
      <sz val="10"/>
      <color rgb="FFFF0000"/>
      <name val="Times New Roman"/>
      <family val="1"/>
      <charset val="186"/>
    </font>
  </fonts>
  <fills count="17">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99CCFF"/>
        <bgColor indexed="64"/>
      </patternFill>
    </fill>
    <fill>
      <patternFill patternType="solid">
        <fgColor rgb="FFBCF6BD"/>
        <bgColor indexed="64"/>
      </patternFill>
    </fill>
    <fill>
      <patternFill patternType="solid">
        <fgColor indexed="43"/>
        <bgColor indexed="64"/>
      </patternFill>
    </fill>
    <fill>
      <patternFill patternType="solid">
        <fgColor rgb="FFFFCCFF"/>
        <bgColor indexed="64"/>
      </patternFill>
    </fill>
    <fill>
      <patternFill patternType="solid">
        <fgColor rgb="FFFFFF66"/>
        <bgColor indexed="64"/>
      </patternFill>
    </fill>
    <fill>
      <patternFill patternType="solid">
        <fgColor rgb="FFCCECFF"/>
        <bgColor indexed="64"/>
      </patternFill>
    </fill>
    <fill>
      <patternFill patternType="solid">
        <fgColor rgb="FFCCFFCC"/>
        <bgColor indexed="64"/>
      </patternFill>
    </fill>
    <fill>
      <patternFill patternType="solid">
        <fgColor rgb="FFFFFF99"/>
        <bgColor indexed="64"/>
      </patternFill>
    </fill>
  </fills>
  <borders count="8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0" fontId="13" fillId="0" borderId="0"/>
    <xf numFmtId="0" fontId="13" fillId="0" borderId="0">
      <alignment vertical="center"/>
    </xf>
  </cellStyleXfs>
  <cellXfs count="1836">
    <xf numFmtId="0" fontId="0" fillId="0" borderId="0" xfId="0"/>
    <xf numFmtId="49" fontId="1" fillId="0" borderId="0" xfId="0" applyNumberFormat="1" applyFont="1" applyAlignment="1">
      <alignment vertical="top"/>
    </xf>
    <xf numFmtId="49" fontId="1" fillId="0" borderId="0" xfId="0" applyNumberFormat="1" applyFont="1" applyAlignment="1">
      <alignment horizontal="center" vertical="top"/>
    </xf>
    <xf numFmtId="3" fontId="1" fillId="0" borderId="0" xfId="0" applyNumberFormat="1" applyFont="1" applyAlignment="1">
      <alignment vertical="top"/>
    </xf>
    <xf numFmtId="3" fontId="1" fillId="0" borderId="0" xfId="0" applyNumberFormat="1" applyFont="1" applyAlignment="1">
      <alignment horizontal="center" vertical="center" wrapText="1"/>
    </xf>
    <xf numFmtId="3" fontId="1" fillId="0" borderId="0" xfId="0" applyNumberFormat="1" applyFont="1" applyAlignment="1">
      <alignment horizontal="center" vertical="top"/>
    </xf>
    <xf numFmtId="164" fontId="1" fillId="0" borderId="0" xfId="0" applyNumberFormat="1" applyFont="1" applyAlignment="1">
      <alignment horizontal="center" vertical="top"/>
    </xf>
    <xf numFmtId="3" fontId="1" fillId="0" borderId="0" xfId="0" applyNumberFormat="1" applyFont="1" applyBorder="1" applyAlignment="1">
      <alignment vertical="top"/>
    </xf>
    <xf numFmtId="3" fontId="3" fillId="0" borderId="0" xfId="0" applyNumberFormat="1" applyFont="1" applyBorder="1" applyAlignment="1">
      <alignment vertical="top"/>
    </xf>
    <xf numFmtId="3" fontId="2" fillId="0" borderId="0" xfId="0" applyNumberFormat="1" applyFont="1" applyBorder="1" applyAlignment="1">
      <alignment vertical="top"/>
    </xf>
    <xf numFmtId="49" fontId="7" fillId="0" borderId="0" xfId="0" applyNumberFormat="1" applyFont="1" applyAlignment="1">
      <alignment vertical="top"/>
    </xf>
    <xf numFmtId="49" fontId="7" fillId="0" borderId="0" xfId="0" applyNumberFormat="1" applyFont="1" applyAlignment="1">
      <alignment horizontal="center" vertical="top"/>
    </xf>
    <xf numFmtId="3" fontId="7" fillId="0" borderId="0" xfId="0" applyNumberFormat="1" applyFont="1" applyAlignment="1">
      <alignment vertical="top"/>
    </xf>
    <xf numFmtId="3" fontId="7" fillId="0" borderId="0" xfId="0" applyNumberFormat="1" applyFont="1" applyAlignment="1">
      <alignment horizontal="center" vertical="center" wrapText="1"/>
    </xf>
    <xf numFmtId="3" fontId="7" fillId="0" borderId="0" xfId="0" applyNumberFormat="1" applyFont="1" applyAlignment="1">
      <alignment horizontal="center" vertical="top"/>
    </xf>
    <xf numFmtId="164" fontId="7" fillId="0" borderId="0" xfId="0" applyNumberFormat="1" applyFont="1" applyAlignment="1">
      <alignment horizontal="center" vertical="top"/>
    </xf>
    <xf numFmtId="3" fontId="7" fillId="0" borderId="0" xfId="0" applyNumberFormat="1" applyFont="1" applyAlignment="1">
      <alignment vertical="top" wrapText="1"/>
    </xf>
    <xf numFmtId="3" fontId="7" fillId="0" borderId="0" xfId="0" applyNumberFormat="1" applyFont="1" applyBorder="1" applyAlignment="1">
      <alignment vertical="top"/>
    </xf>
    <xf numFmtId="49" fontId="8" fillId="4" borderId="25" xfId="0" applyNumberFormat="1" applyFont="1" applyFill="1" applyBorder="1" applyAlignment="1">
      <alignment horizontal="center" vertical="top"/>
    </xf>
    <xf numFmtId="49" fontId="8" fillId="5" borderId="19" xfId="0" applyNumberFormat="1" applyFont="1" applyFill="1" applyBorder="1" applyAlignment="1">
      <alignment horizontal="center" vertical="top"/>
    </xf>
    <xf numFmtId="49" fontId="8" fillId="5" borderId="3" xfId="0" applyNumberFormat="1" applyFont="1" applyFill="1" applyBorder="1" applyAlignment="1">
      <alignment horizontal="center" vertical="top"/>
    </xf>
    <xf numFmtId="49" fontId="8" fillId="6" borderId="3" xfId="0" applyNumberFormat="1" applyFont="1" applyFill="1" applyBorder="1" applyAlignment="1">
      <alignment horizontal="left" vertical="top" wrapText="1"/>
    </xf>
    <xf numFmtId="3" fontId="8" fillId="6" borderId="3" xfId="0" applyNumberFormat="1" applyFont="1" applyFill="1" applyBorder="1" applyAlignment="1">
      <alignment vertical="top" wrapText="1"/>
    </xf>
    <xf numFmtId="3" fontId="8" fillId="6" borderId="4" xfId="0" applyNumberFormat="1" applyFont="1" applyFill="1" applyBorder="1" applyAlignment="1">
      <alignment horizontal="center" vertical="top" wrapText="1"/>
    </xf>
    <xf numFmtId="3" fontId="8" fillId="6" borderId="5" xfId="0" applyNumberFormat="1" applyFont="1" applyFill="1" applyBorder="1" applyAlignment="1">
      <alignment horizontal="center" vertical="top" wrapText="1"/>
    </xf>
    <xf numFmtId="3" fontId="1" fillId="0" borderId="29" xfId="0" applyNumberFormat="1" applyFont="1" applyFill="1" applyBorder="1" applyAlignment="1">
      <alignment horizontal="center" vertical="top"/>
    </xf>
    <xf numFmtId="164" fontId="1" fillId="6" borderId="29" xfId="0" applyNumberFormat="1" applyFont="1" applyFill="1" applyBorder="1" applyAlignment="1">
      <alignment horizontal="center" vertical="top"/>
    </xf>
    <xf numFmtId="164" fontId="1" fillId="6" borderId="5" xfId="0" applyNumberFormat="1" applyFont="1" applyFill="1" applyBorder="1" applyAlignment="1">
      <alignment horizontal="center" vertical="top"/>
    </xf>
    <xf numFmtId="164" fontId="9" fillId="6" borderId="29" xfId="0" applyNumberFormat="1" applyFont="1" applyFill="1" applyBorder="1" applyAlignment="1">
      <alignment vertical="top" wrapText="1"/>
    </xf>
    <xf numFmtId="3" fontId="1" fillId="6" borderId="30" xfId="0" applyNumberFormat="1" applyFont="1" applyFill="1" applyBorder="1" applyAlignment="1">
      <alignment horizontal="center" vertical="top"/>
    </xf>
    <xf numFmtId="3" fontId="1" fillId="6" borderId="31" xfId="0" applyNumberFormat="1" applyFont="1" applyFill="1" applyBorder="1" applyAlignment="1">
      <alignment horizontal="center" vertical="top"/>
    </xf>
    <xf numFmtId="3" fontId="1" fillId="6" borderId="4" xfId="0" applyNumberFormat="1" applyFont="1" applyFill="1" applyBorder="1" applyAlignment="1">
      <alignment horizontal="center" vertical="top"/>
    </xf>
    <xf numFmtId="3" fontId="1" fillId="6" borderId="0" xfId="0" applyNumberFormat="1" applyFont="1" applyFill="1" applyBorder="1" applyAlignment="1">
      <alignment horizontal="right" vertical="top"/>
    </xf>
    <xf numFmtId="3" fontId="1" fillId="6" borderId="0" xfId="0" applyNumberFormat="1" applyFont="1" applyFill="1" applyAlignment="1">
      <alignment vertical="top"/>
    </xf>
    <xf numFmtId="3" fontId="1" fillId="6" borderId="0" xfId="0" applyNumberFormat="1" applyFont="1" applyFill="1" applyBorder="1" applyAlignment="1">
      <alignment vertical="top"/>
    </xf>
    <xf numFmtId="49" fontId="8" fillId="5" borderId="10" xfId="0" applyNumberFormat="1" applyFont="1" applyFill="1" applyBorder="1" applyAlignment="1">
      <alignment horizontal="center" vertical="top"/>
    </xf>
    <xf numFmtId="49" fontId="8" fillId="6" borderId="10" xfId="0" applyNumberFormat="1" applyFont="1" applyFill="1" applyBorder="1" applyAlignment="1">
      <alignment horizontal="left" vertical="top" wrapText="1"/>
    </xf>
    <xf numFmtId="3" fontId="10" fillId="6" borderId="10" xfId="0" applyNumberFormat="1" applyFont="1" applyFill="1" applyBorder="1" applyAlignment="1">
      <alignment vertical="top" wrapText="1"/>
    </xf>
    <xf numFmtId="3" fontId="11" fillId="6" borderId="11" xfId="0" applyNumberFormat="1" applyFont="1" applyFill="1" applyBorder="1" applyAlignment="1">
      <alignment horizontal="center" vertical="top" wrapText="1"/>
    </xf>
    <xf numFmtId="3" fontId="11" fillId="6" borderId="12" xfId="0" applyNumberFormat="1" applyFont="1" applyFill="1" applyBorder="1" applyAlignment="1">
      <alignment horizontal="center" vertical="top" wrapText="1"/>
    </xf>
    <xf numFmtId="3" fontId="10" fillId="0" borderId="12" xfId="0" applyNumberFormat="1" applyFont="1" applyFill="1" applyBorder="1" applyAlignment="1">
      <alignment horizontal="center" vertical="top"/>
    </xf>
    <xf numFmtId="164" fontId="1" fillId="0" borderId="32" xfId="0" applyNumberFormat="1" applyFont="1" applyFill="1" applyBorder="1" applyAlignment="1">
      <alignment vertical="top"/>
    </xf>
    <xf numFmtId="164" fontId="1" fillId="0" borderId="12" xfId="0" applyNumberFormat="1" applyFont="1" applyFill="1" applyBorder="1" applyAlignment="1">
      <alignment vertical="top"/>
    </xf>
    <xf numFmtId="164" fontId="9" fillId="0" borderId="33" xfId="0" applyNumberFormat="1" applyFont="1" applyFill="1" applyBorder="1" applyAlignment="1">
      <alignment vertical="top" wrapText="1"/>
    </xf>
    <xf numFmtId="3" fontId="1" fillId="6" borderId="34" xfId="0" applyNumberFormat="1" applyFont="1" applyFill="1" applyBorder="1" applyAlignment="1">
      <alignment horizontal="center" vertical="top"/>
    </xf>
    <xf numFmtId="3" fontId="1" fillId="6" borderId="35" xfId="0" applyNumberFormat="1" applyFont="1" applyFill="1" applyBorder="1" applyAlignment="1">
      <alignment horizontal="center" vertical="top"/>
    </xf>
    <xf numFmtId="3" fontId="1" fillId="6" borderId="36" xfId="0" applyNumberFormat="1" applyFont="1" applyFill="1" applyBorder="1" applyAlignment="1">
      <alignment horizontal="center" vertical="top"/>
    </xf>
    <xf numFmtId="3" fontId="10" fillId="0" borderId="32" xfId="0" applyNumberFormat="1" applyFont="1" applyFill="1" applyBorder="1" applyAlignment="1">
      <alignment horizontal="center" vertical="top"/>
    </xf>
    <xf numFmtId="3" fontId="1" fillId="6" borderId="9" xfId="0" applyNumberFormat="1" applyFont="1" applyFill="1" applyBorder="1" applyAlignment="1">
      <alignment horizontal="center" vertical="top"/>
    </xf>
    <xf numFmtId="3" fontId="1" fillId="6" borderId="37" xfId="0" applyNumberFormat="1" applyFont="1" applyFill="1" applyBorder="1" applyAlignment="1">
      <alignment horizontal="center" vertical="top"/>
    </xf>
    <xf numFmtId="3" fontId="1" fillId="6" borderId="11" xfId="0" applyNumberFormat="1" applyFont="1" applyFill="1" applyBorder="1" applyAlignment="1">
      <alignment horizontal="center" vertical="top"/>
    </xf>
    <xf numFmtId="3" fontId="8" fillId="6" borderId="19" xfId="0" applyNumberFormat="1" applyFont="1" applyFill="1" applyBorder="1" applyAlignment="1">
      <alignment horizontal="left" vertical="top" wrapText="1"/>
    </xf>
    <xf numFmtId="3" fontId="10" fillId="6" borderId="19" xfId="0" applyNumberFormat="1" applyFont="1" applyFill="1" applyBorder="1" applyAlignment="1">
      <alignment horizontal="left" vertical="top" wrapText="1"/>
    </xf>
    <xf numFmtId="3" fontId="8" fillId="6" borderId="20" xfId="0" applyNumberFormat="1" applyFont="1" applyFill="1" applyBorder="1" applyAlignment="1">
      <alignment horizontal="center" vertical="top" wrapText="1"/>
    </xf>
    <xf numFmtId="3" fontId="8" fillId="6" borderId="21" xfId="0" applyNumberFormat="1" applyFont="1" applyFill="1" applyBorder="1" applyAlignment="1">
      <alignment horizontal="left" vertical="top" wrapText="1"/>
    </xf>
    <xf numFmtId="3" fontId="8" fillId="7" borderId="22" xfId="0" applyNumberFormat="1" applyFont="1" applyFill="1" applyBorder="1" applyAlignment="1">
      <alignment horizontal="right" vertical="top" wrapText="1"/>
    </xf>
    <xf numFmtId="164" fontId="8" fillId="7" borderId="22" xfId="0" applyNumberFormat="1" applyFont="1" applyFill="1" applyBorder="1" applyAlignment="1">
      <alignment horizontal="center" vertical="top" wrapText="1"/>
    </xf>
    <xf numFmtId="164" fontId="8" fillId="7" borderId="38" xfId="0" applyNumberFormat="1" applyFont="1" applyFill="1" applyBorder="1" applyAlignment="1">
      <alignment horizontal="center" vertical="top" wrapText="1"/>
    </xf>
    <xf numFmtId="3" fontId="1" fillId="6" borderId="10" xfId="0" applyNumberFormat="1" applyFont="1" applyFill="1" applyBorder="1" applyAlignment="1">
      <alignment horizontal="center" vertical="top"/>
    </xf>
    <xf numFmtId="49" fontId="8" fillId="4" borderId="32" xfId="0" applyNumberFormat="1" applyFont="1" applyFill="1" applyBorder="1" applyAlignment="1">
      <alignment vertical="top"/>
    </xf>
    <xf numFmtId="49" fontId="8" fillId="0" borderId="10" xfId="0" applyNumberFormat="1" applyFont="1" applyBorder="1" applyAlignment="1">
      <alignment vertical="top"/>
    </xf>
    <xf numFmtId="3" fontId="8" fillId="6" borderId="10" xfId="0" applyNumberFormat="1" applyFont="1" applyFill="1" applyBorder="1" applyAlignment="1">
      <alignment vertical="top" wrapText="1"/>
    </xf>
    <xf numFmtId="3" fontId="8" fillId="6" borderId="39" xfId="0" applyNumberFormat="1" applyFont="1" applyFill="1" applyBorder="1" applyAlignment="1">
      <alignment horizontal="center" vertical="top" wrapText="1"/>
    </xf>
    <xf numFmtId="3" fontId="8" fillId="0" borderId="5" xfId="0" applyNumberFormat="1" applyFont="1" applyBorder="1" applyAlignment="1">
      <alignment horizontal="center" vertical="top"/>
    </xf>
    <xf numFmtId="3" fontId="1" fillId="0" borderId="5" xfId="0" applyNumberFormat="1" applyFont="1" applyFill="1" applyBorder="1" applyAlignment="1">
      <alignment horizontal="center" vertical="top"/>
    </xf>
    <xf numFmtId="164" fontId="1" fillId="0" borderId="29" xfId="0" applyNumberFormat="1" applyFont="1" applyBorder="1" applyAlignment="1">
      <alignment horizontal="center" vertical="top"/>
    </xf>
    <xf numFmtId="3" fontId="1" fillId="0" borderId="29" xfId="0" applyNumberFormat="1" applyFont="1" applyBorder="1" applyAlignment="1">
      <alignment vertical="top" wrapText="1"/>
    </xf>
    <xf numFmtId="3" fontId="1" fillId="0" borderId="2" xfId="0" applyNumberFormat="1" applyFont="1" applyBorder="1" applyAlignment="1">
      <alignment horizontal="center" vertical="top"/>
    </xf>
    <xf numFmtId="3" fontId="1" fillId="0" borderId="40" xfId="0" applyNumberFormat="1" applyFont="1" applyBorder="1" applyAlignment="1">
      <alignment horizontal="center" vertical="top"/>
    </xf>
    <xf numFmtId="3" fontId="1" fillId="0" borderId="4" xfId="0" applyNumberFormat="1" applyFont="1" applyBorder="1" applyAlignment="1">
      <alignment horizontal="center" vertical="top"/>
    </xf>
    <xf numFmtId="164" fontId="1" fillId="0" borderId="0" xfId="0" applyNumberFormat="1" applyFont="1" applyBorder="1" applyAlignment="1">
      <alignment vertical="top"/>
    </xf>
    <xf numFmtId="3" fontId="8" fillId="0" borderId="12" xfId="0" applyNumberFormat="1" applyFont="1" applyBorder="1" applyAlignment="1">
      <alignment horizontal="center" vertical="top"/>
    </xf>
    <xf numFmtId="3" fontId="1" fillId="0" borderId="13" xfId="0" applyNumberFormat="1" applyFont="1" applyFill="1" applyBorder="1" applyAlignment="1">
      <alignment horizontal="center" vertical="top" wrapText="1"/>
    </xf>
    <xf numFmtId="164" fontId="1" fillId="6" borderId="13" xfId="0" applyNumberFormat="1" applyFont="1" applyFill="1" applyBorder="1" applyAlignment="1">
      <alignment horizontal="center" vertical="top"/>
    </xf>
    <xf numFmtId="3" fontId="1" fillId="6" borderId="33" xfId="0" applyNumberFormat="1" applyFont="1" applyFill="1" applyBorder="1" applyAlignment="1">
      <alignment horizontal="left" vertical="top" wrapText="1"/>
    </xf>
    <xf numFmtId="3" fontId="1" fillId="6" borderId="37" xfId="0" applyNumberFormat="1" applyFont="1" applyFill="1" applyBorder="1" applyAlignment="1">
      <alignment horizontal="left" vertical="top" wrapText="1"/>
    </xf>
    <xf numFmtId="3" fontId="1" fillId="6" borderId="10"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top"/>
    </xf>
    <xf numFmtId="3" fontId="1" fillId="0" borderId="41" xfId="0" applyNumberFormat="1" applyFont="1" applyFill="1" applyBorder="1" applyAlignment="1">
      <alignment horizontal="left" vertical="top" wrapText="1"/>
    </xf>
    <xf numFmtId="3" fontId="1" fillId="6" borderId="42"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1" fillId="6" borderId="45" xfId="0" applyNumberFormat="1" applyFont="1" applyFill="1" applyBorder="1" applyAlignment="1">
      <alignment horizontal="left" vertical="top" wrapText="1"/>
    </xf>
    <xf numFmtId="3" fontId="1" fillId="0" borderId="10" xfId="0" applyNumberFormat="1" applyFont="1" applyFill="1" applyBorder="1" applyAlignment="1">
      <alignment horizontal="center" vertical="center" textRotation="90" wrapText="1"/>
    </xf>
    <xf numFmtId="3" fontId="1" fillId="0"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3" fontId="1" fillId="6" borderId="41" xfId="0" applyNumberFormat="1" applyFont="1" applyFill="1" applyBorder="1" applyAlignment="1">
      <alignment horizontal="left" vertical="top" wrapText="1"/>
    </xf>
    <xf numFmtId="3" fontId="1" fillId="6" borderId="16" xfId="0" applyNumberFormat="1" applyFont="1" applyFill="1" applyBorder="1" applyAlignment="1">
      <alignment horizontal="left" vertical="top" wrapText="1"/>
    </xf>
    <xf numFmtId="164" fontId="1" fillId="0" borderId="32" xfId="0" applyNumberFormat="1" applyFont="1" applyFill="1" applyBorder="1" applyAlignment="1">
      <alignment horizontal="center" vertical="top"/>
    </xf>
    <xf numFmtId="3" fontId="1" fillId="0" borderId="33" xfId="0" applyNumberFormat="1" applyFont="1" applyFill="1" applyBorder="1" applyAlignment="1">
      <alignment horizontal="left" vertical="top" wrapText="1"/>
    </xf>
    <xf numFmtId="3" fontId="1" fillId="6" borderId="46" xfId="0" applyNumberFormat="1" applyFont="1" applyFill="1" applyBorder="1" applyAlignment="1">
      <alignment horizontal="center" vertical="top"/>
    </xf>
    <xf numFmtId="3" fontId="1" fillId="6" borderId="16"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3" fontId="1" fillId="6" borderId="47" xfId="0" applyNumberFormat="1" applyFont="1" applyFill="1" applyBorder="1" applyAlignment="1">
      <alignment vertical="top" wrapText="1"/>
    </xf>
    <xf numFmtId="3" fontId="1" fillId="6" borderId="46"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17"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0" fontId="1" fillId="6" borderId="33" xfId="0" applyFont="1" applyFill="1" applyBorder="1" applyAlignment="1">
      <alignment horizontal="left" vertical="top" wrapText="1"/>
    </xf>
    <xf numFmtId="0" fontId="1" fillId="6" borderId="34" xfId="0" applyFont="1" applyFill="1" applyBorder="1" applyAlignment="1">
      <alignment horizontal="center" vertical="top" wrapText="1"/>
    </xf>
    <xf numFmtId="0" fontId="1" fillId="6" borderId="45" xfId="0"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0" borderId="12" xfId="0" applyFont="1" applyFill="1" applyBorder="1" applyAlignment="1">
      <alignment horizontal="center" vertical="top"/>
    </xf>
    <xf numFmtId="3" fontId="1" fillId="6" borderId="34" xfId="0" applyNumberFormat="1" applyFont="1" applyFill="1" applyBorder="1" applyAlignment="1">
      <alignment horizontal="center" vertical="top" wrapText="1"/>
    </xf>
    <xf numFmtId="3" fontId="1" fillId="6" borderId="45"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0" fontId="1" fillId="6" borderId="33" xfId="0" quotePrefix="1" applyFont="1" applyFill="1" applyBorder="1" applyAlignment="1">
      <alignment horizontal="left" vertical="top" wrapText="1"/>
    </xf>
    <xf numFmtId="0" fontId="1" fillId="0" borderId="48" xfId="0" applyFont="1" applyFill="1" applyBorder="1" applyAlignment="1">
      <alignment horizontal="center" vertical="top"/>
    </xf>
    <xf numFmtId="3" fontId="8" fillId="7" borderId="13" xfId="0" applyNumberFormat="1" applyFont="1" applyFill="1" applyBorder="1" applyAlignment="1">
      <alignment horizontal="right" vertical="top" wrapText="1"/>
    </xf>
    <xf numFmtId="165" fontId="8" fillId="7" borderId="47" xfId="0" applyNumberFormat="1" applyFont="1" applyFill="1" applyBorder="1" applyAlignment="1">
      <alignment horizontal="center" vertical="top" wrapText="1"/>
    </xf>
    <xf numFmtId="49" fontId="8" fillId="4" borderId="29" xfId="0" applyNumberFormat="1" applyFont="1" applyFill="1" applyBorder="1" applyAlignment="1">
      <alignment horizontal="center" vertical="top"/>
    </xf>
    <xf numFmtId="49" fontId="8" fillId="6" borderId="31" xfId="0" applyNumberFormat="1" applyFont="1" applyFill="1" applyBorder="1" applyAlignment="1">
      <alignment horizontal="center" vertical="top"/>
    </xf>
    <xf numFmtId="3" fontId="1" fillId="6" borderId="31" xfId="0" applyNumberFormat="1" applyFont="1" applyFill="1" applyBorder="1" applyAlignment="1">
      <alignment horizontal="center" vertical="center" textRotation="90" wrapText="1"/>
    </xf>
    <xf numFmtId="3" fontId="1" fillId="6" borderId="5" xfId="0" applyNumberFormat="1" applyFont="1" applyFill="1" applyBorder="1" applyAlignment="1">
      <alignment horizontal="center" vertical="top" wrapText="1"/>
    </xf>
    <xf numFmtId="164" fontId="1" fillId="6" borderId="29" xfId="0" applyNumberFormat="1" applyFont="1" applyFill="1" applyBorder="1" applyAlignment="1">
      <alignment horizontal="center" vertical="top" wrapText="1"/>
    </xf>
    <xf numFmtId="164" fontId="1" fillId="6" borderId="5" xfId="0" applyNumberFormat="1" applyFont="1" applyFill="1" applyBorder="1" applyAlignment="1">
      <alignment horizontal="center" vertical="top" wrapText="1"/>
    </xf>
    <xf numFmtId="0" fontId="1" fillId="6" borderId="29" xfId="0" applyFont="1" applyFill="1" applyBorder="1" applyAlignment="1">
      <alignment horizontal="left" vertical="top" wrapText="1"/>
    </xf>
    <xf numFmtId="0" fontId="1" fillId="6" borderId="29"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4" xfId="0" applyFont="1" applyFill="1" applyBorder="1" applyAlignment="1">
      <alignment horizontal="center" vertical="top" wrapText="1"/>
    </xf>
    <xf numFmtId="49" fontId="8" fillId="4" borderId="32" xfId="0" applyNumberFormat="1" applyFont="1" applyFill="1" applyBorder="1" applyAlignment="1">
      <alignment horizontal="center" vertical="top"/>
    </xf>
    <xf numFmtId="49" fontId="8" fillId="6" borderId="39" xfId="0" applyNumberFormat="1" applyFont="1" applyFill="1" applyBorder="1" applyAlignment="1">
      <alignment horizontal="center" vertical="top"/>
    </xf>
    <xf numFmtId="3" fontId="1" fillId="6" borderId="39" xfId="0" applyNumberFormat="1" applyFont="1" applyFill="1" applyBorder="1" applyAlignment="1">
      <alignment horizontal="center" vertical="center" textRotation="90" wrapText="1"/>
    </xf>
    <xf numFmtId="3" fontId="1" fillId="6" borderId="12" xfId="0" applyNumberFormat="1" applyFont="1" applyFill="1" applyBorder="1" applyAlignment="1">
      <alignment horizontal="center" vertical="top" wrapText="1"/>
    </xf>
    <xf numFmtId="164" fontId="1" fillId="6" borderId="3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wrapText="1"/>
    </xf>
    <xf numFmtId="0" fontId="1" fillId="0" borderId="33" xfId="0" applyFont="1" applyFill="1" applyBorder="1" applyAlignment="1">
      <alignment horizontal="left" vertical="top" wrapText="1"/>
    </xf>
    <xf numFmtId="0" fontId="1" fillId="6" borderId="33" xfId="0"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164" fontId="1" fillId="6" borderId="47" xfId="0" applyNumberFormat="1" applyFont="1" applyFill="1" applyBorder="1" applyAlignment="1">
      <alignment horizontal="center" vertical="top" wrapText="1"/>
    </xf>
    <xf numFmtId="164" fontId="1" fillId="6" borderId="13" xfId="0" applyNumberFormat="1" applyFont="1" applyFill="1" applyBorder="1" applyAlignment="1">
      <alignment horizontal="center" vertical="top" wrapText="1"/>
    </xf>
    <xf numFmtId="0" fontId="1" fillId="6" borderId="32" xfId="0" applyFont="1" applyFill="1" applyBorder="1" applyAlignment="1">
      <alignment horizontal="left" vertical="top" wrapText="1"/>
    </xf>
    <xf numFmtId="0" fontId="1" fillId="6" borderId="9" xfId="0" applyFont="1" applyFill="1" applyBorder="1" applyAlignment="1">
      <alignment horizontal="center" vertical="top" wrapText="1"/>
    </xf>
    <xf numFmtId="0" fontId="1" fillId="6" borderId="10" xfId="0" applyFont="1" applyFill="1" applyBorder="1" applyAlignment="1">
      <alignment horizontal="center" vertical="top" wrapText="1"/>
    </xf>
    <xf numFmtId="0" fontId="1" fillId="6" borderId="11" xfId="0" applyFont="1" applyFill="1" applyBorder="1" applyAlignment="1">
      <alignment horizontal="center" vertical="top" wrapText="1"/>
    </xf>
    <xf numFmtId="49" fontId="8" fillId="4" borderId="49" xfId="0" applyNumberFormat="1" applyFont="1" applyFill="1" applyBorder="1" applyAlignment="1">
      <alignment horizontal="center" vertical="top"/>
    </xf>
    <xf numFmtId="49" fontId="8" fillId="6" borderId="50" xfId="0" applyNumberFormat="1" applyFont="1" applyFill="1" applyBorder="1" applyAlignment="1">
      <alignment horizontal="center" vertical="top"/>
    </xf>
    <xf numFmtId="3" fontId="1" fillId="6" borderId="50" xfId="0" applyNumberFormat="1" applyFont="1" applyFill="1" applyBorder="1" applyAlignment="1">
      <alignment horizontal="center" vertical="center" textRotation="90" wrapText="1"/>
    </xf>
    <xf numFmtId="3" fontId="8" fillId="0" borderId="21" xfId="0" applyNumberFormat="1" applyFont="1" applyBorder="1" applyAlignment="1">
      <alignment horizontal="center" vertical="top"/>
    </xf>
    <xf numFmtId="3" fontId="8" fillId="7" borderId="38" xfId="0" applyNumberFormat="1" applyFont="1" applyFill="1" applyBorder="1" applyAlignment="1">
      <alignment horizontal="right" vertical="top" wrapText="1"/>
    </xf>
    <xf numFmtId="165" fontId="8" fillId="7" borderId="22" xfId="0" applyNumberFormat="1" applyFont="1" applyFill="1" applyBorder="1" applyAlignment="1">
      <alignment horizontal="center" vertical="top" wrapText="1"/>
    </xf>
    <xf numFmtId="165" fontId="8" fillId="7" borderId="38" xfId="0" applyNumberFormat="1" applyFont="1" applyFill="1" applyBorder="1" applyAlignment="1">
      <alignment horizontal="center" vertical="top" wrapText="1"/>
    </xf>
    <xf numFmtId="0" fontId="1" fillId="0" borderId="22" xfId="0" applyFont="1" applyFill="1" applyBorder="1" applyAlignment="1">
      <alignment horizontal="left" vertical="top" wrapText="1"/>
    </xf>
    <xf numFmtId="0" fontId="1" fillId="6" borderId="22" xfId="0" applyFont="1" applyFill="1" applyBorder="1" applyAlignment="1">
      <alignment horizontal="center" vertical="top" wrapText="1"/>
    </xf>
    <xf numFmtId="0" fontId="1" fillId="6" borderId="51" xfId="0" applyFont="1" applyFill="1" applyBorder="1" applyAlignment="1">
      <alignment horizontal="center" vertical="top" wrapText="1"/>
    </xf>
    <xf numFmtId="0" fontId="1" fillId="6" borderId="52" xfId="0" applyFont="1" applyFill="1" applyBorder="1" applyAlignment="1">
      <alignment horizontal="center" vertical="top" wrapText="1"/>
    </xf>
    <xf numFmtId="49" fontId="8" fillId="6" borderId="3" xfId="0" applyNumberFormat="1" applyFont="1" applyFill="1" applyBorder="1" applyAlignment="1">
      <alignment horizontal="center" vertical="top"/>
    </xf>
    <xf numFmtId="3" fontId="8" fillId="6" borderId="10" xfId="0" applyNumberFormat="1" applyFont="1" applyFill="1" applyBorder="1" applyAlignment="1">
      <alignment horizontal="left" vertical="top" wrapText="1"/>
    </xf>
    <xf numFmtId="165" fontId="1" fillId="6" borderId="29" xfId="0" applyNumberFormat="1" applyFont="1" applyFill="1" applyBorder="1" applyAlignment="1">
      <alignment horizontal="center" vertical="top" wrapText="1"/>
    </xf>
    <xf numFmtId="165" fontId="1" fillId="6" borderId="5" xfId="0" applyNumberFormat="1" applyFont="1" applyFill="1" applyBorder="1" applyAlignment="1">
      <alignment horizontal="center" vertical="top" wrapText="1"/>
    </xf>
    <xf numFmtId="0" fontId="1" fillId="6" borderId="2" xfId="0" applyFont="1" applyFill="1" applyBorder="1" applyAlignment="1">
      <alignment horizontal="center" vertical="top" wrapText="1"/>
    </xf>
    <xf numFmtId="0" fontId="1" fillId="6" borderId="3" xfId="0" applyFont="1" applyFill="1" applyBorder="1" applyAlignment="1">
      <alignment horizontal="center" vertical="top" wrapText="1"/>
    </xf>
    <xf numFmtId="49" fontId="8" fillId="6" borderId="10" xfId="0" applyNumberFormat="1" applyFont="1" applyFill="1" applyBorder="1" applyAlignment="1">
      <alignment horizontal="center" vertical="top"/>
    </xf>
    <xf numFmtId="3" fontId="8" fillId="6" borderId="12" xfId="0" applyNumberFormat="1" applyFont="1" applyFill="1" applyBorder="1" applyAlignment="1">
      <alignment horizontal="right" vertical="top"/>
    </xf>
    <xf numFmtId="165" fontId="8" fillId="6" borderId="32" xfId="0" applyNumberFormat="1" applyFont="1" applyFill="1" applyBorder="1" applyAlignment="1">
      <alignment horizontal="center" vertical="top"/>
    </xf>
    <xf numFmtId="165" fontId="8" fillId="6" borderId="12" xfId="0" applyNumberFormat="1" applyFont="1" applyFill="1" applyBorder="1" applyAlignment="1">
      <alignment horizontal="center" vertical="top"/>
    </xf>
    <xf numFmtId="3" fontId="1" fillId="6" borderId="47" xfId="0" applyNumberFormat="1" applyFont="1" applyFill="1" applyBorder="1" applyAlignment="1">
      <alignment horizontal="left" vertical="top" wrapText="1"/>
    </xf>
    <xf numFmtId="164" fontId="1" fillId="0" borderId="41" xfId="0" applyNumberFormat="1" applyFont="1" applyFill="1" applyBorder="1" applyAlignment="1">
      <alignment horizontal="center" vertical="top"/>
    </xf>
    <xf numFmtId="3" fontId="1" fillId="6" borderId="53" xfId="0" applyNumberFormat="1" applyFont="1" applyFill="1" applyBorder="1" applyAlignment="1">
      <alignment horizontal="center" vertical="top"/>
    </xf>
    <xf numFmtId="3" fontId="8" fillId="7" borderId="38" xfId="0" applyNumberFormat="1" applyFont="1" applyFill="1" applyBorder="1" applyAlignment="1">
      <alignment horizontal="right" vertical="top"/>
    </xf>
    <xf numFmtId="165" fontId="8" fillId="7" borderId="22" xfId="0" applyNumberFormat="1" applyFont="1" applyFill="1" applyBorder="1" applyAlignment="1">
      <alignment horizontal="center" vertical="top"/>
    </xf>
    <xf numFmtId="3" fontId="1" fillId="0" borderId="47" xfId="0" applyNumberFormat="1" applyFont="1" applyFill="1" applyBorder="1" applyAlignment="1">
      <alignment vertical="top" wrapText="1"/>
    </xf>
    <xf numFmtId="3" fontId="1" fillId="6" borderId="54" xfId="0" applyNumberFormat="1" applyFont="1" applyFill="1" applyBorder="1" applyAlignment="1">
      <alignment horizontal="center" vertical="top"/>
    </xf>
    <xf numFmtId="3" fontId="1" fillId="6" borderId="51" xfId="0" applyNumberFormat="1" applyFont="1" applyFill="1" applyBorder="1" applyAlignment="1">
      <alignment horizontal="center" vertical="top"/>
    </xf>
    <xf numFmtId="3" fontId="1" fillId="6" borderId="52" xfId="0" applyNumberFormat="1" applyFont="1" applyFill="1" applyBorder="1" applyAlignment="1">
      <alignment horizontal="center" vertical="top"/>
    </xf>
    <xf numFmtId="164" fontId="1" fillId="0" borderId="5" xfId="0" applyNumberFormat="1" applyFont="1" applyFill="1" applyBorder="1" applyAlignment="1">
      <alignment horizontal="center" vertical="top"/>
    </xf>
    <xf numFmtId="3" fontId="1" fillId="6" borderId="6" xfId="0" applyNumberFormat="1" applyFont="1" applyFill="1" applyBorder="1" applyAlignment="1">
      <alignment vertical="top" wrapText="1"/>
    </xf>
    <xf numFmtId="3" fontId="1" fillId="6" borderId="7" xfId="0" applyNumberFormat="1" applyFont="1" applyFill="1" applyBorder="1" applyAlignment="1">
      <alignment horizontal="center" vertical="top"/>
    </xf>
    <xf numFmtId="3" fontId="1" fillId="6" borderId="55"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3" fontId="1" fillId="6" borderId="0" xfId="0" applyNumberFormat="1" applyFont="1" applyFill="1" applyBorder="1" applyAlignment="1">
      <alignment horizontal="center" vertical="top"/>
    </xf>
    <xf numFmtId="165" fontId="8" fillId="7" borderId="38" xfId="0" applyNumberFormat="1" applyFont="1" applyFill="1" applyBorder="1" applyAlignment="1">
      <alignment horizontal="center" vertical="top"/>
    </xf>
    <xf numFmtId="3" fontId="1" fillId="6" borderId="18" xfId="0" applyNumberFormat="1" applyFont="1" applyFill="1" applyBorder="1" applyAlignment="1">
      <alignment horizontal="center" vertical="top"/>
    </xf>
    <xf numFmtId="3" fontId="1" fillId="6" borderId="19" xfId="0" applyNumberFormat="1" applyFont="1" applyFill="1" applyBorder="1" applyAlignment="1">
      <alignment horizontal="center" vertical="top"/>
    </xf>
    <xf numFmtId="3" fontId="1" fillId="6" borderId="20" xfId="0" applyNumberFormat="1" applyFont="1" applyFill="1" applyBorder="1" applyAlignment="1">
      <alignment horizontal="center" vertical="top"/>
    </xf>
    <xf numFmtId="49" fontId="8" fillId="4" borderId="29" xfId="0" applyNumberFormat="1" applyFont="1" applyFill="1" applyBorder="1" applyAlignment="1">
      <alignment vertical="top"/>
    </xf>
    <xf numFmtId="49" fontId="8" fillId="0" borderId="3" xfId="0" applyNumberFormat="1" applyFont="1" applyBorder="1" applyAlignment="1">
      <alignment vertical="top"/>
    </xf>
    <xf numFmtId="164" fontId="1" fillId="0" borderId="47" xfId="0" applyNumberFormat="1" applyFont="1" applyFill="1" applyBorder="1" applyAlignment="1">
      <alignment horizontal="center" vertical="top" wrapText="1"/>
    </xf>
    <xf numFmtId="164" fontId="1" fillId="0" borderId="13" xfId="0" applyNumberFormat="1" applyFont="1" applyFill="1" applyBorder="1" applyAlignment="1">
      <alignment horizontal="center" vertical="top" wrapText="1"/>
    </xf>
    <xf numFmtId="3" fontId="1" fillId="0" borderId="2" xfId="0" applyNumberFormat="1" applyFont="1" applyFill="1" applyBorder="1" applyAlignment="1">
      <alignment horizontal="center" vertical="top"/>
    </xf>
    <xf numFmtId="3" fontId="1" fillId="0" borderId="31" xfId="0" applyNumberFormat="1" applyFont="1" applyFill="1" applyBorder="1" applyAlignment="1">
      <alignment horizontal="center" vertical="top"/>
    </xf>
    <xf numFmtId="3" fontId="1" fillId="0" borderId="4" xfId="0" applyNumberFormat="1" applyFont="1" applyFill="1" applyBorder="1" applyAlignment="1">
      <alignment horizontal="center" vertical="top"/>
    </xf>
    <xf numFmtId="164" fontId="1" fillId="0" borderId="0" xfId="0" applyNumberFormat="1" applyFont="1" applyBorder="1" applyAlignment="1">
      <alignment horizontal="left" vertical="top" wrapText="1"/>
    </xf>
    <xf numFmtId="0" fontId="1" fillId="0" borderId="0" xfId="0" applyNumberFormat="1" applyFont="1" applyBorder="1" applyAlignment="1">
      <alignment horizontal="center" vertical="top"/>
    </xf>
    <xf numFmtId="49" fontId="8" fillId="4" borderId="49" xfId="0" applyNumberFormat="1" applyFont="1" applyFill="1" applyBorder="1" applyAlignment="1">
      <alignment vertical="top"/>
    </xf>
    <xf numFmtId="49" fontId="8" fillId="0" borderId="19" xfId="0" applyNumberFormat="1" applyFont="1" applyBorder="1" applyAlignment="1">
      <alignment vertical="top"/>
    </xf>
    <xf numFmtId="3" fontId="8" fillId="7" borderId="38" xfId="0" applyNumberFormat="1" applyFont="1" applyFill="1" applyBorder="1" applyAlignment="1">
      <alignment horizontal="left" vertical="top" wrapText="1"/>
    </xf>
    <xf numFmtId="3" fontId="1" fillId="0" borderId="18" xfId="0" applyNumberFormat="1" applyFont="1" applyFill="1" applyBorder="1" applyAlignment="1">
      <alignment horizontal="center" vertical="top"/>
    </xf>
    <xf numFmtId="3" fontId="1" fillId="0" borderId="50" xfId="0" applyNumberFormat="1" applyFont="1" applyFill="1" applyBorder="1" applyAlignment="1">
      <alignment horizontal="center" vertical="top"/>
    </xf>
    <xf numFmtId="3" fontId="1" fillId="0" borderId="20" xfId="0" applyNumberFormat="1" applyFont="1" applyFill="1" applyBorder="1" applyAlignment="1">
      <alignment horizontal="center" vertical="top"/>
    </xf>
    <xf numFmtId="3" fontId="1" fillId="0" borderId="4" xfId="0" applyNumberFormat="1" applyFont="1" applyFill="1" applyBorder="1" applyAlignment="1">
      <alignment horizontal="center" vertical="center" textRotation="90" wrapText="1"/>
    </xf>
    <xf numFmtId="3" fontId="1" fillId="6" borderId="9"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3" fontId="1" fillId="6" borderId="11" xfId="0" applyNumberFormat="1" applyFont="1" applyFill="1" applyBorder="1" applyAlignment="1">
      <alignment horizontal="center" vertical="top" wrapText="1"/>
    </xf>
    <xf numFmtId="3" fontId="8" fillId="0" borderId="20" xfId="0" applyNumberFormat="1" applyFont="1" applyFill="1" applyBorder="1" applyAlignment="1">
      <alignment horizontal="center" vertical="center" textRotation="90" wrapText="1"/>
    </xf>
    <xf numFmtId="3" fontId="8" fillId="7" borderId="38" xfId="0" applyNumberFormat="1" applyFont="1" applyFill="1" applyBorder="1" applyAlignment="1">
      <alignment horizontal="center" vertical="top"/>
    </xf>
    <xf numFmtId="164" fontId="8" fillId="7" borderId="22" xfId="0" applyNumberFormat="1" applyFont="1" applyFill="1" applyBorder="1" applyAlignment="1">
      <alignment horizontal="center" vertical="top"/>
    </xf>
    <xf numFmtId="164" fontId="8" fillId="7" borderId="38" xfId="0" applyNumberFormat="1" applyFont="1" applyFill="1" applyBorder="1" applyAlignment="1">
      <alignment horizontal="center" vertical="top"/>
    </xf>
    <xf numFmtId="3" fontId="1" fillId="6" borderId="32" xfId="0" applyNumberFormat="1" applyFont="1" applyFill="1" applyBorder="1" applyAlignment="1">
      <alignment horizontal="left" vertical="top" wrapText="1"/>
    </xf>
    <xf numFmtId="3" fontId="8" fillId="0" borderId="0" xfId="0" applyNumberFormat="1" applyFont="1" applyAlignment="1">
      <alignment vertical="top"/>
    </xf>
    <xf numFmtId="3" fontId="8" fillId="0" borderId="0" xfId="0" applyNumberFormat="1" applyFont="1" applyBorder="1" applyAlignment="1">
      <alignment vertical="top"/>
    </xf>
    <xf numFmtId="49" fontId="8" fillId="4" borderId="2" xfId="0" applyNumberFormat="1" applyFont="1" applyFill="1" applyBorder="1" applyAlignment="1">
      <alignment vertical="top"/>
    </xf>
    <xf numFmtId="3" fontId="8" fillId="0" borderId="5" xfId="0" applyNumberFormat="1" applyFont="1" applyBorder="1" applyAlignment="1">
      <alignment horizontal="center" vertical="top" wrapText="1"/>
    </xf>
    <xf numFmtId="3" fontId="1" fillId="0" borderId="5" xfId="0" applyNumberFormat="1" applyFont="1" applyFill="1" applyBorder="1" applyAlignment="1">
      <alignment horizontal="center" vertical="top" wrapText="1"/>
    </xf>
    <xf numFmtId="164" fontId="1" fillId="0" borderId="29"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3" fontId="1" fillId="0" borderId="29" xfId="0" applyNumberFormat="1" applyFont="1" applyFill="1" applyBorder="1" applyAlignment="1">
      <alignment vertical="top" wrapText="1"/>
    </xf>
    <xf numFmtId="3" fontId="1" fillId="0" borderId="2" xfId="0" applyNumberFormat="1" applyFont="1" applyFill="1" applyBorder="1" applyAlignment="1">
      <alignment horizontal="center" vertical="top" wrapText="1"/>
    </xf>
    <xf numFmtId="3" fontId="1" fillId="0" borderId="40"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wrapText="1"/>
    </xf>
    <xf numFmtId="3" fontId="1" fillId="0" borderId="11" xfId="0" applyNumberFormat="1" applyFont="1" applyFill="1" applyBorder="1" applyAlignment="1">
      <alignment horizontal="center" vertical="center" textRotation="90" wrapText="1"/>
    </xf>
    <xf numFmtId="3" fontId="8" fillId="0" borderId="12" xfId="0" applyNumberFormat="1" applyFont="1" applyBorder="1" applyAlignment="1">
      <alignment horizontal="center" vertical="top" wrapText="1"/>
    </xf>
    <xf numFmtId="164" fontId="1" fillId="0" borderId="32" xfId="0" applyNumberFormat="1" applyFont="1" applyFill="1" applyBorder="1" applyAlignment="1">
      <alignment horizontal="center" vertical="top" wrapText="1"/>
    </xf>
    <xf numFmtId="164" fontId="1" fillId="0" borderId="12" xfId="0" applyNumberFormat="1" applyFont="1" applyFill="1" applyBorder="1" applyAlignment="1">
      <alignment horizontal="center" vertical="top" wrapText="1"/>
    </xf>
    <xf numFmtId="3" fontId="1" fillId="0" borderId="32" xfId="0" applyNumberFormat="1" applyFont="1" applyFill="1" applyBorder="1" applyAlignment="1">
      <alignment vertical="top" wrapText="1"/>
    </xf>
    <xf numFmtId="3" fontId="1" fillId="0" borderId="9"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1" fillId="0" borderId="11" xfId="0" applyNumberFormat="1" applyFont="1" applyFill="1" applyBorder="1" applyAlignment="1">
      <alignment horizontal="center" vertical="top" wrapText="1"/>
    </xf>
    <xf numFmtId="3" fontId="1" fillId="0" borderId="10" xfId="0" applyNumberFormat="1" applyFont="1" applyFill="1" applyBorder="1" applyAlignment="1">
      <alignment vertical="top" wrapText="1"/>
    </xf>
    <xf numFmtId="3" fontId="1" fillId="8" borderId="12" xfId="0" applyNumberFormat="1" applyFont="1" applyFill="1" applyBorder="1" applyAlignment="1">
      <alignment horizontal="center" vertical="top" wrapText="1"/>
    </xf>
    <xf numFmtId="3" fontId="1" fillId="6" borderId="37" xfId="0" applyNumberFormat="1" applyFont="1" applyFill="1" applyBorder="1" applyAlignment="1">
      <alignment vertical="top" wrapText="1"/>
    </xf>
    <xf numFmtId="3" fontId="1" fillId="6" borderId="11"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xf>
    <xf numFmtId="3" fontId="1" fillId="6" borderId="45" xfId="0" applyNumberFormat="1" applyFont="1" applyFill="1" applyBorder="1" applyAlignment="1">
      <alignment horizontal="center" vertical="top"/>
    </xf>
    <xf numFmtId="3" fontId="1" fillId="8" borderId="9" xfId="0" applyNumberFormat="1" applyFont="1" applyFill="1" applyBorder="1" applyAlignment="1">
      <alignment horizontal="center" vertical="top"/>
    </xf>
    <xf numFmtId="3" fontId="1" fillId="8" borderId="39" xfId="0" applyNumberFormat="1" applyFont="1" applyFill="1" applyBorder="1" applyAlignment="1">
      <alignment horizontal="center" vertical="top"/>
    </xf>
    <xf numFmtId="3" fontId="1" fillId="8" borderId="11" xfId="0" applyNumberFormat="1" applyFont="1" applyFill="1" applyBorder="1" applyAlignment="1">
      <alignment horizontal="center" vertical="top"/>
    </xf>
    <xf numFmtId="164" fontId="1" fillId="0" borderId="12" xfId="0" applyNumberFormat="1" applyFont="1" applyBorder="1" applyAlignment="1">
      <alignment horizontal="center" vertical="top"/>
    </xf>
    <xf numFmtId="3" fontId="1" fillId="8" borderId="46" xfId="0" applyNumberFormat="1" applyFont="1" applyFill="1" applyBorder="1" applyAlignment="1">
      <alignment horizontal="center" vertical="top"/>
    </xf>
    <xf numFmtId="3" fontId="1" fillId="8" borderId="16" xfId="0" applyNumberFormat="1" applyFont="1" applyFill="1" applyBorder="1" applyAlignment="1">
      <alignment horizontal="center" vertical="top"/>
    </xf>
    <xf numFmtId="3" fontId="1" fillId="8" borderId="17" xfId="0" applyNumberFormat="1" applyFont="1" applyFill="1" applyBorder="1" applyAlignment="1">
      <alignment horizontal="center" vertical="top"/>
    </xf>
    <xf numFmtId="3" fontId="1" fillId="6" borderId="49" xfId="0" applyNumberFormat="1" applyFont="1" applyFill="1" applyBorder="1" applyAlignment="1">
      <alignment vertical="top" wrapText="1"/>
    </xf>
    <xf numFmtId="3" fontId="1" fillId="8" borderId="18" xfId="0" applyNumberFormat="1" applyFont="1" applyFill="1" applyBorder="1" applyAlignment="1">
      <alignment horizontal="center" vertical="top"/>
    </xf>
    <xf numFmtId="3" fontId="1" fillId="8" borderId="50" xfId="0" applyNumberFormat="1" applyFont="1" applyFill="1" applyBorder="1" applyAlignment="1">
      <alignment horizontal="center" vertical="top"/>
    </xf>
    <xf numFmtId="3" fontId="1" fillId="8" borderId="20" xfId="0" applyNumberFormat="1" applyFont="1" applyFill="1" applyBorder="1" applyAlignment="1">
      <alignment horizontal="center" vertical="top"/>
    </xf>
    <xf numFmtId="3" fontId="8" fillId="0" borderId="56" xfId="0" applyNumberFormat="1" applyFont="1" applyFill="1" applyBorder="1" applyAlignment="1">
      <alignment horizontal="left" vertical="top" wrapText="1"/>
    </xf>
    <xf numFmtId="3" fontId="1" fillId="0" borderId="29" xfId="0" applyNumberFormat="1" applyFont="1" applyBorder="1" applyAlignment="1">
      <alignment vertical="top"/>
    </xf>
    <xf numFmtId="3" fontId="1" fillId="6" borderId="2" xfId="0" applyNumberFormat="1" applyFont="1" applyFill="1" applyBorder="1" applyAlignment="1">
      <alignment horizontal="center" vertical="top"/>
    </xf>
    <xf numFmtId="3" fontId="1" fillId="6" borderId="4" xfId="0" applyNumberFormat="1" applyFont="1" applyFill="1" applyBorder="1" applyAlignment="1">
      <alignment horizontal="center" vertical="top" wrapText="1"/>
    </xf>
    <xf numFmtId="3" fontId="1" fillId="0" borderId="16" xfId="0" applyNumberFormat="1" applyFont="1" applyFill="1" applyBorder="1" applyAlignment="1">
      <alignment horizontal="left" vertical="top" wrapText="1"/>
    </xf>
    <xf numFmtId="3" fontId="1" fillId="0" borderId="33" xfId="0" applyNumberFormat="1" applyFont="1" applyBorder="1" applyAlignment="1">
      <alignment horizontal="center" vertical="top"/>
    </xf>
    <xf numFmtId="3" fontId="1" fillId="0" borderId="37" xfId="0" applyNumberFormat="1" applyFont="1" applyBorder="1" applyAlignment="1">
      <alignment horizontal="center" vertical="top"/>
    </xf>
    <xf numFmtId="3" fontId="1" fillId="0" borderId="15" xfId="0" applyNumberFormat="1" applyFont="1" applyBorder="1" applyAlignment="1">
      <alignment horizontal="center" vertical="top"/>
    </xf>
    <xf numFmtId="3" fontId="1" fillId="0" borderId="10" xfId="0" applyNumberFormat="1" applyFont="1" applyFill="1" applyBorder="1" applyAlignment="1">
      <alignment horizontal="left" vertical="top" wrapText="1"/>
    </xf>
    <xf numFmtId="3" fontId="1" fillId="6" borderId="57" xfId="0" applyNumberFormat="1" applyFont="1" applyFill="1" applyBorder="1" applyAlignment="1">
      <alignment horizontal="center" vertical="top"/>
    </xf>
    <xf numFmtId="3" fontId="1" fillId="0" borderId="17" xfId="0" applyNumberFormat="1" applyFont="1" applyBorder="1" applyAlignment="1">
      <alignment horizontal="center" vertical="top"/>
    </xf>
    <xf numFmtId="3" fontId="1" fillId="0" borderId="17" xfId="0" applyNumberFormat="1" applyFont="1" applyFill="1" applyBorder="1" applyAlignment="1">
      <alignment horizontal="center" vertical="top" wrapText="1"/>
    </xf>
    <xf numFmtId="3" fontId="1" fillId="6" borderId="46" xfId="0" applyNumberFormat="1" applyFont="1" applyFill="1" applyBorder="1" applyAlignment="1">
      <alignment horizontal="right" vertical="top"/>
    </xf>
    <xf numFmtId="3" fontId="1" fillId="0" borderId="47" xfId="0" applyNumberFormat="1" applyFont="1" applyFill="1" applyBorder="1" applyAlignment="1">
      <alignment horizontal="left" vertical="top" wrapText="1"/>
    </xf>
    <xf numFmtId="3" fontId="1" fillId="0" borderId="46" xfId="0" applyNumberFormat="1" applyFont="1" applyBorder="1" applyAlignment="1">
      <alignment horizontal="center" vertical="top"/>
    </xf>
    <xf numFmtId="3" fontId="1" fillId="0" borderId="36" xfId="0" applyNumberFormat="1" applyFont="1" applyFill="1" applyBorder="1" applyAlignment="1">
      <alignment horizontal="center" vertical="top" wrapText="1"/>
    </xf>
    <xf numFmtId="3" fontId="1" fillId="0" borderId="34" xfId="0" applyNumberFormat="1" applyFont="1" applyBorder="1" applyAlignment="1">
      <alignment horizontal="center" vertical="top"/>
    </xf>
    <xf numFmtId="3" fontId="1" fillId="6" borderId="39" xfId="0" applyNumberFormat="1" applyFont="1" applyFill="1" applyBorder="1" applyAlignment="1">
      <alignment horizontal="center" vertical="top"/>
    </xf>
    <xf numFmtId="3" fontId="1" fillId="0" borderId="22" xfId="0" applyNumberFormat="1" applyFont="1" applyFill="1" applyBorder="1" applyAlignment="1">
      <alignment vertical="top"/>
    </xf>
    <xf numFmtId="3" fontId="1" fillId="0" borderId="54" xfId="0" applyNumberFormat="1" applyFont="1" applyBorder="1" applyAlignment="1">
      <alignment horizontal="center" vertical="top"/>
    </xf>
    <xf numFmtId="3" fontId="1" fillId="0" borderId="52" xfId="0" applyNumberFormat="1" applyFont="1" applyFill="1" applyBorder="1" applyAlignment="1">
      <alignment horizontal="center" vertical="top" wrapText="1"/>
    </xf>
    <xf numFmtId="3" fontId="1" fillId="6" borderId="58" xfId="0" applyNumberFormat="1" applyFont="1" applyFill="1" applyBorder="1" applyAlignment="1">
      <alignment horizontal="center" vertical="top"/>
    </xf>
    <xf numFmtId="164" fontId="1" fillId="0" borderId="32" xfId="0" applyNumberFormat="1" applyFont="1" applyBorder="1" applyAlignment="1">
      <alignment horizontal="center" vertical="top" wrapText="1"/>
    </xf>
    <xf numFmtId="3" fontId="1" fillId="6" borderId="41" xfId="0" applyNumberFormat="1" applyFont="1" applyFill="1" applyBorder="1" applyAlignment="1">
      <alignment vertical="top" wrapText="1"/>
    </xf>
    <xf numFmtId="3" fontId="1" fillId="6" borderId="59" xfId="0" applyNumberFormat="1" applyFont="1" applyFill="1" applyBorder="1" applyAlignment="1">
      <alignment horizontal="center" vertical="top"/>
    </xf>
    <xf numFmtId="49" fontId="8" fillId="4" borderId="18" xfId="0" applyNumberFormat="1" applyFont="1" applyFill="1" applyBorder="1" applyAlignment="1">
      <alignment vertical="top"/>
    </xf>
    <xf numFmtId="49" fontId="1" fillId="0" borderId="19" xfId="0" applyNumberFormat="1" applyFont="1" applyBorder="1" applyAlignment="1">
      <alignment vertical="top"/>
    </xf>
    <xf numFmtId="3" fontId="1" fillId="0" borderId="20" xfId="0" applyNumberFormat="1" applyFont="1" applyFill="1" applyBorder="1" applyAlignment="1">
      <alignment horizontal="center" vertical="center" textRotation="90" wrapText="1"/>
    </xf>
    <xf numFmtId="3" fontId="8" fillId="0" borderId="21" xfId="0" applyNumberFormat="1" applyFont="1" applyBorder="1" applyAlignment="1">
      <alignment horizontal="center" vertical="top" wrapText="1"/>
    </xf>
    <xf numFmtId="3" fontId="8" fillId="7" borderId="38" xfId="0" applyNumberFormat="1" applyFont="1" applyFill="1" applyBorder="1" applyAlignment="1">
      <alignment horizontal="center" vertical="top" wrapText="1"/>
    </xf>
    <xf numFmtId="3" fontId="1" fillId="6" borderId="32" xfId="0" applyNumberFormat="1" applyFont="1" applyFill="1" applyBorder="1" applyAlignment="1">
      <alignment vertical="top" wrapText="1"/>
    </xf>
    <xf numFmtId="3" fontId="1" fillId="6" borderId="50" xfId="0" applyNumberFormat="1" applyFont="1" applyFill="1" applyBorder="1" applyAlignment="1">
      <alignment horizontal="center" vertical="top"/>
    </xf>
    <xf numFmtId="49" fontId="8" fillId="5" borderId="50" xfId="0" applyNumberFormat="1" applyFont="1" applyFill="1" applyBorder="1" applyAlignment="1">
      <alignment horizontal="center" vertical="top"/>
    </xf>
    <xf numFmtId="165" fontId="8" fillId="5" borderId="60" xfId="0" applyNumberFormat="1" applyFont="1" applyFill="1" applyBorder="1" applyAlignment="1">
      <alignment horizontal="center" vertical="top"/>
    </xf>
    <xf numFmtId="165" fontId="8" fillId="5" borderId="61" xfId="0" applyNumberFormat="1" applyFont="1" applyFill="1" applyBorder="1" applyAlignment="1">
      <alignment horizontal="center" vertical="top"/>
    </xf>
    <xf numFmtId="49" fontId="8" fillId="5" borderId="31" xfId="0" applyNumberFormat="1" applyFont="1" applyFill="1" applyBorder="1" applyAlignment="1">
      <alignment horizontal="center" vertical="top"/>
    </xf>
    <xf numFmtId="3" fontId="8" fillId="8" borderId="3" xfId="0" applyNumberFormat="1" applyFont="1" applyFill="1" applyBorder="1" applyAlignment="1">
      <alignment horizontal="center" vertical="center" wrapText="1"/>
    </xf>
    <xf numFmtId="3" fontId="1" fillId="8" borderId="5" xfId="1" applyNumberFormat="1" applyFont="1" applyFill="1" applyBorder="1" applyAlignment="1">
      <alignment horizontal="center" vertical="top" wrapText="1"/>
    </xf>
    <xf numFmtId="164" fontId="1" fillId="6" borderId="2" xfId="0" applyNumberFormat="1" applyFont="1" applyFill="1" applyBorder="1" applyAlignment="1">
      <alignment horizontal="center" vertical="top" wrapText="1"/>
    </xf>
    <xf numFmtId="3" fontId="1" fillId="6" borderId="62" xfId="0" applyNumberFormat="1" applyFont="1" applyFill="1" applyBorder="1" applyAlignment="1">
      <alignment horizontal="left" vertical="top" wrapText="1"/>
    </xf>
    <xf numFmtId="3" fontId="9" fillId="6" borderId="30" xfId="0" applyNumberFormat="1" applyFont="1" applyFill="1" applyBorder="1" applyAlignment="1">
      <alignment horizontal="center" vertical="top"/>
    </xf>
    <xf numFmtId="3" fontId="9" fillId="6" borderId="63" xfId="0" applyNumberFormat="1" applyFont="1" applyFill="1" applyBorder="1" applyAlignment="1">
      <alignment horizontal="center" vertical="top"/>
    </xf>
    <xf numFmtId="3" fontId="9" fillId="6" borderId="55" xfId="0" applyNumberFormat="1" applyFont="1" applyFill="1" applyBorder="1" applyAlignment="1">
      <alignment horizontal="center" vertical="top"/>
    </xf>
    <xf numFmtId="3" fontId="1" fillId="8" borderId="10" xfId="0" applyNumberFormat="1" applyFont="1" applyFill="1" applyBorder="1" applyAlignment="1">
      <alignment horizontal="center" vertical="center" wrapText="1"/>
    </xf>
    <xf numFmtId="3" fontId="1" fillId="8" borderId="13" xfId="1" applyNumberFormat="1" applyFont="1" applyFill="1" applyBorder="1" applyAlignment="1">
      <alignment horizontal="center" vertical="top" wrapText="1"/>
    </xf>
    <xf numFmtId="164" fontId="1" fillId="6" borderId="46" xfId="0" applyNumberFormat="1" applyFont="1" applyFill="1" applyBorder="1" applyAlignment="1">
      <alignment horizontal="center" vertical="top" wrapText="1"/>
    </xf>
    <xf numFmtId="3" fontId="9" fillId="6" borderId="46" xfId="0" applyNumberFormat="1" applyFont="1" applyFill="1" applyBorder="1" applyAlignment="1">
      <alignment horizontal="center" vertical="top"/>
    </xf>
    <xf numFmtId="3" fontId="9" fillId="6" borderId="57" xfId="0" applyNumberFormat="1" applyFont="1" applyFill="1" applyBorder="1" applyAlignment="1">
      <alignment horizontal="center" vertical="top"/>
    </xf>
    <xf numFmtId="3" fontId="9" fillId="6" borderId="17" xfId="0" applyNumberFormat="1" applyFont="1" applyFill="1" applyBorder="1" applyAlignment="1">
      <alignment horizontal="center" vertical="top"/>
    </xf>
    <xf numFmtId="3" fontId="12" fillId="0" borderId="10" xfId="0" applyNumberFormat="1" applyFont="1" applyFill="1" applyBorder="1" applyAlignment="1">
      <alignment horizontal="left" vertical="top" wrapText="1"/>
    </xf>
    <xf numFmtId="3" fontId="1" fillId="0" borderId="13" xfId="0" applyNumberFormat="1" applyFont="1" applyBorder="1" applyAlignment="1">
      <alignment horizontal="center" vertical="top"/>
    </xf>
    <xf numFmtId="164" fontId="1" fillId="6" borderId="64" xfId="0" applyNumberFormat="1" applyFont="1" applyFill="1" applyBorder="1" applyAlignment="1">
      <alignment horizontal="center" vertical="top" wrapText="1"/>
    </xf>
    <xf numFmtId="3" fontId="1" fillId="0" borderId="42" xfId="0" applyNumberFormat="1" applyFont="1" applyFill="1" applyBorder="1" applyAlignment="1">
      <alignment horizontal="center" vertical="top"/>
    </xf>
    <xf numFmtId="3" fontId="1" fillId="0" borderId="59" xfId="0" applyNumberFormat="1" applyFont="1" applyBorder="1" applyAlignment="1">
      <alignment horizontal="center" vertical="top"/>
    </xf>
    <xf numFmtId="3" fontId="1" fillId="0" borderId="44" xfId="0" applyNumberFormat="1" applyFont="1" applyBorder="1" applyAlignment="1">
      <alignment horizontal="center" vertical="top"/>
    </xf>
    <xf numFmtId="3" fontId="1" fillId="6" borderId="65" xfId="0" applyNumberFormat="1" applyFont="1" applyFill="1" applyBorder="1" applyAlignment="1">
      <alignment horizontal="left" vertical="top" wrapText="1"/>
    </xf>
    <xf numFmtId="3" fontId="1" fillId="0" borderId="34" xfId="0" applyNumberFormat="1" applyFont="1" applyFill="1" applyBorder="1" applyAlignment="1">
      <alignment horizontal="center" vertical="top"/>
    </xf>
    <xf numFmtId="3" fontId="1" fillId="0" borderId="36" xfId="0" applyNumberFormat="1" applyFont="1" applyBorder="1" applyAlignment="1">
      <alignment horizontal="center" vertical="top"/>
    </xf>
    <xf numFmtId="3" fontId="1" fillId="8" borderId="12" xfId="1" applyNumberFormat="1" applyFont="1" applyFill="1" applyBorder="1" applyAlignment="1">
      <alignment horizontal="center" vertical="top" wrapText="1"/>
    </xf>
    <xf numFmtId="164" fontId="1" fillId="6" borderId="9" xfId="0" applyNumberFormat="1" applyFont="1" applyFill="1" applyBorder="1" applyAlignment="1">
      <alignment horizontal="center" vertical="top" wrapText="1"/>
    </xf>
    <xf numFmtId="164" fontId="1" fillId="6" borderId="48" xfId="0" applyNumberFormat="1" applyFont="1" applyFill="1" applyBorder="1" applyAlignment="1">
      <alignment horizontal="center" vertical="top" wrapText="1"/>
    </xf>
    <xf numFmtId="3" fontId="1" fillId="0" borderId="58" xfId="0" applyNumberFormat="1" applyFont="1" applyFill="1" applyBorder="1" applyAlignment="1">
      <alignment horizontal="left" vertical="top" wrapText="1"/>
    </xf>
    <xf numFmtId="3" fontId="1" fillId="0" borderId="46" xfId="0" applyNumberFormat="1" applyFont="1" applyFill="1" applyBorder="1" applyAlignment="1">
      <alignment horizontal="center" vertical="top"/>
    </xf>
    <xf numFmtId="3" fontId="1" fillId="0" borderId="53" xfId="0" applyNumberFormat="1" applyFont="1" applyFill="1" applyBorder="1" applyAlignment="1">
      <alignment horizontal="center" vertical="top"/>
    </xf>
    <xf numFmtId="3" fontId="1" fillId="0" borderId="36" xfId="0" applyNumberFormat="1" applyFont="1" applyFill="1" applyBorder="1" applyAlignment="1">
      <alignment horizontal="center" vertical="top"/>
    </xf>
    <xf numFmtId="3" fontId="1" fillId="0" borderId="10" xfId="0" applyNumberFormat="1" applyFont="1" applyFill="1" applyBorder="1" applyAlignment="1">
      <alignment horizontal="center" vertical="center" wrapText="1"/>
    </xf>
    <xf numFmtId="3" fontId="1" fillId="0" borderId="12" xfId="0" applyNumberFormat="1" applyFont="1" applyBorder="1" applyAlignment="1">
      <alignment horizontal="center" vertical="top"/>
    </xf>
    <xf numFmtId="164" fontId="1" fillId="6" borderId="9"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3" fontId="1" fillId="0" borderId="12" xfId="0" applyNumberFormat="1" applyFont="1" applyBorder="1" applyAlignment="1">
      <alignment vertical="top"/>
    </xf>
    <xf numFmtId="3" fontId="1" fillId="0" borderId="9" xfId="0" applyNumberFormat="1" applyFont="1" applyBorder="1" applyAlignment="1">
      <alignment horizontal="center" vertical="top"/>
    </xf>
    <xf numFmtId="3" fontId="1" fillId="0" borderId="12" xfId="0" applyNumberFormat="1" applyFont="1" applyBorder="1" applyAlignment="1">
      <alignment vertical="top" wrapText="1"/>
    </xf>
    <xf numFmtId="3" fontId="1" fillId="0" borderId="9" xfId="0" applyNumberFormat="1" applyFont="1" applyFill="1" applyBorder="1" applyAlignment="1">
      <alignment horizontal="center" vertical="top"/>
    </xf>
    <xf numFmtId="3" fontId="1" fillId="0" borderId="39" xfId="0" applyNumberFormat="1" applyFont="1" applyBorder="1" applyAlignment="1">
      <alignment horizontal="center" vertical="top"/>
    </xf>
    <xf numFmtId="3" fontId="1" fillId="0" borderId="11" xfId="0" applyNumberFormat="1" applyFont="1" applyBorder="1" applyAlignment="1">
      <alignment horizontal="center" vertical="top"/>
    </xf>
    <xf numFmtId="164" fontId="1" fillId="6" borderId="0" xfId="0" applyNumberFormat="1" applyFont="1" applyFill="1" applyBorder="1" applyAlignment="1">
      <alignment horizontal="center" vertical="top" wrapText="1"/>
    </xf>
    <xf numFmtId="3" fontId="1" fillId="8" borderId="12" xfId="0" applyNumberFormat="1" applyFont="1" applyFill="1" applyBorder="1" applyAlignment="1">
      <alignment vertical="top" wrapText="1"/>
    </xf>
    <xf numFmtId="3" fontId="1" fillId="0" borderId="12" xfId="1" applyNumberFormat="1" applyFont="1" applyFill="1" applyBorder="1" applyAlignment="1">
      <alignment horizontal="center" vertical="top"/>
    </xf>
    <xf numFmtId="3" fontId="1" fillId="8" borderId="12" xfId="0" applyNumberFormat="1" applyFont="1" applyFill="1" applyBorder="1" applyAlignment="1">
      <alignment horizontal="left" vertical="top" wrapText="1"/>
    </xf>
    <xf numFmtId="49" fontId="1" fillId="0" borderId="10" xfId="0" applyNumberFormat="1" applyFont="1" applyBorder="1" applyAlignment="1">
      <alignment vertical="top"/>
    </xf>
    <xf numFmtId="164" fontId="13" fillId="6" borderId="9" xfId="0" applyNumberFormat="1" applyFont="1" applyFill="1" applyBorder="1" applyAlignment="1">
      <alignment horizontal="center" vertical="top" wrapText="1"/>
    </xf>
    <xf numFmtId="164" fontId="13" fillId="6" borderId="12" xfId="0" applyNumberFormat="1" applyFont="1" applyFill="1" applyBorder="1" applyAlignment="1">
      <alignment horizontal="center" vertical="top" wrapText="1"/>
    </xf>
    <xf numFmtId="164" fontId="13" fillId="6" borderId="48" xfId="0" applyNumberFormat="1" applyFont="1" applyFill="1" applyBorder="1" applyAlignment="1">
      <alignment horizontal="center" vertical="top" wrapText="1"/>
    </xf>
    <xf numFmtId="49" fontId="8" fillId="4" borderId="9" xfId="0" applyNumberFormat="1" applyFont="1" applyFill="1" applyBorder="1" applyAlignment="1">
      <alignment vertical="top"/>
    </xf>
    <xf numFmtId="49" fontId="8" fillId="0" borderId="39" xfId="0" applyNumberFormat="1" applyFont="1" applyBorder="1" applyAlignment="1">
      <alignment vertical="top"/>
    </xf>
    <xf numFmtId="3" fontId="1" fillId="0" borderId="66" xfId="0" applyNumberFormat="1" applyFont="1" applyFill="1" applyBorder="1" applyAlignment="1">
      <alignment horizontal="center" vertical="center" wrapText="1"/>
    </xf>
    <xf numFmtId="164" fontId="1" fillId="6" borderId="0" xfId="0" applyNumberFormat="1" applyFont="1" applyFill="1" applyBorder="1" applyAlignment="1">
      <alignment horizontal="center" vertical="top"/>
    </xf>
    <xf numFmtId="3" fontId="1" fillId="0" borderId="12" xfId="1" applyNumberFormat="1" applyFont="1" applyBorder="1" applyAlignment="1">
      <alignment horizontal="center" vertical="top"/>
    </xf>
    <xf numFmtId="3" fontId="1" fillId="6" borderId="10" xfId="0" applyNumberFormat="1" applyFont="1" applyFill="1" applyBorder="1" applyAlignment="1">
      <alignment horizontal="left" vertical="top" wrapText="1"/>
    </xf>
    <xf numFmtId="3" fontId="1" fillId="0" borderId="9" xfId="2" applyNumberFormat="1" applyFont="1" applyFill="1" applyBorder="1" applyAlignment="1">
      <alignment horizontal="center" vertical="top"/>
    </xf>
    <xf numFmtId="3" fontId="1" fillId="0" borderId="0" xfId="0" applyNumberFormat="1" applyFont="1" applyFill="1" applyBorder="1" applyAlignment="1">
      <alignment horizontal="center" vertical="center" wrapText="1"/>
    </xf>
    <xf numFmtId="3" fontId="1" fillId="6" borderId="42" xfId="2" applyNumberFormat="1" applyFont="1" applyFill="1" applyBorder="1" applyAlignment="1">
      <alignment horizontal="center" vertical="top"/>
    </xf>
    <xf numFmtId="164" fontId="1" fillId="0" borderId="0" xfId="0" applyNumberFormat="1" applyFont="1" applyAlignment="1">
      <alignment vertical="top"/>
    </xf>
    <xf numFmtId="3" fontId="1" fillId="6" borderId="58" xfId="0" applyNumberFormat="1" applyFont="1" applyFill="1" applyBorder="1" applyAlignment="1">
      <alignment horizontal="left" vertical="top" wrapText="1"/>
    </xf>
    <xf numFmtId="3" fontId="1" fillId="6" borderId="34" xfId="2" applyNumberFormat="1" applyFont="1" applyFill="1" applyBorder="1" applyAlignment="1">
      <alignment horizontal="center" vertical="top"/>
    </xf>
    <xf numFmtId="3" fontId="1" fillId="0" borderId="12" xfId="0" applyNumberFormat="1" applyFont="1" applyFill="1" applyBorder="1" applyAlignment="1">
      <alignment vertical="top"/>
    </xf>
    <xf numFmtId="3" fontId="1" fillId="6" borderId="33" xfId="0" applyNumberFormat="1" applyFont="1" applyFill="1" applyBorder="1" applyAlignment="1">
      <alignment horizontal="center" vertical="top"/>
    </xf>
    <xf numFmtId="164" fontId="1" fillId="8" borderId="9" xfId="0" applyNumberFormat="1" applyFont="1" applyFill="1" applyBorder="1" applyAlignment="1">
      <alignment horizontal="center" vertical="top" wrapText="1"/>
    </xf>
    <xf numFmtId="164" fontId="1" fillId="8" borderId="12" xfId="0" applyNumberFormat="1" applyFont="1" applyFill="1" applyBorder="1" applyAlignment="1">
      <alignment horizontal="center" vertical="top" wrapText="1"/>
    </xf>
    <xf numFmtId="164" fontId="1" fillId="8" borderId="0" xfId="0" applyNumberFormat="1" applyFont="1" applyFill="1" applyBorder="1" applyAlignment="1">
      <alignment horizontal="center" vertical="top" wrapText="1"/>
    </xf>
    <xf numFmtId="49" fontId="8" fillId="6" borderId="39" xfId="0" applyNumberFormat="1" applyFont="1" applyFill="1" applyBorder="1" applyAlignment="1">
      <alignment vertical="top"/>
    </xf>
    <xf numFmtId="3" fontId="1" fillId="6" borderId="0"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center"/>
    </xf>
    <xf numFmtId="3" fontId="1" fillId="6" borderId="12" xfId="1" applyNumberFormat="1" applyFont="1" applyFill="1" applyBorder="1" applyAlignment="1">
      <alignment horizontal="center" vertical="top"/>
    </xf>
    <xf numFmtId="164" fontId="1" fillId="0" borderId="9"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49" fontId="8" fillId="6" borderId="10" xfId="0" applyNumberFormat="1" applyFont="1" applyFill="1" applyBorder="1" applyAlignment="1">
      <alignment vertical="top"/>
    </xf>
    <xf numFmtId="49" fontId="8" fillId="0" borderId="66" xfId="0" applyNumberFormat="1" applyFont="1" applyBorder="1" applyAlignment="1">
      <alignment vertical="top"/>
    </xf>
    <xf numFmtId="49" fontId="8" fillId="6" borderId="0" xfId="0" applyNumberFormat="1" applyFont="1" applyFill="1" applyBorder="1" applyAlignment="1">
      <alignment vertical="top"/>
    </xf>
    <xf numFmtId="3" fontId="1" fillId="6" borderId="10" xfId="0" applyNumberFormat="1" applyFont="1" applyFill="1" applyBorder="1" applyAlignment="1">
      <alignment horizontal="center" vertical="center" wrapText="1"/>
    </xf>
    <xf numFmtId="49" fontId="8" fillId="0" borderId="1" xfId="0" applyNumberFormat="1" applyFont="1" applyBorder="1" applyAlignment="1">
      <alignment horizontal="center" vertical="top"/>
    </xf>
    <xf numFmtId="3" fontId="1" fillId="0" borderId="19" xfId="0" applyNumberFormat="1" applyFont="1" applyFill="1" applyBorder="1" applyAlignment="1">
      <alignment horizontal="center" vertical="center" wrapText="1"/>
    </xf>
    <xf numFmtId="3" fontId="1" fillId="6" borderId="21" xfId="0" applyNumberFormat="1" applyFont="1" applyFill="1" applyBorder="1" applyAlignment="1">
      <alignment horizontal="left" vertical="top" wrapText="1"/>
    </xf>
    <xf numFmtId="3" fontId="1" fillId="0" borderId="50" xfId="0" applyNumberFormat="1" applyFont="1" applyBorder="1" applyAlignment="1">
      <alignment horizontal="center" vertical="top"/>
    </xf>
    <xf numFmtId="3" fontId="1" fillId="0" borderId="20" xfId="0" applyNumberFormat="1" applyFont="1" applyBorder="1" applyAlignment="1">
      <alignment horizontal="center" vertical="top"/>
    </xf>
    <xf numFmtId="49" fontId="8" fillId="9" borderId="29" xfId="0" applyNumberFormat="1" applyFont="1" applyFill="1" applyBorder="1" applyAlignment="1">
      <alignment horizontal="center" vertical="top"/>
    </xf>
    <xf numFmtId="49" fontId="8" fillId="10" borderId="3" xfId="0" applyNumberFormat="1" applyFont="1" applyFill="1" applyBorder="1" applyAlignment="1">
      <alignment horizontal="center" vertical="top"/>
    </xf>
    <xf numFmtId="49" fontId="8" fillId="6" borderId="31" xfId="0" applyNumberFormat="1" applyFont="1" applyFill="1" applyBorder="1" applyAlignment="1">
      <alignment vertical="top"/>
    </xf>
    <xf numFmtId="3" fontId="8" fillId="6" borderId="3" xfId="0" applyNumberFormat="1" applyFont="1" applyFill="1" applyBorder="1" applyAlignment="1">
      <alignment horizontal="left" vertical="top" wrapText="1"/>
    </xf>
    <xf numFmtId="3" fontId="1" fillId="6" borderId="40"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xf>
    <xf numFmtId="164" fontId="8" fillId="6" borderId="29" xfId="0" applyNumberFormat="1" applyFont="1" applyFill="1" applyBorder="1" applyAlignment="1">
      <alignment horizontal="center" vertical="top" wrapText="1"/>
    </xf>
    <xf numFmtId="3" fontId="1" fillId="6" borderId="5" xfId="0" applyNumberFormat="1" applyFont="1" applyFill="1" applyBorder="1" applyAlignment="1">
      <alignment horizontal="left" vertical="top" wrapText="1"/>
    </xf>
    <xf numFmtId="3" fontId="1" fillId="6" borderId="0" xfId="0" applyNumberFormat="1" applyFont="1" applyFill="1" applyBorder="1" applyAlignment="1">
      <alignment horizontal="center" vertical="center" wrapText="1"/>
    </xf>
    <xf numFmtId="49" fontId="8" fillId="6" borderId="66" xfId="0" applyNumberFormat="1" applyFont="1" applyFill="1" applyBorder="1" applyAlignment="1">
      <alignment horizontal="center" vertical="top"/>
    </xf>
    <xf numFmtId="3" fontId="1" fillId="6" borderId="11" xfId="0" applyNumberFormat="1" applyFont="1" applyFill="1" applyBorder="1" applyAlignment="1">
      <alignment horizontal="center" vertical="center" wrapText="1"/>
    </xf>
    <xf numFmtId="49" fontId="8" fillId="6" borderId="0" xfId="0" applyNumberFormat="1" applyFont="1" applyFill="1" applyBorder="1" applyAlignment="1">
      <alignment horizontal="center" vertical="top"/>
    </xf>
    <xf numFmtId="3" fontId="1" fillId="6" borderId="39" xfId="0" applyNumberFormat="1" applyFont="1" applyFill="1" applyBorder="1" applyAlignment="1">
      <alignment horizontal="center" vertical="center" wrapText="1"/>
    </xf>
    <xf numFmtId="3" fontId="1" fillId="6" borderId="13" xfId="0" applyNumberFormat="1" applyFont="1" applyFill="1" applyBorder="1" applyAlignment="1">
      <alignment vertical="top" wrapText="1"/>
    </xf>
    <xf numFmtId="3" fontId="1" fillId="6" borderId="12" xfId="0" applyNumberFormat="1" applyFont="1" applyFill="1" applyBorder="1" applyAlignment="1">
      <alignment vertical="top" wrapText="1"/>
    </xf>
    <xf numFmtId="3" fontId="1" fillId="0" borderId="13" xfId="0" applyNumberFormat="1" applyFont="1" applyFill="1" applyBorder="1" applyAlignment="1">
      <alignment vertical="top" wrapText="1"/>
    </xf>
    <xf numFmtId="3" fontId="1" fillId="0" borderId="57" xfId="0" applyNumberFormat="1" applyFont="1" applyFill="1" applyBorder="1" applyAlignment="1">
      <alignment horizontal="center" vertical="top"/>
    </xf>
    <xf numFmtId="164" fontId="8" fillId="6" borderId="12" xfId="0" applyNumberFormat="1" applyFont="1" applyFill="1" applyBorder="1" applyAlignment="1">
      <alignment horizontal="center" vertical="top" wrapText="1"/>
    </xf>
    <xf numFmtId="3" fontId="1" fillId="6" borderId="16" xfId="0" applyNumberFormat="1" applyFont="1" applyFill="1" applyBorder="1" applyAlignment="1">
      <alignment vertical="top" wrapText="1"/>
    </xf>
    <xf numFmtId="3" fontId="1" fillId="0" borderId="39" xfId="0" applyNumberFormat="1" applyFont="1" applyFill="1" applyBorder="1" applyAlignment="1">
      <alignment horizontal="center" vertical="center" wrapText="1"/>
    </xf>
    <xf numFmtId="164" fontId="8" fillId="0" borderId="12" xfId="0" applyNumberFormat="1" applyFont="1" applyFill="1" applyBorder="1" applyAlignment="1">
      <alignment horizontal="center" vertical="top" wrapText="1"/>
    </xf>
    <xf numFmtId="3" fontId="1" fillId="0" borderId="58" xfId="0" applyNumberFormat="1" applyFont="1" applyFill="1" applyBorder="1" applyAlignment="1">
      <alignment vertical="top" wrapText="1"/>
    </xf>
    <xf numFmtId="3" fontId="1" fillId="6" borderId="10" xfId="0" applyNumberFormat="1" applyFont="1" applyFill="1" applyBorder="1" applyAlignment="1">
      <alignment vertical="top" wrapText="1"/>
    </xf>
    <xf numFmtId="3" fontId="1" fillId="0" borderId="12" xfId="0" applyNumberFormat="1" applyFont="1" applyFill="1" applyBorder="1" applyAlignment="1">
      <alignment vertical="top" wrapText="1"/>
    </xf>
    <xf numFmtId="3" fontId="1" fillId="0" borderId="45" xfId="0" applyNumberFormat="1" applyFont="1" applyFill="1" applyBorder="1" applyAlignment="1">
      <alignment horizontal="center" vertical="top"/>
    </xf>
    <xf numFmtId="3" fontId="8" fillId="6" borderId="13" xfId="0" applyNumberFormat="1" applyFont="1" applyFill="1" applyBorder="1" applyAlignment="1">
      <alignment horizontal="center" vertical="top"/>
    </xf>
    <xf numFmtId="164" fontId="8" fillId="6" borderId="13" xfId="0" applyNumberFormat="1" applyFont="1" applyFill="1" applyBorder="1" applyAlignment="1">
      <alignment horizontal="center" vertical="top" wrapText="1"/>
    </xf>
    <xf numFmtId="3" fontId="1" fillId="6" borderId="13" xfId="0" applyNumberFormat="1" applyFont="1" applyFill="1" applyBorder="1" applyAlignment="1">
      <alignment horizontal="left" vertical="top" wrapText="1"/>
    </xf>
    <xf numFmtId="3" fontId="1" fillId="6" borderId="43" xfId="0" applyNumberFormat="1" applyFont="1" applyFill="1" applyBorder="1" applyAlignment="1">
      <alignment horizontal="left" vertical="top" wrapText="1"/>
    </xf>
    <xf numFmtId="49" fontId="8" fillId="0" borderId="0" xfId="0" applyNumberFormat="1" applyFont="1" applyBorder="1" applyAlignment="1">
      <alignment horizontal="center" vertical="top"/>
    </xf>
    <xf numFmtId="3" fontId="1" fillId="6" borderId="19" xfId="0" applyNumberFormat="1" applyFont="1" applyFill="1" applyBorder="1" applyAlignment="1">
      <alignment vertical="top" wrapText="1"/>
    </xf>
    <xf numFmtId="3" fontId="1" fillId="0" borderId="20" xfId="0" applyNumberFormat="1" applyFont="1" applyFill="1" applyBorder="1" applyAlignment="1">
      <alignment horizontal="center" vertical="center" wrapText="1"/>
    </xf>
    <xf numFmtId="164" fontId="8" fillId="7" borderId="47" xfId="0" applyNumberFormat="1" applyFont="1" applyFill="1" applyBorder="1" applyAlignment="1">
      <alignment horizontal="center" vertical="top" wrapText="1"/>
    </xf>
    <xf numFmtId="164" fontId="8" fillId="7" borderId="13" xfId="0" applyNumberFormat="1" applyFont="1" applyFill="1" applyBorder="1" applyAlignment="1">
      <alignment horizontal="center" vertical="top" wrapText="1"/>
    </xf>
    <xf numFmtId="3" fontId="1" fillId="0" borderId="21" xfId="0" applyNumberFormat="1" applyFont="1" applyFill="1" applyBorder="1" applyAlignment="1">
      <alignment vertical="top" wrapText="1"/>
    </xf>
    <xf numFmtId="3" fontId="1" fillId="0" borderId="3" xfId="0" applyNumberFormat="1" applyFont="1" applyFill="1" applyBorder="1" applyAlignment="1">
      <alignment horizontal="center" vertical="center" textRotation="90" wrapText="1"/>
    </xf>
    <xf numFmtId="164" fontId="1" fillId="6" borderId="67" xfId="0" applyNumberFormat="1" applyFont="1" applyFill="1" applyBorder="1" applyAlignment="1">
      <alignment horizontal="center" vertical="top"/>
    </xf>
    <xf numFmtId="164" fontId="1" fillId="0" borderId="5" xfId="0" applyNumberFormat="1" applyFont="1" applyBorder="1" applyAlignment="1">
      <alignment horizontal="center" vertical="top"/>
    </xf>
    <xf numFmtId="164" fontId="1" fillId="0" borderId="68" xfId="0" applyNumberFormat="1" applyFont="1" applyBorder="1" applyAlignment="1">
      <alignment horizontal="center" vertical="top"/>
    </xf>
    <xf numFmtId="3" fontId="1" fillId="0" borderId="31" xfId="0" applyNumberFormat="1" applyFont="1" applyBorder="1" applyAlignment="1">
      <alignment horizontal="center" vertical="top"/>
    </xf>
    <xf numFmtId="49" fontId="8" fillId="0" borderId="0" xfId="0" applyNumberFormat="1" applyFont="1" applyBorder="1" applyAlignment="1">
      <alignment vertical="top"/>
    </xf>
    <xf numFmtId="3" fontId="1" fillId="0" borderId="39" xfId="0" applyNumberFormat="1" applyFont="1" applyFill="1" applyBorder="1" applyAlignment="1">
      <alignment horizontal="center" vertical="center" textRotation="90" wrapText="1"/>
    </xf>
    <xf numFmtId="3" fontId="1" fillId="0" borderId="58"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0" borderId="58" xfId="0" applyNumberFormat="1" applyFont="1" applyBorder="1" applyAlignment="1">
      <alignment horizontal="center" vertical="top"/>
    </xf>
    <xf numFmtId="164" fontId="1" fillId="0" borderId="15" xfId="0" applyNumberFormat="1" applyFont="1" applyBorder="1" applyAlignment="1">
      <alignment horizontal="center" vertical="top"/>
    </xf>
    <xf numFmtId="3" fontId="1" fillId="0" borderId="50" xfId="0" applyNumberFormat="1" applyFont="1" applyFill="1" applyBorder="1" applyAlignment="1">
      <alignment horizontal="center" vertical="top" wrapText="1"/>
    </xf>
    <xf numFmtId="3" fontId="1" fillId="0" borderId="20" xfId="0" applyNumberFormat="1" applyFont="1" applyFill="1" applyBorder="1" applyAlignment="1">
      <alignment horizontal="center" vertical="top" wrapText="1"/>
    </xf>
    <xf numFmtId="49" fontId="8" fillId="0" borderId="31" xfId="0" applyNumberFormat="1" applyFont="1" applyBorder="1" applyAlignment="1">
      <alignment vertical="top"/>
    </xf>
    <xf numFmtId="3" fontId="1" fillId="0" borderId="40" xfId="0" applyNumberFormat="1" applyFont="1" applyFill="1" applyBorder="1" applyAlignment="1">
      <alignment horizontal="center" vertical="center" wrapText="1"/>
    </xf>
    <xf numFmtId="3" fontId="1" fillId="0" borderId="5" xfId="0" applyNumberFormat="1" applyFont="1" applyBorder="1" applyAlignment="1">
      <alignment horizontal="center" vertical="top"/>
    </xf>
    <xf numFmtId="164" fontId="1" fillId="8" borderId="29" xfId="0" applyNumberFormat="1" applyFont="1" applyFill="1" applyBorder="1" applyAlignment="1">
      <alignment horizontal="center" vertical="top"/>
    </xf>
    <xf numFmtId="164" fontId="1" fillId="8" borderId="5" xfId="0" applyNumberFormat="1" applyFont="1" applyFill="1" applyBorder="1" applyAlignment="1">
      <alignment horizontal="center" vertical="top"/>
    </xf>
    <xf numFmtId="3" fontId="1" fillId="0" borderId="29" xfId="0" applyNumberFormat="1" applyFont="1" applyFill="1" applyBorder="1" applyAlignment="1">
      <alignment horizontal="left" vertical="top"/>
    </xf>
    <xf numFmtId="164" fontId="1" fillId="8" borderId="32" xfId="0" applyNumberFormat="1" applyFont="1" applyFill="1" applyBorder="1" applyAlignment="1">
      <alignment horizontal="center" vertical="top"/>
    </xf>
    <xf numFmtId="164" fontId="1" fillId="8" borderId="12" xfId="0" applyNumberFormat="1" applyFont="1" applyFill="1" applyBorder="1" applyAlignment="1">
      <alignment horizontal="center" vertical="top"/>
    </xf>
    <xf numFmtId="3" fontId="1" fillId="0" borderId="32" xfId="0" applyNumberFormat="1" applyFont="1" applyFill="1" applyBorder="1" applyAlignment="1">
      <alignment horizontal="left" vertical="top"/>
    </xf>
    <xf numFmtId="3" fontId="1" fillId="0" borderId="65" xfId="0" applyNumberFormat="1" applyFont="1" applyBorder="1" applyAlignment="1">
      <alignment horizontal="center" vertical="top"/>
    </xf>
    <xf numFmtId="164" fontId="1" fillId="8" borderId="41" xfId="0" applyNumberFormat="1" applyFont="1" applyFill="1" applyBorder="1" applyAlignment="1">
      <alignment horizontal="center" vertical="top"/>
    </xf>
    <xf numFmtId="3" fontId="1" fillId="0" borderId="41" xfId="0" applyNumberFormat="1" applyFont="1" applyFill="1" applyBorder="1" applyAlignment="1">
      <alignment horizontal="left" vertical="top"/>
    </xf>
    <xf numFmtId="3" fontId="1" fillId="6" borderId="13" xfId="0" applyNumberFormat="1" applyFont="1" applyFill="1" applyBorder="1" applyAlignment="1">
      <alignment horizontal="center" vertical="top"/>
    </xf>
    <xf numFmtId="3" fontId="1" fillId="0" borderId="57" xfId="0" applyNumberFormat="1" applyFont="1" applyBorder="1" applyAlignment="1">
      <alignment horizontal="center" vertical="top"/>
    </xf>
    <xf numFmtId="164" fontId="1" fillId="0" borderId="0" xfId="0" applyNumberFormat="1" applyFont="1" applyAlignment="1">
      <alignment vertical="top" wrapText="1"/>
    </xf>
    <xf numFmtId="164" fontId="1" fillId="6" borderId="33" xfId="0" applyNumberFormat="1" applyFont="1" applyFill="1" applyBorder="1" applyAlignment="1">
      <alignment horizontal="center" vertical="top"/>
    </xf>
    <xf numFmtId="164" fontId="1" fillId="6" borderId="58" xfId="0" applyNumberFormat="1" applyFont="1" applyFill="1" applyBorder="1" applyAlignment="1">
      <alignment horizontal="center" vertical="top"/>
    </xf>
    <xf numFmtId="164" fontId="10" fillId="6" borderId="58" xfId="0" applyNumberFormat="1" applyFont="1" applyFill="1" applyBorder="1" applyAlignment="1">
      <alignment horizontal="center" vertical="top"/>
    </xf>
    <xf numFmtId="164" fontId="1" fillId="6" borderId="47" xfId="0" applyNumberFormat="1" applyFont="1" applyFill="1" applyBorder="1" applyAlignment="1">
      <alignment horizontal="center" vertical="top"/>
    </xf>
    <xf numFmtId="0" fontId="1" fillId="6" borderId="47" xfId="0" applyFont="1" applyFill="1" applyBorder="1" applyAlignment="1">
      <alignment vertical="top" wrapText="1"/>
    </xf>
    <xf numFmtId="3" fontId="1" fillId="0" borderId="46" xfId="0" applyNumberFormat="1" applyFont="1" applyFill="1" applyBorder="1" applyAlignment="1">
      <alignment horizontal="center" vertical="top" wrapText="1"/>
    </xf>
    <xf numFmtId="0" fontId="1" fillId="6" borderId="33" xfId="0" applyFont="1" applyFill="1" applyBorder="1" applyAlignment="1">
      <alignment vertical="top" wrapText="1"/>
    </xf>
    <xf numFmtId="3" fontId="1" fillId="0" borderId="34" xfId="0" applyNumberFormat="1" applyFont="1" applyFill="1" applyBorder="1" applyAlignment="1">
      <alignment horizontal="center" vertical="top" wrapText="1"/>
    </xf>
    <xf numFmtId="0" fontId="1" fillId="6" borderId="41" xfId="0" applyFont="1" applyFill="1" applyBorder="1" applyAlignment="1">
      <alignment vertical="top" wrapText="1"/>
    </xf>
    <xf numFmtId="49" fontId="1" fillId="4" borderId="32" xfId="0" applyNumberFormat="1" applyFont="1" applyFill="1" applyBorder="1" applyAlignment="1">
      <alignment horizontal="center" vertical="top"/>
    </xf>
    <xf numFmtId="49" fontId="13" fillId="0" borderId="10" xfId="0" applyNumberFormat="1" applyFont="1" applyBorder="1" applyAlignment="1">
      <alignment vertical="top"/>
    </xf>
    <xf numFmtId="3" fontId="1" fillId="0" borderId="39" xfId="0" applyNumberFormat="1" applyFont="1" applyBorder="1" applyAlignment="1">
      <alignment horizontal="center" vertical="center" wrapText="1"/>
    </xf>
    <xf numFmtId="164" fontId="10" fillId="0" borderId="12" xfId="0" applyNumberFormat="1" applyFont="1" applyFill="1" applyBorder="1" applyAlignment="1">
      <alignment horizontal="center" vertical="top" wrapText="1"/>
    </xf>
    <xf numFmtId="3" fontId="1" fillId="0" borderId="0" xfId="0" applyNumberFormat="1" applyFont="1" applyBorder="1" applyAlignment="1">
      <alignment horizontal="center" vertical="center" wrapText="1"/>
    </xf>
    <xf numFmtId="3" fontId="1" fillId="0" borderId="16" xfId="0" applyNumberFormat="1" applyFont="1" applyFill="1" applyBorder="1" applyAlignment="1">
      <alignment horizontal="center" vertical="top"/>
    </xf>
    <xf numFmtId="164" fontId="10" fillId="0" borderId="12" xfId="0" applyNumberFormat="1" applyFont="1" applyFill="1" applyBorder="1" applyAlignment="1">
      <alignment horizontal="center" vertical="top"/>
    </xf>
    <xf numFmtId="3" fontId="1" fillId="0" borderId="43" xfId="0" applyNumberFormat="1" applyFont="1" applyFill="1" applyBorder="1" applyAlignment="1">
      <alignment horizontal="center" vertical="top"/>
    </xf>
    <xf numFmtId="0" fontId="1" fillId="6" borderId="12" xfId="0" applyFont="1" applyFill="1" applyBorder="1" applyAlignment="1">
      <alignment horizontal="center" vertical="top"/>
    </xf>
    <xf numFmtId="0" fontId="1" fillId="0" borderId="47" xfId="0" applyFont="1" applyFill="1" applyBorder="1" applyAlignment="1">
      <alignment horizontal="left" vertical="top" wrapText="1"/>
    </xf>
    <xf numFmtId="0" fontId="1" fillId="0" borderId="46" xfId="0" applyNumberFormat="1" applyFont="1" applyFill="1" applyBorder="1" applyAlignment="1">
      <alignment horizontal="center" vertical="top"/>
    </xf>
    <xf numFmtId="3" fontId="1" fillId="0" borderId="17" xfId="0" applyNumberFormat="1" applyFont="1" applyFill="1" applyBorder="1" applyAlignment="1">
      <alignment horizontal="center" vertical="top"/>
    </xf>
    <xf numFmtId="0" fontId="1" fillId="0" borderId="9" xfId="0" applyNumberFormat="1" applyFont="1" applyFill="1" applyBorder="1" applyAlignment="1">
      <alignment horizontal="center" vertical="top"/>
    </xf>
    <xf numFmtId="3" fontId="1" fillId="0" borderId="39" xfId="0" applyNumberFormat="1" applyFont="1" applyFill="1" applyBorder="1" applyAlignment="1">
      <alignment horizontal="center" vertical="top"/>
    </xf>
    <xf numFmtId="3" fontId="1" fillId="0" borderId="11" xfId="0" applyNumberFormat="1" applyFont="1" applyFill="1" applyBorder="1" applyAlignment="1">
      <alignment horizontal="center" vertical="top"/>
    </xf>
    <xf numFmtId="0" fontId="1" fillId="0" borderId="12" xfId="0" applyFont="1" applyFill="1" applyBorder="1" applyAlignment="1">
      <alignment horizontal="center" vertical="top" wrapText="1"/>
    </xf>
    <xf numFmtId="0" fontId="1" fillId="6" borderId="12" xfId="0" applyFont="1" applyFill="1" applyBorder="1" applyAlignment="1">
      <alignment horizontal="center" vertical="top" wrapText="1"/>
    </xf>
    <xf numFmtId="49" fontId="8" fillId="4" borderId="41" xfId="0" applyNumberFormat="1" applyFont="1" applyFill="1" applyBorder="1" applyAlignment="1">
      <alignment horizontal="center" vertical="top"/>
    </xf>
    <xf numFmtId="49" fontId="8" fillId="5" borderId="43" xfId="0" applyNumberFormat="1" applyFont="1" applyFill="1" applyBorder="1" applyAlignment="1">
      <alignment horizontal="center" vertical="top"/>
    </xf>
    <xf numFmtId="49" fontId="13" fillId="0" borderId="43" xfId="0" applyNumberFormat="1" applyFont="1" applyBorder="1" applyAlignment="1">
      <alignment vertical="top"/>
    </xf>
    <xf numFmtId="3" fontId="8" fillId="0" borderId="65" xfId="0" applyNumberFormat="1" applyFont="1" applyBorder="1" applyAlignment="1">
      <alignment horizontal="center" vertical="top"/>
    </xf>
    <xf numFmtId="3" fontId="8" fillId="6" borderId="65" xfId="0" applyNumberFormat="1" applyFont="1" applyFill="1" applyBorder="1" applyAlignment="1">
      <alignment horizontal="center" vertical="top" wrapText="1"/>
    </xf>
    <xf numFmtId="164" fontId="11" fillId="6" borderId="41" xfId="0" applyNumberFormat="1" applyFont="1" applyFill="1" applyBorder="1" applyAlignment="1">
      <alignment horizontal="center" vertical="top"/>
    </xf>
    <xf numFmtId="164" fontId="11" fillId="6" borderId="65" xfId="0" applyNumberFormat="1" applyFont="1" applyFill="1" applyBorder="1" applyAlignment="1">
      <alignment horizontal="center" vertical="top"/>
    </xf>
    <xf numFmtId="0" fontId="1" fillId="6" borderId="41" xfId="0" applyFont="1" applyFill="1" applyBorder="1" applyAlignment="1">
      <alignment horizontal="left" vertical="top" wrapText="1"/>
    </xf>
    <xf numFmtId="0" fontId="1" fillId="6" borderId="42" xfId="0" applyNumberFormat="1" applyFont="1" applyFill="1" applyBorder="1" applyAlignment="1">
      <alignment horizontal="center" vertical="top"/>
    </xf>
    <xf numFmtId="49" fontId="8" fillId="4" borderId="9" xfId="0" applyNumberFormat="1" applyFont="1" applyFill="1" applyBorder="1" applyAlignment="1">
      <alignment horizontal="center" vertical="top"/>
    </xf>
    <xf numFmtId="49" fontId="8" fillId="5" borderId="66" xfId="0" applyNumberFormat="1" applyFont="1" applyFill="1" applyBorder="1" applyAlignment="1">
      <alignment horizontal="center" vertical="top"/>
    </xf>
    <xf numFmtId="164" fontId="11" fillId="6" borderId="32" xfId="0" applyNumberFormat="1" applyFont="1" applyFill="1" applyBorder="1" applyAlignment="1">
      <alignment horizontal="center" vertical="top" wrapText="1"/>
    </xf>
    <xf numFmtId="164" fontId="11" fillId="6" borderId="12" xfId="0" applyNumberFormat="1" applyFont="1" applyFill="1" applyBorder="1" applyAlignment="1">
      <alignment horizontal="center" vertical="top" wrapText="1"/>
    </xf>
    <xf numFmtId="49" fontId="1" fillId="6" borderId="47" xfId="0" applyNumberFormat="1" applyFont="1" applyFill="1" applyBorder="1" applyAlignment="1">
      <alignment vertical="top" wrapText="1"/>
    </xf>
    <xf numFmtId="49" fontId="7" fillId="6" borderId="46" xfId="0" applyNumberFormat="1" applyFont="1" applyFill="1" applyBorder="1" applyAlignment="1">
      <alignment vertical="top"/>
    </xf>
    <xf numFmtId="49" fontId="7" fillId="6" borderId="16" xfId="0" applyNumberFormat="1" applyFont="1" applyFill="1" applyBorder="1" applyAlignment="1">
      <alignment vertical="top"/>
    </xf>
    <xf numFmtId="49" fontId="7" fillId="6" borderId="17"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0" fontId="1" fillId="6" borderId="47" xfId="0" applyFont="1" applyFill="1" applyBorder="1" applyAlignment="1">
      <alignment horizontal="left" vertical="top" wrapText="1"/>
    </xf>
    <xf numFmtId="0" fontId="1" fillId="6" borderId="14" xfId="0" applyFont="1" applyFill="1" applyBorder="1" applyAlignment="1">
      <alignment horizontal="center" vertical="top" wrapText="1"/>
    </xf>
    <xf numFmtId="0" fontId="1" fillId="0" borderId="36" xfId="0" applyFont="1" applyFill="1" applyBorder="1" applyAlignment="1">
      <alignment horizontal="center" vertical="top" wrapText="1"/>
    </xf>
    <xf numFmtId="3" fontId="1" fillId="6" borderId="59" xfId="0" applyNumberFormat="1" applyFont="1" applyFill="1" applyBorder="1" applyAlignment="1">
      <alignment horizontal="center" vertical="center" textRotation="90" wrapText="1"/>
    </xf>
    <xf numFmtId="3" fontId="8" fillId="6" borderId="65" xfId="0" applyNumberFormat="1" applyFont="1" applyFill="1" applyBorder="1" applyAlignment="1">
      <alignment horizontal="center" vertical="top"/>
    </xf>
    <xf numFmtId="164" fontId="10" fillId="6" borderId="41" xfId="0" applyNumberFormat="1" applyFont="1" applyFill="1" applyBorder="1" applyAlignment="1">
      <alignment horizontal="center" vertical="top"/>
    </xf>
    <xf numFmtId="164" fontId="1" fillId="6" borderId="65" xfId="0" applyNumberFormat="1" applyFont="1" applyFill="1" applyBorder="1" applyAlignment="1">
      <alignment horizontal="center" vertical="top"/>
    </xf>
    <xf numFmtId="164" fontId="10" fillId="6" borderId="65" xfId="0" applyNumberFormat="1" applyFont="1" applyFill="1" applyBorder="1" applyAlignment="1">
      <alignment horizontal="center" vertical="top"/>
    </xf>
    <xf numFmtId="3" fontId="1" fillId="6" borderId="57" xfId="0" applyNumberFormat="1" applyFont="1" applyFill="1" applyBorder="1" applyAlignment="1">
      <alignment horizontal="center" vertical="center" textRotation="90" wrapText="1"/>
    </xf>
    <xf numFmtId="164" fontId="10" fillId="6" borderId="47" xfId="0" applyNumberFormat="1" applyFont="1" applyFill="1" applyBorder="1" applyAlignment="1">
      <alignment horizontal="center" vertical="top"/>
    </xf>
    <xf numFmtId="3" fontId="8" fillId="6" borderId="65" xfId="0" applyNumberFormat="1" applyFont="1" applyFill="1" applyBorder="1" applyAlignment="1">
      <alignment vertical="top"/>
    </xf>
    <xf numFmtId="164" fontId="10" fillId="6" borderId="32" xfId="0" applyNumberFormat="1" applyFont="1" applyFill="1" applyBorder="1" applyAlignment="1">
      <alignment horizontal="center" vertical="top"/>
    </xf>
    <xf numFmtId="164" fontId="10" fillId="6" borderId="12" xfId="0" applyNumberFormat="1" applyFont="1" applyFill="1" applyBorder="1" applyAlignment="1">
      <alignment horizontal="center" vertical="top"/>
    </xf>
    <xf numFmtId="3" fontId="1" fillId="6" borderId="47" xfId="0" applyNumberFormat="1" applyFont="1" applyFill="1" applyBorder="1" applyAlignment="1">
      <alignment horizontal="center" vertical="top"/>
    </xf>
    <xf numFmtId="3" fontId="1" fillId="0" borderId="64" xfId="0" applyNumberFormat="1" applyFont="1" applyBorder="1" applyAlignment="1">
      <alignment horizontal="center" vertical="top"/>
    </xf>
    <xf numFmtId="3" fontId="8" fillId="6" borderId="58" xfId="0" applyNumberFormat="1" applyFont="1" applyFill="1" applyBorder="1" applyAlignment="1">
      <alignment horizontal="center" vertical="top"/>
    </xf>
    <xf numFmtId="3" fontId="1" fillId="6" borderId="39" xfId="0" applyNumberFormat="1" applyFont="1" applyFill="1" applyBorder="1" applyAlignment="1">
      <alignment horizontal="left" vertical="top" wrapText="1"/>
    </xf>
    <xf numFmtId="164" fontId="8" fillId="7" borderId="47" xfId="0" applyNumberFormat="1" applyFont="1" applyFill="1" applyBorder="1" applyAlignment="1">
      <alignment horizontal="center" vertical="top"/>
    </xf>
    <xf numFmtId="3" fontId="1" fillId="6" borderId="32" xfId="0" applyNumberFormat="1" applyFont="1" applyFill="1" applyBorder="1" applyAlignment="1">
      <alignment horizontal="center" vertical="top"/>
    </xf>
    <xf numFmtId="3" fontId="1" fillId="0" borderId="48" xfId="0" applyNumberFormat="1" applyFont="1" applyBorder="1" applyAlignment="1">
      <alignment horizontal="center" vertical="top"/>
    </xf>
    <xf numFmtId="165" fontId="1" fillId="0" borderId="0" xfId="0" applyNumberFormat="1" applyFont="1" applyAlignment="1">
      <alignment vertical="top" wrapText="1"/>
    </xf>
    <xf numFmtId="49" fontId="8" fillId="4" borderId="22" xfId="0" applyNumberFormat="1" applyFont="1" applyFill="1" applyBorder="1" applyAlignment="1">
      <alignment horizontal="center" vertical="top"/>
    </xf>
    <xf numFmtId="49" fontId="8" fillId="5" borderId="22" xfId="0" applyNumberFormat="1" applyFont="1" applyFill="1" applyBorder="1" applyAlignment="1">
      <alignment horizontal="center" vertical="top"/>
    </xf>
    <xf numFmtId="164" fontId="8" fillId="5" borderId="22" xfId="0" applyNumberFormat="1" applyFont="1" applyFill="1" applyBorder="1" applyAlignment="1">
      <alignment horizontal="center" vertical="top"/>
    </xf>
    <xf numFmtId="49" fontId="8" fillId="4" borderId="60" xfId="0" applyNumberFormat="1" applyFont="1" applyFill="1" applyBorder="1" applyAlignment="1">
      <alignment horizontal="center" vertical="top"/>
    </xf>
    <xf numFmtId="49" fontId="8" fillId="5" borderId="26" xfId="0" applyNumberFormat="1" applyFont="1" applyFill="1" applyBorder="1" applyAlignment="1">
      <alignment horizontal="center" vertical="top"/>
    </xf>
    <xf numFmtId="164" fontId="1" fillId="0" borderId="29"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3" fontId="1" fillId="6" borderId="14" xfId="0" applyNumberFormat="1" applyFont="1" applyFill="1" applyBorder="1" applyAlignment="1">
      <alignment horizontal="left" vertical="top" wrapText="1"/>
    </xf>
    <xf numFmtId="3" fontId="1" fillId="6" borderId="63" xfId="0" applyNumberFormat="1" applyFont="1" applyFill="1" applyBorder="1" applyAlignment="1">
      <alignment horizontal="center" vertical="top"/>
    </xf>
    <xf numFmtId="3" fontId="7" fillId="0" borderId="10" xfId="0" applyNumberFormat="1" applyFont="1" applyFill="1" applyBorder="1" applyAlignment="1">
      <alignment horizontal="center" vertical="center" textRotation="90" wrapText="1"/>
    </xf>
    <xf numFmtId="3" fontId="15" fillId="0" borderId="12" xfId="0" applyNumberFormat="1" applyFont="1" applyBorder="1" applyAlignment="1">
      <alignment horizontal="center" vertical="top"/>
    </xf>
    <xf numFmtId="3" fontId="15" fillId="7" borderId="13" xfId="0" applyNumberFormat="1" applyFont="1" applyFill="1" applyBorder="1" applyAlignment="1">
      <alignment horizontal="center" vertical="top" wrapText="1"/>
    </xf>
    <xf numFmtId="165" fontId="15" fillId="7" borderId="22" xfId="0" applyNumberFormat="1" applyFont="1" applyFill="1" applyBorder="1" applyAlignment="1">
      <alignment horizontal="center" vertical="top" wrapText="1"/>
    </xf>
    <xf numFmtId="165" fontId="15" fillId="7" borderId="13" xfId="0" applyNumberFormat="1" applyFont="1" applyFill="1" applyBorder="1" applyAlignment="1">
      <alignment horizontal="center" vertical="top" wrapText="1"/>
    </xf>
    <xf numFmtId="3" fontId="8" fillId="8" borderId="3" xfId="0" applyNumberFormat="1" applyFont="1" applyFill="1" applyBorder="1" applyAlignment="1">
      <alignment vertical="top" wrapText="1"/>
    </xf>
    <xf numFmtId="164" fontId="1" fillId="8" borderId="29" xfId="0" applyNumberFormat="1" applyFont="1" applyFill="1" applyBorder="1" applyAlignment="1">
      <alignment horizontal="center" vertical="top" wrapText="1"/>
    </xf>
    <xf numFmtId="164" fontId="1" fillId="8" borderId="5" xfId="0" applyNumberFormat="1" applyFont="1" applyFill="1" applyBorder="1" applyAlignment="1">
      <alignment horizontal="center" vertical="top" wrapText="1"/>
    </xf>
    <xf numFmtId="3" fontId="1" fillId="6" borderId="29" xfId="0" applyNumberFormat="1" applyFont="1" applyFill="1" applyBorder="1" applyAlignment="1">
      <alignment horizontal="left" vertical="top" wrapText="1"/>
    </xf>
    <xf numFmtId="164" fontId="1" fillId="0" borderId="0"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7" fillId="6" borderId="10" xfId="0" applyNumberFormat="1" applyFont="1" applyFill="1" applyBorder="1" applyAlignment="1">
      <alignment horizontal="center" vertical="top" textRotation="90" wrapText="1"/>
    </xf>
    <xf numFmtId="3" fontId="1" fillId="6" borderId="53" xfId="0" applyNumberFormat="1" applyFont="1" applyFill="1" applyBorder="1" applyAlignment="1">
      <alignment horizontal="left" vertical="top" wrapText="1"/>
    </xf>
    <xf numFmtId="49" fontId="13" fillId="0" borderId="19" xfId="0" applyNumberFormat="1" applyFont="1" applyBorder="1" applyAlignment="1">
      <alignment vertical="top"/>
    </xf>
    <xf numFmtId="3" fontId="7" fillId="0" borderId="19" xfId="0" applyNumberFormat="1" applyFont="1" applyFill="1" applyBorder="1" applyAlignment="1">
      <alignment horizontal="center" vertical="center" textRotation="90" wrapText="1"/>
    </xf>
    <xf numFmtId="3" fontId="15" fillId="0" borderId="21" xfId="0" applyNumberFormat="1" applyFont="1" applyBorder="1" applyAlignment="1">
      <alignment horizontal="center" vertical="top"/>
    </xf>
    <xf numFmtId="3" fontId="15" fillId="7" borderId="38" xfId="0" applyNumberFormat="1" applyFont="1" applyFill="1" applyBorder="1" applyAlignment="1">
      <alignment horizontal="center" vertical="top" wrapText="1"/>
    </xf>
    <xf numFmtId="3" fontId="1" fillId="6" borderId="22" xfId="0" applyNumberFormat="1" applyFont="1" applyFill="1" applyBorder="1" applyAlignment="1">
      <alignment horizontal="left" vertical="top" wrapText="1"/>
    </xf>
    <xf numFmtId="3" fontId="1" fillId="6" borderId="54" xfId="0" applyNumberFormat="1" applyFont="1" applyFill="1" applyBorder="1" applyAlignment="1">
      <alignment horizontal="center" vertical="top" wrapText="1"/>
    </xf>
    <xf numFmtId="3" fontId="1" fillId="6" borderId="51" xfId="0" applyNumberFormat="1" applyFont="1" applyFill="1" applyBorder="1" applyAlignment="1">
      <alignment horizontal="center" vertical="top" wrapText="1"/>
    </xf>
    <xf numFmtId="3" fontId="15" fillId="0" borderId="3" xfId="0" applyNumberFormat="1" applyFont="1" applyFill="1" applyBorder="1" applyAlignment="1">
      <alignment horizontal="left" vertical="top" wrapText="1"/>
    </xf>
    <xf numFmtId="3" fontId="7" fillId="0" borderId="3" xfId="0" applyNumberFormat="1" applyFont="1" applyFill="1" applyBorder="1" applyAlignment="1">
      <alignment horizontal="center" vertical="center" textRotation="90" wrapText="1"/>
    </xf>
    <xf numFmtId="3" fontId="15" fillId="0" borderId="5" xfId="0" applyNumberFormat="1" applyFont="1" applyBorder="1" applyAlignment="1">
      <alignment horizontal="center" vertical="top"/>
    </xf>
    <xf numFmtId="3" fontId="7" fillId="0" borderId="5" xfId="0" applyNumberFormat="1" applyFont="1" applyBorder="1" applyAlignment="1">
      <alignment horizontal="center" vertical="top"/>
    </xf>
    <xf numFmtId="164" fontId="7" fillId="0" borderId="29" xfId="0" applyNumberFormat="1" applyFont="1" applyBorder="1" applyAlignment="1">
      <alignment horizontal="center" vertical="top"/>
    </xf>
    <xf numFmtId="164" fontId="7" fillId="0" borderId="5" xfId="0" applyNumberFormat="1" applyFont="1" applyBorder="1" applyAlignment="1">
      <alignment horizontal="center" vertical="top"/>
    </xf>
    <xf numFmtId="3" fontId="1" fillId="8" borderId="29" xfId="0" applyNumberFormat="1" applyFont="1" applyFill="1" applyBorder="1" applyAlignment="1">
      <alignment vertical="top" wrapText="1"/>
    </xf>
    <xf numFmtId="3" fontId="1" fillId="8" borderId="2" xfId="0" applyNumberFormat="1" applyFont="1" applyFill="1" applyBorder="1" applyAlignment="1">
      <alignment horizontal="center" vertical="top"/>
    </xf>
    <xf numFmtId="3" fontId="1" fillId="8" borderId="40" xfId="0" applyNumberFormat="1" applyFont="1" applyFill="1" applyBorder="1" applyAlignment="1">
      <alignment horizontal="center" vertical="top"/>
    </xf>
    <xf numFmtId="3" fontId="1" fillId="8" borderId="4" xfId="0" applyNumberFormat="1" applyFont="1" applyFill="1" applyBorder="1" applyAlignment="1">
      <alignment horizontal="center" vertical="top"/>
    </xf>
    <xf numFmtId="3" fontId="8" fillId="6" borderId="17" xfId="0" applyNumberFormat="1" applyFont="1" applyFill="1" applyBorder="1" applyAlignment="1">
      <alignment horizontal="center" vertical="top" wrapText="1"/>
    </xf>
    <xf numFmtId="3" fontId="15" fillId="6" borderId="12" xfId="0" applyNumberFormat="1" applyFont="1" applyFill="1" applyBorder="1" applyAlignment="1">
      <alignment horizontal="center" vertical="top"/>
    </xf>
    <xf numFmtId="3" fontId="7" fillId="6" borderId="12" xfId="0" applyNumberFormat="1" applyFont="1" applyFill="1" applyBorder="1" applyAlignment="1">
      <alignment horizontal="center" vertical="top"/>
    </xf>
    <xf numFmtId="164" fontId="1" fillId="6" borderId="33" xfId="1" applyNumberFormat="1" applyFont="1" applyFill="1" applyBorder="1" applyAlignment="1">
      <alignment horizontal="left" vertical="top" wrapText="1"/>
    </xf>
    <xf numFmtId="0" fontId="1" fillId="6" borderId="34" xfId="0" applyNumberFormat="1" applyFont="1" applyFill="1" applyBorder="1" applyAlignment="1">
      <alignment horizontal="center" vertical="top"/>
    </xf>
    <xf numFmtId="0" fontId="1" fillId="6" borderId="14" xfId="0" applyNumberFormat="1" applyFont="1" applyFill="1" applyBorder="1" applyAlignment="1">
      <alignment horizontal="center" vertical="top"/>
    </xf>
    <xf numFmtId="0" fontId="1" fillId="6" borderId="36" xfId="0" applyNumberFormat="1" applyFont="1" applyFill="1" applyBorder="1" applyAlignment="1">
      <alignment horizontal="center" vertical="top"/>
    </xf>
    <xf numFmtId="164" fontId="1" fillId="6" borderId="32" xfId="0" applyNumberFormat="1" applyFont="1" applyFill="1" applyBorder="1" applyAlignment="1">
      <alignment vertical="top" wrapText="1"/>
    </xf>
    <xf numFmtId="164" fontId="1" fillId="6" borderId="12" xfId="0" applyNumberFormat="1" applyFont="1" applyFill="1" applyBorder="1" applyAlignment="1">
      <alignment vertical="top" wrapText="1"/>
    </xf>
    <xf numFmtId="164" fontId="1" fillId="6" borderId="41" xfId="1" applyNumberFormat="1" applyFont="1" applyFill="1" applyBorder="1" applyAlignment="1">
      <alignment horizontal="left" vertical="top" wrapText="1"/>
    </xf>
    <xf numFmtId="0" fontId="1" fillId="6" borderId="9" xfId="0" applyNumberFormat="1" applyFont="1" applyFill="1" applyBorder="1" applyAlignment="1">
      <alignment horizontal="center" vertical="top"/>
    </xf>
    <xf numFmtId="0" fontId="1" fillId="6" borderId="0" xfId="0" applyNumberFormat="1" applyFont="1" applyFill="1" applyBorder="1" applyAlignment="1">
      <alignment horizontal="center" vertical="top"/>
    </xf>
    <xf numFmtId="0" fontId="1" fillId="6" borderId="11" xfId="0" applyNumberFormat="1" applyFont="1" applyFill="1" applyBorder="1" applyAlignment="1">
      <alignment horizontal="center" vertical="top"/>
    </xf>
    <xf numFmtId="0" fontId="1" fillId="6" borderId="37" xfId="0" applyNumberFormat="1" applyFont="1" applyFill="1" applyBorder="1" applyAlignment="1">
      <alignment horizontal="center" vertical="top"/>
    </xf>
    <xf numFmtId="0" fontId="1" fillId="6" borderId="43" xfId="0" applyNumberFormat="1" applyFont="1" applyFill="1" applyBorder="1" applyAlignment="1">
      <alignment horizontal="center" vertical="top"/>
    </xf>
    <xf numFmtId="0" fontId="1" fillId="6" borderId="44" xfId="0" applyNumberFormat="1" applyFont="1" applyFill="1" applyBorder="1" applyAlignment="1">
      <alignment horizontal="center" vertical="top"/>
    </xf>
    <xf numFmtId="0" fontId="1" fillId="6" borderId="59" xfId="0" applyNumberFormat="1" applyFont="1" applyFill="1" applyBorder="1" applyAlignment="1">
      <alignment horizontal="center" vertical="top"/>
    </xf>
    <xf numFmtId="164" fontId="1" fillId="6" borderId="32" xfId="1" applyNumberFormat="1" applyFont="1" applyFill="1" applyBorder="1" applyAlignment="1">
      <alignment horizontal="left" vertical="top" wrapText="1"/>
    </xf>
    <xf numFmtId="3" fontId="1" fillId="6" borderId="10" xfId="0" applyNumberFormat="1" applyFont="1" applyFill="1" applyBorder="1" applyAlignment="1">
      <alignment horizontal="center" vertical="top" textRotation="90" wrapText="1"/>
    </xf>
    <xf numFmtId="164" fontId="1" fillId="6" borderId="47" xfId="1" applyNumberFormat="1" applyFont="1" applyFill="1" applyBorder="1" applyAlignment="1">
      <alignment horizontal="left" vertical="top" wrapText="1"/>
    </xf>
    <xf numFmtId="0" fontId="1" fillId="6" borderId="46" xfId="0" applyNumberFormat="1" applyFont="1" applyFill="1" applyBorder="1" applyAlignment="1">
      <alignment horizontal="center" vertical="top"/>
    </xf>
    <xf numFmtId="0" fontId="1" fillId="6" borderId="17" xfId="0" applyNumberFormat="1" applyFont="1" applyFill="1" applyBorder="1" applyAlignment="1">
      <alignment horizontal="center" vertical="top"/>
    </xf>
    <xf numFmtId="164" fontId="1" fillId="6" borderId="22" xfId="1" applyNumberFormat="1" applyFont="1" applyFill="1" applyBorder="1" applyAlignment="1">
      <alignment horizontal="left" vertical="top" wrapText="1"/>
    </xf>
    <xf numFmtId="0" fontId="1" fillId="6" borderId="39" xfId="0" applyNumberFormat="1" applyFont="1" applyFill="1" applyBorder="1" applyAlignment="1">
      <alignment horizontal="center" vertical="top"/>
    </xf>
    <xf numFmtId="3" fontId="15" fillId="6" borderId="3" xfId="0" applyNumberFormat="1" applyFont="1" applyFill="1" applyBorder="1" applyAlignment="1">
      <alignment horizontal="left" vertical="top" wrapText="1"/>
    </xf>
    <xf numFmtId="3" fontId="7" fillId="0" borderId="4" xfId="0" applyNumberFormat="1" applyFont="1" applyBorder="1" applyAlignment="1">
      <alignment horizontal="center" vertical="center" wrapText="1"/>
    </xf>
    <xf numFmtId="164" fontId="7" fillId="8" borderId="29" xfId="0" applyNumberFormat="1" applyFont="1" applyFill="1" applyBorder="1" applyAlignment="1">
      <alignment horizontal="center" vertical="top"/>
    </xf>
    <xf numFmtId="164" fontId="7" fillId="8" borderId="5" xfId="0" applyNumberFormat="1" applyFont="1" applyFill="1" applyBorder="1" applyAlignment="1">
      <alignment horizontal="center" vertical="top"/>
    </xf>
    <xf numFmtId="3" fontId="1" fillId="0" borderId="40" xfId="0" applyNumberFormat="1" applyFont="1" applyFill="1" applyBorder="1" applyAlignment="1">
      <alignment vertical="top" wrapText="1"/>
    </xf>
    <xf numFmtId="3" fontId="1" fillId="0" borderId="40" xfId="0" applyNumberFormat="1" applyFont="1" applyFill="1" applyBorder="1" applyAlignment="1">
      <alignment horizontal="center" vertical="top"/>
    </xf>
    <xf numFmtId="3" fontId="7" fillId="0" borderId="37" xfId="0" applyNumberFormat="1" applyFont="1" applyFill="1" applyBorder="1" applyAlignment="1">
      <alignment vertical="top" wrapText="1"/>
    </xf>
    <xf numFmtId="3" fontId="7" fillId="0" borderId="37" xfId="0" applyNumberFormat="1" applyFont="1" applyFill="1" applyBorder="1" applyAlignment="1">
      <alignment horizontal="center" vertical="center" textRotation="90" wrapText="1"/>
    </xf>
    <xf numFmtId="4" fontId="1" fillId="6" borderId="0" xfId="0" applyNumberFormat="1" applyFont="1" applyFill="1" applyBorder="1" applyAlignment="1">
      <alignment horizontal="center" vertical="top" wrapText="1"/>
    </xf>
    <xf numFmtId="4" fontId="1" fillId="6" borderId="12" xfId="0" applyNumberFormat="1" applyFont="1" applyFill="1" applyBorder="1" applyAlignment="1">
      <alignment horizontal="center" vertical="top" wrapText="1"/>
    </xf>
    <xf numFmtId="3" fontId="1" fillId="6" borderId="34" xfId="1" applyNumberFormat="1" applyFont="1" applyFill="1" applyBorder="1" applyAlignment="1">
      <alignment horizontal="center" vertical="top"/>
    </xf>
    <xf numFmtId="3" fontId="1" fillId="6" borderId="45" xfId="1" applyNumberFormat="1" applyFont="1" applyFill="1" applyBorder="1" applyAlignment="1">
      <alignment horizontal="center" vertical="top"/>
    </xf>
    <xf numFmtId="3" fontId="1" fillId="8" borderId="36" xfId="1" applyNumberFormat="1" applyFont="1" applyFill="1" applyBorder="1" applyAlignment="1">
      <alignment horizontal="center" vertical="top"/>
    </xf>
    <xf numFmtId="3" fontId="7" fillId="0" borderId="10" xfId="0" applyNumberFormat="1" applyFont="1" applyFill="1" applyBorder="1" applyAlignment="1">
      <alignment vertical="top" wrapText="1"/>
    </xf>
    <xf numFmtId="4" fontId="1" fillId="0" borderId="0"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xf>
    <xf numFmtId="3" fontId="7" fillId="0" borderId="19" xfId="0" applyNumberFormat="1" applyFont="1" applyFill="1" applyBorder="1" applyAlignment="1">
      <alignment horizontal="left" vertical="top" wrapText="1"/>
    </xf>
    <xf numFmtId="4" fontId="15" fillId="7" borderId="22" xfId="0" applyNumberFormat="1" applyFont="1" applyFill="1" applyBorder="1" applyAlignment="1">
      <alignment horizontal="center" vertical="top" wrapText="1"/>
    </xf>
    <xf numFmtId="4" fontId="15" fillId="7" borderId="38" xfId="0" applyNumberFormat="1" applyFont="1" applyFill="1" applyBorder="1" applyAlignment="1">
      <alignment horizontal="center" vertical="top" wrapText="1"/>
    </xf>
    <xf numFmtId="0" fontId="1" fillId="6" borderId="18" xfId="0" applyNumberFormat="1" applyFont="1" applyFill="1" applyBorder="1" applyAlignment="1">
      <alignment horizontal="center" vertical="top"/>
    </xf>
    <xf numFmtId="0" fontId="1" fillId="6" borderId="19" xfId="0" applyNumberFormat="1" applyFont="1" applyFill="1" applyBorder="1" applyAlignment="1">
      <alignment horizontal="center" vertical="top"/>
    </xf>
    <xf numFmtId="0" fontId="1" fillId="6" borderId="20" xfId="0" applyNumberFormat="1" applyFont="1" applyFill="1" applyBorder="1" applyAlignment="1">
      <alignment horizontal="center" vertical="top"/>
    </xf>
    <xf numFmtId="49" fontId="8" fillId="4" borderId="18" xfId="0" applyNumberFormat="1" applyFont="1" applyFill="1" applyBorder="1" applyAlignment="1">
      <alignment horizontal="center" vertical="top"/>
    </xf>
    <xf numFmtId="49" fontId="8" fillId="5" borderId="69" xfId="0" applyNumberFormat="1" applyFont="1" applyFill="1" applyBorder="1" applyAlignment="1">
      <alignment horizontal="center" vertical="top"/>
    </xf>
    <xf numFmtId="164" fontId="8" fillId="5" borderId="60" xfId="0" applyNumberFormat="1" applyFont="1" applyFill="1" applyBorder="1" applyAlignment="1">
      <alignment horizontal="center" vertical="top"/>
    </xf>
    <xf numFmtId="164" fontId="8" fillId="4" borderId="60" xfId="0" applyNumberFormat="1" applyFont="1" applyFill="1" applyBorder="1" applyAlignment="1">
      <alignment horizontal="center" vertical="top"/>
    </xf>
    <xf numFmtId="164" fontId="8" fillId="4" borderId="61" xfId="0" applyNumberFormat="1" applyFont="1" applyFill="1" applyBorder="1" applyAlignment="1">
      <alignment horizontal="center" vertical="top"/>
    </xf>
    <xf numFmtId="49" fontId="8" fillId="3" borderId="25" xfId="0" applyNumberFormat="1" applyFont="1" applyFill="1" applyBorder="1" applyAlignment="1">
      <alignment horizontal="center" vertical="top"/>
    </xf>
    <xf numFmtId="164" fontId="8" fillId="3" borderId="60" xfId="0" applyNumberFormat="1" applyFont="1" applyFill="1" applyBorder="1" applyAlignment="1">
      <alignment horizontal="center" vertical="top"/>
    </xf>
    <xf numFmtId="164" fontId="8" fillId="3" borderId="61" xfId="0" applyNumberFormat="1" applyFont="1" applyFill="1" applyBorder="1" applyAlignment="1">
      <alignment horizontal="center" vertical="top"/>
    </xf>
    <xf numFmtId="3" fontId="8" fillId="0" borderId="0" xfId="0" applyNumberFormat="1" applyFont="1" applyFill="1" applyBorder="1" applyAlignment="1">
      <alignment vertical="top" wrapText="1"/>
    </xf>
    <xf numFmtId="3" fontId="8"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3" fontId="8" fillId="8" borderId="0" xfId="0" applyNumberFormat="1" applyFont="1" applyFill="1" applyBorder="1" applyAlignment="1">
      <alignment horizontal="center" vertical="top" wrapText="1"/>
    </xf>
    <xf numFmtId="164" fontId="8" fillId="3" borderId="33" xfId="0" applyNumberFormat="1" applyFont="1" applyFill="1" applyBorder="1" applyAlignment="1">
      <alignment horizontal="center" vertical="top" wrapText="1"/>
    </xf>
    <xf numFmtId="164" fontId="8" fillId="3" borderId="58" xfId="0" applyNumberFormat="1" applyFont="1" applyFill="1" applyBorder="1" applyAlignment="1">
      <alignment horizontal="center" vertical="top" wrapText="1"/>
    </xf>
    <xf numFmtId="164" fontId="1" fillId="0" borderId="33" xfId="0" applyNumberFormat="1" applyFont="1" applyBorder="1" applyAlignment="1">
      <alignment horizontal="center" vertical="top"/>
    </xf>
    <xf numFmtId="3" fontId="1" fillId="8" borderId="0" xfId="0" applyNumberFormat="1" applyFont="1" applyFill="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58" xfId="0" applyNumberFormat="1" applyFont="1" applyBorder="1" applyAlignment="1">
      <alignment horizontal="center" vertical="top" wrapText="1"/>
    </xf>
    <xf numFmtId="3" fontId="1" fillId="0" borderId="0" xfId="0" applyNumberFormat="1" applyFont="1" applyAlignment="1">
      <alignment horizontal="right" vertical="top"/>
    </xf>
    <xf numFmtId="164" fontId="1" fillId="6" borderId="33" xfId="0" applyNumberFormat="1" applyFont="1" applyFill="1" applyBorder="1" applyAlignment="1">
      <alignment horizontal="center" vertical="top" wrapText="1"/>
    </xf>
    <xf numFmtId="164" fontId="1" fillId="6" borderId="58" xfId="0" applyNumberFormat="1" applyFont="1" applyFill="1" applyBorder="1" applyAlignment="1">
      <alignment horizontal="center" vertical="top" wrapText="1"/>
    </xf>
    <xf numFmtId="164" fontId="8" fillId="3" borderId="33" xfId="0" applyNumberFormat="1" applyFont="1" applyFill="1" applyBorder="1" applyAlignment="1">
      <alignment horizontal="center" vertical="top"/>
    </xf>
    <xf numFmtId="164" fontId="8" fillId="3" borderId="58" xfId="0" applyNumberFormat="1" applyFont="1" applyFill="1" applyBorder="1" applyAlignment="1">
      <alignment horizontal="center" vertical="top"/>
    </xf>
    <xf numFmtId="164" fontId="1" fillId="0" borderId="13" xfId="0" applyNumberFormat="1" applyFont="1" applyBorder="1" applyAlignment="1">
      <alignment horizontal="center" vertical="top"/>
    </xf>
    <xf numFmtId="49" fontId="1" fillId="0" borderId="40" xfId="0" applyNumberFormat="1" applyFont="1" applyBorder="1" applyAlignment="1">
      <alignment vertical="top"/>
    </xf>
    <xf numFmtId="49" fontId="1" fillId="0" borderId="40" xfId="0" applyNumberFormat="1" applyFont="1" applyBorder="1" applyAlignment="1">
      <alignment horizontal="center" vertical="top"/>
    </xf>
    <xf numFmtId="3" fontId="1" fillId="0" borderId="40" xfId="0" applyNumberFormat="1" applyFont="1" applyBorder="1" applyAlignment="1">
      <alignment vertical="top"/>
    </xf>
    <xf numFmtId="3" fontId="1" fillId="8" borderId="0" xfId="0" applyNumberFormat="1" applyFont="1" applyFill="1" applyBorder="1" applyAlignment="1">
      <alignment vertical="top" wrapText="1"/>
    </xf>
    <xf numFmtId="3" fontId="1" fillId="0" borderId="0" xfId="0" applyNumberFormat="1" applyFont="1" applyAlignment="1">
      <alignment vertical="top" wrapText="1"/>
    </xf>
    <xf numFmtId="165" fontId="1" fillId="0" borderId="0" xfId="0" applyNumberFormat="1" applyFont="1" applyAlignment="1">
      <alignment horizontal="center" vertical="top"/>
    </xf>
    <xf numFmtId="3" fontId="19" fillId="0" borderId="0" xfId="0" applyNumberFormat="1" applyFont="1" applyAlignment="1">
      <alignment horizontal="center" vertical="top"/>
    </xf>
    <xf numFmtId="165" fontId="1" fillId="0" borderId="49" xfId="0" applyNumberFormat="1" applyFont="1" applyBorder="1" applyAlignment="1">
      <alignment horizontal="center" vertical="center" textRotation="90" wrapText="1"/>
    </xf>
    <xf numFmtId="164" fontId="1" fillId="0" borderId="20" xfId="0" applyNumberFormat="1" applyFont="1" applyBorder="1" applyAlignment="1">
      <alignment horizontal="center" vertical="center" textRotation="90" wrapText="1"/>
    </xf>
    <xf numFmtId="165" fontId="1" fillId="6" borderId="29" xfId="0" applyNumberFormat="1" applyFont="1" applyFill="1" applyBorder="1" applyAlignment="1">
      <alignment horizontal="center" vertical="top"/>
    </xf>
    <xf numFmtId="164" fontId="1" fillId="0" borderId="31" xfId="0" applyNumberFormat="1" applyFont="1" applyFill="1" applyBorder="1" applyAlignment="1">
      <alignment horizontal="center" vertical="top"/>
    </xf>
    <xf numFmtId="164" fontId="1" fillId="6" borderId="2" xfId="0" applyNumberFormat="1" applyFont="1" applyFill="1" applyBorder="1" applyAlignment="1">
      <alignment horizontal="center" vertical="top"/>
    </xf>
    <xf numFmtId="164" fontId="1" fillId="6" borderId="3" xfId="0" applyNumberFormat="1" applyFont="1" applyFill="1" applyBorder="1" applyAlignment="1">
      <alignment horizontal="center" vertical="top"/>
    </xf>
    <xf numFmtId="164" fontId="1" fillId="6" borderId="4" xfId="0" applyNumberFormat="1" applyFont="1" applyFill="1" applyBorder="1" applyAlignment="1">
      <alignment horizontal="center" vertical="top"/>
    </xf>
    <xf numFmtId="3" fontId="10" fillId="6" borderId="2" xfId="0" applyNumberFormat="1" applyFont="1" applyFill="1" applyBorder="1" applyAlignment="1">
      <alignment horizontal="center" vertical="top"/>
    </xf>
    <xf numFmtId="3" fontId="1" fillId="6" borderId="67" xfId="0" applyNumberFormat="1" applyFont="1" applyFill="1" applyBorder="1" applyAlignment="1">
      <alignment horizontal="center" vertical="top"/>
    </xf>
    <xf numFmtId="165" fontId="10" fillId="6" borderId="32" xfId="0" applyNumberFormat="1" applyFont="1" applyFill="1" applyBorder="1" applyAlignment="1">
      <alignment horizontal="center" vertical="top"/>
    </xf>
    <xf numFmtId="164" fontId="10" fillId="0" borderId="39" xfId="0" applyNumberFormat="1" applyFont="1" applyFill="1" applyBorder="1" applyAlignment="1">
      <alignment horizontal="center" vertical="top"/>
    </xf>
    <xf numFmtId="164" fontId="1" fillId="0" borderId="9" xfId="0" applyNumberFormat="1" applyFont="1" applyFill="1" applyBorder="1" applyAlignment="1">
      <alignment vertical="top"/>
    </xf>
    <xf numFmtId="164" fontId="1" fillId="0" borderId="10" xfId="0" applyNumberFormat="1" applyFont="1" applyFill="1" applyBorder="1" applyAlignment="1">
      <alignment vertical="top"/>
    </xf>
    <xf numFmtId="164" fontId="1" fillId="0" borderId="11" xfId="0" applyNumberFormat="1" applyFont="1" applyFill="1" applyBorder="1" applyAlignment="1">
      <alignment vertical="top"/>
    </xf>
    <xf numFmtId="164" fontId="9" fillId="0" borderId="58" xfId="0" applyNumberFormat="1" applyFont="1" applyFill="1" applyBorder="1" applyAlignment="1">
      <alignment vertical="top" wrapText="1"/>
    </xf>
    <xf numFmtId="3" fontId="10" fillId="6" borderId="34" xfId="0" applyNumberFormat="1" applyFont="1" applyFill="1" applyBorder="1" applyAlignment="1">
      <alignment horizontal="center" vertical="top"/>
    </xf>
    <xf numFmtId="164" fontId="8" fillId="7" borderId="71" xfId="0" applyNumberFormat="1" applyFont="1" applyFill="1" applyBorder="1" applyAlignment="1">
      <alignment horizontal="center" vertical="top" wrapText="1"/>
    </xf>
    <xf numFmtId="164" fontId="8" fillId="7" borderId="54" xfId="0" applyNumberFormat="1" applyFont="1" applyFill="1" applyBorder="1" applyAlignment="1">
      <alignment horizontal="center" vertical="top" wrapText="1"/>
    </xf>
    <xf numFmtId="164" fontId="8" fillId="7" borderId="23" xfId="0" applyNumberFormat="1" applyFont="1" applyFill="1" applyBorder="1" applyAlignment="1">
      <alignment horizontal="center" vertical="top" wrapText="1"/>
    </xf>
    <xf numFmtId="164" fontId="8" fillId="7" borderId="51" xfId="0" applyNumberFormat="1" applyFont="1" applyFill="1" applyBorder="1" applyAlignment="1">
      <alignment horizontal="center" vertical="top" wrapText="1"/>
    </xf>
    <xf numFmtId="164" fontId="8" fillId="7" borderId="24" xfId="0" applyNumberFormat="1" applyFont="1" applyFill="1" applyBorder="1" applyAlignment="1">
      <alignment horizontal="center" vertical="top" wrapText="1"/>
    </xf>
    <xf numFmtId="3" fontId="1" fillId="0" borderId="5" xfId="0" applyNumberFormat="1" applyFont="1" applyBorder="1" applyAlignment="1">
      <alignment horizontal="center" vertical="top" wrapText="1"/>
    </xf>
    <xf numFmtId="165" fontId="1" fillId="0" borderId="29" xfId="0" applyNumberFormat="1" applyFont="1" applyFill="1" applyBorder="1" applyAlignment="1">
      <alignment horizontal="center" vertical="top"/>
    </xf>
    <xf numFmtId="164" fontId="1" fillId="0" borderId="31" xfId="0" applyNumberFormat="1" applyFont="1" applyBorder="1" applyAlignment="1">
      <alignment horizontal="center" vertical="top"/>
    </xf>
    <xf numFmtId="164" fontId="1" fillId="0" borderId="2" xfId="0" applyNumberFormat="1" applyFont="1" applyBorder="1" applyAlignment="1">
      <alignment horizontal="center" vertical="top"/>
    </xf>
    <xf numFmtId="164" fontId="1" fillId="0" borderId="40" xfId="0" applyNumberFormat="1" applyFont="1" applyBorder="1" applyAlignment="1">
      <alignment horizontal="center" vertical="top"/>
    </xf>
    <xf numFmtId="164" fontId="1" fillId="0" borderId="3" xfId="0" applyNumberFormat="1" applyFont="1" applyBorder="1" applyAlignment="1">
      <alignment horizontal="center" vertical="top"/>
    </xf>
    <xf numFmtId="3" fontId="1" fillId="0" borderId="5" xfId="0" applyNumberFormat="1" applyFont="1" applyBorder="1" applyAlignment="1">
      <alignment vertical="top" wrapText="1"/>
    </xf>
    <xf numFmtId="3" fontId="10" fillId="0" borderId="29" xfId="0" applyNumberFormat="1" applyFont="1" applyBorder="1" applyAlignment="1">
      <alignment horizontal="center" vertical="top"/>
    </xf>
    <xf numFmtId="3" fontId="1" fillId="0" borderId="3" xfId="0" applyNumberFormat="1" applyFont="1" applyBorder="1" applyAlignment="1">
      <alignment horizontal="center" vertical="top"/>
    </xf>
    <xf numFmtId="165" fontId="1" fillId="6" borderId="0" xfId="0" applyNumberFormat="1" applyFont="1" applyFill="1" applyBorder="1" applyAlignment="1">
      <alignment horizontal="center" vertical="top"/>
    </xf>
    <xf numFmtId="164" fontId="1" fillId="6" borderId="39" xfId="0" applyNumberFormat="1" applyFont="1" applyFill="1" applyBorder="1" applyAlignment="1">
      <alignment horizontal="center" vertical="top"/>
    </xf>
    <xf numFmtId="3" fontId="10" fillId="6" borderId="42" xfId="0" applyNumberFormat="1" applyFont="1" applyFill="1" applyBorder="1" applyAlignment="1">
      <alignment horizontal="center" vertical="top"/>
    </xf>
    <xf numFmtId="3" fontId="1" fillId="0" borderId="65" xfId="0" applyNumberFormat="1" applyFont="1" applyFill="1" applyBorder="1" applyAlignment="1">
      <alignment horizontal="left" vertical="top" wrapText="1"/>
    </xf>
    <xf numFmtId="165" fontId="1" fillId="6" borderId="72" xfId="0" applyNumberFormat="1" applyFont="1" applyFill="1" applyBorder="1" applyAlignment="1">
      <alignment horizontal="center" vertical="top"/>
    </xf>
    <xf numFmtId="164" fontId="1" fillId="6" borderId="59"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1" fillId="6" borderId="72"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164" fontId="1" fillId="6" borderId="73" xfId="0" applyNumberFormat="1" applyFont="1" applyFill="1" applyBorder="1" applyAlignment="1">
      <alignment horizontal="center" vertical="top"/>
    </xf>
    <xf numFmtId="3" fontId="8" fillId="6" borderId="0" xfId="0" applyNumberFormat="1" applyFont="1" applyFill="1" applyAlignment="1">
      <alignment vertical="top"/>
    </xf>
    <xf numFmtId="3" fontId="1" fillId="0" borderId="12" xfId="0" applyNumberFormat="1" applyFont="1" applyBorder="1" applyAlignment="1">
      <alignment horizontal="center" vertical="top" wrapText="1"/>
    </xf>
    <xf numFmtId="3" fontId="1" fillId="0" borderId="44" xfId="0" applyNumberFormat="1" applyFont="1" applyFill="1" applyBorder="1" applyAlignment="1">
      <alignment horizontal="center" vertical="top"/>
    </xf>
    <xf numFmtId="164" fontId="1" fillId="6" borderId="41" xfId="0" applyNumberFormat="1" applyFont="1" applyFill="1" applyBorder="1" applyAlignment="1">
      <alignment horizontal="center" vertical="top"/>
    </xf>
    <xf numFmtId="164" fontId="1" fillId="6" borderId="14"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164" fontId="1" fillId="6" borderId="15" xfId="0" applyNumberFormat="1" applyFont="1" applyFill="1" applyBorder="1" applyAlignment="1">
      <alignment horizontal="center" vertical="top"/>
    </xf>
    <xf numFmtId="164" fontId="1" fillId="0" borderId="14" xfId="0" applyNumberFormat="1" applyFont="1" applyFill="1" applyBorder="1" applyAlignment="1">
      <alignment horizontal="center" vertical="top"/>
    </xf>
    <xf numFmtId="164" fontId="1" fillId="0" borderId="58" xfId="0" applyNumberFormat="1" applyFont="1" applyFill="1" applyBorder="1" applyAlignment="1">
      <alignment horizontal="center" vertical="top"/>
    </xf>
    <xf numFmtId="164" fontId="1" fillId="6" borderId="57" xfId="0" applyNumberFormat="1" applyFont="1" applyFill="1" applyBorder="1" applyAlignment="1">
      <alignment horizontal="center" vertical="top"/>
    </xf>
    <xf numFmtId="164" fontId="1" fillId="0" borderId="46" xfId="0" applyNumberFormat="1" applyFont="1" applyFill="1" applyBorder="1" applyAlignment="1">
      <alignment horizontal="center" vertical="top"/>
    </xf>
    <xf numFmtId="164" fontId="1" fillId="0" borderId="53" xfId="0" applyNumberFormat="1" applyFont="1" applyFill="1" applyBorder="1" applyAlignment="1">
      <alignment horizontal="center" vertical="top"/>
    </xf>
    <xf numFmtId="164" fontId="1" fillId="0" borderId="16" xfId="0" applyNumberFormat="1" applyFont="1" applyFill="1" applyBorder="1" applyAlignment="1">
      <alignment horizontal="center" vertical="top"/>
    </xf>
    <xf numFmtId="164" fontId="1" fillId="0" borderId="64" xfId="0" applyNumberFormat="1" applyFont="1" applyFill="1" applyBorder="1" applyAlignment="1">
      <alignment horizontal="center" vertical="top"/>
    </xf>
    <xf numFmtId="3" fontId="10" fillId="6" borderId="46" xfId="0" applyNumberFormat="1" applyFont="1" applyFill="1" applyBorder="1" applyAlignment="1">
      <alignment horizontal="center" vertical="top"/>
    </xf>
    <xf numFmtId="164" fontId="1" fillId="0" borderId="9"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0" borderId="48" xfId="0" applyNumberFormat="1" applyFont="1" applyFill="1" applyBorder="1" applyAlignment="1">
      <alignment horizontal="center" vertical="top"/>
    </xf>
    <xf numFmtId="3" fontId="1" fillId="0" borderId="12" xfId="0" applyNumberFormat="1" applyFont="1" applyFill="1" applyBorder="1" applyAlignment="1">
      <alignment horizontal="left" vertical="top" wrapText="1"/>
    </xf>
    <xf numFmtId="164" fontId="1" fillId="0" borderId="42" xfId="0" applyNumberFormat="1" applyFont="1" applyFill="1" applyBorder="1" applyAlignment="1">
      <alignment horizontal="center" vertical="top"/>
    </xf>
    <xf numFmtId="164" fontId="1" fillId="0" borderId="45"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3" fontId="10" fillId="6" borderId="46" xfId="0" applyNumberFormat="1" applyFont="1" applyFill="1" applyBorder="1" applyAlignment="1">
      <alignment horizontal="center" vertical="top" wrapText="1"/>
    </xf>
    <xf numFmtId="165" fontId="1" fillId="6" borderId="53" xfId="0" applyNumberFormat="1" applyFont="1" applyFill="1" applyBorder="1" applyAlignment="1">
      <alignment horizontal="center" vertical="top"/>
    </xf>
    <xf numFmtId="164" fontId="1" fillId="0" borderId="57" xfId="0" applyNumberFormat="1" applyFont="1" applyFill="1" applyBorder="1" applyAlignment="1">
      <alignment horizontal="center" vertical="top"/>
    </xf>
    <xf numFmtId="164" fontId="1" fillId="6" borderId="53"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1" fillId="6" borderId="64" xfId="0" applyNumberFormat="1" applyFont="1" applyFill="1" applyBorder="1" applyAlignment="1">
      <alignment horizontal="center" vertical="top"/>
    </xf>
    <xf numFmtId="0" fontId="10" fillId="6" borderId="34" xfId="0" applyFont="1" applyFill="1" applyBorder="1" applyAlignment="1">
      <alignment horizontal="center" vertical="top" wrapText="1"/>
    </xf>
    <xf numFmtId="0" fontId="1" fillId="6" borderId="37" xfId="0" applyFont="1" applyFill="1" applyBorder="1" applyAlignment="1">
      <alignment horizontal="center" vertical="top" wrapText="1"/>
    </xf>
    <xf numFmtId="49" fontId="8" fillId="4" borderId="41" xfId="0" applyNumberFormat="1" applyFont="1" applyFill="1" applyBorder="1" applyAlignment="1">
      <alignment vertical="top"/>
    </xf>
    <xf numFmtId="49" fontId="8" fillId="0" borderId="43" xfId="0" applyNumberFormat="1" applyFont="1" applyBorder="1" applyAlignment="1">
      <alignment vertical="top"/>
    </xf>
    <xf numFmtId="3" fontId="1" fillId="0" borderId="43" xfId="0" applyNumberFormat="1" applyFont="1" applyFill="1" applyBorder="1" applyAlignment="1">
      <alignment horizontal="center" vertical="center" textRotation="90" wrapText="1"/>
    </xf>
    <xf numFmtId="3" fontId="1" fillId="0" borderId="65" xfId="0" applyNumberFormat="1" applyFont="1" applyBorder="1" applyAlignment="1">
      <alignment horizontal="center" vertical="top" wrapText="1"/>
    </xf>
    <xf numFmtId="164" fontId="1" fillId="0" borderId="34" xfId="0" applyNumberFormat="1" applyFont="1" applyFill="1" applyBorder="1" applyAlignment="1">
      <alignment horizontal="center" vertical="top"/>
    </xf>
    <xf numFmtId="164" fontId="1" fillId="0" borderId="39" xfId="0" applyNumberFormat="1" applyFont="1" applyFill="1" applyBorder="1" applyAlignment="1">
      <alignment horizontal="center" vertical="top"/>
    </xf>
    <xf numFmtId="0" fontId="1" fillId="6" borderId="41" xfId="0" quotePrefix="1" applyFont="1" applyFill="1" applyBorder="1" applyAlignment="1">
      <alignment horizontal="left" vertical="top" wrapText="1"/>
    </xf>
    <xf numFmtId="0" fontId="10" fillId="6" borderId="42" xfId="0" applyFont="1" applyFill="1" applyBorder="1" applyAlignment="1">
      <alignment horizontal="center" vertical="top" wrapText="1"/>
    </xf>
    <xf numFmtId="3" fontId="1" fillId="6" borderId="43" xfId="0" applyNumberFormat="1" applyFont="1" applyFill="1" applyBorder="1" applyAlignment="1">
      <alignment horizontal="center" vertical="top" wrapText="1"/>
    </xf>
    <xf numFmtId="3" fontId="1" fillId="6" borderId="59" xfId="0" applyNumberFormat="1" applyFont="1" applyFill="1" applyBorder="1" applyAlignment="1">
      <alignment horizontal="center" vertical="top" wrapText="1"/>
    </xf>
    <xf numFmtId="3" fontId="1" fillId="6" borderId="44" xfId="0" applyNumberFormat="1" applyFont="1" applyFill="1" applyBorder="1" applyAlignment="1">
      <alignment horizontal="center" vertical="top" wrapText="1"/>
    </xf>
    <xf numFmtId="165" fontId="8" fillId="7" borderId="53" xfId="0" applyNumberFormat="1" applyFont="1" applyFill="1" applyBorder="1" applyAlignment="1">
      <alignment horizontal="center" vertical="top" wrapText="1"/>
    </xf>
    <xf numFmtId="165" fontId="8" fillId="7" borderId="16" xfId="0" applyNumberFormat="1" applyFont="1" applyFill="1" applyBorder="1" applyAlignment="1">
      <alignment horizontal="center" vertical="top" wrapText="1"/>
    </xf>
    <xf numFmtId="164" fontId="1" fillId="6" borderId="31" xfId="0" applyNumberFormat="1" applyFont="1" applyFill="1" applyBorder="1" applyAlignment="1">
      <alignment horizontal="center" vertical="top" wrapText="1"/>
    </xf>
    <xf numFmtId="164" fontId="1" fillId="6" borderId="40"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164" fontId="1" fillId="6" borderId="68" xfId="0" applyNumberFormat="1" applyFont="1" applyFill="1" applyBorder="1" applyAlignment="1">
      <alignment horizontal="center" vertical="top" wrapText="1"/>
    </xf>
    <xf numFmtId="0" fontId="1" fillId="6" borderId="5" xfId="0" applyFont="1" applyFill="1" applyBorder="1" applyAlignment="1">
      <alignment horizontal="left" vertical="top" wrapText="1"/>
    </xf>
    <xf numFmtId="0" fontId="10" fillId="6" borderId="2" xfId="0" applyFont="1" applyFill="1" applyBorder="1" applyAlignment="1">
      <alignment horizontal="center" vertical="top" wrapText="1"/>
    </xf>
    <xf numFmtId="165" fontId="1" fillId="6" borderId="32" xfId="0" applyNumberFormat="1" applyFont="1" applyFill="1" applyBorder="1" applyAlignment="1">
      <alignment horizontal="center" vertical="top" wrapText="1"/>
    </xf>
    <xf numFmtId="164" fontId="1" fillId="6" borderId="39" xfId="0" applyNumberFormat="1" applyFont="1" applyFill="1" applyBorder="1" applyAlignment="1">
      <alignment horizontal="center" vertical="top" wrapText="1"/>
    </xf>
    <xf numFmtId="164" fontId="1" fillId="6" borderId="10" xfId="0" applyNumberFormat="1" applyFont="1" applyFill="1" applyBorder="1" applyAlignment="1">
      <alignment horizontal="center" vertical="top" wrapText="1"/>
    </xf>
    <xf numFmtId="0" fontId="1" fillId="0" borderId="58" xfId="0" applyFont="1" applyFill="1" applyBorder="1" applyAlignment="1">
      <alignment horizontal="left" vertical="top" wrapText="1"/>
    </xf>
    <xf numFmtId="165" fontId="1" fillId="6" borderId="47" xfId="0" applyNumberFormat="1" applyFont="1" applyFill="1" applyBorder="1" applyAlignment="1">
      <alignment horizontal="center" vertical="top" wrapText="1"/>
    </xf>
    <xf numFmtId="164" fontId="1" fillId="6" borderId="57" xfId="0" applyNumberFormat="1" applyFont="1" applyFill="1" applyBorder="1" applyAlignment="1">
      <alignment horizontal="center" vertical="top" wrapText="1"/>
    </xf>
    <xf numFmtId="164" fontId="1" fillId="6" borderId="53" xfId="0" applyNumberFormat="1" applyFont="1" applyFill="1" applyBorder="1" applyAlignment="1">
      <alignment horizontal="center" vertical="top" wrapText="1"/>
    </xf>
    <xf numFmtId="164" fontId="1" fillId="6" borderId="16" xfId="0" applyNumberFormat="1" applyFont="1" applyFill="1" applyBorder="1" applyAlignment="1">
      <alignment horizontal="center" vertical="top" wrapText="1"/>
    </xf>
    <xf numFmtId="0" fontId="1" fillId="6" borderId="12" xfId="0" applyFont="1" applyFill="1" applyBorder="1" applyAlignment="1">
      <alignment horizontal="left" vertical="top" wrapText="1"/>
    </xf>
    <xf numFmtId="0" fontId="10" fillId="6" borderId="9" xfId="0" applyFont="1" applyFill="1" applyBorder="1" applyAlignment="1">
      <alignment horizontal="center" vertical="top" wrapText="1"/>
    </xf>
    <xf numFmtId="3" fontId="1" fillId="0" borderId="21" xfId="0" applyNumberFormat="1" applyFont="1" applyBorder="1" applyAlignment="1">
      <alignment horizontal="center" vertical="top" wrapText="1"/>
    </xf>
    <xf numFmtId="165" fontId="8" fillId="7" borderId="71" xfId="0" applyNumberFormat="1" applyFont="1" applyFill="1" applyBorder="1" applyAlignment="1">
      <alignment horizontal="center" vertical="top" wrapText="1"/>
    </xf>
    <xf numFmtId="165" fontId="8" fillId="7" borderId="54" xfId="0" applyNumberFormat="1" applyFont="1" applyFill="1" applyBorder="1" applyAlignment="1">
      <alignment horizontal="center" vertical="top" wrapText="1"/>
    </xf>
    <xf numFmtId="165" fontId="8" fillId="7" borderId="23" xfId="0" applyNumberFormat="1" applyFont="1" applyFill="1" applyBorder="1" applyAlignment="1">
      <alignment horizontal="center" vertical="top" wrapText="1"/>
    </xf>
    <xf numFmtId="165" fontId="8" fillId="7" borderId="51" xfId="0" applyNumberFormat="1" applyFont="1" applyFill="1" applyBorder="1" applyAlignment="1">
      <alignment horizontal="center" vertical="top" wrapText="1"/>
    </xf>
    <xf numFmtId="165" fontId="8" fillId="7" borderId="24" xfId="0" applyNumberFormat="1" applyFont="1" applyFill="1" applyBorder="1" applyAlignment="1">
      <alignment horizontal="center" vertical="top" wrapText="1"/>
    </xf>
    <xf numFmtId="0" fontId="1" fillId="0" borderId="38" xfId="0" applyFont="1" applyFill="1" applyBorder="1" applyAlignment="1">
      <alignment horizontal="left" vertical="top" wrapText="1"/>
    </xf>
    <xf numFmtId="0" fontId="10" fillId="6" borderId="54" xfId="0" applyFont="1" applyFill="1" applyBorder="1" applyAlignment="1">
      <alignment horizontal="center" vertical="top" wrapText="1"/>
    </xf>
    <xf numFmtId="0" fontId="1" fillId="6" borderId="23" xfId="0" applyFont="1" applyFill="1" applyBorder="1" applyAlignment="1">
      <alignment horizontal="center" vertical="top" wrapText="1"/>
    </xf>
    <xf numFmtId="3" fontId="8" fillId="6" borderId="48" xfId="0" applyNumberFormat="1" applyFont="1" applyFill="1" applyBorder="1" applyAlignment="1">
      <alignment horizontal="right" vertical="top" wrapText="1"/>
    </xf>
    <xf numFmtId="165" fontId="8" fillId="6" borderId="32" xfId="0" applyNumberFormat="1" applyFont="1" applyFill="1" applyBorder="1" applyAlignment="1">
      <alignment horizontal="center" vertical="top" wrapText="1"/>
    </xf>
    <xf numFmtId="165" fontId="8" fillId="6" borderId="39" xfId="0" applyNumberFormat="1" applyFont="1" applyFill="1" applyBorder="1" applyAlignment="1">
      <alignment horizontal="center" vertical="top" wrapText="1"/>
    </xf>
    <xf numFmtId="165" fontId="8" fillId="6" borderId="9" xfId="0" applyNumberFormat="1" applyFont="1" applyFill="1" applyBorder="1" applyAlignment="1">
      <alignment horizontal="center" vertical="top" wrapText="1"/>
    </xf>
    <xf numFmtId="165" fontId="8" fillId="6" borderId="0" xfId="0" applyNumberFormat="1" applyFont="1" applyFill="1" applyBorder="1" applyAlignment="1">
      <alignment horizontal="center" vertical="top" wrapText="1"/>
    </xf>
    <xf numFmtId="165" fontId="8" fillId="6" borderId="10" xfId="0" applyNumberFormat="1" applyFont="1" applyFill="1" applyBorder="1" applyAlignment="1">
      <alignment horizontal="center" vertical="top" wrapText="1"/>
    </xf>
    <xf numFmtId="165" fontId="8" fillId="6" borderId="48" xfId="0" applyNumberFormat="1" applyFont="1" applyFill="1" applyBorder="1" applyAlignment="1">
      <alignment horizontal="center" vertical="top" wrapText="1"/>
    </xf>
    <xf numFmtId="165" fontId="8" fillId="6" borderId="12" xfId="0" applyNumberFormat="1" applyFont="1" applyFill="1" applyBorder="1" applyAlignment="1">
      <alignment horizontal="center" vertical="top" wrapText="1"/>
    </xf>
    <xf numFmtId="0" fontId="10" fillId="6" borderId="29" xfId="0" applyFont="1" applyFill="1" applyBorder="1" applyAlignment="1">
      <alignment horizontal="center" vertical="top" wrapText="1"/>
    </xf>
    <xf numFmtId="3" fontId="1" fillId="0" borderId="13" xfId="0" applyNumberFormat="1" applyFont="1" applyFill="1" applyBorder="1" applyAlignment="1">
      <alignment horizontal="center" vertical="top"/>
    </xf>
    <xf numFmtId="165" fontId="1" fillId="6" borderId="47" xfId="0" applyNumberFormat="1" applyFont="1" applyFill="1" applyBorder="1" applyAlignment="1">
      <alignment horizontal="center" vertical="top"/>
    </xf>
    <xf numFmtId="3" fontId="10" fillId="6" borderId="33" xfId="0" applyNumberFormat="1" applyFont="1" applyFill="1" applyBorder="1" applyAlignment="1">
      <alignment horizontal="center" vertical="top"/>
    </xf>
    <xf numFmtId="165" fontId="8" fillId="6" borderId="39" xfId="0" applyNumberFormat="1" applyFont="1" applyFill="1" applyBorder="1" applyAlignment="1">
      <alignment horizontal="center" vertical="top"/>
    </xf>
    <xf numFmtId="165" fontId="8" fillId="6" borderId="9" xfId="0" applyNumberFormat="1" applyFont="1" applyFill="1" applyBorder="1" applyAlignment="1">
      <alignment horizontal="center" vertical="top"/>
    </xf>
    <xf numFmtId="165" fontId="8" fillId="6" borderId="0" xfId="0" applyNumberFormat="1" applyFont="1" applyFill="1" applyBorder="1" applyAlignment="1">
      <alignment horizontal="center" vertical="top"/>
    </xf>
    <xf numFmtId="165" fontId="8" fillId="6" borderId="10" xfId="0" applyNumberFormat="1" applyFont="1" applyFill="1" applyBorder="1" applyAlignment="1">
      <alignment horizontal="center" vertical="top"/>
    </xf>
    <xf numFmtId="165" fontId="8" fillId="6" borderId="48" xfId="0" applyNumberFormat="1" applyFont="1" applyFill="1" applyBorder="1" applyAlignment="1">
      <alignment horizontal="center" vertical="top"/>
    </xf>
    <xf numFmtId="3" fontId="10" fillId="6" borderId="47" xfId="0" applyNumberFormat="1" applyFont="1" applyFill="1" applyBorder="1" applyAlignment="1">
      <alignment horizontal="center" vertical="top"/>
    </xf>
    <xf numFmtId="165" fontId="1" fillId="0" borderId="47" xfId="0" applyNumberFormat="1" applyFont="1" applyFill="1" applyBorder="1" applyAlignment="1">
      <alignment horizontal="center" vertical="top"/>
    </xf>
    <xf numFmtId="165" fontId="8" fillId="7" borderId="71" xfId="0" applyNumberFormat="1" applyFont="1" applyFill="1" applyBorder="1" applyAlignment="1">
      <alignment horizontal="center" vertical="top"/>
    </xf>
    <xf numFmtId="165" fontId="8" fillId="7" borderId="54" xfId="0" applyNumberFormat="1" applyFont="1" applyFill="1" applyBorder="1" applyAlignment="1">
      <alignment horizontal="center" vertical="top"/>
    </xf>
    <xf numFmtId="165" fontId="8" fillId="7" borderId="23" xfId="0" applyNumberFormat="1" applyFont="1" applyFill="1" applyBorder="1" applyAlignment="1">
      <alignment horizontal="center" vertical="top"/>
    </xf>
    <xf numFmtId="165" fontId="8" fillId="7" borderId="51" xfId="0" applyNumberFormat="1" applyFont="1" applyFill="1" applyBorder="1" applyAlignment="1">
      <alignment horizontal="center" vertical="top"/>
    </xf>
    <xf numFmtId="3" fontId="10" fillId="6" borderId="54" xfId="0" applyNumberFormat="1" applyFont="1" applyFill="1" applyBorder="1" applyAlignment="1">
      <alignment vertical="top"/>
    </xf>
    <xf numFmtId="164" fontId="1" fillId="0" borderId="40"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1" fillId="0" borderId="68" xfId="0" applyNumberFormat="1" applyFont="1" applyFill="1" applyBorder="1" applyAlignment="1">
      <alignment horizontal="center" vertical="top"/>
    </xf>
    <xf numFmtId="3" fontId="1" fillId="6" borderId="62" xfId="0" applyNumberFormat="1" applyFont="1" applyFill="1" applyBorder="1" applyAlignment="1">
      <alignment vertical="top" wrapText="1"/>
    </xf>
    <xf numFmtId="3" fontId="10" fillId="6" borderId="6" xfId="0" applyNumberFormat="1" applyFont="1" applyFill="1" applyBorder="1" applyAlignment="1">
      <alignment horizontal="center" vertical="top"/>
    </xf>
    <xf numFmtId="165" fontId="1" fillId="0" borderId="32" xfId="0" applyNumberFormat="1" applyFont="1" applyFill="1" applyBorder="1" applyAlignment="1">
      <alignment horizontal="center" vertical="top"/>
    </xf>
    <xf numFmtId="165" fontId="8" fillId="7" borderId="24" xfId="0" applyNumberFormat="1" applyFont="1" applyFill="1" applyBorder="1" applyAlignment="1">
      <alignment horizontal="center" vertical="top"/>
    </xf>
    <xf numFmtId="3" fontId="10" fillId="6" borderId="49" xfId="0" applyNumberFormat="1" applyFont="1" applyFill="1" applyBorder="1" applyAlignment="1">
      <alignment horizontal="center" vertical="top"/>
    </xf>
    <xf numFmtId="164" fontId="1" fillId="6" borderId="31" xfId="0" applyNumberFormat="1" applyFont="1" applyFill="1" applyBorder="1" applyAlignment="1">
      <alignment horizontal="center" vertical="top"/>
    </xf>
    <xf numFmtId="164" fontId="1" fillId="0" borderId="46" xfId="0" applyNumberFormat="1" applyFont="1" applyFill="1" applyBorder="1" applyAlignment="1">
      <alignment horizontal="center" vertical="top" wrapText="1"/>
    </xf>
    <xf numFmtId="164" fontId="1" fillId="0" borderId="53" xfId="0" applyNumberFormat="1" applyFont="1" applyFill="1" applyBorder="1" applyAlignment="1">
      <alignment horizontal="center" vertical="top" wrapText="1"/>
    </xf>
    <xf numFmtId="164" fontId="1" fillId="0" borderId="16" xfId="0" applyNumberFormat="1" applyFont="1" applyFill="1" applyBorder="1" applyAlignment="1">
      <alignment horizontal="center" vertical="top" wrapText="1"/>
    </xf>
    <xf numFmtId="164" fontId="1" fillId="0" borderId="64" xfId="0" applyNumberFormat="1" applyFont="1" applyFill="1" applyBorder="1" applyAlignment="1">
      <alignment horizontal="center" vertical="top" wrapText="1"/>
    </xf>
    <xf numFmtId="3" fontId="10" fillId="0" borderId="2"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3" fontId="10" fillId="0" borderId="18"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164" fontId="1" fillId="0" borderId="2" xfId="0" applyNumberFormat="1" applyFont="1" applyFill="1" applyBorder="1" applyAlignment="1">
      <alignment horizontal="center" vertical="top"/>
    </xf>
    <xf numFmtId="3" fontId="10" fillId="6" borderId="30" xfId="0" applyNumberFormat="1" applyFont="1" applyFill="1" applyBorder="1" applyAlignment="1">
      <alignment horizontal="center" vertical="top" wrapText="1"/>
    </xf>
    <xf numFmtId="3" fontId="1" fillId="6" borderId="67" xfId="0" applyNumberFormat="1" applyFont="1" applyFill="1" applyBorder="1" applyAlignment="1">
      <alignment horizontal="center" vertical="top" wrapText="1"/>
    </xf>
    <xf numFmtId="3" fontId="1" fillId="6" borderId="63" xfId="0" applyNumberFormat="1" applyFont="1" applyFill="1" applyBorder="1" applyAlignment="1">
      <alignment horizontal="center" vertical="top" wrapText="1"/>
    </xf>
    <xf numFmtId="3" fontId="1" fillId="6" borderId="55" xfId="0" applyNumberFormat="1" applyFont="1" applyFill="1" applyBorder="1" applyAlignment="1">
      <alignment horizontal="center" vertical="top" wrapText="1"/>
    </xf>
    <xf numFmtId="165" fontId="1" fillId="6" borderId="32" xfId="0" applyNumberFormat="1" applyFont="1" applyFill="1" applyBorder="1" applyAlignment="1">
      <alignment horizontal="center" vertical="top"/>
    </xf>
    <xf numFmtId="3" fontId="10" fillId="6" borderId="34" xfId="0" applyNumberFormat="1" applyFont="1" applyFill="1" applyBorder="1" applyAlignment="1">
      <alignment horizontal="center" vertical="top" wrapText="1"/>
    </xf>
    <xf numFmtId="3" fontId="1" fillId="6" borderId="10" xfId="0" applyNumberFormat="1" applyFont="1" applyFill="1" applyBorder="1" applyAlignment="1">
      <alignment horizontal="center" vertical="top" wrapText="1"/>
    </xf>
    <xf numFmtId="164" fontId="8" fillId="7" borderId="71" xfId="0" applyNumberFormat="1" applyFont="1" applyFill="1" applyBorder="1" applyAlignment="1">
      <alignment horizontal="center" vertical="top"/>
    </xf>
    <xf numFmtId="164" fontId="8" fillId="7" borderId="54" xfId="0" applyNumberFormat="1" applyFont="1" applyFill="1" applyBorder="1" applyAlignment="1">
      <alignment horizontal="center" vertical="top"/>
    </xf>
    <xf numFmtId="164" fontId="8" fillId="7" borderId="23" xfId="0" applyNumberFormat="1" applyFont="1" applyFill="1" applyBorder="1" applyAlignment="1">
      <alignment horizontal="center" vertical="top"/>
    </xf>
    <xf numFmtId="164" fontId="8" fillId="7" borderId="51" xfId="0" applyNumberFormat="1" applyFont="1" applyFill="1" applyBorder="1" applyAlignment="1">
      <alignment horizontal="center" vertical="top"/>
    </xf>
    <xf numFmtId="164" fontId="8" fillId="7" borderId="24" xfId="0" applyNumberFormat="1" applyFont="1" applyFill="1" applyBorder="1" applyAlignment="1">
      <alignment horizontal="center" vertical="top"/>
    </xf>
    <xf numFmtId="3" fontId="1" fillId="6" borderId="49" xfId="0" applyNumberFormat="1" applyFont="1" applyFill="1" applyBorder="1" applyAlignment="1">
      <alignment horizontal="left" vertical="top" wrapText="1"/>
    </xf>
    <xf numFmtId="3" fontId="10" fillId="6" borderId="49" xfId="0" applyNumberFormat="1" applyFont="1" applyFill="1" applyBorder="1" applyAlignment="1">
      <alignment horizontal="center" vertical="top" wrapText="1"/>
    </xf>
    <xf numFmtId="3" fontId="1" fillId="6" borderId="52" xfId="0" applyNumberFormat="1" applyFont="1" applyFill="1" applyBorder="1" applyAlignment="1">
      <alignment horizontal="center" vertical="top" wrapText="1"/>
    </xf>
    <xf numFmtId="165" fontId="1" fillId="0" borderId="29" xfId="0" applyNumberFormat="1" applyFont="1" applyFill="1" applyBorder="1" applyAlignment="1">
      <alignment horizontal="center" vertical="top" wrapText="1"/>
    </xf>
    <xf numFmtId="164" fontId="1" fillId="0" borderId="31"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40"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top" wrapText="1"/>
    </xf>
    <xf numFmtId="164" fontId="1" fillId="0" borderId="68" xfId="0" applyNumberFormat="1" applyFont="1" applyFill="1" applyBorder="1" applyAlignment="1">
      <alignment horizontal="center" vertical="top" wrapText="1"/>
    </xf>
    <xf numFmtId="3" fontId="10" fillId="0" borderId="29" xfId="0" applyNumberFormat="1" applyFont="1" applyFill="1" applyBorder="1" applyAlignment="1">
      <alignment horizontal="center" vertical="top" wrapText="1"/>
    </xf>
    <xf numFmtId="3" fontId="1" fillId="0" borderId="3" xfId="0" applyNumberFormat="1" applyFont="1" applyFill="1" applyBorder="1" applyAlignment="1">
      <alignment horizontal="center" vertical="top" wrapText="1"/>
    </xf>
    <xf numFmtId="164" fontId="1" fillId="0" borderId="39" xfId="0" applyNumberFormat="1" applyFont="1" applyFill="1" applyBorder="1" applyAlignment="1">
      <alignment horizontal="center" vertical="top" wrapText="1"/>
    </xf>
    <xf numFmtId="164" fontId="1" fillId="0" borderId="10" xfId="0" applyNumberFormat="1" applyFont="1" applyFill="1" applyBorder="1" applyAlignment="1">
      <alignment horizontal="center" vertical="top" wrapText="1"/>
    </xf>
    <xf numFmtId="164" fontId="1" fillId="0" borderId="48" xfId="0" applyNumberFormat="1" applyFont="1" applyFill="1" applyBorder="1" applyAlignment="1">
      <alignment horizontal="center" vertical="top" wrapText="1"/>
    </xf>
    <xf numFmtId="3" fontId="10" fillId="0" borderId="32"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164" fontId="1" fillId="8" borderId="39" xfId="0" applyNumberFormat="1" applyFont="1" applyFill="1" applyBorder="1" applyAlignment="1">
      <alignment horizontal="center" vertical="top" wrapText="1"/>
    </xf>
    <xf numFmtId="3" fontId="1" fillId="8" borderId="65" xfId="0" applyNumberFormat="1" applyFont="1" applyFill="1" applyBorder="1" applyAlignment="1">
      <alignment horizontal="center" vertical="top" wrapText="1"/>
    </xf>
    <xf numFmtId="165" fontId="1" fillId="6" borderId="41" xfId="0" applyNumberFormat="1" applyFont="1" applyFill="1" applyBorder="1" applyAlignment="1">
      <alignment horizontal="center" vertical="top" wrapText="1"/>
    </xf>
    <xf numFmtId="164" fontId="1" fillId="8" borderId="59" xfId="0" applyNumberFormat="1" applyFont="1" applyFill="1" applyBorder="1" applyAlignment="1">
      <alignment horizontal="center" vertical="top" wrapText="1"/>
    </xf>
    <xf numFmtId="165" fontId="1" fillId="6" borderId="33" xfId="0" applyNumberFormat="1" applyFont="1" applyFill="1" applyBorder="1" applyAlignment="1">
      <alignment horizontal="center" vertical="top"/>
    </xf>
    <xf numFmtId="164" fontId="1" fillId="6" borderId="45" xfId="0" applyNumberFormat="1" applyFont="1" applyFill="1" applyBorder="1" applyAlignment="1">
      <alignment horizontal="center" vertical="top"/>
    </xf>
    <xf numFmtId="164" fontId="1" fillId="6" borderId="34" xfId="0" applyNumberFormat="1" applyFont="1" applyFill="1" applyBorder="1" applyAlignment="1">
      <alignment horizontal="center" vertical="top" wrapText="1"/>
    </xf>
    <xf numFmtId="164" fontId="1" fillId="6" borderId="14" xfId="0" applyNumberFormat="1" applyFont="1" applyFill="1" applyBorder="1" applyAlignment="1">
      <alignment horizontal="center" vertical="top" wrapText="1"/>
    </xf>
    <xf numFmtId="164" fontId="1" fillId="6" borderId="37" xfId="0" applyNumberFormat="1" applyFont="1" applyFill="1" applyBorder="1" applyAlignment="1">
      <alignment horizontal="center" vertical="top" wrapText="1"/>
    </xf>
    <xf numFmtId="164" fontId="1" fillId="6" borderId="15" xfId="0" applyNumberFormat="1" applyFont="1" applyFill="1" applyBorder="1" applyAlignment="1">
      <alignment horizontal="center" vertical="top" wrapText="1"/>
    </xf>
    <xf numFmtId="3" fontId="10" fillId="8" borderId="9" xfId="0" applyNumberFormat="1" applyFont="1" applyFill="1" applyBorder="1" applyAlignment="1">
      <alignment horizontal="center" vertical="top"/>
    </xf>
    <xf numFmtId="3" fontId="1" fillId="8" borderId="10" xfId="0" applyNumberFormat="1" applyFont="1" applyFill="1" applyBorder="1" applyAlignment="1">
      <alignment horizontal="center" vertical="top"/>
    </xf>
    <xf numFmtId="164" fontId="1" fillId="0" borderId="53" xfId="0" applyNumberFormat="1" applyFont="1" applyBorder="1" applyAlignment="1">
      <alignment horizontal="center" vertical="top"/>
    </xf>
    <xf numFmtId="3" fontId="10" fillId="8" borderId="46" xfId="0" applyNumberFormat="1" applyFont="1" applyFill="1" applyBorder="1" applyAlignment="1">
      <alignment horizontal="center" vertical="top"/>
    </xf>
    <xf numFmtId="3" fontId="1" fillId="6" borderId="21" xfId="0" applyNumberFormat="1" applyFont="1" applyFill="1" applyBorder="1" applyAlignment="1">
      <alignment vertical="top" wrapText="1"/>
    </xf>
    <xf numFmtId="3" fontId="10" fillId="8" borderId="49" xfId="0" applyNumberFormat="1" applyFont="1" applyFill="1" applyBorder="1" applyAlignment="1">
      <alignment horizontal="center" vertical="top"/>
    </xf>
    <xf numFmtId="3" fontId="1" fillId="8" borderId="19" xfId="0" applyNumberFormat="1" applyFont="1" applyFill="1" applyBorder="1" applyAlignment="1">
      <alignment horizontal="center" vertical="top"/>
    </xf>
    <xf numFmtId="3" fontId="1" fillId="6" borderId="3" xfId="0" applyNumberFormat="1" applyFont="1" applyFill="1" applyBorder="1" applyAlignment="1">
      <alignment horizontal="center" vertical="top"/>
    </xf>
    <xf numFmtId="3" fontId="1" fillId="0" borderId="14" xfId="0" applyNumberFormat="1" applyFont="1" applyBorder="1" applyAlignment="1">
      <alignment horizontal="center" vertical="top"/>
    </xf>
    <xf numFmtId="3" fontId="1" fillId="0" borderId="53" xfId="0" applyNumberFormat="1" applyFont="1" applyBorder="1" applyAlignment="1">
      <alignment horizontal="center" vertical="top"/>
    </xf>
    <xf numFmtId="3" fontId="1" fillId="0" borderId="43" xfId="0" applyNumberFormat="1" applyFont="1" applyFill="1" applyBorder="1" applyAlignment="1">
      <alignment horizontal="left" vertical="top" wrapText="1"/>
    </xf>
    <xf numFmtId="3" fontId="1" fillId="0" borderId="65" xfId="0" applyNumberFormat="1" applyFont="1" applyFill="1" applyBorder="1" applyAlignment="1">
      <alignment horizontal="center" vertical="top"/>
    </xf>
    <xf numFmtId="165" fontId="1" fillId="0" borderId="41" xfId="0" applyNumberFormat="1" applyFont="1" applyFill="1" applyBorder="1" applyAlignment="1">
      <alignment horizontal="center" vertical="top"/>
    </xf>
    <xf numFmtId="164" fontId="1" fillId="0" borderId="59" xfId="0" applyNumberFormat="1" applyFont="1" applyFill="1" applyBorder="1" applyAlignment="1">
      <alignment horizontal="center" vertical="top"/>
    </xf>
    <xf numFmtId="164" fontId="1" fillId="0" borderId="42" xfId="0" applyNumberFormat="1" applyFont="1" applyFill="1" applyBorder="1" applyAlignment="1">
      <alignment horizontal="center" vertical="top" wrapText="1"/>
    </xf>
    <xf numFmtId="164" fontId="1" fillId="0" borderId="72" xfId="0" applyNumberFormat="1" applyFont="1" applyFill="1" applyBorder="1" applyAlignment="1">
      <alignment horizontal="center" vertical="top" wrapText="1"/>
    </xf>
    <xf numFmtId="164" fontId="1" fillId="0" borderId="43" xfId="0" applyNumberFormat="1" applyFont="1" applyFill="1" applyBorder="1" applyAlignment="1">
      <alignment horizontal="center" vertical="top" wrapText="1"/>
    </xf>
    <xf numFmtId="164" fontId="1" fillId="0" borderId="73" xfId="0" applyNumberFormat="1" applyFont="1" applyFill="1" applyBorder="1" applyAlignment="1">
      <alignment horizontal="center" vertical="top" wrapText="1"/>
    </xf>
    <xf numFmtId="164" fontId="1" fillId="0" borderId="72" xfId="0" applyNumberFormat="1" applyFont="1" applyFill="1" applyBorder="1" applyAlignment="1">
      <alignment horizontal="center" vertical="top"/>
    </xf>
    <xf numFmtId="164" fontId="1" fillId="0" borderId="65" xfId="0" applyNumberFormat="1" applyFont="1" applyFill="1" applyBorder="1" applyAlignment="1">
      <alignment horizontal="center" vertical="top"/>
    </xf>
    <xf numFmtId="3" fontId="10" fillId="6" borderId="34" xfId="0" applyNumberFormat="1" applyFont="1" applyFill="1" applyBorder="1" applyAlignment="1">
      <alignment horizontal="right" vertical="top"/>
    </xf>
    <xf numFmtId="3" fontId="1" fillId="6" borderId="37" xfId="0" applyNumberFormat="1" applyFont="1" applyFill="1" applyBorder="1" applyAlignment="1">
      <alignment horizontal="right" vertical="top"/>
    </xf>
    <xf numFmtId="3" fontId="1" fillId="0" borderId="32" xfId="0" applyNumberFormat="1" applyFont="1" applyFill="1" applyBorder="1" applyAlignment="1">
      <alignment horizontal="left" vertical="top" wrapText="1"/>
    </xf>
    <xf numFmtId="3" fontId="10" fillId="0" borderId="32" xfId="0" applyNumberFormat="1" applyFont="1" applyBorder="1" applyAlignment="1">
      <alignment horizontal="center" vertical="top"/>
    </xf>
    <xf numFmtId="3" fontId="1" fillId="0" borderId="10" xfId="0" applyNumberFormat="1" applyFont="1" applyBorder="1" applyAlignment="1">
      <alignment horizontal="center" vertical="top"/>
    </xf>
    <xf numFmtId="3" fontId="1" fillId="0" borderId="44" xfId="0" applyNumberFormat="1" applyFont="1" applyFill="1" applyBorder="1" applyAlignment="1">
      <alignment horizontal="center" vertical="top" wrapText="1"/>
    </xf>
    <xf numFmtId="3" fontId="10" fillId="0" borderId="46" xfId="0" applyNumberFormat="1" applyFont="1" applyBorder="1" applyAlignment="1">
      <alignment horizontal="center" vertical="top"/>
    </xf>
    <xf numFmtId="3" fontId="1" fillId="0" borderId="38" xfId="0" applyNumberFormat="1" applyFont="1" applyFill="1" applyBorder="1" applyAlignment="1">
      <alignment vertical="top"/>
    </xf>
    <xf numFmtId="3" fontId="10" fillId="0" borderId="54" xfId="0" applyNumberFormat="1" applyFont="1" applyBorder="1" applyAlignment="1">
      <alignment horizontal="center" vertical="top"/>
    </xf>
    <xf numFmtId="3" fontId="1" fillId="0" borderId="51" xfId="0" applyNumberFormat="1" applyFont="1" applyBorder="1" applyAlignment="1">
      <alignment horizontal="center" vertical="top"/>
    </xf>
    <xf numFmtId="164" fontId="1" fillId="0" borderId="9"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164" fontId="1" fillId="0" borderId="10" xfId="0" applyNumberFormat="1" applyFont="1" applyBorder="1" applyAlignment="1">
      <alignment horizontal="center" vertical="top" wrapText="1"/>
    </xf>
    <xf numFmtId="164" fontId="1" fillId="0" borderId="48" xfId="0" applyNumberFormat="1" applyFont="1" applyBorder="1" applyAlignment="1">
      <alignment horizontal="center" vertical="top" wrapText="1"/>
    </xf>
    <xf numFmtId="164" fontId="1" fillId="0" borderId="0" xfId="0" applyNumberFormat="1" applyFont="1" applyBorder="1" applyAlignment="1">
      <alignment horizontal="center" vertical="top"/>
    </xf>
    <xf numFmtId="3" fontId="1" fillId="6" borderId="65" xfId="0" applyNumberFormat="1" applyFont="1" applyFill="1" applyBorder="1" applyAlignment="1">
      <alignment vertical="top" wrapText="1"/>
    </xf>
    <xf numFmtId="3" fontId="10" fillId="6" borderId="9" xfId="0" applyNumberFormat="1" applyFont="1" applyFill="1" applyBorder="1" applyAlignment="1">
      <alignment horizontal="center" vertical="top"/>
    </xf>
    <xf numFmtId="165" fontId="8" fillId="5" borderId="27" xfId="0" applyNumberFormat="1" applyFont="1" applyFill="1" applyBorder="1" applyAlignment="1">
      <alignment horizontal="center" vertical="top"/>
    </xf>
    <xf numFmtId="165" fontId="8" fillId="5" borderId="26" xfId="0" applyNumberFormat="1" applyFont="1" applyFill="1" applyBorder="1" applyAlignment="1">
      <alignment horizontal="center" vertical="top"/>
    </xf>
    <xf numFmtId="165" fontId="8" fillId="5" borderId="25" xfId="0" applyNumberFormat="1" applyFont="1" applyFill="1" applyBorder="1" applyAlignment="1">
      <alignment horizontal="center" vertical="top"/>
    </xf>
    <xf numFmtId="165" fontId="8" fillId="5" borderId="74" xfId="0" applyNumberFormat="1" applyFont="1" applyFill="1" applyBorder="1" applyAlignment="1">
      <alignment horizontal="center" vertical="top"/>
    </xf>
    <xf numFmtId="165" fontId="8" fillId="5" borderId="28" xfId="0" applyNumberFormat="1" applyFont="1" applyFill="1" applyBorder="1" applyAlignment="1">
      <alignment horizontal="center" vertical="top"/>
    </xf>
    <xf numFmtId="3" fontId="1" fillId="6" borderId="6" xfId="0" applyNumberFormat="1" applyFont="1" applyFill="1" applyBorder="1" applyAlignment="1">
      <alignment horizontal="left" vertical="top" wrapText="1"/>
    </xf>
    <xf numFmtId="3" fontId="20" fillId="6" borderId="6" xfId="0" applyNumberFormat="1" applyFont="1" applyFill="1" applyBorder="1" applyAlignment="1">
      <alignment horizontal="center" vertical="top"/>
    </xf>
    <xf numFmtId="3" fontId="9" fillId="6" borderId="67" xfId="0" applyNumberFormat="1" applyFont="1" applyFill="1" applyBorder="1" applyAlignment="1">
      <alignment horizontal="center" vertical="top"/>
    </xf>
    <xf numFmtId="164" fontId="1" fillId="8" borderId="57" xfId="0" applyNumberFormat="1" applyFont="1" applyFill="1" applyBorder="1" applyAlignment="1">
      <alignment horizontal="center" vertical="top" wrapText="1"/>
    </xf>
    <xf numFmtId="3" fontId="20" fillId="6" borderId="46" xfId="0" applyNumberFormat="1" applyFont="1" applyFill="1" applyBorder="1" applyAlignment="1">
      <alignment horizontal="center" vertical="top"/>
    </xf>
    <xf numFmtId="3" fontId="9" fillId="6" borderId="16" xfId="0" applyNumberFormat="1" applyFont="1" applyFill="1" applyBorder="1" applyAlignment="1">
      <alignment horizontal="center" vertical="top"/>
    </xf>
    <xf numFmtId="164" fontId="1" fillId="6" borderId="0" xfId="0" applyNumberFormat="1" applyFont="1" applyFill="1" applyAlignment="1">
      <alignment vertical="top"/>
    </xf>
    <xf numFmtId="164" fontId="1" fillId="8" borderId="36" xfId="0" applyNumberFormat="1" applyFont="1" applyFill="1" applyBorder="1" applyAlignment="1">
      <alignment horizontal="center" vertical="top" wrapText="1"/>
    </xf>
    <xf numFmtId="3" fontId="10" fillId="0" borderId="42" xfId="0" applyNumberFormat="1" applyFont="1" applyFill="1" applyBorder="1" applyAlignment="1">
      <alignment horizontal="center" vertical="top"/>
    </xf>
    <xf numFmtId="165" fontId="1" fillId="6" borderId="47" xfId="1" applyNumberFormat="1" applyFont="1" applyFill="1" applyBorder="1" applyAlignment="1">
      <alignment horizontal="center" vertical="top" wrapText="1"/>
    </xf>
    <xf numFmtId="3" fontId="10" fillId="6" borderId="32"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165" fontId="1" fillId="6" borderId="32" xfId="1" applyNumberFormat="1" applyFont="1" applyFill="1" applyBorder="1" applyAlignment="1">
      <alignment horizontal="center" vertical="top" wrapText="1"/>
    </xf>
    <xf numFmtId="3" fontId="1" fillId="0" borderId="37" xfId="0" applyNumberFormat="1" applyFont="1" applyFill="1" applyBorder="1" applyAlignment="1">
      <alignment horizontal="center" vertical="top"/>
    </xf>
    <xf numFmtId="3" fontId="10" fillId="0" borderId="47" xfId="0" applyNumberFormat="1" applyFont="1" applyFill="1" applyBorder="1" applyAlignment="1">
      <alignment horizontal="center" vertical="top"/>
    </xf>
    <xf numFmtId="164" fontId="1" fillId="6" borderId="17" xfId="0" applyNumberFormat="1" applyFont="1" applyFill="1" applyBorder="1" applyAlignment="1">
      <alignment horizontal="center" vertical="top"/>
    </xf>
    <xf numFmtId="164" fontId="1" fillId="6" borderId="46"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5" fontId="1" fillId="6" borderId="41" xfId="0" applyNumberFormat="1" applyFont="1" applyFill="1" applyBorder="1" applyAlignment="1">
      <alignment horizontal="center" vertical="top"/>
    </xf>
    <xf numFmtId="164" fontId="1" fillId="6" borderId="44" xfId="1" applyNumberFormat="1" applyFont="1" applyFill="1" applyBorder="1" applyAlignment="1">
      <alignment horizontal="center" vertical="top"/>
    </xf>
    <xf numFmtId="3" fontId="1" fillId="0" borderId="72" xfId="0" applyNumberFormat="1" applyFont="1" applyBorder="1" applyAlignment="1">
      <alignment vertical="top"/>
    </xf>
    <xf numFmtId="3" fontId="10" fillId="0" borderId="41" xfId="0" applyNumberFormat="1" applyFont="1" applyBorder="1" applyAlignment="1">
      <alignment horizontal="center" vertical="top"/>
    </xf>
    <xf numFmtId="3" fontId="1" fillId="0" borderId="43" xfId="0" applyNumberFormat="1" applyFont="1" applyBorder="1" applyAlignment="1">
      <alignment horizontal="center" vertical="top"/>
    </xf>
    <xf numFmtId="3" fontId="1" fillId="6" borderId="72" xfId="0" applyNumberFormat="1" applyFont="1" applyFill="1" applyBorder="1" applyAlignment="1">
      <alignment horizontal="center" vertical="top"/>
    </xf>
    <xf numFmtId="3" fontId="1" fillId="0" borderId="32" xfId="0" applyNumberFormat="1" applyFont="1" applyBorder="1" applyAlignment="1">
      <alignment vertical="top" wrapText="1"/>
    </xf>
    <xf numFmtId="3" fontId="1" fillId="8" borderId="32" xfId="0" applyNumberFormat="1" applyFont="1" applyFill="1" applyBorder="1" applyAlignment="1">
      <alignment vertical="top" wrapText="1"/>
    </xf>
    <xf numFmtId="165" fontId="1" fillId="6" borderId="32" xfId="1" applyNumberFormat="1" applyFont="1" applyFill="1" applyBorder="1" applyAlignment="1">
      <alignment horizontal="center" vertical="top"/>
    </xf>
    <xf numFmtId="164" fontId="1" fillId="6" borderId="11" xfId="1" applyNumberFormat="1" applyFont="1" applyFill="1" applyBorder="1" applyAlignment="1">
      <alignment horizontal="center" vertical="top"/>
    </xf>
    <xf numFmtId="3" fontId="1" fillId="8" borderId="32" xfId="0" applyNumberFormat="1" applyFont="1" applyFill="1" applyBorder="1" applyAlignment="1">
      <alignment horizontal="left" vertical="top" wrapText="1"/>
    </xf>
    <xf numFmtId="164" fontId="13" fillId="6" borderId="42" xfId="0" applyNumberFormat="1" applyFont="1" applyFill="1" applyBorder="1" applyAlignment="1">
      <alignment horizontal="center" vertical="top" wrapText="1"/>
    </xf>
    <xf numFmtId="164" fontId="13" fillId="6" borderId="72" xfId="0" applyNumberFormat="1" applyFont="1" applyFill="1" applyBorder="1" applyAlignment="1">
      <alignment horizontal="center" vertical="top" wrapText="1"/>
    </xf>
    <xf numFmtId="164" fontId="13" fillId="6" borderId="43" xfId="0" applyNumberFormat="1" applyFont="1" applyFill="1" applyBorder="1" applyAlignment="1">
      <alignment horizontal="center" vertical="top" wrapText="1"/>
    </xf>
    <xf numFmtId="164" fontId="13" fillId="6" borderId="65" xfId="0" applyNumberFormat="1" applyFont="1" applyFill="1" applyBorder="1" applyAlignment="1">
      <alignment horizontal="center" vertical="top" wrapText="1"/>
    </xf>
    <xf numFmtId="3" fontId="10" fillId="8" borderId="42" xfId="0" applyNumberFormat="1" applyFont="1" applyFill="1" applyBorder="1" applyAlignment="1">
      <alignment horizontal="center" vertical="top"/>
    </xf>
    <xf numFmtId="165" fontId="1" fillId="0" borderId="17" xfId="0" applyNumberFormat="1" applyFont="1" applyBorder="1" applyAlignment="1">
      <alignment horizontal="center" vertical="top"/>
    </xf>
    <xf numFmtId="49" fontId="8" fillId="0" borderId="59" xfId="0" applyNumberFormat="1" applyFont="1" applyBorder="1" applyAlignment="1">
      <alignment vertical="top"/>
    </xf>
    <xf numFmtId="164" fontId="1" fillId="6" borderId="44" xfId="0" applyNumberFormat="1" applyFont="1" applyFill="1" applyBorder="1" applyAlignment="1">
      <alignment horizontal="center" vertical="top"/>
    </xf>
    <xf numFmtId="164" fontId="1" fillId="6" borderId="42" xfId="0" applyNumberFormat="1" applyFont="1" applyFill="1" applyBorder="1" applyAlignment="1">
      <alignment horizontal="center" vertical="top" wrapText="1"/>
    </xf>
    <xf numFmtId="164" fontId="1" fillId="6" borderId="72" xfId="0" applyNumberFormat="1" applyFont="1" applyFill="1" applyBorder="1" applyAlignment="1">
      <alignment horizontal="center" vertical="top" wrapText="1"/>
    </xf>
    <xf numFmtId="164" fontId="1" fillId="6" borderId="43" xfId="0" applyNumberFormat="1" applyFont="1" applyFill="1" applyBorder="1" applyAlignment="1">
      <alignment horizontal="center" vertical="top" wrapText="1"/>
    </xf>
    <xf numFmtId="164" fontId="1" fillId="6" borderId="65" xfId="0" applyNumberFormat="1" applyFont="1" applyFill="1" applyBorder="1" applyAlignment="1">
      <alignment horizontal="center" vertical="top" wrapText="1"/>
    </xf>
    <xf numFmtId="3" fontId="1" fillId="0" borderId="10" xfId="2" applyNumberFormat="1" applyFont="1" applyFill="1" applyBorder="1" applyAlignment="1">
      <alignment horizontal="center" vertical="top"/>
    </xf>
    <xf numFmtId="3" fontId="1" fillId="0" borderId="58" xfId="0" applyNumberFormat="1" applyFont="1" applyBorder="1" applyAlignment="1">
      <alignment horizontal="center" vertical="top"/>
    </xf>
    <xf numFmtId="164" fontId="1" fillId="6" borderId="36" xfId="0" applyNumberFormat="1" applyFont="1" applyFill="1" applyBorder="1" applyAlignment="1">
      <alignment horizontal="center" vertical="top"/>
    </xf>
    <xf numFmtId="164" fontId="1" fillId="0" borderId="17" xfId="0" applyNumberFormat="1" applyFont="1" applyFill="1" applyBorder="1" applyAlignment="1">
      <alignment horizontal="center" vertical="top"/>
    </xf>
    <xf numFmtId="164" fontId="1" fillId="6" borderId="17" xfId="0" applyNumberFormat="1" applyFont="1" applyFill="1" applyBorder="1" applyAlignment="1">
      <alignment horizontal="center" vertical="top" wrapText="1"/>
    </xf>
    <xf numFmtId="3" fontId="1" fillId="6" borderId="43" xfId="2"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164" fontId="1" fillId="6" borderId="11" xfId="0" applyNumberFormat="1" applyFont="1" applyFill="1" applyBorder="1" applyAlignment="1">
      <alignment horizontal="center" vertical="top" wrapText="1"/>
    </xf>
    <xf numFmtId="3" fontId="1" fillId="6" borderId="37" xfId="2" applyNumberFormat="1" applyFont="1" applyFill="1" applyBorder="1" applyAlignment="1">
      <alignment horizontal="center" vertical="top"/>
    </xf>
    <xf numFmtId="3" fontId="1" fillId="6" borderId="12" xfId="0" applyNumberFormat="1" applyFont="1" applyFill="1" applyBorder="1" applyAlignment="1">
      <alignment horizontal="center" vertical="center" wrapText="1"/>
    </xf>
    <xf numFmtId="3" fontId="1" fillId="6" borderId="58" xfId="1" applyNumberFormat="1" applyFont="1" applyFill="1" applyBorder="1" applyAlignment="1">
      <alignment horizontal="center" vertical="top"/>
    </xf>
    <xf numFmtId="165" fontId="1" fillId="6" borderId="33" xfId="1" applyNumberFormat="1" applyFont="1" applyFill="1" applyBorder="1" applyAlignment="1">
      <alignment horizontal="center" vertical="top"/>
    </xf>
    <xf numFmtId="165" fontId="8" fillId="7" borderId="76" xfId="0" applyNumberFormat="1" applyFont="1" applyFill="1" applyBorder="1" applyAlignment="1">
      <alignment horizontal="center" vertical="top" wrapText="1"/>
    </xf>
    <xf numFmtId="3" fontId="10" fillId="6" borderId="18" xfId="0" applyNumberFormat="1" applyFont="1" applyFill="1" applyBorder="1" applyAlignment="1">
      <alignment horizontal="center" vertical="top"/>
    </xf>
    <xf numFmtId="3" fontId="1" fillId="6" borderId="5" xfId="0" applyNumberFormat="1" applyFont="1" applyFill="1" applyBorder="1" applyAlignment="1">
      <alignment horizontal="center" vertical="center" wrapText="1"/>
    </xf>
    <xf numFmtId="164" fontId="8" fillId="6" borderId="3" xfId="0" applyNumberFormat="1" applyFont="1" applyFill="1" applyBorder="1" applyAlignment="1">
      <alignment horizontal="right" vertical="top" wrapText="1"/>
    </xf>
    <xf numFmtId="164" fontId="8" fillId="6" borderId="3" xfId="0" applyNumberFormat="1" applyFont="1" applyFill="1" applyBorder="1" applyAlignment="1">
      <alignment horizontal="center" vertical="top" wrapText="1"/>
    </xf>
    <xf numFmtId="164" fontId="8" fillId="6" borderId="77" xfId="0" applyNumberFormat="1" applyFont="1" applyFill="1" applyBorder="1" applyAlignment="1">
      <alignment horizontal="center" vertical="top" wrapText="1"/>
    </xf>
    <xf numFmtId="164" fontId="8" fillId="6" borderId="40" xfId="0" applyNumberFormat="1" applyFont="1" applyFill="1" applyBorder="1" applyAlignment="1">
      <alignment horizontal="center" vertical="top" wrapText="1"/>
    </xf>
    <xf numFmtId="164" fontId="8" fillId="6" borderId="5" xfId="0" applyNumberFormat="1" applyFont="1" applyFill="1" applyBorder="1" applyAlignment="1">
      <alignment horizontal="center" vertical="top" wrapText="1"/>
    </xf>
    <xf numFmtId="164" fontId="1" fillId="6" borderId="66" xfId="0" applyNumberFormat="1" applyFont="1" applyFill="1" applyBorder="1" applyAlignment="1">
      <alignment horizontal="center" vertical="top" wrapText="1"/>
    </xf>
    <xf numFmtId="3" fontId="1" fillId="6" borderId="73" xfId="0" applyNumberFormat="1" applyFont="1" applyFill="1" applyBorder="1" applyAlignment="1">
      <alignment horizontal="left" vertical="top" wrapText="1"/>
    </xf>
    <xf numFmtId="3" fontId="10" fillId="6" borderId="75" xfId="0" applyNumberFormat="1" applyFont="1" applyFill="1" applyBorder="1" applyAlignment="1">
      <alignment horizontal="center" vertical="top"/>
    </xf>
    <xf numFmtId="49" fontId="8" fillId="6" borderId="72" xfId="0" applyNumberFormat="1" applyFont="1" applyFill="1" applyBorder="1" applyAlignment="1">
      <alignment horizontal="center" vertical="top"/>
    </xf>
    <xf numFmtId="3" fontId="1" fillId="6" borderId="72" xfId="0" applyNumberFormat="1" applyFont="1" applyFill="1" applyBorder="1" applyAlignment="1">
      <alignment horizontal="center" vertical="center" wrapText="1"/>
    </xf>
    <xf numFmtId="3" fontId="1" fillId="6" borderId="65" xfId="0" applyNumberFormat="1" applyFont="1" applyFill="1" applyBorder="1" applyAlignment="1">
      <alignment horizontal="center" vertical="top" wrapText="1"/>
    </xf>
    <xf numFmtId="164" fontId="1" fillId="6" borderId="41" xfId="0" applyNumberFormat="1" applyFont="1" applyFill="1" applyBorder="1" applyAlignment="1">
      <alignment horizontal="center" vertical="top" wrapText="1"/>
    </xf>
    <xf numFmtId="164" fontId="1" fillId="6" borderId="75" xfId="0" applyNumberFormat="1" applyFont="1" applyFill="1" applyBorder="1" applyAlignment="1">
      <alignment horizontal="center" vertical="top" wrapText="1"/>
    </xf>
    <xf numFmtId="3" fontId="1" fillId="6" borderId="15" xfId="0" applyNumberFormat="1" applyFont="1" applyFill="1" applyBorder="1" applyAlignment="1">
      <alignment horizontal="left" vertical="top" wrapText="1"/>
    </xf>
    <xf numFmtId="3" fontId="20" fillId="6" borderId="70" xfId="0" applyNumberFormat="1" applyFont="1" applyFill="1" applyBorder="1" applyAlignment="1">
      <alignment horizontal="center" vertical="top"/>
    </xf>
    <xf numFmtId="3" fontId="1" fillId="6" borderId="43" xfId="0" applyNumberFormat="1" applyFont="1" applyFill="1" applyBorder="1" applyAlignment="1">
      <alignment vertical="top" wrapText="1"/>
    </xf>
    <xf numFmtId="3" fontId="1" fillId="6" borderId="64" xfId="0" applyNumberFormat="1" applyFont="1" applyFill="1" applyBorder="1" applyAlignment="1">
      <alignment horizontal="left" vertical="top" wrapText="1"/>
    </xf>
    <xf numFmtId="3" fontId="10" fillId="6" borderId="53" xfId="0" applyNumberFormat="1" applyFont="1" applyFill="1" applyBorder="1" applyAlignment="1">
      <alignment horizontal="center" vertical="top"/>
    </xf>
    <xf numFmtId="164" fontId="1" fillId="6" borderId="35" xfId="0" applyNumberFormat="1" applyFont="1" applyFill="1" applyBorder="1" applyAlignment="1">
      <alignment horizontal="center" vertical="top" wrapText="1"/>
    </xf>
    <xf numFmtId="3" fontId="1" fillId="6" borderId="70" xfId="0" applyNumberFormat="1" applyFont="1" applyFill="1" applyBorder="1" applyAlignment="1">
      <alignment horizontal="center" vertical="top"/>
    </xf>
    <xf numFmtId="3" fontId="1" fillId="6" borderId="58" xfId="0" applyNumberFormat="1" applyFont="1" applyFill="1" applyBorder="1" applyAlignment="1">
      <alignment horizontal="center" vertical="top" wrapText="1"/>
    </xf>
    <xf numFmtId="165" fontId="1" fillId="6" borderId="33"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wrapText="1"/>
    </xf>
    <xf numFmtId="164" fontId="1" fillId="6" borderId="70" xfId="0" applyNumberFormat="1" applyFont="1" applyFill="1" applyBorder="1" applyAlignment="1">
      <alignment horizontal="center" vertical="top" wrapText="1"/>
    </xf>
    <xf numFmtId="164" fontId="8" fillId="6" borderId="58" xfId="0" applyNumberFormat="1" applyFont="1" applyFill="1" applyBorder="1" applyAlignment="1">
      <alignment horizontal="center" vertical="top" wrapText="1"/>
    </xf>
    <xf numFmtId="3" fontId="1" fillId="6" borderId="58" xfId="0" applyNumberFormat="1" applyFont="1" applyFill="1" applyBorder="1" applyAlignment="1">
      <alignment vertical="top" wrapText="1"/>
    </xf>
    <xf numFmtId="3" fontId="10" fillId="6" borderId="0" xfId="0" applyNumberFormat="1" applyFont="1" applyFill="1" applyBorder="1" applyAlignment="1">
      <alignment horizontal="center" vertical="top"/>
    </xf>
    <xf numFmtId="3" fontId="10" fillId="6" borderId="14" xfId="0" applyNumberFormat="1" applyFont="1" applyFill="1" applyBorder="1" applyAlignment="1">
      <alignment horizontal="center" vertical="top"/>
    </xf>
    <xf numFmtId="164" fontId="8" fillId="6" borderId="65" xfId="0" applyNumberFormat="1" applyFont="1" applyFill="1" applyBorder="1" applyAlignment="1">
      <alignment horizontal="center" vertical="top" wrapText="1"/>
    </xf>
    <xf numFmtId="3" fontId="10" fillId="6" borderId="72" xfId="0" applyNumberFormat="1" applyFont="1" applyFill="1" applyBorder="1" applyAlignment="1">
      <alignment horizontal="center" vertical="top"/>
    </xf>
    <xf numFmtId="3" fontId="10" fillId="6" borderId="70" xfId="0" applyNumberFormat="1" applyFont="1" applyFill="1" applyBorder="1" applyAlignment="1">
      <alignment horizontal="center" vertical="top"/>
    </xf>
    <xf numFmtId="3" fontId="10" fillId="0" borderId="46" xfId="0" applyNumberFormat="1" applyFont="1" applyFill="1" applyBorder="1" applyAlignment="1">
      <alignment horizontal="center" vertical="top"/>
    </xf>
    <xf numFmtId="3" fontId="10" fillId="0" borderId="9" xfId="0" applyNumberFormat="1" applyFont="1" applyFill="1" applyBorder="1" applyAlignment="1">
      <alignment horizontal="center" vertical="top"/>
    </xf>
    <xf numFmtId="3" fontId="8" fillId="0" borderId="12" xfId="0" applyNumberFormat="1" applyFont="1" applyFill="1" applyBorder="1" applyAlignment="1">
      <alignment horizontal="center" vertical="top"/>
    </xf>
    <xf numFmtId="165" fontId="1" fillId="0" borderId="32" xfId="0" applyNumberFormat="1" applyFont="1" applyFill="1" applyBorder="1" applyAlignment="1">
      <alignment horizontal="center" vertical="top" wrapText="1"/>
    </xf>
    <xf numFmtId="164" fontId="1" fillId="0" borderId="66" xfId="0" applyNumberFormat="1" applyFont="1" applyFill="1" applyBorder="1" applyAlignment="1">
      <alignment horizontal="center" vertical="top" wrapText="1"/>
    </xf>
    <xf numFmtId="164" fontId="8" fillId="0" borderId="65" xfId="0" applyNumberFormat="1" applyFont="1" applyFill="1" applyBorder="1" applyAlignment="1">
      <alignment horizontal="center" vertical="top" wrapText="1"/>
    </xf>
    <xf numFmtId="3" fontId="1" fillId="0" borderId="65" xfId="0" applyNumberFormat="1" applyFont="1" applyFill="1" applyBorder="1" applyAlignment="1">
      <alignment vertical="top" wrapText="1"/>
    </xf>
    <xf numFmtId="164" fontId="8" fillId="7" borderId="57" xfId="0" applyNumberFormat="1" applyFont="1" applyFill="1" applyBorder="1" applyAlignment="1">
      <alignment horizontal="center" vertical="top" wrapText="1"/>
    </xf>
    <xf numFmtId="164" fontId="8" fillId="7" borderId="16" xfId="0" applyNumberFormat="1" applyFont="1" applyFill="1" applyBorder="1" applyAlignment="1">
      <alignment horizontal="center" vertical="top" wrapText="1"/>
    </xf>
    <xf numFmtId="164" fontId="8" fillId="7" borderId="53" xfId="0" applyNumberFormat="1" applyFont="1" applyFill="1" applyBorder="1" applyAlignment="1">
      <alignment horizontal="center" vertical="top" wrapText="1"/>
    </xf>
    <xf numFmtId="164" fontId="8" fillId="7" borderId="52" xfId="0" applyNumberFormat="1" applyFont="1" applyFill="1" applyBorder="1" applyAlignment="1">
      <alignment horizontal="center" vertical="top" wrapText="1"/>
    </xf>
    <xf numFmtId="3" fontId="1" fillId="0" borderId="71" xfId="0" applyNumberFormat="1" applyFont="1" applyFill="1" applyBorder="1" applyAlignment="1">
      <alignment horizontal="center" vertical="top"/>
    </xf>
    <xf numFmtId="3" fontId="1" fillId="0" borderId="52" xfId="0" applyNumberFormat="1" applyFont="1" applyBorder="1" applyAlignment="1">
      <alignment horizontal="center" vertical="top"/>
    </xf>
    <xf numFmtId="3" fontId="1" fillId="0" borderId="62" xfId="0" applyNumberFormat="1" applyFont="1" applyFill="1" applyBorder="1" applyAlignment="1">
      <alignment horizontal="center" vertical="top"/>
    </xf>
    <xf numFmtId="164" fontId="1" fillId="0" borderId="30" xfId="0" applyNumberFormat="1" applyFont="1" applyBorder="1" applyAlignment="1">
      <alignment horizontal="center" vertical="top"/>
    </xf>
    <xf numFmtId="164" fontId="1" fillId="0" borderId="63" xfId="0" applyNumberFormat="1" applyFont="1" applyBorder="1" applyAlignment="1">
      <alignment horizontal="center" vertical="top"/>
    </xf>
    <xf numFmtId="164" fontId="1" fillId="0" borderId="56" xfId="0" applyNumberFormat="1" applyFont="1" applyBorder="1" applyAlignment="1">
      <alignment horizontal="center" vertical="top"/>
    </xf>
    <xf numFmtId="164" fontId="1" fillId="0" borderId="7" xfId="0" applyNumberFormat="1" applyFont="1" applyBorder="1" applyAlignment="1">
      <alignment horizontal="center" vertical="top"/>
    </xf>
    <xf numFmtId="164" fontId="1" fillId="0" borderId="62" xfId="0" applyNumberFormat="1" applyFont="1" applyBorder="1" applyAlignment="1">
      <alignment horizontal="center" vertical="top"/>
    </xf>
    <xf numFmtId="3" fontId="10" fillId="0" borderId="40" xfId="0" applyNumberFormat="1" applyFont="1" applyBorder="1" applyAlignment="1">
      <alignment horizontal="center" vertical="top"/>
    </xf>
    <xf numFmtId="164" fontId="1" fillId="0" borderId="9" xfId="0" applyNumberFormat="1" applyFont="1" applyBorder="1" applyAlignment="1">
      <alignment horizontal="center" vertical="top"/>
    </xf>
    <xf numFmtId="164" fontId="1" fillId="0" borderId="39" xfId="0" applyNumberFormat="1" applyFont="1" applyBorder="1" applyAlignment="1">
      <alignment horizontal="center" vertical="top"/>
    </xf>
    <xf numFmtId="164" fontId="1" fillId="6" borderId="34" xfId="0" applyNumberFormat="1" applyFont="1" applyFill="1" applyBorder="1" applyAlignment="1">
      <alignment horizontal="center" vertical="top"/>
    </xf>
    <xf numFmtId="164" fontId="1" fillId="0" borderId="66" xfId="0" applyNumberFormat="1" applyFont="1" applyBorder="1" applyAlignment="1">
      <alignment horizontal="center" vertical="top"/>
    </xf>
    <xf numFmtId="3" fontId="10" fillId="0" borderId="0" xfId="0" applyNumberFormat="1" applyFont="1" applyBorder="1" applyAlignment="1">
      <alignment horizontal="center" vertical="top"/>
    </xf>
    <xf numFmtId="164" fontId="8" fillId="7" borderId="76" xfId="0" applyNumberFormat="1" applyFont="1" applyFill="1" applyBorder="1" applyAlignment="1">
      <alignment horizontal="center" vertical="top" wrapText="1"/>
    </xf>
    <xf numFmtId="3" fontId="10" fillId="0" borderId="18" xfId="0" applyNumberFormat="1" applyFont="1" applyFill="1" applyBorder="1" applyAlignment="1">
      <alignment horizontal="center" vertical="top" wrapText="1"/>
    </xf>
    <xf numFmtId="3" fontId="1" fillId="0" borderId="0" xfId="0" applyNumberFormat="1" applyFont="1" applyBorder="1" applyAlignment="1">
      <alignment horizontal="center" vertical="top" wrapText="1"/>
    </xf>
    <xf numFmtId="164" fontId="8" fillId="0" borderId="41" xfId="0" applyNumberFormat="1" applyFont="1" applyBorder="1" applyAlignment="1">
      <alignment horizontal="center" vertical="top"/>
    </xf>
    <xf numFmtId="164" fontId="1" fillId="0" borderId="59" xfId="0" applyNumberFormat="1" applyFont="1" applyBorder="1" applyAlignment="1">
      <alignment horizontal="center" vertical="top"/>
    </xf>
    <xf numFmtId="164" fontId="1" fillId="8" borderId="43" xfId="0" applyNumberFormat="1" applyFont="1" applyFill="1" applyBorder="1" applyAlignment="1">
      <alignment horizontal="center" vertical="top"/>
    </xf>
    <xf numFmtId="164" fontId="1" fillId="8" borderId="75" xfId="0" applyNumberFormat="1" applyFont="1" applyFill="1" applyBorder="1" applyAlignment="1">
      <alignment horizontal="center" vertical="top"/>
    </xf>
    <xf numFmtId="164" fontId="1" fillId="8" borderId="72" xfId="0" applyNumberFormat="1" applyFont="1" applyFill="1" applyBorder="1" applyAlignment="1">
      <alignment horizontal="center" vertical="top"/>
    </xf>
    <xf numFmtId="164" fontId="1" fillId="8" borderId="65" xfId="0" applyNumberFormat="1" applyFont="1" applyFill="1" applyBorder="1" applyAlignment="1">
      <alignment horizontal="center" vertical="top"/>
    </xf>
    <xf numFmtId="164" fontId="1" fillId="8" borderId="62" xfId="0" applyNumberFormat="1" applyFont="1" applyFill="1" applyBorder="1" applyAlignment="1">
      <alignment horizontal="center" vertical="top"/>
    </xf>
    <xf numFmtId="3" fontId="1" fillId="0" borderId="7" xfId="0" applyNumberFormat="1" applyFont="1" applyFill="1" applyBorder="1" applyAlignment="1">
      <alignment horizontal="left" vertical="top"/>
    </xf>
    <xf numFmtId="3" fontId="10" fillId="0" borderId="30" xfId="0" applyNumberFormat="1" applyFont="1" applyFill="1" applyBorder="1" applyAlignment="1">
      <alignment horizontal="center" vertical="top"/>
    </xf>
    <xf numFmtId="3" fontId="1" fillId="0" borderId="67" xfId="0" applyNumberFormat="1" applyFont="1" applyFill="1" applyBorder="1" applyAlignment="1">
      <alignment horizontal="center" vertical="top"/>
    </xf>
    <xf numFmtId="3" fontId="1" fillId="0" borderId="63" xfId="0" applyNumberFormat="1" applyFont="1" applyBorder="1" applyAlignment="1">
      <alignment horizontal="center" vertical="top"/>
    </xf>
    <xf numFmtId="3" fontId="1" fillId="0" borderId="55" xfId="0" applyNumberFormat="1" applyFont="1" applyBorder="1" applyAlignment="1">
      <alignment horizontal="center" vertical="top"/>
    </xf>
    <xf numFmtId="3" fontId="1" fillId="0" borderId="72" xfId="0" applyNumberFormat="1" applyFont="1" applyFill="1" applyBorder="1" applyAlignment="1">
      <alignment horizontal="left" vertical="top"/>
    </xf>
    <xf numFmtId="164" fontId="8" fillId="0" borderId="34" xfId="0" applyNumberFormat="1" applyFont="1" applyBorder="1" applyAlignment="1">
      <alignment horizontal="center" vertical="top"/>
    </xf>
    <xf numFmtId="3" fontId="1" fillId="6" borderId="53" xfId="0" applyNumberFormat="1" applyFont="1" applyFill="1" applyBorder="1" applyAlignment="1">
      <alignment horizontal="center" vertical="top" wrapText="1"/>
    </xf>
    <xf numFmtId="165" fontId="1" fillId="6" borderId="17" xfId="0" applyNumberFormat="1" applyFont="1" applyFill="1" applyBorder="1" applyAlignment="1">
      <alignment horizontal="center" vertical="top"/>
    </xf>
    <xf numFmtId="164" fontId="10" fillId="6" borderId="47" xfId="0" applyNumberFormat="1" applyFont="1" applyFill="1" applyBorder="1" applyAlignment="1">
      <alignment horizontal="center" vertical="top" wrapText="1"/>
    </xf>
    <xf numFmtId="164" fontId="10" fillId="6" borderId="16" xfId="0" applyNumberFormat="1" applyFont="1" applyFill="1" applyBorder="1" applyAlignment="1">
      <alignment horizontal="center" vertical="top" wrapText="1"/>
    </xf>
    <xf numFmtId="164" fontId="10" fillId="6" borderId="35" xfId="0" applyNumberFormat="1" applyFont="1" applyFill="1" applyBorder="1" applyAlignment="1">
      <alignment horizontal="center" vertical="top" wrapText="1"/>
    </xf>
    <xf numFmtId="164" fontId="10" fillId="6" borderId="53" xfId="0" applyNumberFormat="1" applyFont="1" applyFill="1" applyBorder="1" applyAlignment="1">
      <alignment horizontal="center" vertical="top" wrapText="1"/>
    </xf>
    <xf numFmtId="164" fontId="10" fillId="6" borderId="13" xfId="0" applyNumberFormat="1" applyFont="1" applyFill="1" applyBorder="1" applyAlignment="1">
      <alignment horizontal="center" vertical="top"/>
    </xf>
    <xf numFmtId="164" fontId="10" fillId="6" borderId="57" xfId="0" applyNumberFormat="1" applyFont="1" applyFill="1" applyBorder="1" applyAlignment="1">
      <alignment horizontal="center" vertical="top"/>
    </xf>
    <xf numFmtId="3" fontId="10" fillId="6" borderId="9" xfId="0" applyNumberFormat="1" applyFont="1" applyFill="1" applyBorder="1" applyAlignment="1">
      <alignment horizontal="center" vertical="top" wrapText="1"/>
    </xf>
    <xf numFmtId="3" fontId="1" fillId="6" borderId="72" xfId="0" applyNumberFormat="1" applyFont="1" applyFill="1" applyBorder="1" applyAlignment="1">
      <alignment horizontal="center" vertical="top" wrapText="1"/>
    </xf>
    <xf numFmtId="165" fontId="8" fillId="6" borderId="41" xfId="0" applyNumberFormat="1" applyFont="1" applyFill="1" applyBorder="1" applyAlignment="1">
      <alignment horizontal="center" vertical="top" wrapText="1"/>
    </xf>
    <xf numFmtId="164" fontId="11" fillId="6" borderId="59" xfId="0" applyNumberFormat="1" applyFont="1" applyFill="1" applyBorder="1" applyAlignment="1">
      <alignment horizontal="center" vertical="top" wrapText="1"/>
    </xf>
    <xf numFmtId="164" fontId="8" fillId="6" borderId="41" xfId="0" applyNumberFormat="1" applyFont="1" applyFill="1" applyBorder="1" applyAlignment="1">
      <alignment horizontal="center" vertical="top" wrapText="1"/>
    </xf>
    <xf numFmtId="164" fontId="8" fillId="6" borderId="43" xfId="0" applyNumberFormat="1" applyFont="1" applyFill="1" applyBorder="1" applyAlignment="1">
      <alignment horizontal="center" vertical="top" wrapText="1"/>
    </xf>
    <xf numFmtId="164" fontId="8" fillId="6" borderId="75" xfId="0" applyNumberFormat="1" applyFont="1" applyFill="1" applyBorder="1" applyAlignment="1">
      <alignment horizontal="center" vertical="top" wrapText="1"/>
    </xf>
    <xf numFmtId="164" fontId="8" fillId="6" borderId="72" xfId="0" applyNumberFormat="1" applyFont="1" applyFill="1" applyBorder="1" applyAlignment="1">
      <alignment horizontal="center" vertical="top" wrapText="1"/>
    </xf>
    <xf numFmtId="164" fontId="11" fillId="6" borderId="65" xfId="0" applyNumberFormat="1" applyFont="1" applyFill="1" applyBorder="1" applyAlignment="1">
      <alignment horizontal="center" vertical="top" wrapText="1"/>
    </xf>
    <xf numFmtId="3" fontId="10" fillId="6" borderId="42" xfId="0" applyNumberFormat="1" applyFont="1" applyFill="1" applyBorder="1" applyAlignment="1">
      <alignment horizontal="center" vertical="top" wrapText="1"/>
    </xf>
    <xf numFmtId="164" fontId="1" fillId="6" borderId="35" xfId="0" applyNumberFormat="1" applyFont="1" applyFill="1" applyBorder="1" applyAlignment="1">
      <alignment horizontal="center" vertical="top"/>
    </xf>
    <xf numFmtId="3" fontId="10" fillId="0" borderId="46"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164" fontId="10" fillId="6" borderId="17" xfId="0" applyNumberFormat="1" applyFont="1" applyFill="1" applyBorder="1" applyAlignment="1">
      <alignment horizontal="center" vertical="top"/>
    </xf>
    <xf numFmtId="3" fontId="10" fillId="0" borderId="34" xfId="0" applyNumberFormat="1" applyFont="1" applyFill="1" applyBorder="1" applyAlignment="1">
      <alignment horizontal="center" vertical="top" wrapText="1"/>
    </xf>
    <xf numFmtId="3" fontId="1" fillId="0" borderId="37" xfId="0" applyNumberFormat="1" applyFont="1" applyFill="1" applyBorder="1" applyAlignment="1">
      <alignment horizontal="center" vertical="top" wrapText="1"/>
    </xf>
    <xf numFmtId="3" fontId="10" fillId="0" borderId="9" xfId="0" applyNumberFormat="1" applyFont="1" applyFill="1" applyBorder="1" applyAlignment="1">
      <alignment horizontal="center" vertical="top" wrapText="1"/>
    </xf>
    <xf numFmtId="3" fontId="8" fillId="0" borderId="13" xfId="0" applyNumberFormat="1" applyFont="1" applyBorder="1" applyAlignment="1">
      <alignment horizontal="center" vertical="top"/>
    </xf>
    <xf numFmtId="3" fontId="1" fillId="0" borderId="53" xfId="0" applyNumberFormat="1" applyFont="1" applyBorder="1" applyAlignment="1">
      <alignment horizontal="center" vertical="top" wrapText="1"/>
    </xf>
    <xf numFmtId="164" fontId="10" fillId="0" borderId="13" xfId="0" applyNumberFormat="1" applyFont="1" applyFill="1" applyBorder="1" applyAlignment="1">
      <alignment horizontal="center" vertical="top" wrapText="1"/>
    </xf>
    <xf numFmtId="3" fontId="1" fillId="0" borderId="53" xfId="0" applyNumberFormat="1" applyFont="1" applyFill="1" applyBorder="1" applyAlignment="1">
      <alignment vertical="top" wrapText="1"/>
    </xf>
    <xf numFmtId="3" fontId="1" fillId="0" borderId="72" xfId="0" applyNumberFormat="1" applyFont="1" applyBorder="1" applyAlignment="1">
      <alignment horizontal="center" vertical="top" wrapText="1"/>
    </xf>
    <xf numFmtId="164" fontId="10" fillId="6" borderId="36" xfId="0" applyNumberFormat="1" applyFont="1" applyFill="1" applyBorder="1" applyAlignment="1">
      <alignment horizontal="center" vertical="top"/>
    </xf>
    <xf numFmtId="164" fontId="1" fillId="6" borderId="70" xfId="0" applyNumberFormat="1" applyFont="1" applyFill="1" applyBorder="1" applyAlignment="1">
      <alignment horizontal="center" vertical="top"/>
    </xf>
    <xf numFmtId="164" fontId="10" fillId="0" borderId="58" xfId="0" applyNumberFormat="1" applyFont="1" applyFill="1" applyBorder="1" applyAlignment="1">
      <alignment horizontal="center" vertical="top"/>
    </xf>
    <xf numFmtId="3" fontId="10" fillId="0" borderId="34" xfId="0" applyNumberFormat="1" applyFont="1" applyFill="1" applyBorder="1" applyAlignment="1">
      <alignment horizontal="center" vertical="top"/>
    </xf>
    <xf numFmtId="0" fontId="1" fillId="6" borderId="65" xfId="0" applyFont="1" applyFill="1" applyBorder="1" applyAlignment="1">
      <alignment horizontal="center" vertical="top"/>
    </xf>
    <xf numFmtId="164" fontId="1" fillId="0" borderId="65"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xf>
    <xf numFmtId="0" fontId="1" fillId="6" borderId="58" xfId="0" applyFont="1" applyFill="1" applyBorder="1" applyAlignment="1">
      <alignment horizontal="center" vertical="top"/>
    </xf>
    <xf numFmtId="164" fontId="1" fillId="0" borderId="58"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164" fontId="1" fillId="6" borderId="66" xfId="0" applyNumberFormat="1" applyFont="1" applyFill="1" applyBorder="1" applyAlignment="1">
      <alignment horizontal="center" vertical="top"/>
    </xf>
    <xf numFmtId="0" fontId="10" fillId="0" borderId="46" xfId="0" applyNumberFormat="1" applyFont="1" applyFill="1" applyBorder="1" applyAlignment="1">
      <alignment horizontal="center" vertical="top"/>
    </xf>
    <xf numFmtId="0" fontId="1" fillId="0" borderId="16" xfId="0" applyNumberFormat="1" applyFont="1" applyFill="1" applyBorder="1" applyAlignment="1">
      <alignment horizontal="center" vertical="top"/>
    </xf>
    <xf numFmtId="165" fontId="1" fillId="6" borderId="11"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0" fontId="10" fillId="0" borderId="9" xfId="0" applyNumberFormat="1" applyFont="1" applyFill="1" applyBorder="1" applyAlignment="1">
      <alignment horizontal="center" vertical="top"/>
    </xf>
    <xf numFmtId="164" fontId="11" fillId="6" borderId="11" xfId="0" applyNumberFormat="1" applyFont="1" applyFill="1" applyBorder="1" applyAlignment="1">
      <alignment horizontal="center" vertical="top"/>
    </xf>
    <xf numFmtId="164" fontId="11" fillId="6" borderId="32" xfId="0" applyNumberFormat="1" applyFont="1" applyFill="1" applyBorder="1" applyAlignment="1">
      <alignment horizontal="center" vertical="top"/>
    </xf>
    <xf numFmtId="164" fontId="11" fillId="6" borderId="10" xfId="0" applyNumberFormat="1" applyFont="1" applyFill="1" applyBorder="1" applyAlignment="1">
      <alignment horizontal="center" vertical="top"/>
    </xf>
    <xf numFmtId="164" fontId="11" fillId="6" borderId="66" xfId="0" applyNumberFormat="1" applyFont="1" applyFill="1" applyBorder="1" applyAlignment="1">
      <alignment horizontal="center" vertical="top"/>
    </xf>
    <xf numFmtId="164" fontId="11" fillId="6" borderId="0" xfId="0" applyNumberFormat="1" applyFont="1" applyFill="1" applyBorder="1" applyAlignment="1">
      <alignment horizontal="center" vertical="top"/>
    </xf>
    <xf numFmtId="164" fontId="11" fillId="6" borderId="12" xfId="0" applyNumberFormat="1" applyFont="1" applyFill="1" applyBorder="1" applyAlignment="1">
      <alignment horizontal="center" vertical="top"/>
    </xf>
    <xf numFmtId="0" fontId="1" fillId="6" borderId="0" xfId="0" applyFont="1" applyFill="1" applyBorder="1" applyAlignment="1">
      <alignment horizontal="left" vertical="top" wrapText="1"/>
    </xf>
    <xf numFmtId="0" fontId="10" fillId="6" borderId="9" xfId="0" applyNumberFormat="1" applyFont="1" applyFill="1" applyBorder="1" applyAlignment="1">
      <alignment horizontal="center" vertical="top"/>
    </xf>
    <xf numFmtId="0" fontId="1" fillId="6" borderId="10" xfId="0" applyNumberFormat="1" applyFont="1" applyFill="1" applyBorder="1" applyAlignment="1">
      <alignment horizontal="center" vertical="top"/>
    </xf>
    <xf numFmtId="3" fontId="19" fillId="6" borderId="46" xfId="0" applyNumberFormat="1" applyFont="1" applyFill="1" applyBorder="1" applyAlignment="1">
      <alignment horizontal="center" vertical="top" wrapText="1"/>
    </xf>
    <xf numFmtId="164" fontId="11" fillId="6" borderId="41" xfId="0" applyNumberFormat="1" applyFont="1" applyFill="1" applyBorder="1" applyAlignment="1">
      <alignment horizontal="center" vertical="top" wrapText="1"/>
    </xf>
    <xf numFmtId="164" fontId="11" fillId="6" borderId="43" xfId="0" applyNumberFormat="1" applyFont="1" applyFill="1" applyBorder="1" applyAlignment="1">
      <alignment horizontal="center" vertical="top" wrapText="1"/>
    </xf>
    <xf numFmtId="164" fontId="11" fillId="6" borderId="75" xfId="0" applyNumberFormat="1" applyFont="1" applyFill="1" applyBorder="1" applyAlignment="1">
      <alignment horizontal="center" vertical="top" wrapText="1"/>
    </xf>
    <xf numFmtId="164" fontId="11" fillId="6" borderId="72" xfId="0" applyNumberFormat="1" applyFont="1" applyFill="1" applyBorder="1" applyAlignment="1">
      <alignment horizontal="center" vertical="top" wrapText="1"/>
    </xf>
    <xf numFmtId="3" fontId="1" fillId="6" borderId="72" xfId="0" applyNumberFormat="1" applyFont="1" applyFill="1" applyBorder="1" applyAlignment="1">
      <alignment horizontal="left" vertical="top" wrapText="1"/>
    </xf>
    <xf numFmtId="49" fontId="1" fillId="6" borderId="32" xfId="0" applyNumberFormat="1" applyFont="1" applyFill="1" applyBorder="1" applyAlignment="1">
      <alignment vertical="top" wrapText="1"/>
    </xf>
    <xf numFmtId="49" fontId="20" fillId="6" borderId="32" xfId="0" applyNumberFormat="1" applyFont="1" applyFill="1" applyBorder="1" applyAlignment="1">
      <alignment horizontal="center" vertical="top"/>
    </xf>
    <xf numFmtId="49" fontId="7" fillId="6" borderId="10" xfId="0" applyNumberFormat="1" applyFont="1" applyFill="1" applyBorder="1" applyAlignment="1">
      <alignment vertical="top"/>
    </xf>
    <xf numFmtId="49" fontId="7" fillId="6" borderId="11" xfId="0" applyNumberFormat="1" applyFont="1" applyFill="1" applyBorder="1" applyAlignment="1">
      <alignment horizontal="center" vertical="top"/>
    </xf>
    <xf numFmtId="164" fontId="10" fillId="6" borderId="16" xfId="0" applyNumberFormat="1" applyFont="1" applyFill="1" applyBorder="1" applyAlignment="1">
      <alignment horizontal="center" vertical="top"/>
    </xf>
    <xf numFmtId="164" fontId="10" fillId="6" borderId="35" xfId="0" applyNumberFormat="1" applyFont="1" applyFill="1" applyBorder="1" applyAlignment="1">
      <alignment horizontal="center" vertical="top"/>
    </xf>
    <xf numFmtId="164" fontId="10" fillId="6" borderId="53" xfId="0" applyNumberFormat="1" applyFont="1" applyFill="1" applyBorder="1" applyAlignment="1">
      <alignment horizontal="center" vertical="top"/>
    </xf>
    <xf numFmtId="0" fontId="10" fillId="6" borderId="46" xfId="0" applyFont="1" applyFill="1" applyBorder="1" applyAlignment="1">
      <alignment horizontal="center" vertical="top" wrapText="1"/>
    </xf>
    <xf numFmtId="165" fontId="10" fillId="6" borderId="47" xfId="0" applyNumberFormat="1" applyFont="1" applyFill="1" applyBorder="1" applyAlignment="1">
      <alignment horizontal="center" vertical="top"/>
    </xf>
    <xf numFmtId="49" fontId="8" fillId="5" borderId="39" xfId="0" applyNumberFormat="1" applyFont="1" applyFill="1" applyBorder="1" applyAlignment="1">
      <alignment horizontal="center" vertical="top"/>
    </xf>
    <xf numFmtId="3" fontId="1" fillId="6" borderId="40" xfId="0" applyNumberFormat="1" applyFont="1" applyFill="1" applyBorder="1" applyAlignment="1">
      <alignment horizontal="center" vertical="top" wrapText="1"/>
    </xf>
    <xf numFmtId="3" fontId="1" fillId="6" borderId="5" xfId="0" applyNumberFormat="1" applyFont="1" applyFill="1" applyBorder="1" applyAlignment="1">
      <alignment horizontal="center" vertical="top"/>
    </xf>
    <xf numFmtId="165" fontId="10" fillId="6" borderId="29" xfId="0" applyNumberFormat="1" applyFont="1" applyFill="1" applyBorder="1" applyAlignment="1">
      <alignment horizontal="center" vertical="top"/>
    </xf>
    <xf numFmtId="164" fontId="10" fillId="6" borderId="31" xfId="0" applyNumberFormat="1" applyFont="1" applyFill="1" applyBorder="1" applyAlignment="1">
      <alignment horizontal="center" vertical="top"/>
    </xf>
    <xf numFmtId="164" fontId="10" fillId="6" borderId="29" xfId="0" applyNumberFormat="1" applyFont="1" applyFill="1" applyBorder="1" applyAlignment="1">
      <alignment horizontal="center" vertical="top"/>
    </xf>
    <xf numFmtId="164" fontId="10" fillId="6" borderId="67" xfId="0" applyNumberFormat="1" applyFont="1" applyFill="1" applyBorder="1" applyAlignment="1">
      <alignment horizontal="center" vertical="top"/>
    </xf>
    <xf numFmtId="164" fontId="10" fillId="6" borderId="77" xfId="0" applyNumberFormat="1" applyFont="1" applyFill="1" applyBorder="1" applyAlignment="1">
      <alignment horizontal="center" vertical="top"/>
    </xf>
    <xf numFmtId="164" fontId="10" fillId="6" borderId="40" xfId="0" applyNumberFormat="1" applyFont="1" applyFill="1" applyBorder="1" applyAlignment="1">
      <alignment horizontal="center" vertical="top"/>
    </xf>
    <xf numFmtId="164" fontId="10" fillId="6" borderId="5" xfId="0" applyNumberFormat="1" applyFont="1" applyFill="1" applyBorder="1" applyAlignment="1">
      <alignment horizontal="center" vertical="top"/>
    </xf>
    <xf numFmtId="3" fontId="1" fillId="6" borderId="77" xfId="0" applyNumberFormat="1" applyFont="1" applyFill="1" applyBorder="1" applyAlignment="1">
      <alignment horizontal="center" vertical="top"/>
    </xf>
    <xf numFmtId="165" fontId="10" fillId="6" borderId="53" xfId="0" applyNumberFormat="1" applyFont="1" applyFill="1" applyBorder="1" applyAlignment="1">
      <alignment horizontal="center" vertical="top"/>
    </xf>
    <xf numFmtId="165" fontId="11" fillId="7" borderId="53" xfId="0" applyNumberFormat="1" applyFont="1" applyFill="1" applyBorder="1" applyAlignment="1">
      <alignment horizontal="center" vertical="top"/>
    </xf>
    <xf numFmtId="164" fontId="11" fillId="7" borderId="57" xfId="0" applyNumberFormat="1" applyFont="1" applyFill="1" applyBorder="1" applyAlignment="1">
      <alignment horizontal="center" vertical="top"/>
    </xf>
    <xf numFmtId="164" fontId="11" fillId="7" borderId="47" xfId="0" applyNumberFormat="1" applyFont="1" applyFill="1" applyBorder="1" applyAlignment="1">
      <alignment horizontal="center" vertical="top"/>
    </xf>
    <xf numFmtId="164" fontId="11" fillId="7" borderId="16" xfId="0" applyNumberFormat="1" applyFont="1" applyFill="1" applyBorder="1" applyAlignment="1">
      <alignment horizontal="center" vertical="top"/>
    </xf>
    <xf numFmtId="164" fontId="11" fillId="7" borderId="35" xfId="0" applyNumberFormat="1" applyFont="1" applyFill="1" applyBorder="1" applyAlignment="1">
      <alignment horizontal="center" vertical="top"/>
    </xf>
    <xf numFmtId="164" fontId="11" fillId="7" borderId="53" xfId="0" applyNumberFormat="1" applyFont="1" applyFill="1" applyBorder="1" applyAlignment="1">
      <alignment horizontal="center" vertical="top"/>
    </xf>
    <xf numFmtId="164" fontId="8" fillId="7" borderId="13" xfId="0" applyNumberFormat="1" applyFont="1" applyFill="1" applyBorder="1" applyAlignment="1">
      <alignment horizontal="center" vertical="top"/>
    </xf>
    <xf numFmtId="49" fontId="1" fillId="4" borderId="18" xfId="0" applyNumberFormat="1" applyFont="1" applyFill="1" applyBorder="1" applyAlignment="1">
      <alignment horizontal="center" vertical="top"/>
    </xf>
    <xf numFmtId="49" fontId="8" fillId="5" borderId="1" xfId="0" applyNumberFormat="1" applyFont="1" applyFill="1" applyBorder="1" applyAlignment="1">
      <alignment horizontal="center" vertical="top"/>
    </xf>
    <xf numFmtId="165" fontId="8" fillId="11" borderId="22" xfId="0" applyNumberFormat="1" applyFont="1" applyFill="1" applyBorder="1" applyAlignment="1">
      <alignment horizontal="center" vertical="top" wrapText="1"/>
    </xf>
    <xf numFmtId="165" fontId="8" fillId="11" borderId="71" xfId="0" applyNumberFormat="1" applyFont="1" applyFill="1" applyBorder="1" applyAlignment="1">
      <alignment horizontal="center" vertical="top" wrapText="1"/>
    </xf>
    <xf numFmtId="165" fontId="8" fillId="11" borderId="51" xfId="0" applyNumberFormat="1" applyFont="1" applyFill="1" applyBorder="1" applyAlignment="1">
      <alignment horizontal="center" vertical="top" wrapText="1"/>
    </xf>
    <xf numFmtId="165" fontId="8" fillId="11" borderId="76" xfId="0" applyNumberFormat="1" applyFont="1" applyFill="1" applyBorder="1" applyAlignment="1">
      <alignment horizontal="center" vertical="top" wrapText="1"/>
    </xf>
    <xf numFmtId="165" fontId="8" fillId="11" borderId="23" xfId="0" applyNumberFormat="1" applyFont="1" applyFill="1" applyBorder="1" applyAlignment="1">
      <alignment horizontal="center" vertical="top" wrapText="1"/>
    </xf>
    <xf numFmtId="165" fontId="8" fillId="11" borderId="38" xfId="0" applyNumberFormat="1" applyFont="1" applyFill="1" applyBorder="1" applyAlignment="1">
      <alignment horizontal="center" vertical="top" wrapText="1"/>
    </xf>
    <xf numFmtId="49" fontId="8" fillId="5" borderId="60" xfId="0" applyNumberFormat="1" applyFont="1" applyFill="1" applyBorder="1" applyAlignment="1">
      <alignment horizontal="center" vertical="top"/>
    </xf>
    <xf numFmtId="164" fontId="8" fillId="5" borderId="26" xfId="0" applyNumberFormat="1" applyFont="1" applyFill="1" applyBorder="1" applyAlignment="1">
      <alignment horizontal="center" vertical="top"/>
    </xf>
    <xf numFmtId="164" fontId="8" fillId="5" borderId="74" xfId="0" applyNumberFormat="1" applyFont="1" applyFill="1" applyBorder="1" applyAlignment="1">
      <alignment horizontal="center" vertical="top"/>
    </xf>
    <xf numFmtId="164" fontId="8" fillId="5" borderId="78" xfId="0" applyNumberFormat="1" applyFont="1" applyFill="1" applyBorder="1" applyAlignment="1">
      <alignment horizontal="center" vertical="top"/>
    </xf>
    <xf numFmtId="164" fontId="8" fillId="5" borderId="25" xfId="0" applyNumberFormat="1" applyFont="1" applyFill="1" applyBorder="1" applyAlignment="1">
      <alignment horizontal="center" vertical="top"/>
    </xf>
    <xf numFmtId="164" fontId="8" fillId="5" borderId="61" xfId="0" applyNumberFormat="1" applyFont="1" applyFill="1" applyBorder="1" applyAlignment="1">
      <alignment horizontal="center" vertical="top"/>
    </xf>
    <xf numFmtId="164" fontId="1" fillId="8" borderId="31"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5" fontId="1" fillId="0" borderId="32" xfId="0" applyNumberFormat="1" applyFont="1" applyBorder="1" applyAlignment="1">
      <alignment horizontal="center" vertical="top"/>
    </xf>
    <xf numFmtId="164" fontId="1" fillId="8" borderId="39" xfId="0" applyNumberFormat="1" applyFont="1" applyFill="1" applyBorder="1" applyAlignment="1">
      <alignment horizontal="center" vertical="top"/>
    </xf>
    <xf numFmtId="164" fontId="1" fillId="8" borderId="10" xfId="0" applyNumberFormat="1" applyFont="1" applyFill="1" applyBorder="1" applyAlignment="1">
      <alignment horizontal="center" vertical="top"/>
    </xf>
    <xf numFmtId="164" fontId="1" fillId="8" borderId="0" xfId="0" applyNumberFormat="1" applyFont="1" applyFill="1" applyBorder="1" applyAlignment="1">
      <alignment horizontal="center" vertical="top"/>
    </xf>
    <xf numFmtId="164" fontId="1" fillId="8" borderId="11" xfId="0" applyNumberFormat="1" applyFont="1" applyFill="1" applyBorder="1" applyAlignment="1">
      <alignment horizontal="center" vertical="top"/>
    </xf>
    <xf numFmtId="3" fontId="7" fillId="0" borderId="12" xfId="0" applyNumberFormat="1" applyFont="1" applyBorder="1" applyAlignment="1">
      <alignment horizontal="center" vertical="top" wrapText="1"/>
    </xf>
    <xf numFmtId="165" fontId="15" fillId="7" borderId="47" xfId="0" applyNumberFormat="1" applyFont="1" applyFill="1" applyBorder="1" applyAlignment="1">
      <alignment horizontal="center" vertical="top" wrapText="1"/>
    </xf>
    <xf numFmtId="165" fontId="15" fillId="7" borderId="57" xfId="0" applyNumberFormat="1" applyFont="1" applyFill="1" applyBorder="1" applyAlignment="1">
      <alignment horizontal="center" vertical="top" wrapText="1"/>
    </xf>
    <xf numFmtId="165" fontId="15" fillId="7" borderId="51" xfId="0" applyNumberFormat="1" applyFont="1" applyFill="1" applyBorder="1" applyAlignment="1">
      <alignment horizontal="center" vertical="top" wrapText="1"/>
    </xf>
    <xf numFmtId="165" fontId="15" fillId="7" borderId="23" xfId="0" applyNumberFormat="1" applyFont="1" applyFill="1" applyBorder="1" applyAlignment="1">
      <alignment horizontal="center" vertical="top" wrapText="1"/>
    </xf>
    <xf numFmtId="165" fontId="15" fillId="7" borderId="52" xfId="0" applyNumberFormat="1" applyFont="1" applyFill="1" applyBorder="1" applyAlignment="1">
      <alignment horizontal="center" vertical="top" wrapText="1"/>
    </xf>
    <xf numFmtId="3" fontId="10" fillId="6" borderId="66" xfId="0" applyNumberFormat="1" applyFont="1" applyFill="1" applyBorder="1" applyAlignment="1">
      <alignment horizontal="center" vertical="top"/>
    </xf>
    <xf numFmtId="165" fontId="1" fillId="0" borderId="29" xfId="0" applyNumberFormat="1" applyFont="1" applyBorder="1" applyAlignment="1">
      <alignment horizontal="center" vertical="top"/>
    </xf>
    <xf numFmtId="164" fontId="1" fillId="8" borderId="3" xfId="0" applyNumberFormat="1" applyFont="1" applyFill="1" applyBorder="1" applyAlignment="1">
      <alignment horizontal="center" vertical="top" wrapText="1"/>
    </xf>
    <xf numFmtId="164" fontId="1" fillId="8" borderId="40" xfId="0" applyNumberFormat="1" applyFont="1" applyFill="1" applyBorder="1" applyAlignment="1">
      <alignment horizontal="center" vertical="top" wrapText="1"/>
    </xf>
    <xf numFmtId="164" fontId="1" fillId="8" borderId="4" xfId="0" applyNumberFormat="1" applyFont="1" applyFill="1" applyBorder="1" applyAlignment="1">
      <alignment horizontal="center" vertical="top" wrapText="1"/>
    </xf>
    <xf numFmtId="164" fontId="1" fillId="0" borderId="17" xfId="0" applyNumberFormat="1" applyFont="1" applyFill="1" applyBorder="1" applyAlignment="1">
      <alignment horizontal="center" vertical="top" wrapText="1"/>
    </xf>
    <xf numFmtId="164" fontId="1" fillId="0" borderId="44" xfId="0" applyNumberFormat="1" applyFont="1" applyFill="1" applyBorder="1" applyAlignment="1">
      <alignment horizontal="center" vertical="top"/>
    </xf>
    <xf numFmtId="164" fontId="1" fillId="0" borderId="44" xfId="0" applyNumberFormat="1" applyFont="1" applyFill="1" applyBorder="1" applyAlignment="1">
      <alignment horizontal="center" vertical="top" wrapText="1"/>
    </xf>
    <xf numFmtId="164" fontId="1" fillId="0" borderId="41" xfId="0" applyNumberFormat="1" applyFont="1" applyFill="1" applyBorder="1" applyAlignment="1">
      <alignment horizontal="center" vertical="top" wrapText="1"/>
    </xf>
    <xf numFmtId="3" fontId="1" fillId="8" borderId="43" xfId="0" applyNumberFormat="1" applyFont="1" applyFill="1" applyBorder="1" applyAlignment="1">
      <alignment vertical="top" wrapText="1"/>
    </xf>
    <xf numFmtId="165" fontId="15" fillId="7" borderId="71" xfId="0" applyNumberFormat="1" applyFont="1" applyFill="1" applyBorder="1" applyAlignment="1">
      <alignment horizontal="center" vertical="top" wrapText="1"/>
    </xf>
    <xf numFmtId="165" fontId="15" fillId="7" borderId="16" xfId="0" applyNumberFormat="1" applyFont="1" applyFill="1" applyBorder="1" applyAlignment="1">
      <alignment horizontal="center" vertical="top" wrapText="1"/>
    </xf>
    <xf numFmtId="165" fontId="15" fillId="7" borderId="17" xfId="0" applyNumberFormat="1" applyFont="1" applyFill="1" applyBorder="1" applyAlignment="1">
      <alignment horizontal="center" vertical="top" wrapText="1"/>
    </xf>
    <xf numFmtId="3" fontId="7" fillId="0" borderId="5" xfId="0" applyNumberFormat="1" applyFont="1" applyBorder="1" applyAlignment="1">
      <alignment horizontal="center" vertical="top" wrapText="1"/>
    </xf>
    <xf numFmtId="165" fontId="7" fillId="0" borderId="29" xfId="0" applyNumberFormat="1" applyFont="1" applyBorder="1" applyAlignment="1">
      <alignment horizontal="center" vertical="top"/>
    </xf>
    <xf numFmtId="164" fontId="7" fillId="0" borderId="31" xfId="0" applyNumberFormat="1" applyFont="1" applyBorder="1" applyAlignment="1">
      <alignment horizontal="center" vertical="top"/>
    </xf>
    <xf numFmtId="164" fontId="7" fillId="0" borderId="3" xfId="0" applyNumberFormat="1" applyFont="1" applyBorder="1" applyAlignment="1">
      <alignment horizontal="center" vertical="top"/>
    </xf>
    <xf numFmtId="164" fontId="7" fillId="0" borderId="40" xfId="0" applyNumberFormat="1" applyFont="1" applyBorder="1" applyAlignment="1">
      <alignment horizontal="center" vertical="top"/>
    </xf>
    <xf numFmtId="164" fontId="7" fillId="0" borderId="4" xfId="0" applyNumberFormat="1" applyFont="1" applyBorder="1" applyAlignment="1">
      <alignment horizontal="center" vertical="top"/>
    </xf>
    <xf numFmtId="3" fontId="1" fillId="8" borderId="5" xfId="0" applyNumberFormat="1" applyFont="1" applyFill="1" applyBorder="1" applyAlignment="1">
      <alignment vertical="top" wrapText="1"/>
    </xf>
    <xf numFmtId="3" fontId="10" fillId="8" borderId="2" xfId="0" applyNumberFormat="1" applyFont="1" applyFill="1" applyBorder="1" applyAlignment="1">
      <alignment horizontal="center" vertical="top"/>
    </xf>
    <xf numFmtId="3" fontId="1" fillId="8" borderId="3" xfId="0" applyNumberFormat="1" applyFont="1" applyFill="1" applyBorder="1" applyAlignment="1">
      <alignment horizontal="center" vertical="top"/>
    </xf>
    <xf numFmtId="3" fontId="8" fillId="6" borderId="17" xfId="0" applyNumberFormat="1" applyFont="1" applyFill="1" applyBorder="1" applyAlignment="1">
      <alignment horizontal="center" vertical="center" wrapText="1"/>
    </xf>
    <xf numFmtId="3" fontId="7" fillId="6" borderId="12" xfId="0" applyNumberFormat="1" applyFont="1" applyFill="1" applyBorder="1" applyAlignment="1">
      <alignment horizontal="center" vertical="top" wrapText="1"/>
    </xf>
    <xf numFmtId="3" fontId="7" fillId="6" borderId="13" xfId="0" applyNumberFormat="1" applyFont="1" applyFill="1" applyBorder="1" applyAlignment="1">
      <alignment horizontal="center" vertical="top"/>
    </xf>
    <xf numFmtId="164" fontId="1" fillId="6" borderId="58" xfId="1" applyNumberFormat="1" applyFont="1" applyFill="1" applyBorder="1" applyAlignment="1">
      <alignment horizontal="left" vertical="top" wrapText="1"/>
    </xf>
    <xf numFmtId="164" fontId="1" fillId="6" borderId="10" xfId="0" applyNumberFormat="1" applyFont="1" applyFill="1" applyBorder="1" applyAlignment="1">
      <alignment vertical="top" wrapText="1"/>
    </xf>
    <xf numFmtId="164" fontId="1" fillId="6" borderId="0" xfId="0" applyNumberFormat="1" applyFont="1" applyFill="1" applyBorder="1" applyAlignment="1">
      <alignment vertical="top" wrapText="1"/>
    </xf>
    <xf numFmtId="164" fontId="1" fillId="6" borderId="11" xfId="0" applyNumberFormat="1" applyFont="1" applyFill="1" applyBorder="1" applyAlignment="1">
      <alignment vertical="top" wrapText="1"/>
    </xf>
    <xf numFmtId="164" fontId="1" fillId="6" borderId="65" xfId="1" applyNumberFormat="1" applyFont="1" applyFill="1" applyBorder="1" applyAlignment="1">
      <alignment horizontal="left" vertical="top" wrapText="1"/>
    </xf>
    <xf numFmtId="164" fontId="7" fillId="6" borderId="47" xfId="0" applyNumberFormat="1" applyFont="1" applyFill="1" applyBorder="1" applyAlignment="1">
      <alignment horizontal="center" vertical="top"/>
    </xf>
    <xf numFmtId="164" fontId="7" fillId="6" borderId="57" xfId="0" applyNumberFormat="1" applyFont="1" applyFill="1" applyBorder="1" applyAlignment="1">
      <alignment horizontal="center" vertical="top"/>
    </xf>
    <xf numFmtId="164" fontId="7" fillId="6" borderId="47" xfId="0" applyNumberFormat="1" applyFont="1" applyFill="1" applyBorder="1" applyAlignment="1">
      <alignment horizontal="center" vertical="top" wrapText="1"/>
    </xf>
    <xf numFmtId="164" fontId="7" fillId="6" borderId="16" xfId="0" applyNumberFormat="1" applyFont="1" applyFill="1" applyBorder="1" applyAlignment="1">
      <alignment horizontal="center" vertical="top" wrapText="1"/>
    </xf>
    <xf numFmtId="164" fontId="7" fillId="6" borderId="53" xfId="0" applyNumberFormat="1" applyFont="1" applyFill="1" applyBorder="1" applyAlignment="1">
      <alignment horizontal="center" vertical="top" wrapText="1"/>
    </xf>
    <xf numFmtId="164" fontId="7" fillId="6" borderId="17" xfId="0" applyNumberFormat="1" applyFont="1" applyFill="1" applyBorder="1" applyAlignment="1">
      <alignment horizontal="center" vertical="top" wrapText="1"/>
    </xf>
    <xf numFmtId="3" fontId="7" fillId="6" borderId="13" xfId="0" applyNumberFormat="1" applyFont="1" applyFill="1" applyBorder="1" applyAlignment="1">
      <alignment horizontal="left" vertical="top" wrapText="1"/>
    </xf>
    <xf numFmtId="3" fontId="19" fillId="6" borderId="35" xfId="0" applyNumberFormat="1" applyFont="1" applyFill="1" applyBorder="1" applyAlignment="1">
      <alignment horizontal="center" vertical="top"/>
    </xf>
    <xf numFmtId="0" fontId="1" fillId="6" borderId="16" xfId="0" applyNumberFormat="1" applyFont="1" applyFill="1" applyBorder="1" applyAlignment="1">
      <alignment horizontal="center" vertical="top"/>
    </xf>
    <xf numFmtId="0" fontId="1" fillId="6" borderId="53" xfId="0" applyNumberFormat="1" applyFont="1" applyFill="1" applyBorder="1" applyAlignment="1">
      <alignment horizontal="center" vertical="top"/>
    </xf>
    <xf numFmtId="3" fontId="7" fillId="6" borderId="58" xfId="0" applyNumberFormat="1" applyFont="1" applyFill="1" applyBorder="1" applyAlignment="1">
      <alignment horizontal="center" vertical="top"/>
    </xf>
    <xf numFmtId="164" fontId="7" fillId="6" borderId="33" xfId="0" applyNumberFormat="1" applyFont="1" applyFill="1" applyBorder="1" applyAlignment="1">
      <alignment horizontal="center" vertical="top"/>
    </xf>
    <xf numFmtId="164" fontId="7" fillId="6" borderId="45" xfId="0" applyNumberFormat="1" applyFont="1" applyFill="1" applyBorder="1" applyAlignment="1">
      <alignment horizontal="center" vertical="top"/>
    </xf>
    <xf numFmtId="164" fontId="7" fillId="6" borderId="33" xfId="0" applyNumberFormat="1" applyFont="1" applyFill="1" applyBorder="1" applyAlignment="1">
      <alignment horizontal="center" vertical="top" wrapText="1"/>
    </xf>
    <xf numFmtId="164" fontId="7" fillId="6" borderId="37" xfId="0" applyNumberFormat="1" applyFont="1" applyFill="1" applyBorder="1" applyAlignment="1">
      <alignment horizontal="center" vertical="top" wrapText="1"/>
    </xf>
    <xf numFmtId="164" fontId="7" fillId="6" borderId="14" xfId="0" applyNumberFormat="1" applyFont="1" applyFill="1" applyBorder="1" applyAlignment="1">
      <alignment horizontal="center" vertical="top" wrapText="1"/>
    </xf>
    <xf numFmtId="164" fontId="7" fillId="6" borderId="36" xfId="0" applyNumberFormat="1" applyFont="1" applyFill="1" applyBorder="1" applyAlignment="1">
      <alignment horizontal="center" vertical="top" wrapText="1"/>
    </xf>
    <xf numFmtId="164" fontId="7" fillId="6" borderId="58" xfId="1" applyNumberFormat="1" applyFont="1" applyFill="1" applyBorder="1" applyAlignment="1">
      <alignment horizontal="left" vertical="top" wrapText="1"/>
    </xf>
    <xf numFmtId="0" fontId="19" fillId="6" borderId="14" xfId="0" applyNumberFormat="1" applyFont="1" applyFill="1" applyBorder="1" applyAlignment="1">
      <alignment horizontal="center" vertical="top"/>
    </xf>
    <xf numFmtId="0" fontId="10" fillId="6" borderId="42" xfId="0" applyNumberFormat="1" applyFont="1" applyFill="1" applyBorder="1" applyAlignment="1">
      <alignment horizontal="center" vertical="top" wrapText="1"/>
    </xf>
    <xf numFmtId="3" fontId="7" fillId="6" borderId="43" xfId="0" applyNumberFormat="1" applyFont="1" applyFill="1" applyBorder="1" applyAlignment="1">
      <alignment horizontal="center" vertical="top" textRotation="90" wrapText="1"/>
    </xf>
    <xf numFmtId="3" fontId="15" fillId="6" borderId="65" xfId="0" applyNumberFormat="1" applyFont="1" applyFill="1" applyBorder="1" applyAlignment="1">
      <alignment horizontal="center" vertical="top"/>
    </xf>
    <xf numFmtId="3" fontId="7" fillId="6" borderId="65" xfId="0" applyNumberFormat="1" applyFont="1" applyFill="1" applyBorder="1" applyAlignment="1">
      <alignment horizontal="center" vertical="top" wrapText="1"/>
    </xf>
    <xf numFmtId="164" fontId="1" fillId="6" borderId="12" xfId="1" applyNumberFormat="1" applyFont="1" applyFill="1" applyBorder="1" applyAlignment="1">
      <alignment horizontal="left" vertical="top" wrapText="1"/>
    </xf>
    <xf numFmtId="164" fontId="1" fillId="6" borderId="13" xfId="1" applyNumberFormat="1" applyFont="1" applyFill="1" applyBorder="1" applyAlignment="1">
      <alignment horizontal="left" vertical="top" wrapText="1"/>
    </xf>
    <xf numFmtId="165" fontId="15" fillId="7" borderId="54" xfId="0" applyNumberFormat="1" applyFont="1" applyFill="1" applyBorder="1" applyAlignment="1">
      <alignment horizontal="center" vertical="top" wrapText="1"/>
    </xf>
    <xf numFmtId="164" fontId="1" fillId="6" borderId="38" xfId="1" applyNumberFormat="1" applyFont="1" applyFill="1" applyBorder="1" applyAlignment="1">
      <alignment horizontal="left" vertical="top" wrapText="1"/>
    </xf>
    <xf numFmtId="164" fontId="7" fillId="8" borderId="3" xfId="0" applyNumberFormat="1" applyFont="1" applyFill="1" applyBorder="1" applyAlignment="1">
      <alignment horizontal="center" vertical="top"/>
    </xf>
    <xf numFmtId="164" fontId="7" fillId="8" borderId="40" xfId="0" applyNumberFormat="1" applyFont="1" applyFill="1" applyBorder="1" applyAlignment="1">
      <alignment horizontal="center" vertical="top"/>
    </xf>
    <xf numFmtId="164" fontId="7" fillId="8" borderId="4" xfId="0" applyNumberFormat="1" applyFont="1" applyFill="1" applyBorder="1" applyAlignment="1">
      <alignment horizontal="center" vertical="top"/>
    </xf>
    <xf numFmtId="3" fontId="1" fillId="0" borderId="68" xfId="0" applyNumberFormat="1" applyFont="1" applyFill="1" applyBorder="1" applyAlignment="1">
      <alignment vertical="top" wrapText="1"/>
    </xf>
    <xf numFmtId="3" fontId="10" fillId="0" borderId="3" xfId="0" applyNumberFormat="1" applyFont="1" applyFill="1" applyBorder="1" applyAlignment="1">
      <alignment horizontal="center" vertical="top"/>
    </xf>
    <xf numFmtId="3" fontId="1" fillId="0" borderId="77"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3" fontId="10" fillId="6" borderId="34" xfId="1" applyNumberFormat="1" applyFont="1" applyFill="1" applyBorder="1" applyAlignment="1">
      <alignment horizontal="center" vertical="top"/>
    </xf>
    <xf numFmtId="3" fontId="1" fillId="6" borderId="37" xfId="1" applyNumberFormat="1" applyFont="1" applyFill="1" applyBorder="1" applyAlignment="1">
      <alignment horizontal="center" vertical="top"/>
    </xf>
    <xf numFmtId="164" fontId="1" fillId="0" borderId="11" xfId="0" applyNumberFormat="1" applyFont="1" applyFill="1" applyBorder="1" applyAlignment="1">
      <alignment horizontal="center" vertical="top" wrapText="1"/>
    </xf>
    <xf numFmtId="0" fontId="10" fillId="6" borderId="42" xfId="0" applyNumberFormat="1" applyFont="1" applyFill="1" applyBorder="1" applyAlignment="1">
      <alignment horizontal="center" vertical="top"/>
    </xf>
    <xf numFmtId="165" fontId="7" fillId="6" borderId="33" xfId="0" applyNumberFormat="1" applyFont="1" applyFill="1" applyBorder="1" applyAlignment="1">
      <alignment horizontal="center" vertical="top"/>
    </xf>
    <xf numFmtId="164" fontId="1" fillId="8" borderId="14" xfId="1" applyNumberFormat="1" applyFont="1" applyFill="1" applyBorder="1" applyAlignment="1">
      <alignment horizontal="left" vertical="top" wrapText="1"/>
    </xf>
    <xf numFmtId="0" fontId="10" fillId="6" borderId="33" xfId="0" applyNumberFormat="1" applyFont="1" applyFill="1" applyBorder="1" applyAlignment="1">
      <alignment horizontal="center" vertical="top"/>
    </xf>
    <xf numFmtId="3" fontId="7" fillId="0" borderId="21" xfId="0" applyNumberFormat="1" applyFont="1" applyBorder="1" applyAlignment="1">
      <alignment horizontal="center" vertical="top" wrapText="1"/>
    </xf>
    <xf numFmtId="165" fontId="15" fillId="7" borderId="38" xfId="0" applyNumberFormat="1" applyFont="1" applyFill="1" applyBorder="1" applyAlignment="1">
      <alignment horizontal="center" vertical="top" wrapText="1"/>
    </xf>
    <xf numFmtId="49" fontId="8" fillId="0" borderId="4" xfId="0" applyNumberFormat="1" applyFont="1" applyBorder="1" applyAlignment="1">
      <alignment vertical="top"/>
    </xf>
    <xf numFmtId="3" fontId="1" fillId="0" borderId="67" xfId="0" applyNumberFormat="1" applyFont="1" applyFill="1" applyBorder="1" applyAlignment="1">
      <alignment horizontal="center" vertical="center" wrapText="1"/>
    </xf>
    <xf numFmtId="3" fontId="8" fillId="0" borderId="62" xfId="0" applyNumberFormat="1" applyFont="1" applyBorder="1" applyAlignment="1">
      <alignment horizontal="center" vertical="top"/>
    </xf>
    <xf numFmtId="3" fontId="1" fillId="0" borderId="62" xfId="0" applyNumberFormat="1" applyFont="1" applyBorder="1" applyAlignment="1">
      <alignment horizontal="center" vertical="top" wrapText="1"/>
    </xf>
    <xf numFmtId="3" fontId="1" fillId="0" borderId="62" xfId="0" applyNumberFormat="1" applyFont="1" applyBorder="1" applyAlignment="1">
      <alignment horizontal="center" vertical="top"/>
    </xf>
    <xf numFmtId="165" fontId="1" fillId="0" borderId="6" xfId="0" applyNumberFormat="1" applyFont="1" applyBorder="1" applyAlignment="1">
      <alignment horizontal="center" vertical="top"/>
    </xf>
    <xf numFmtId="164" fontId="1" fillId="8" borderId="6" xfId="0" applyNumberFormat="1" applyFont="1" applyFill="1" applyBorder="1" applyAlignment="1">
      <alignment horizontal="center" vertical="top"/>
    </xf>
    <xf numFmtId="164" fontId="1" fillId="8" borderId="67" xfId="0" applyNumberFormat="1" applyFont="1" applyFill="1" applyBorder="1" applyAlignment="1">
      <alignment horizontal="center" vertical="top"/>
    </xf>
    <xf numFmtId="164" fontId="1" fillId="8" borderId="7" xfId="0" applyNumberFormat="1" applyFont="1" applyFill="1" applyBorder="1" applyAlignment="1">
      <alignment horizontal="center" vertical="top"/>
    </xf>
    <xf numFmtId="164" fontId="1" fillId="8" borderId="55" xfId="0" applyNumberFormat="1" applyFont="1" applyFill="1" applyBorder="1" applyAlignment="1">
      <alignment horizontal="center" vertical="top"/>
    </xf>
    <xf numFmtId="3" fontId="1" fillId="0" borderId="62" xfId="0" applyNumberFormat="1" applyFont="1" applyFill="1" applyBorder="1" applyAlignment="1">
      <alignment horizontal="left" vertical="top" wrapText="1"/>
    </xf>
    <xf numFmtId="3" fontId="10" fillId="0" borderId="67" xfId="0" applyNumberFormat="1" applyFont="1" applyFill="1" applyBorder="1" applyAlignment="1">
      <alignment horizontal="center" vertical="top"/>
    </xf>
    <xf numFmtId="3" fontId="1" fillId="0" borderId="56" xfId="0"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3" fontId="1" fillId="0" borderId="55" xfId="0" applyNumberFormat="1" applyFont="1" applyFill="1" applyBorder="1" applyAlignment="1">
      <alignment horizontal="center" vertical="top"/>
    </xf>
    <xf numFmtId="49" fontId="8" fillId="0" borderId="11" xfId="0" applyNumberFormat="1" applyFont="1" applyBorder="1" applyAlignment="1">
      <alignment vertical="top"/>
    </xf>
    <xf numFmtId="49" fontId="13" fillId="0" borderId="20" xfId="0" applyNumberFormat="1" applyFont="1" applyBorder="1" applyAlignment="1">
      <alignment vertical="top"/>
    </xf>
    <xf numFmtId="164" fontId="15" fillId="7" borderId="71" xfId="0" applyNumberFormat="1" applyFont="1" applyFill="1" applyBorder="1" applyAlignment="1">
      <alignment horizontal="center" vertical="top" wrapText="1"/>
    </xf>
    <xf numFmtId="164" fontId="15" fillId="7" borderId="22" xfId="0" applyNumberFormat="1" applyFont="1" applyFill="1" applyBorder="1" applyAlignment="1">
      <alignment horizontal="center" vertical="top" wrapText="1"/>
    </xf>
    <xf numFmtId="164" fontId="15" fillId="7" borderId="51" xfId="0" applyNumberFormat="1" applyFont="1" applyFill="1" applyBorder="1" applyAlignment="1">
      <alignment horizontal="center" vertical="top" wrapText="1"/>
    </xf>
    <xf numFmtId="164" fontId="15" fillId="7" borderId="23" xfId="0" applyNumberFormat="1" applyFont="1" applyFill="1" applyBorder="1" applyAlignment="1">
      <alignment horizontal="center" vertical="top" wrapText="1"/>
    </xf>
    <xf numFmtId="164" fontId="15" fillId="7" borderId="52" xfId="0" applyNumberFormat="1" applyFont="1" applyFill="1" applyBorder="1" applyAlignment="1">
      <alignment horizontal="center" vertical="top" wrapText="1"/>
    </xf>
    <xf numFmtId="164" fontId="15" fillId="7" borderId="38" xfId="0" applyNumberFormat="1" applyFont="1" applyFill="1" applyBorder="1" applyAlignment="1">
      <alignment horizontal="center" vertical="top" wrapText="1"/>
    </xf>
    <xf numFmtId="3" fontId="10" fillId="0" borderId="19" xfId="0" applyNumberFormat="1" applyFont="1" applyBorder="1" applyAlignment="1">
      <alignment horizontal="center" vertical="top"/>
    </xf>
    <xf numFmtId="3" fontId="1" fillId="0" borderId="69" xfId="0" applyNumberFormat="1" applyFont="1" applyBorder="1" applyAlignment="1">
      <alignment horizontal="center" vertical="top"/>
    </xf>
    <xf numFmtId="3" fontId="1" fillId="0" borderId="1" xfId="0" applyNumberFormat="1" applyFont="1" applyBorder="1" applyAlignment="1">
      <alignment horizontal="center" vertical="top"/>
    </xf>
    <xf numFmtId="164" fontId="8" fillId="5" borderId="27" xfId="0" applyNumberFormat="1" applyFont="1" applyFill="1" applyBorder="1" applyAlignment="1">
      <alignment horizontal="center" vertical="top"/>
    </xf>
    <xf numFmtId="164" fontId="8" fillId="5" borderId="28" xfId="0" applyNumberFormat="1" applyFont="1" applyFill="1" applyBorder="1" applyAlignment="1">
      <alignment horizontal="center" vertical="top"/>
    </xf>
    <xf numFmtId="164" fontId="8" fillId="4" borderId="27" xfId="0" applyNumberFormat="1" applyFont="1" applyFill="1" applyBorder="1" applyAlignment="1">
      <alignment horizontal="center" vertical="top"/>
    </xf>
    <xf numFmtId="164" fontId="8" fillId="4" borderId="26" xfId="0" applyNumberFormat="1" applyFont="1" applyFill="1" applyBorder="1" applyAlignment="1">
      <alignment horizontal="center" vertical="top"/>
    </xf>
    <xf numFmtId="164" fontId="8" fillId="4" borderId="74" xfId="0" applyNumberFormat="1" applyFont="1" applyFill="1" applyBorder="1" applyAlignment="1">
      <alignment horizontal="center" vertical="top"/>
    </xf>
    <xf numFmtId="164" fontId="8" fillId="4" borderId="79" xfId="0" applyNumberFormat="1" applyFont="1" applyFill="1" applyBorder="1" applyAlignment="1">
      <alignment horizontal="center" vertical="top"/>
    </xf>
    <xf numFmtId="164" fontId="8" fillId="3" borderId="27" xfId="0" applyNumberFormat="1" applyFont="1" applyFill="1" applyBorder="1" applyAlignment="1">
      <alignment horizontal="center" vertical="top"/>
    </xf>
    <xf numFmtId="164" fontId="8" fillId="3" borderId="26" xfId="0" applyNumberFormat="1" applyFont="1" applyFill="1" applyBorder="1" applyAlignment="1">
      <alignment horizontal="center" vertical="top"/>
    </xf>
    <xf numFmtId="164" fontId="8" fillId="3" borderId="74" xfId="0" applyNumberFormat="1" applyFont="1" applyFill="1" applyBorder="1" applyAlignment="1">
      <alignment horizontal="center" vertical="top"/>
    </xf>
    <xf numFmtId="164" fontId="8" fillId="3" borderId="79" xfId="0" applyNumberFormat="1" applyFont="1" applyFill="1" applyBorder="1" applyAlignment="1">
      <alignment horizontal="center" vertical="top"/>
    </xf>
    <xf numFmtId="3" fontId="8" fillId="0" borderId="0" xfId="0" applyNumberFormat="1" applyFont="1" applyFill="1" applyBorder="1" applyAlignment="1">
      <alignment horizontal="center" wrapText="1"/>
    </xf>
    <xf numFmtId="3" fontId="11" fillId="0" borderId="0" xfId="0" applyNumberFormat="1" applyFont="1" applyFill="1" applyBorder="1" applyAlignment="1">
      <alignment horizontal="center" vertical="top" wrapText="1"/>
    </xf>
    <xf numFmtId="165" fontId="9" fillId="0" borderId="6" xfId="0" applyNumberFormat="1" applyFont="1" applyBorder="1" applyAlignment="1">
      <alignment horizontal="center" vertical="top" wrapText="1"/>
    </xf>
    <xf numFmtId="164" fontId="9" fillId="0" borderId="63" xfId="0" applyNumberFormat="1" applyFont="1" applyBorder="1" applyAlignment="1">
      <alignment horizontal="center" vertical="top" wrapText="1"/>
    </xf>
    <xf numFmtId="164" fontId="8" fillId="3" borderId="45" xfId="0" applyNumberFormat="1" applyFont="1" applyFill="1" applyBorder="1" applyAlignment="1">
      <alignment horizontal="center" vertical="top"/>
    </xf>
    <xf numFmtId="164" fontId="8" fillId="3" borderId="37" xfId="0" applyNumberFormat="1" applyFont="1" applyFill="1" applyBorder="1" applyAlignment="1">
      <alignment horizontal="center" vertical="top" wrapText="1"/>
    </xf>
    <xf numFmtId="164" fontId="8" fillId="3" borderId="14" xfId="0" applyNumberFormat="1" applyFont="1" applyFill="1" applyBorder="1" applyAlignment="1">
      <alignment horizontal="center" vertical="top" wrapText="1"/>
    </xf>
    <xf numFmtId="164" fontId="8" fillId="3" borderId="45" xfId="0" applyNumberFormat="1" applyFont="1" applyFill="1" applyBorder="1" applyAlignment="1">
      <alignment horizontal="center" vertical="top" wrapText="1"/>
    </xf>
    <xf numFmtId="164" fontId="1" fillId="0" borderId="45" xfId="0" applyNumberFormat="1" applyFont="1" applyBorder="1" applyAlignment="1">
      <alignment horizontal="center" vertical="top"/>
    </xf>
    <xf numFmtId="164" fontId="1" fillId="0" borderId="37" xfId="0" applyNumberFormat="1" applyFont="1" applyBorder="1" applyAlignment="1">
      <alignment horizontal="center" vertical="top"/>
    </xf>
    <xf numFmtId="164" fontId="1" fillId="0" borderId="14" xfId="0" applyNumberFormat="1" applyFont="1" applyBorder="1" applyAlignment="1">
      <alignment horizontal="center" vertical="top"/>
    </xf>
    <xf numFmtId="3" fontId="10" fillId="8" borderId="0" xfId="0" applyNumberFormat="1" applyFont="1" applyFill="1" applyBorder="1" applyAlignment="1">
      <alignment horizontal="center" vertical="top" wrapText="1"/>
    </xf>
    <xf numFmtId="164" fontId="1" fillId="6" borderId="45" xfId="0" applyNumberFormat="1" applyFont="1" applyFill="1" applyBorder="1" applyAlignment="1">
      <alignment horizontal="center" vertical="top" wrapText="1"/>
    </xf>
    <xf numFmtId="164" fontId="1" fillId="0" borderId="37"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164" fontId="1" fillId="0" borderId="45" xfId="0" applyNumberFormat="1" applyFont="1" applyBorder="1" applyAlignment="1">
      <alignment horizontal="center" vertical="top" wrapText="1"/>
    </xf>
    <xf numFmtId="164" fontId="8" fillId="3" borderId="37" xfId="0" applyNumberFormat="1" applyFont="1" applyFill="1" applyBorder="1" applyAlignment="1">
      <alignment horizontal="center" vertical="top"/>
    </xf>
    <xf numFmtId="164" fontId="8" fillId="3" borderId="14" xfId="0" applyNumberFormat="1" applyFont="1" applyFill="1" applyBorder="1" applyAlignment="1">
      <alignment horizontal="center" vertical="top"/>
    </xf>
    <xf numFmtId="3" fontId="10" fillId="0" borderId="0" xfId="0" applyNumberFormat="1" applyFont="1" applyAlignment="1">
      <alignment horizontal="center" vertical="top"/>
    </xf>
    <xf numFmtId="164" fontId="8" fillId="0" borderId="0" xfId="0" applyNumberFormat="1" applyFont="1" applyAlignment="1">
      <alignment horizontal="center" vertical="top"/>
    </xf>
    <xf numFmtId="3" fontId="8" fillId="8" borderId="0" xfId="0" applyNumberFormat="1" applyFont="1" applyFill="1" applyBorder="1" applyAlignment="1">
      <alignment horizontal="center" vertical="top" wrapText="1"/>
    </xf>
    <xf numFmtId="3" fontId="1" fillId="8" borderId="0" xfId="0" applyNumberFormat="1" applyFont="1" applyFill="1" applyBorder="1" applyAlignment="1">
      <alignment horizontal="center" vertical="top" wrapText="1"/>
    </xf>
    <xf numFmtId="3" fontId="1" fillId="0" borderId="0" xfId="0" applyNumberFormat="1" applyFont="1" applyAlignment="1">
      <alignment horizontal="center" vertical="center" wrapText="1"/>
    </xf>
    <xf numFmtId="3" fontId="1" fillId="0" borderId="0" xfId="0" applyNumberFormat="1" applyFont="1" applyAlignment="1">
      <alignment vertical="top"/>
    </xf>
    <xf numFmtId="3" fontId="1" fillId="6" borderId="0" xfId="0" applyNumberFormat="1" applyFont="1" applyFill="1" applyBorder="1" applyAlignment="1">
      <alignment horizontal="center" vertical="top" wrapText="1"/>
    </xf>
    <xf numFmtId="164" fontId="13" fillId="6" borderId="32" xfId="0" applyNumberFormat="1" applyFont="1" applyFill="1" applyBorder="1" applyAlignment="1">
      <alignment horizontal="center" vertical="top" wrapText="1"/>
    </xf>
    <xf numFmtId="164" fontId="1" fillId="6" borderId="40" xfId="0" applyNumberFormat="1" applyFont="1" applyFill="1" applyBorder="1" applyAlignment="1">
      <alignment horizontal="center" vertical="top"/>
    </xf>
    <xf numFmtId="164" fontId="1" fillId="0" borderId="0" xfId="0" applyNumberFormat="1" applyFont="1" applyFill="1" applyBorder="1" applyAlignment="1">
      <alignment vertical="top"/>
    </xf>
    <xf numFmtId="165" fontId="1" fillId="6" borderId="40" xfId="0" applyNumberFormat="1" applyFont="1" applyFill="1" applyBorder="1" applyAlignment="1">
      <alignment horizontal="center" vertical="top" wrapText="1"/>
    </xf>
    <xf numFmtId="165" fontId="1" fillId="6" borderId="3" xfId="0" applyNumberFormat="1" applyFont="1" applyFill="1" applyBorder="1" applyAlignment="1">
      <alignment horizontal="center" vertical="top" wrapText="1"/>
    </xf>
    <xf numFmtId="164" fontId="1" fillId="0" borderId="43" xfId="0" applyNumberFormat="1" applyFont="1" applyFill="1" applyBorder="1" applyAlignment="1">
      <alignment horizontal="center" vertical="top"/>
    </xf>
    <xf numFmtId="164" fontId="13" fillId="6" borderId="0" xfId="0" applyNumberFormat="1" applyFont="1" applyFill="1" applyBorder="1" applyAlignment="1">
      <alignment horizontal="center" vertical="top" wrapText="1"/>
    </xf>
    <xf numFmtId="164" fontId="1" fillId="8" borderId="40" xfId="0" applyNumberFormat="1" applyFont="1" applyFill="1" applyBorder="1" applyAlignment="1">
      <alignment horizontal="center" vertical="top"/>
    </xf>
    <xf numFmtId="164" fontId="11" fillId="6" borderId="0" xfId="0" applyNumberFormat="1" applyFont="1" applyFill="1" applyBorder="1" applyAlignment="1">
      <alignment horizontal="center" vertical="top" wrapText="1"/>
    </xf>
    <xf numFmtId="164" fontId="10" fillId="6" borderId="72" xfId="0" applyNumberFormat="1" applyFont="1" applyFill="1" applyBorder="1" applyAlignment="1">
      <alignment horizontal="center" vertical="top"/>
    </xf>
    <xf numFmtId="164" fontId="10" fillId="6" borderId="0" xfId="0" applyNumberFormat="1" applyFont="1" applyFill="1" applyBorder="1" applyAlignment="1">
      <alignment horizontal="center" vertical="top"/>
    </xf>
    <xf numFmtId="164" fontId="8" fillId="7" borderId="53" xfId="0" applyNumberFormat="1" applyFont="1" applyFill="1" applyBorder="1" applyAlignment="1">
      <alignment horizontal="center" vertical="top"/>
    </xf>
    <xf numFmtId="164" fontId="1" fillId="6" borderId="63" xfId="0" applyNumberFormat="1" applyFont="1" applyFill="1" applyBorder="1" applyAlignment="1">
      <alignment horizontal="center" vertical="top"/>
    </xf>
    <xf numFmtId="164" fontId="13" fillId="6" borderId="10" xfId="0" applyNumberFormat="1" applyFont="1" applyFill="1" applyBorder="1" applyAlignment="1">
      <alignment horizontal="center" vertical="top" wrapText="1"/>
    </xf>
    <xf numFmtId="164" fontId="1" fillId="8" borderId="3" xfId="0" applyNumberFormat="1" applyFont="1" applyFill="1" applyBorder="1" applyAlignment="1">
      <alignment horizontal="center" vertical="top"/>
    </xf>
    <xf numFmtId="164" fontId="11" fillId="6" borderId="10" xfId="0" applyNumberFormat="1" applyFont="1" applyFill="1" applyBorder="1" applyAlignment="1">
      <alignment horizontal="center" vertical="top" wrapText="1"/>
    </xf>
    <xf numFmtId="164" fontId="10" fillId="6" borderId="43" xfId="0" applyNumberFormat="1" applyFont="1" applyFill="1" applyBorder="1" applyAlignment="1">
      <alignment horizontal="center" vertical="top"/>
    </xf>
    <xf numFmtId="164" fontId="10" fillId="6" borderId="10" xfId="0" applyNumberFormat="1" applyFont="1" applyFill="1" applyBorder="1" applyAlignment="1">
      <alignment horizontal="center" vertical="top"/>
    </xf>
    <xf numFmtId="164" fontId="8" fillId="7" borderId="16" xfId="0" applyNumberFormat="1" applyFont="1" applyFill="1" applyBorder="1" applyAlignment="1">
      <alignment horizontal="center" vertical="top"/>
    </xf>
    <xf numFmtId="164" fontId="8" fillId="5" borderId="51" xfId="0" applyNumberFormat="1" applyFont="1" applyFill="1" applyBorder="1" applyAlignment="1">
      <alignment horizontal="center" vertical="top"/>
    </xf>
    <xf numFmtId="164" fontId="7" fillId="6" borderId="0" xfId="0" applyNumberFormat="1" applyFont="1" applyFill="1" applyBorder="1" applyAlignment="1">
      <alignment horizontal="center" vertical="top" wrapText="1"/>
    </xf>
    <xf numFmtId="4" fontId="15" fillId="7" borderId="23" xfId="0" applyNumberFormat="1" applyFont="1" applyFill="1" applyBorder="1" applyAlignment="1">
      <alignment horizontal="center" vertical="top" wrapText="1"/>
    </xf>
    <xf numFmtId="4" fontId="1" fillId="6" borderId="10"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4" fontId="15" fillId="7" borderId="51" xfId="0" applyNumberFormat="1" applyFont="1" applyFill="1" applyBorder="1" applyAlignment="1">
      <alignment horizontal="center" vertical="top" wrapText="1"/>
    </xf>
    <xf numFmtId="164" fontId="1" fillId="0" borderId="6" xfId="0" applyNumberFormat="1" applyFont="1" applyBorder="1" applyAlignment="1">
      <alignment horizontal="center" vertical="center" textRotation="90" wrapText="1"/>
    </xf>
    <xf numFmtId="164" fontId="1" fillId="0" borderId="67" xfId="0" applyNumberFormat="1" applyFont="1" applyBorder="1" applyAlignment="1">
      <alignment horizontal="center" vertical="center" textRotation="90" wrapText="1"/>
    </xf>
    <xf numFmtId="164" fontId="1" fillId="0" borderId="40" xfId="0" applyNumberFormat="1" applyFont="1" applyBorder="1" applyAlignment="1">
      <alignment horizontal="center" vertical="center" textRotation="90" wrapText="1"/>
    </xf>
    <xf numFmtId="3" fontId="1" fillId="8" borderId="0"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3" fontId="1" fillId="6" borderId="16" xfId="0" applyNumberFormat="1" applyFont="1" applyFill="1" applyBorder="1" applyAlignment="1">
      <alignment horizontal="left" vertical="top" wrapText="1"/>
    </xf>
    <xf numFmtId="3" fontId="1" fillId="6" borderId="10" xfId="0" applyNumberFormat="1" applyFont="1" applyFill="1" applyBorder="1" applyAlignment="1">
      <alignment horizontal="left" vertical="top" wrapText="1"/>
    </xf>
    <xf numFmtId="3" fontId="7" fillId="6" borderId="12" xfId="0" applyNumberFormat="1" applyFont="1" applyFill="1" applyBorder="1" applyAlignment="1">
      <alignment horizontal="center" vertical="top"/>
    </xf>
    <xf numFmtId="164" fontId="1" fillId="6" borderId="12" xfId="0" applyNumberFormat="1" applyFont="1" applyFill="1" applyBorder="1" applyAlignment="1">
      <alignment horizontal="center" vertical="top" wrapText="1"/>
    </xf>
    <xf numFmtId="3" fontId="1" fillId="0" borderId="4" xfId="0" applyNumberFormat="1" applyFont="1" applyFill="1" applyBorder="1" applyAlignment="1">
      <alignment horizontal="center" vertical="center" textRotation="90" wrapText="1"/>
    </xf>
    <xf numFmtId="3" fontId="1" fillId="0" borderId="11" xfId="0" applyNumberFormat="1" applyFont="1" applyFill="1" applyBorder="1" applyAlignment="1">
      <alignment horizontal="center" vertical="center" textRotation="90" wrapText="1"/>
    </xf>
    <xf numFmtId="3" fontId="1" fillId="6" borderId="47" xfId="0" applyNumberFormat="1" applyFont="1" applyFill="1" applyBorder="1" applyAlignment="1">
      <alignment horizontal="left" vertical="top" wrapText="1"/>
    </xf>
    <xf numFmtId="3" fontId="1" fillId="6" borderId="43" xfId="0" applyNumberFormat="1" applyFont="1" applyFill="1" applyBorder="1" applyAlignment="1">
      <alignment horizontal="left" vertical="top" wrapText="1"/>
    </xf>
    <xf numFmtId="3" fontId="1" fillId="6" borderId="39" xfId="0" applyNumberFormat="1" applyFont="1" applyFill="1" applyBorder="1" applyAlignment="1">
      <alignment horizontal="center" vertical="center" textRotation="90" wrapText="1"/>
    </xf>
    <xf numFmtId="3" fontId="8" fillId="6" borderId="13" xfId="0" applyNumberFormat="1" applyFont="1" applyFill="1" applyBorder="1" applyAlignment="1">
      <alignment horizontal="center" vertical="top"/>
    </xf>
    <xf numFmtId="3" fontId="8" fillId="6" borderId="65"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1" fillId="6" borderId="12" xfId="0" applyNumberFormat="1" applyFont="1" applyFill="1" applyBorder="1" applyAlignment="1">
      <alignment horizontal="left" vertical="top" wrapText="1"/>
    </xf>
    <xf numFmtId="3" fontId="1" fillId="6" borderId="32" xfId="0" applyNumberFormat="1" applyFont="1" applyFill="1" applyBorder="1" applyAlignment="1">
      <alignment horizontal="left" vertical="top" wrapText="1"/>
    </xf>
    <xf numFmtId="3" fontId="1" fillId="6" borderId="11"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top"/>
    </xf>
    <xf numFmtId="3" fontId="1" fillId="0" borderId="10" xfId="0" applyNumberFormat="1" applyFont="1" applyFill="1" applyBorder="1" applyAlignment="1">
      <alignment horizontal="left" vertical="top" wrapText="1"/>
    </xf>
    <xf numFmtId="3" fontId="1" fillId="0" borderId="17" xfId="0" applyNumberFormat="1" applyFont="1" applyBorder="1" applyAlignment="1">
      <alignment horizontal="center" vertical="top"/>
    </xf>
    <xf numFmtId="3" fontId="1" fillId="0" borderId="11" xfId="0" applyNumberFormat="1" applyFont="1" applyBorder="1" applyAlignment="1">
      <alignment horizontal="center" vertical="top"/>
    </xf>
    <xf numFmtId="3" fontId="1" fillId="0" borderId="44" xfId="0" applyNumberFormat="1" applyFont="1" applyBorder="1" applyAlignment="1">
      <alignment horizontal="center" vertical="top"/>
    </xf>
    <xf numFmtId="3" fontId="1" fillId="0" borderId="16" xfId="0" applyNumberFormat="1" applyFont="1" applyFill="1" applyBorder="1" applyAlignment="1">
      <alignment horizontal="left" vertical="top" wrapText="1"/>
    </xf>
    <xf numFmtId="164" fontId="8" fillId="6" borderId="12" xfId="0" applyNumberFormat="1" applyFont="1" applyFill="1" applyBorder="1" applyAlignment="1">
      <alignment horizontal="center" vertical="top" wrapText="1"/>
    </xf>
    <xf numFmtId="3" fontId="1" fillId="8" borderId="12" xfId="0" applyNumberFormat="1" applyFont="1" applyFill="1" applyBorder="1" applyAlignment="1">
      <alignment horizontal="left" vertical="top" wrapText="1"/>
    </xf>
    <xf numFmtId="3" fontId="1" fillId="0" borderId="9" xfId="2" applyNumberFormat="1" applyFont="1" applyFill="1" applyBorder="1" applyAlignment="1">
      <alignment horizontal="center" vertical="top"/>
    </xf>
    <xf numFmtId="3" fontId="12" fillId="0" borderId="10" xfId="0" applyNumberFormat="1" applyFont="1" applyFill="1" applyBorder="1" applyAlignment="1">
      <alignment horizontal="left" vertical="top" wrapText="1"/>
    </xf>
    <xf numFmtId="3" fontId="1" fillId="6" borderId="65"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0" borderId="20" xfId="0" applyNumberFormat="1" applyFont="1" applyFill="1" applyBorder="1" applyAlignment="1">
      <alignment horizontal="center" vertical="center" textRotation="90" wrapText="1"/>
    </xf>
    <xf numFmtId="3" fontId="8" fillId="0" borderId="5" xfId="0" applyNumberFormat="1" applyFont="1" applyBorder="1" applyAlignment="1">
      <alignment horizontal="center" vertical="top"/>
    </xf>
    <xf numFmtId="3" fontId="8" fillId="0" borderId="21" xfId="0" applyNumberFormat="1" applyFont="1" applyBorder="1" applyAlignment="1">
      <alignment horizontal="center" vertical="top"/>
    </xf>
    <xf numFmtId="3" fontId="8" fillId="6" borderId="3" xfId="0" applyNumberFormat="1" applyFont="1" applyFill="1" applyBorder="1" applyAlignment="1">
      <alignment horizontal="left" vertical="top" wrapText="1"/>
    </xf>
    <xf numFmtId="3" fontId="8" fillId="6" borderId="10" xfId="0" applyNumberFormat="1" applyFont="1" applyFill="1" applyBorder="1" applyAlignment="1">
      <alignment horizontal="left" vertical="top" wrapText="1"/>
    </xf>
    <xf numFmtId="164" fontId="1" fillId="6" borderId="10" xfId="0" applyNumberFormat="1" applyFont="1" applyFill="1" applyBorder="1" applyAlignment="1">
      <alignment horizontal="center" vertical="top" wrapText="1"/>
    </xf>
    <xf numFmtId="3" fontId="7" fillId="0" borderId="19" xfId="0" applyNumberFormat="1" applyFont="1" applyFill="1" applyBorder="1" applyAlignment="1">
      <alignment horizontal="left" vertical="top" wrapText="1"/>
    </xf>
    <xf numFmtId="3" fontId="1" fillId="6" borderId="13" xfId="0" applyNumberFormat="1" applyFont="1" applyFill="1" applyBorder="1" applyAlignment="1">
      <alignment horizontal="center" vertical="top"/>
    </xf>
    <xf numFmtId="164" fontId="1" fillId="6" borderId="47"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3" fontId="1" fillId="6" borderId="65" xfId="0" applyNumberFormat="1" applyFont="1" applyFill="1" applyBorder="1" applyAlignment="1">
      <alignment horizontal="center" vertical="top"/>
    </xf>
    <xf numFmtId="164" fontId="1" fillId="6" borderId="16" xfId="0" applyNumberFormat="1" applyFont="1" applyFill="1" applyBorder="1" applyAlignment="1">
      <alignment horizontal="center" vertical="top" wrapText="1"/>
    </xf>
    <xf numFmtId="164" fontId="1" fillId="6" borderId="16"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164" fontId="1" fillId="6" borderId="65" xfId="0" applyNumberFormat="1" applyFont="1" applyFill="1" applyBorder="1" applyAlignment="1">
      <alignment horizontal="center" vertical="top"/>
    </xf>
    <xf numFmtId="164" fontId="1" fillId="6" borderId="13" xfId="0" applyNumberFormat="1" applyFont="1" applyFill="1" applyBorder="1" applyAlignment="1">
      <alignment horizontal="center" vertical="top" wrapText="1"/>
    </xf>
    <xf numFmtId="3" fontId="1" fillId="6" borderId="21" xfId="0" applyNumberFormat="1" applyFont="1" applyFill="1" applyBorder="1" applyAlignment="1">
      <alignment horizontal="left" vertical="top" wrapText="1"/>
    </xf>
    <xf numFmtId="3" fontId="1" fillId="6" borderId="0"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center" textRotation="90" wrapText="1"/>
    </xf>
    <xf numFmtId="0" fontId="1" fillId="0" borderId="32" xfId="0" applyFont="1" applyFill="1" applyBorder="1" applyAlignment="1">
      <alignment horizontal="left" vertical="top" wrapText="1"/>
    </xf>
    <xf numFmtId="3" fontId="1" fillId="6" borderId="59" xfId="0" applyNumberFormat="1" applyFont="1" applyFill="1" applyBorder="1" applyAlignment="1">
      <alignment horizontal="center" vertical="center" textRotation="90" wrapText="1"/>
    </xf>
    <xf numFmtId="164" fontId="8" fillId="6" borderId="13"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3" fontId="1" fillId="6" borderId="5" xfId="0" applyNumberFormat="1" applyFont="1" applyFill="1" applyBorder="1" applyAlignment="1">
      <alignment horizontal="left" vertical="top" wrapText="1"/>
    </xf>
    <xf numFmtId="3" fontId="7" fillId="0" borderId="19" xfId="0" applyNumberFormat="1" applyFont="1" applyFill="1" applyBorder="1" applyAlignment="1">
      <alignment horizontal="center" vertical="center" textRotation="90" wrapText="1"/>
    </xf>
    <xf numFmtId="3" fontId="1" fillId="6" borderId="64" xfId="0" applyNumberFormat="1" applyFont="1" applyFill="1" applyBorder="1" applyAlignment="1">
      <alignment horizontal="center" vertical="top"/>
    </xf>
    <xf numFmtId="3" fontId="1" fillId="0" borderId="68" xfId="0" applyNumberFormat="1" applyFont="1" applyBorder="1" applyAlignment="1">
      <alignment horizontal="center" vertical="top"/>
    </xf>
    <xf numFmtId="3" fontId="1" fillId="6" borderId="8" xfId="0" applyNumberFormat="1" applyFont="1" applyFill="1" applyBorder="1" applyAlignment="1">
      <alignment horizontal="center" vertical="top"/>
    </xf>
    <xf numFmtId="3" fontId="1" fillId="6" borderId="48" xfId="0" applyNumberFormat="1" applyFont="1" applyFill="1" applyBorder="1" applyAlignment="1">
      <alignment horizontal="center" vertical="top"/>
    </xf>
    <xf numFmtId="3" fontId="1" fillId="6" borderId="48" xfId="0" applyNumberFormat="1" applyFont="1" applyFill="1" applyBorder="1" applyAlignment="1">
      <alignment horizontal="center" vertical="top" wrapText="1"/>
    </xf>
    <xf numFmtId="3" fontId="1" fillId="0" borderId="68"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49" fontId="7" fillId="6" borderId="17" xfId="0" applyNumberFormat="1" applyFont="1" applyFill="1" applyBorder="1" applyAlignment="1">
      <alignment vertical="top"/>
    </xf>
    <xf numFmtId="0" fontId="1" fillId="6" borderId="15" xfId="0" applyFont="1" applyFill="1" applyBorder="1" applyAlignment="1">
      <alignment horizontal="center" vertical="top" wrapText="1"/>
    </xf>
    <xf numFmtId="3" fontId="1" fillId="8" borderId="68" xfId="0" applyNumberFormat="1" applyFont="1" applyFill="1" applyBorder="1" applyAlignment="1">
      <alignment horizontal="center" vertical="top"/>
    </xf>
    <xf numFmtId="0" fontId="1" fillId="6" borderId="15" xfId="0" applyNumberFormat="1" applyFont="1" applyFill="1" applyBorder="1" applyAlignment="1">
      <alignment horizontal="center" vertical="top"/>
    </xf>
    <xf numFmtId="0" fontId="1" fillId="6" borderId="48" xfId="0" applyNumberFormat="1" applyFont="1" applyFill="1" applyBorder="1" applyAlignment="1">
      <alignment horizontal="center" vertical="top"/>
    </xf>
    <xf numFmtId="3" fontId="1" fillId="0" borderId="68" xfId="0" applyNumberFormat="1" applyFont="1" applyFill="1" applyBorder="1" applyAlignment="1">
      <alignment horizontal="center" vertical="top"/>
    </xf>
    <xf numFmtId="3" fontId="1" fillId="6" borderId="36" xfId="1" applyNumberFormat="1" applyFont="1" applyFill="1" applyBorder="1" applyAlignment="1">
      <alignment horizontal="center" vertical="top"/>
    </xf>
    <xf numFmtId="164" fontId="1" fillId="6" borderId="10"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wrapText="1"/>
    </xf>
    <xf numFmtId="164" fontId="1" fillId="6" borderId="43" xfId="0" applyNumberFormat="1" applyFont="1" applyFill="1" applyBorder="1" applyAlignment="1">
      <alignment horizontal="center" vertical="top" wrapText="1"/>
    </xf>
    <xf numFmtId="164" fontId="1" fillId="6" borderId="16" xfId="0" applyNumberFormat="1" applyFont="1" applyFill="1" applyBorder="1" applyAlignment="1">
      <alignment horizontal="center" vertical="top" wrapText="1"/>
    </xf>
    <xf numFmtId="164" fontId="1" fillId="6" borderId="17" xfId="0" applyNumberFormat="1" applyFont="1" applyFill="1" applyBorder="1" applyAlignment="1">
      <alignment horizontal="center" vertical="top"/>
    </xf>
    <xf numFmtId="164" fontId="1" fillId="6" borderId="46" xfId="0" applyNumberFormat="1" applyFont="1" applyFill="1" applyBorder="1" applyAlignment="1">
      <alignment horizontal="center" vertical="top" wrapText="1"/>
    </xf>
    <xf numFmtId="164" fontId="1" fillId="6" borderId="10"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164" fontId="21" fillId="6" borderId="46" xfId="0" applyNumberFormat="1" applyFont="1" applyFill="1" applyBorder="1" applyAlignment="1">
      <alignment horizontal="center" vertical="top"/>
    </xf>
    <xf numFmtId="164" fontId="21" fillId="6" borderId="53" xfId="0" applyNumberFormat="1" applyFont="1" applyFill="1" applyBorder="1" applyAlignment="1">
      <alignment horizontal="center" vertical="top"/>
    </xf>
    <xf numFmtId="164" fontId="21" fillId="6" borderId="16" xfId="0" applyNumberFormat="1" applyFont="1" applyFill="1" applyBorder="1" applyAlignment="1">
      <alignment horizontal="center" vertical="top"/>
    </xf>
    <xf numFmtId="164" fontId="21" fillId="6" borderId="9" xfId="0" applyNumberFormat="1" applyFont="1" applyFill="1" applyBorder="1" applyAlignment="1">
      <alignment horizontal="center" vertical="top" wrapText="1"/>
    </xf>
    <xf numFmtId="164" fontId="21" fillId="6" borderId="0" xfId="0" applyNumberFormat="1" applyFont="1" applyFill="1" applyBorder="1" applyAlignment="1">
      <alignment horizontal="center" vertical="top" wrapText="1"/>
    </xf>
    <xf numFmtId="164" fontId="21" fillId="6" borderId="10" xfId="0" applyNumberFormat="1" applyFont="1" applyFill="1" applyBorder="1" applyAlignment="1">
      <alignment horizontal="center" vertical="top" wrapText="1"/>
    </xf>
    <xf numFmtId="164" fontId="21" fillId="6" borderId="46" xfId="0" applyNumberFormat="1" applyFont="1" applyFill="1" applyBorder="1" applyAlignment="1">
      <alignment horizontal="center" vertical="top" wrapText="1"/>
    </xf>
    <xf numFmtId="164" fontId="21" fillId="6" borderId="53" xfId="0" applyNumberFormat="1" applyFont="1" applyFill="1" applyBorder="1" applyAlignment="1">
      <alignment horizontal="center" vertical="top" wrapText="1"/>
    </xf>
    <xf numFmtId="164" fontId="21" fillId="6" borderId="16" xfId="0" applyNumberFormat="1" applyFont="1" applyFill="1" applyBorder="1" applyAlignment="1">
      <alignment horizontal="center" vertical="top" wrapText="1"/>
    </xf>
    <xf numFmtId="164" fontId="21" fillId="6" borderId="3" xfId="0" applyNumberFormat="1" applyFont="1" applyFill="1" applyBorder="1" applyAlignment="1">
      <alignment horizontal="center" vertical="top" wrapText="1"/>
    </xf>
    <xf numFmtId="164" fontId="21" fillId="6" borderId="77" xfId="0" applyNumberFormat="1" applyFont="1" applyFill="1" applyBorder="1" applyAlignment="1">
      <alignment horizontal="center" vertical="top" wrapText="1"/>
    </xf>
    <xf numFmtId="164" fontId="21" fillId="0" borderId="37" xfId="0" applyNumberFormat="1" applyFont="1" applyBorder="1" applyAlignment="1">
      <alignment horizontal="center" vertical="top"/>
    </xf>
    <xf numFmtId="164" fontId="21" fillId="0" borderId="14" xfId="0" applyNumberFormat="1" applyFont="1" applyBorder="1" applyAlignment="1">
      <alignment horizontal="center" vertical="top"/>
    </xf>
    <xf numFmtId="164" fontId="10" fillId="6" borderId="33" xfId="0" applyNumberFormat="1" applyFont="1" applyFill="1" applyBorder="1" applyAlignment="1">
      <alignment horizontal="center" vertical="top"/>
    </xf>
    <xf numFmtId="3" fontId="1" fillId="6" borderId="16" xfId="0" applyNumberFormat="1" applyFont="1" applyFill="1" applyBorder="1" applyAlignment="1">
      <alignment horizontal="left" vertical="top" wrapText="1"/>
    </xf>
    <xf numFmtId="3" fontId="1" fillId="6" borderId="10" xfId="0" applyNumberFormat="1" applyFont="1" applyFill="1" applyBorder="1" applyAlignment="1">
      <alignment horizontal="left" vertical="top" wrapText="1"/>
    </xf>
    <xf numFmtId="3" fontId="1" fillId="6" borderId="43" xfId="0" applyNumberFormat="1" applyFont="1" applyFill="1" applyBorder="1" applyAlignment="1">
      <alignment horizontal="left" vertical="top" wrapText="1"/>
    </xf>
    <xf numFmtId="49" fontId="8" fillId="4" borderId="9" xfId="0" applyNumberFormat="1" applyFont="1" applyFill="1" applyBorder="1" applyAlignment="1">
      <alignment horizontal="center" vertical="top"/>
    </xf>
    <xf numFmtId="164" fontId="1" fillId="6" borderId="3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wrapText="1"/>
    </xf>
    <xf numFmtId="3" fontId="1" fillId="6" borderId="47" xfId="0" applyNumberFormat="1" applyFont="1" applyFill="1" applyBorder="1" applyAlignment="1">
      <alignment horizontal="left" vertical="top" wrapText="1"/>
    </xf>
    <xf numFmtId="3" fontId="1" fillId="0" borderId="4" xfId="0" applyNumberFormat="1" applyFont="1" applyFill="1" applyBorder="1" applyAlignment="1">
      <alignment horizontal="center" vertical="center" textRotation="90" wrapText="1"/>
    </xf>
    <xf numFmtId="3" fontId="8" fillId="0" borderId="5" xfId="0" applyNumberFormat="1" applyFont="1" applyBorder="1" applyAlignment="1">
      <alignment horizontal="center" vertical="top"/>
    </xf>
    <xf numFmtId="3" fontId="8" fillId="0" borderId="21" xfId="0" applyNumberFormat="1" applyFont="1" applyBorder="1" applyAlignment="1">
      <alignment horizontal="center" vertical="top"/>
    </xf>
    <xf numFmtId="3" fontId="1" fillId="6" borderId="29" xfId="0" applyNumberFormat="1" applyFont="1" applyFill="1" applyBorder="1" applyAlignment="1">
      <alignment horizontal="left" vertical="top" wrapText="1"/>
    </xf>
    <xf numFmtId="3" fontId="1" fillId="6" borderId="65"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0" borderId="11" xfId="0" applyNumberFormat="1" applyFont="1" applyFill="1" applyBorder="1" applyAlignment="1">
      <alignment horizontal="center" vertical="center" textRotation="90" wrapText="1"/>
    </xf>
    <xf numFmtId="3" fontId="1" fillId="0" borderId="16" xfId="0" applyNumberFormat="1" applyFont="1" applyBorder="1" applyAlignment="1">
      <alignment horizontal="center" vertical="top"/>
    </xf>
    <xf numFmtId="3" fontId="1" fillId="0" borderId="10" xfId="0" applyNumberFormat="1" applyFont="1" applyBorder="1" applyAlignment="1">
      <alignment horizontal="center" vertical="top"/>
    </xf>
    <xf numFmtId="3" fontId="1" fillId="0" borderId="17" xfId="0" applyNumberFormat="1" applyFont="1" applyBorder="1" applyAlignment="1">
      <alignment horizontal="center" vertical="top"/>
    </xf>
    <xf numFmtId="3" fontId="1" fillId="0" borderId="11" xfId="0" applyNumberFormat="1" applyFont="1" applyBorder="1" applyAlignment="1">
      <alignment horizontal="center" vertical="top"/>
    </xf>
    <xf numFmtId="3" fontId="1" fillId="0" borderId="44" xfId="0" applyNumberFormat="1" applyFont="1" applyBorder="1" applyAlignment="1">
      <alignment horizontal="center" vertical="top"/>
    </xf>
    <xf numFmtId="3" fontId="8" fillId="6" borderId="12" xfId="0" applyNumberFormat="1" applyFont="1" applyFill="1" applyBorder="1" applyAlignment="1">
      <alignment horizontal="center" vertical="top"/>
    </xf>
    <xf numFmtId="3" fontId="8" fillId="6" borderId="65" xfId="0" applyNumberFormat="1" applyFont="1" applyFill="1" applyBorder="1" applyAlignment="1">
      <alignment horizontal="center" vertical="top"/>
    </xf>
    <xf numFmtId="164" fontId="1" fillId="6" borderId="65" xfId="0" applyNumberFormat="1" applyFont="1" applyFill="1" applyBorder="1" applyAlignment="1">
      <alignment horizontal="center" vertical="top" wrapText="1"/>
    </xf>
    <xf numFmtId="164" fontId="8" fillId="6" borderId="12" xfId="0" applyNumberFormat="1" applyFont="1" applyFill="1" applyBorder="1" applyAlignment="1">
      <alignment horizontal="center" vertical="top" wrapText="1"/>
    </xf>
    <xf numFmtId="164" fontId="8" fillId="6" borderId="65" xfId="0" applyNumberFormat="1" applyFont="1" applyFill="1" applyBorder="1" applyAlignment="1">
      <alignment horizontal="center" vertical="top" wrapText="1"/>
    </xf>
    <xf numFmtId="3" fontId="1" fillId="6" borderId="32" xfId="0" applyNumberFormat="1" applyFont="1" applyFill="1" applyBorder="1" applyAlignment="1">
      <alignment horizontal="left" vertical="top" wrapText="1"/>
    </xf>
    <xf numFmtId="3" fontId="1" fillId="6" borderId="11" xfId="0" applyNumberFormat="1" applyFont="1" applyFill="1" applyBorder="1" applyAlignment="1">
      <alignment horizontal="center" vertical="center" textRotation="90" wrapText="1"/>
    </xf>
    <xf numFmtId="3" fontId="1" fillId="0" borderId="44" xfId="0" applyNumberFormat="1" applyFont="1" applyFill="1" applyBorder="1" applyAlignment="1">
      <alignment horizontal="center" vertical="center" textRotation="90" wrapText="1"/>
    </xf>
    <xf numFmtId="3" fontId="8" fillId="6" borderId="13" xfId="0" applyNumberFormat="1" applyFont="1" applyFill="1" applyBorder="1" applyAlignment="1">
      <alignment horizontal="center" vertical="top"/>
    </xf>
    <xf numFmtId="3" fontId="1" fillId="6" borderId="39" xfId="0" applyNumberFormat="1" applyFont="1" applyFill="1" applyBorder="1" applyAlignment="1">
      <alignment horizontal="center" vertical="center" textRotation="90" wrapText="1"/>
    </xf>
    <xf numFmtId="3" fontId="7" fillId="6" borderId="12" xfId="0" applyNumberFormat="1" applyFont="1" applyFill="1" applyBorder="1" applyAlignment="1">
      <alignment horizontal="center" vertical="top"/>
    </xf>
    <xf numFmtId="164" fontId="1" fillId="6" borderId="12"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164" fontId="1" fillId="6" borderId="10" xfId="0" applyNumberFormat="1" applyFont="1" applyFill="1" applyBorder="1" applyAlignment="1">
      <alignment horizontal="center" vertical="top" wrapText="1"/>
    </xf>
    <xf numFmtId="3" fontId="7" fillId="0" borderId="19" xfId="0" applyNumberFormat="1" applyFont="1" applyFill="1" applyBorder="1" applyAlignment="1">
      <alignment horizontal="center" vertical="center" textRotation="90" wrapText="1"/>
    </xf>
    <xf numFmtId="3" fontId="1" fillId="0" borderId="12" xfId="0" applyNumberFormat="1" applyFont="1" applyBorder="1" applyAlignment="1">
      <alignment horizontal="center" vertical="top" wrapText="1"/>
    </xf>
    <xf numFmtId="164" fontId="1" fillId="6" borderId="9"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wrapText="1"/>
    </xf>
    <xf numFmtId="164" fontId="1" fillId="6" borderId="43" xfId="0" applyNumberFormat="1" applyFont="1" applyFill="1" applyBorder="1" applyAlignment="1">
      <alignment horizontal="center" vertical="top" wrapText="1"/>
    </xf>
    <xf numFmtId="164" fontId="1" fillId="6" borderId="11" xfId="0" applyNumberFormat="1" applyFont="1" applyFill="1" applyBorder="1" applyAlignment="1">
      <alignment horizontal="center" vertical="top" wrapText="1"/>
    </xf>
    <xf numFmtId="164" fontId="1" fillId="6" borderId="44" xfId="0" applyNumberFormat="1" applyFont="1" applyFill="1" applyBorder="1" applyAlignment="1">
      <alignment horizontal="center" vertical="top" wrapText="1"/>
    </xf>
    <xf numFmtId="3" fontId="1" fillId="8" borderId="32" xfId="0" applyNumberFormat="1" applyFont="1" applyFill="1" applyBorder="1" applyAlignment="1">
      <alignment horizontal="left" vertical="top" wrapText="1"/>
    </xf>
    <xf numFmtId="164" fontId="1" fillId="6" borderId="13"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3" fontId="1" fillId="0" borderId="0" xfId="0" applyNumberFormat="1" applyFont="1" applyBorder="1" applyAlignment="1">
      <alignment horizontal="center" vertical="top" wrapText="1"/>
    </xf>
    <xf numFmtId="0" fontId="1" fillId="0" borderId="32" xfId="0" applyFont="1" applyFill="1" applyBorder="1" applyAlignment="1">
      <alignment horizontal="left" vertical="top" wrapText="1"/>
    </xf>
    <xf numFmtId="3" fontId="1" fillId="6" borderId="53"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164" fontId="1" fillId="6" borderId="0" xfId="0" applyNumberFormat="1" applyFont="1" applyFill="1" applyBorder="1" applyAlignment="1">
      <alignment horizontal="right" vertical="top" wrapText="1"/>
    </xf>
    <xf numFmtId="3" fontId="1" fillId="6" borderId="13" xfId="0" applyNumberFormat="1" applyFont="1" applyFill="1" applyBorder="1" applyAlignment="1">
      <alignment horizontal="center" vertical="top"/>
    </xf>
    <xf numFmtId="164" fontId="1" fillId="6" borderId="16" xfId="0" applyNumberFormat="1" applyFont="1" applyFill="1" applyBorder="1" applyAlignment="1">
      <alignment horizontal="center" vertical="top" wrapText="1"/>
    </xf>
    <xf numFmtId="164" fontId="1" fillId="6" borderId="17" xfId="0" applyNumberFormat="1" applyFont="1" applyFill="1" applyBorder="1" applyAlignment="1">
      <alignment horizontal="center" vertical="top" wrapText="1"/>
    </xf>
    <xf numFmtId="164" fontId="1" fillId="6" borderId="13" xfId="0" applyNumberFormat="1" applyFont="1" applyFill="1" applyBorder="1" applyAlignment="1">
      <alignment horizontal="center" vertical="top"/>
    </xf>
    <xf numFmtId="164" fontId="1" fillId="6" borderId="65" xfId="0" applyNumberFormat="1" applyFont="1" applyFill="1" applyBorder="1" applyAlignment="1">
      <alignment horizontal="center" vertical="top"/>
    </xf>
    <xf numFmtId="164" fontId="1" fillId="6" borderId="47"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164" fontId="1" fillId="6" borderId="41" xfId="0" applyNumberFormat="1" applyFont="1" applyFill="1" applyBorder="1" applyAlignment="1">
      <alignment horizontal="center" vertical="top"/>
    </xf>
    <xf numFmtId="3" fontId="7" fillId="6" borderId="65" xfId="0" applyNumberFormat="1" applyFont="1" applyFill="1" applyBorder="1" applyAlignment="1">
      <alignment horizontal="center" vertical="top"/>
    </xf>
    <xf numFmtId="3" fontId="7" fillId="6" borderId="13" xfId="0" applyNumberFormat="1" applyFont="1" applyFill="1" applyBorder="1" applyAlignment="1">
      <alignment horizontal="center" vertical="top"/>
    </xf>
    <xf numFmtId="165" fontId="7" fillId="6" borderId="46" xfId="0" applyNumberFormat="1" applyFont="1" applyFill="1" applyBorder="1" applyAlignment="1">
      <alignment horizontal="center" vertical="top"/>
    </xf>
    <xf numFmtId="165" fontId="7" fillId="6" borderId="9" xfId="0" applyNumberFormat="1" applyFont="1" applyFill="1" applyBorder="1" applyAlignment="1">
      <alignment horizontal="center" vertical="top"/>
    </xf>
    <xf numFmtId="165" fontId="7" fillId="6" borderId="42" xfId="0" applyNumberFormat="1" applyFont="1" applyFill="1" applyBorder="1" applyAlignment="1">
      <alignment horizontal="center" vertical="top"/>
    </xf>
    <xf numFmtId="164" fontId="1" fillId="6" borderId="17"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4" fontId="1" fillId="6" borderId="44" xfId="0" applyNumberFormat="1" applyFont="1" applyFill="1" applyBorder="1" applyAlignment="1">
      <alignment horizontal="center" vertical="top"/>
    </xf>
    <xf numFmtId="164" fontId="1" fillId="6" borderId="46" xfId="0" applyNumberFormat="1" applyFont="1" applyFill="1" applyBorder="1" applyAlignment="1">
      <alignment horizontal="center" vertical="top" wrapText="1"/>
    </xf>
    <xf numFmtId="164" fontId="1" fillId="6" borderId="16"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5" fontId="1" fillId="6" borderId="46" xfId="0" applyNumberFormat="1" applyFont="1" applyFill="1" applyBorder="1" applyAlignment="1">
      <alignment horizontal="center" vertical="top"/>
    </xf>
    <xf numFmtId="165" fontId="1" fillId="6" borderId="9" xfId="0" applyNumberFormat="1" applyFont="1" applyFill="1" applyBorder="1" applyAlignment="1">
      <alignment horizontal="center" vertical="top"/>
    </xf>
    <xf numFmtId="3" fontId="1" fillId="6" borderId="42" xfId="0" applyNumberFormat="1" applyFont="1" applyFill="1" applyBorder="1" applyAlignment="1">
      <alignment horizontal="center" vertical="top" wrapText="1"/>
    </xf>
    <xf numFmtId="3" fontId="1" fillId="0" borderId="65"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center" textRotation="90" wrapText="1"/>
    </xf>
    <xf numFmtId="3" fontId="8" fillId="6" borderId="21" xfId="0" applyNumberFormat="1" applyFont="1" applyFill="1" applyBorder="1" applyAlignment="1">
      <alignment horizontal="center" vertical="top" wrapText="1"/>
    </xf>
    <xf numFmtId="3" fontId="1" fillId="0" borderId="42" xfId="0" applyNumberFormat="1" applyFont="1" applyFill="1" applyBorder="1" applyAlignment="1">
      <alignment horizontal="center" vertical="top" wrapText="1"/>
    </xf>
    <xf numFmtId="0" fontId="1" fillId="0" borderId="13" xfId="0" applyFont="1" applyFill="1" applyBorder="1" applyAlignment="1">
      <alignment horizontal="center" vertical="top"/>
    </xf>
    <xf numFmtId="3" fontId="8" fillId="7" borderId="12" xfId="0" applyNumberFormat="1" applyFont="1" applyFill="1" applyBorder="1" applyAlignment="1">
      <alignment horizontal="right" vertical="top" wrapText="1"/>
    </xf>
    <xf numFmtId="165" fontId="8" fillId="7" borderId="32" xfId="0" applyNumberFormat="1" applyFont="1" applyFill="1" applyBorder="1" applyAlignment="1">
      <alignment horizontal="center" vertical="top" wrapText="1"/>
    </xf>
    <xf numFmtId="165" fontId="8" fillId="7" borderId="39" xfId="0" applyNumberFormat="1" applyFont="1" applyFill="1" applyBorder="1" applyAlignment="1">
      <alignment horizontal="center" vertical="top" wrapText="1"/>
    </xf>
    <xf numFmtId="165" fontId="8" fillId="7" borderId="9" xfId="0" applyNumberFormat="1" applyFont="1" applyFill="1" applyBorder="1" applyAlignment="1">
      <alignment horizontal="center" vertical="top" wrapText="1"/>
    </xf>
    <xf numFmtId="165" fontId="8" fillId="7" borderId="0" xfId="0" applyNumberFormat="1" applyFont="1" applyFill="1" applyBorder="1" applyAlignment="1">
      <alignment horizontal="center" vertical="top" wrapText="1"/>
    </xf>
    <xf numFmtId="165" fontId="8" fillId="7" borderId="10" xfId="0" applyNumberFormat="1" applyFont="1" applyFill="1" applyBorder="1" applyAlignment="1">
      <alignment horizontal="center" vertical="top" wrapText="1"/>
    </xf>
    <xf numFmtId="165" fontId="8" fillId="7" borderId="48" xfId="0" applyNumberFormat="1" applyFont="1" applyFill="1" applyBorder="1" applyAlignment="1">
      <alignment horizontal="center" vertical="top" wrapText="1"/>
    </xf>
    <xf numFmtId="165" fontId="8" fillId="7" borderId="21" xfId="0" applyNumberFormat="1" applyFont="1" applyFill="1" applyBorder="1" applyAlignment="1">
      <alignment horizontal="center" vertical="top" wrapText="1"/>
    </xf>
    <xf numFmtId="0" fontId="1" fillId="6" borderId="43" xfId="0" applyFont="1" applyFill="1" applyBorder="1" applyAlignment="1">
      <alignment horizontal="center" vertical="top" wrapText="1"/>
    </xf>
    <xf numFmtId="0" fontId="1" fillId="6" borderId="59" xfId="0" applyFont="1" applyFill="1" applyBorder="1" applyAlignment="1">
      <alignment horizontal="center" vertical="top" wrapText="1"/>
    </xf>
    <xf numFmtId="0" fontId="1" fillId="6" borderId="44" xfId="0" applyFont="1" applyFill="1" applyBorder="1" applyAlignment="1">
      <alignment horizontal="center" vertical="top" wrapText="1"/>
    </xf>
    <xf numFmtId="0" fontId="1" fillId="0" borderId="73" xfId="0" applyFont="1" applyFill="1" applyBorder="1" applyAlignment="1">
      <alignment horizontal="center" vertical="top"/>
    </xf>
    <xf numFmtId="164" fontId="1" fillId="0" borderId="73" xfId="0" applyNumberFormat="1" applyFont="1" applyFill="1" applyBorder="1" applyAlignment="1">
      <alignment horizontal="center" vertical="top"/>
    </xf>
    <xf numFmtId="3" fontId="8" fillId="0" borderId="65" xfId="0" applyNumberFormat="1" applyFont="1" applyBorder="1" applyAlignment="1">
      <alignment horizontal="center" vertical="top" wrapText="1"/>
    </xf>
    <xf numFmtId="3" fontId="1" fillId="0" borderId="72" xfId="0" applyNumberFormat="1" applyFont="1" applyFill="1" applyBorder="1" applyAlignment="1">
      <alignment horizontal="center" vertical="center" wrapText="1"/>
    </xf>
    <xf numFmtId="3" fontId="1" fillId="0" borderId="65" xfId="0" applyNumberFormat="1" applyFont="1" applyFill="1" applyBorder="1" applyAlignment="1">
      <alignment vertical="top"/>
    </xf>
    <xf numFmtId="165" fontId="1" fillId="6" borderId="42" xfId="0" applyNumberFormat="1" applyFont="1" applyFill="1" applyBorder="1" applyAlignment="1">
      <alignment vertical="top"/>
    </xf>
    <xf numFmtId="164" fontId="1" fillId="0" borderId="44" xfId="0" applyNumberFormat="1" applyFont="1" applyFill="1" applyBorder="1" applyAlignment="1">
      <alignment vertical="top"/>
    </xf>
    <xf numFmtId="164" fontId="10" fillId="6" borderId="11" xfId="0" applyNumberFormat="1" applyFont="1" applyFill="1" applyBorder="1" applyAlignment="1">
      <alignment horizontal="center" vertical="top"/>
    </xf>
    <xf numFmtId="0" fontId="1" fillId="6" borderId="32" xfId="0" applyFont="1" applyFill="1" applyBorder="1" applyAlignment="1">
      <alignment vertical="top" wrapText="1"/>
    </xf>
    <xf numFmtId="49" fontId="1" fillId="4" borderId="29" xfId="0" applyNumberFormat="1" applyFont="1" applyFill="1" applyBorder="1" applyAlignment="1">
      <alignment horizontal="center" vertical="top"/>
    </xf>
    <xf numFmtId="49" fontId="13" fillId="0" borderId="3" xfId="0" applyNumberFormat="1" applyFont="1" applyBorder="1" applyAlignment="1">
      <alignment vertical="top"/>
    </xf>
    <xf numFmtId="3" fontId="1" fillId="0" borderId="31" xfId="0" applyNumberFormat="1" applyFont="1" applyBorder="1" applyAlignment="1">
      <alignment horizontal="center" vertical="center" wrapText="1"/>
    </xf>
    <xf numFmtId="3" fontId="1" fillId="0" borderId="40" xfId="0" applyNumberFormat="1" applyFont="1" applyBorder="1" applyAlignment="1">
      <alignment horizontal="center" vertical="top" wrapText="1"/>
    </xf>
    <xf numFmtId="165" fontId="1" fillId="6" borderId="4" xfId="0" applyNumberFormat="1" applyFont="1" applyFill="1" applyBorder="1" applyAlignment="1">
      <alignment horizontal="center" vertical="top"/>
    </xf>
    <xf numFmtId="164" fontId="1" fillId="6" borderId="77" xfId="0" applyNumberFormat="1" applyFont="1" applyFill="1" applyBorder="1" applyAlignment="1">
      <alignment horizontal="center" vertical="top" wrapText="1"/>
    </xf>
    <xf numFmtId="164" fontId="10" fillId="0" borderId="5" xfId="0" applyNumberFormat="1" applyFont="1" applyFill="1" applyBorder="1" applyAlignment="1">
      <alignment horizontal="center" vertical="top" wrapText="1"/>
    </xf>
    <xf numFmtId="3" fontId="1" fillId="0" borderId="7" xfId="0" applyNumberFormat="1" applyFont="1" applyFill="1" applyBorder="1" applyAlignment="1">
      <alignment vertical="top" wrapText="1"/>
    </xf>
    <xf numFmtId="3" fontId="10" fillId="0" borderId="30" xfId="0" applyNumberFormat="1" applyFont="1" applyFill="1" applyBorder="1" applyAlignment="1">
      <alignment horizontal="center" vertical="top" wrapText="1"/>
    </xf>
    <xf numFmtId="3" fontId="1" fillId="0" borderId="63" xfId="0" applyNumberFormat="1" applyFont="1" applyFill="1" applyBorder="1" applyAlignment="1">
      <alignment horizontal="center" vertical="top"/>
    </xf>
    <xf numFmtId="3" fontId="7" fillId="6" borderId="10" xfId="0" applyNumberFormat="1" applyFont="1" applyFill="1" applyBorder="1" applyAlignment="1">
      <alignment vertical="top" wrapText="1"/>
    </xf>
    <xf numFmtId="3" fontId="7" fillId="6" borderId="43" xfId="0" applyNumberFormat="1" applyFont="1" applyFill="1" applyBorder="1" applyAlignment="1">
      <alignment vertical="top" wrapText="1"/>
    </xf>
    <xf numFmtId="164" fontId="1" fillId="6" borderId="21" xfId="1" applyNumberFormat="1" applyFont="1" applyFill="1" applyBorder="1" applyAlignment="1">
      <alignment horizontal="left" vertical="top" wrapText="1"/>
    </xf>
    <xf numFmtId="0" fontId="10" fillId="6" borderId="18"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164" fontId="1" fillId="6" borderId="12" xfId="0" applyNumberFormat="1" applyFont="1" applyFill="1" applyBorder="1" applyAlignment="1">
      <alignment horizontal="center" vertical="top" wrapText="1"/>
    </xf>
    <xf numFmtId="3" fontId="8" fillId="6" borderId="13" xfId="0" applyNumberFormat="1" applyFont="1" applyFill="1" applyBorder="1" applyAlignment="1">
      <alignment horizontal="center" vertical="top"/>
    </xf>
    <xf numFmtId="3" fontId="8" fillId="6" borderId="12" xfId="0" applyNumberFormat="1" applyFont="1" applyFill="1" applyBorder="1" applyAlignment="1">
      <alignment horizontal="center" vertical="top"/>
    </xf>
    <xf numFmtId="164" fontId="8" fillId="6" borderId="12" xfId="0" applyNumberFormat="1" applyFont="1" applyFill="1" applyBorder="1" applyAlignment="1">
      <alignment horizontal="center" vertical="top" wrapText="1"/>
    </xf>
    <xf numFmtId="164" fontId="1" fillId="6" borderId="10"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3" fontId="1" fillId="6" borderId="12" xfId="0" applyNumberFormat="1" applyFont="1" applyFill="1" applyBorder="1" applyAlignment="1">
      <alignment horizontal="center" vertical="top" wrapText="1"/>
    </xf>
    <xf numFmtId="4" fontId="1" fillId="0" borderId="0" xfId="0" applyNumberFormat="1" applyFont="1" applyAlignment="1">
      <alignment vertical="top"/>
    </xf>
    <xf numFmtId="164" fontId="1" fillId="6" borderId="12" xfId="0" applyNumberFormat="1" applyFont="1" applyFill="1" applyBorder="1" applyAlignment="1">
      <alignment horizontal="center" vertical="top"/>
    </xf>
    <xf numFmtId="3" fontId="1" fillId="0" borderId="12" xfId="0" applyNumberFormat="1" applyFont="1" applyFill="1" applyBorder="1" applyAlignment="1">
      <alignment horizontal="center" vertical="top" wrapText="1"/>
    </xf>
    <xf numFmtId="164" fontId="1" fillId="6" borderId="32"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8" borderId="32" xfId="0" applyNumberFormat="1" applyFont="1" applyFill="1" applyBorder="1" applyAlignment="1">
      <alignment horizontal="center" vertical="top" wrapText="1"/>
    </xf>
    <xf numFmtId="164" fontId="1" fillId="8" borderId="10" xfId="0" applyNumberFormat="1" applyFont="1" applyFill="1" applyBorder="1" applyAlignment="1">
      <alignment horizontal="center" vertical="top" wrapText="1"/>
    </xf>
    <xf numFmtId="164" fontId="1" fillId="8" borderId="48" xfId="0" applyNumberFormat="1" applyFont="1" applyFill="1" applyBorder="1" applyAlignment="1">
      <alignment horizontal="center" vertical="top" wrapText="1"/>
    </xf>
    <xf numFmtId="3" fontId="1" fillId="0" borderId="11" xfId="0" applyNumberFormat="1" applyFont="1" applyFill="1" applyBorder="1" applyAlignment="1">
      <alignment horizontal="center" vertical="center" wrapText="1"/>
    </xf>
    <xf numFmtId="49" fontId="8" fillId="14" borderId="25" xfId="0" applyNumberFormat="1" applyFont="1" applyFill="1" applyBorder="1" applyAlignment="1">
      <alignment horizontal="center" vertical="top"/>
    </xf>
    <xf numFmtId="49" fontId="8" fillId="15" borderId="19" xfId="0" applyNumberFormat="1" applyFont="1" applyFill="1" applyBorder="1" applyAlignment="1">
      <alignment horizontal="center" vertical="top"/>
    </xf>
    <xf numFmtId="49" fontId="8" fillId="14" borderId="32" xfId="0" applyNumberFormat="1" applyFont="1" applyFill="1" applyBorder="1" applyAlignment="1">
      <alignment vertical="top"/>
    </xf>
    <xf numFmtId="49" fontId="8" fillId="14" borderId="29" xfId="0" applyNumberFormat="1" applyFont="1" applyFill="1" applyBorder="1" applyAlignment="1">
      <alignment horizontal="center" vertical="top"/>
    </xf>
    <xf numFmtId="49" fontId="8" fillId="14" borderId="32" xfId="0" applyNumberFormat="1" applyFont="1" applyFill="1" applyBorder="1" applyAlignment="1">
      <alignment horizontal="center" vertical="top"/>
    </xf>
    <xf numFmtId="49" fontId="8" fillId="14" borderId="49" xfId="0" applyNumberFormat="1" applyFont="1" applyFill="1" applyBorder="1" applyAlignment="1">
      <alignment horizontal="center" vertical="top"/>
    </xf>
    <xf numFmtId="49" fontId="8" fillId="14" borderId="29" xfId="0" applyNumberFormat="1" applyFont="1" applyFill="1" applyBorder="1" applyAlignment="1">
      <alignment vertical="top"/>
    </xf>
    <xf numFmtId="49" fontId="8" fillId="14" borderId="49" xfId="0" applyNumberFormat="1" applyFont="1" applyFill="1" applyBorder="1" applyAlignment="1">
      <alignment vertical="top"/>
    </xf>
    <xf numFmtId="49" fontId="8" fillId="14" borderId="2" xfId="0" applyNumberFormat="1" applyFont="1" applyFill="1" applyBorder="1" applyAlignment="1">
      <alignment vertical="top"/>
    </xf>
    <xf numFmtId="49" fontId="8" fillId="14" borderId="18" xfId="0" applyNumberFormat="1" applyFont="1" applyFill="1" applyBorder="1" applyAlignment="1">
      <alignment vertical="top"/>
    </xf>
    <xf numFmtId="49" fontId="8" fillId="14" borderId="9" xfId="0" applyNumberFormat="1" applyFont="1" applyFill="1" applyBorder="1" applyAlignment="1">
      <alignment vertical="top"/>
    </xf>
    <xf numFmtId="49" fontId="1" fillId="14" borderId="32" xfId="0" applyNumberFormat="1" applyFont="1" applyFill="1" applyBorder="1" applyAlignment="1">
      <alignment horizontal="center" vertical="top"/>
    </xf>
    <xf numFmtId="49" fontId="8" fillId="14" borderId="9" xfId="0" applyNumberFormat="1" applyFont="1" applyFill="1" applyBorder="1" applyAlignment="1">
      <alignment horizontal="center" vertical="top"/>
    </xf>
    <xf numFmtId="49" fontId="8" fillId="14" borderId="22" xfId="0" applyNumberFormat="1" applyFont="1" applyFill="1" applyBorder="1" applyAlignment="1">
      <alignment horizontal="center" vertical="top"/>
    </xf>
    <xf numFmtId="49" fontId="8" fillId="14" borderId="60" xfId="0" applyNumberFormat="1" applyFont="1" applyFill="1" applyBorder="1" applyAlignment="1">
      <alignment horizontal="center" vertical="top"/>
    </xf>
    <xf numFmtId="49" fontId="8" fillId="14" borderId="18" xfId="0" applyNumberFormat="1" applyFont="1" applyFill="1" applyBorder="1" applyAlignment="1">
      <alignment horizontal="center" vertical="top"/>
    </xf>
    <xf numFmtId="164" fontId="8" fillId="14" borderId="60" xfId="0" applyNumberFormat="1" applyFont="1" applyFill="1" applyBorder="1" applyAlignment="1">
      <alignment horizontal="center" vertical="top"/>
    </xf>
    <xf numFmtId="164" fontId="8" fillId="14" borderId="74" xfId="0" applyNumberFormat="1" applyFont="1" applyFill="1" applyBorder="1" applyAlignment="1">
      <alignment horizontal="center" vertical="top"/>
    </xf>
    <xf numFmtId="164" fontId="8" fillId="14" borderId="61" xfId="0" applyNumberFormat="1" applyFont="1" applyFill="1" applyBorder="1" applyAlignment="1">
      <alignment horizontal="center" vertical="top"/>
    </xf>
    <xf numFmtId="49" fontId="8" fillId="16" borderId="25" xfId="0" applyNumberFormat="1" applyFont="1" applyFill="1" applyBorder="1" applyAlignment="1">
      <alignment horizontal="center" vertical="top"/>
    </xf>
    <xf numFmtId="164" fontId="8" fillId="16" borderId="60" xfId="0" applyNumberFormat="1" applyFont="1" applyFill="1" applyBorder="1" applyAlignment="1">
      <alignment horizontal="center" vertical="top"/>
    </xf>
    <xf numFmtId="164" fontId="8" fillId="16" borderId="74" xfId="0" applyNumberFormat="1" applyFont="1" applyFill="1" applyBorder="1" applyAlignment="1">
      <alignment horizontal="center" vertical="top"/>
    </xf>
    <xf numFmtId="164" fontId="8" fillId="16" borderId="61" xfId="0" applyNumberFormat="1" applyFont="1" applyFill="1" applyBorder="1" applyAlignment="1">
      <alignment horizontal="center" vertical="top"/>
    </xf>
    <xf numFmtId="164" fontId="8" fillId="16" borderId="33" xfId="0" applyNumberFormat="1" applyFont="1" applyFill="1" applyBorder="1" applyAlignment="1">
      <alignment horizontal="center" vertical="top" wrapText="1"/>
    </xf>
    <xf numFmtId="164" fontId="8" fillId="16" borderId="37" xfId="0" applyNumberFormat="1" applyFont="1" applyFill="1" applyBorder="1" applyAlignment="1">
      <alignment horizontal="center" vertical="top" wrapText="1"/>
    </xf>
    <xf numFmtId="164" fontId="8" fillId="16" borderId="58" xfId="0" applyNumberFormat="1" applyFont="1" applyFill="1" applyBorder="1" applyAlignment="1">
      <alignment horizontal="center" vertical="top" wrapText="1"/>
    </xf>
    <xf numFmtId="164" fontId="8" fillId="16" borderId="33" xfId="0" applyNumberFormat="1" applyFont="1" applyFill="1" applyBorder="1" applyAlignment="1">
      <alignment horizontal="center" vertical="top"/>
    </xf>
    <xf numFmtId="164" fontId="8" fillId="16" borderId="37" xfId="0" applyNumberFormat="1" applyFont="1" applyFill="1" applyBorder="1" applyAlignment="1">
      <alignment horizontal="center" vertical="top"/>
    </xf>
    <xf numFmtId="164" fontId="8" fillId="16" borderId="14" xfId="0" applyNumberFormat="1" applyFont="1" applyFill="1" applyBorder="1" applyAlignment="1">
      <alignment horizontal="center" vertical="top"/>
    </xf>
    <xf numFmtId="164" fontId="8" fillId="16" borderId="58" xfId="0" applyNumberFormat="1" applyFont="1" applyFill="1" applyBorder="1" applyAlignment="1">
      <alignment horizontal="center" vertical="top"/>
    </xf>
    <xf numFmtId="3" fontId="8" fillId="7" borderId="22" xfId="0" applyNumberFormat="1" applyFont="1" applyFill="1" applyBorder="1" applyAlignment="1">
      <alignment horizontal="right" vertical="top"/>
    </xf>
    <xf numFmtId="3" fontId="8" fillId="7" borderId="23" xfId="0" applyNumberFormat="1" applyFont="1" applyFill="1" applyBorder="1" applyAlignment="1">
      <alignment horizontal="right" vertical="top"/>
    </xf>
    <xf numFmtId="3" fontId="8" fillId="7" borderId="24" xfId="0" applyNumberFormat="1" applyFont="1" applyFill="1" applyBorder="1" applyAlignment="1">
      <alignment horizontal="right" vertical="top"/>
    </xf>
    <xf numFmtId="3" fontId="8" fillId="8" borderId="0" xfId="0" applyNumberFormat="1" applyFont="1" applyFill="1" applyBorder="1" applyAlignment="1">
      <alignment horizontal="center" vertical="top" wrapText="1"/>
    </xf>
    <xf numFmtId="3" fontId="1" fillId="8" borderId="0" xfId="0" applyNumberFormat="1" applyFont="1" applyFill="1" applyBorder="1" applyAlignment="1">
      <alignment horizontal="center" vertical="top" wrapText="1"/>
    </xf>
    <xf numFmtId="3" fontId="1" fillId="0" borderId="0" xfId="0" applyNumberFormat="1" applyFont="1" applyAlignment="1">
      <alignment horizontal="center" vertical="center" wrapText="1"/>
    </xf>
    <xf numFmtId="3" fontId="8" fillId="3" borderId="33" xfId="0" applyNumberFormat="1" applyFont="1" applyFill="1" applyBorder="1" applyAlignment="1">
      <alignment horizontal="left" vertical="top"/>
    </xf>
    <xf numFmtId="3" fontId="8" fillId="3" borderId="14" xfId="0" applyNumberFormat="1" applyFont="1" applyFill="1" applyBorder="1" applyAlignment="1">
      <alignment horizontal="left" vertical="top"/>
    </xf>
    <xf numFmtId="3" fontId="8" fillId="3" borderId="15" xfId="0" applyNumberFormat="1" applyFont="1" applyFill="1" applyBorder="1" applyAlignment="1">
      <alignment horizontal="left" vertical="top"/>
    </xf>
    <xf numFmtId="3" fontId="1" fillId="0" borderId="33" xfId="0" applyNumberFormat="1" applyFont="1" applyBorder="1" applyAlignment="1">
      <alignment horizontal="left" vertical="top"/>
    </xf>
    <xf numFmtId="3" fontId="1" fillId="0" borderId="14" xfId="0" applyNumberFormat="1" applyFont="1" applyBorder="1" applyAlignment="1">
      <alignment horizontal="left" vertical="top"/>
    </xf>
    <xf numFmtId="3" fontId="1" fillId="0" borderId="15" xfId="0" applyNumberFormat="1" applyFont="1" applyBorder="1" applyAlignment="1">
      <alignment horizontal="left" vertical="top"/>
    </xf>
    <xf numFmtId="3" fontId="1" fillId="0" borderId="33" xfId="0" applyNumberFormat="1" applyFont="1" applyBorder="1" applyAlignment="1">
      <alignment horizontal="left" vertical="top" wrapText="1"/>
    </xf>
    <xf numFmtId="3" fontId="1" fillId="0" borderId="14" xfId="0" applyNumberFormat="1" applyFont="1" applyBorder="1" applyAlignment="1">
      <alignment horizontal="left" vertical="top" wrapText="1"/>
    </xf>
    <xf numFmtId="3" fontId="1" fillId="0" borderId="15" xfId="0" applyNumberFormat="1" applyFont="1" applyBorder="1" applyAlignment="1">
      <alignment horizontal="left" vertical="top" wrapText="1"/>
    </xf>
    <xf numFmtId="3" fontId="8" fillId="0" borderId="27" xfId="0" applyNumberFormat="1" applyFont="1" applyFill="1" applyBorder="1" applyAlignment="1">
      <alignment horizontal="center" wrapText="1"/>
    </xf>
    <xf numFmtId="3" fontId="1" fillId="0" borderId="6" xfId="0" applyNumberFormat="1"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5" fillId="0" borderId="5" xfId="0" applyNumberFormat="1" applyFont="1" applyBorder="1" applyAlignment="1">
      <alignment horizontal="center" vertical="top" wrapText="1"/>
    </xf>
    <xf numFmtId="3" fontId="15" fillId="0" borderId="12" xfId="0" applyNumberFormat="1" applyFont="1" applyBorder="1" applyAlignment="1">
      <alignment horizontal="center" vertical="top" wrapText="1"/>
    </xf>
    <xf numFmtId="3" fontId="15" fillId="0" borderId="21" xfId="0" applyNumberFormat="1" applyFont="1" applyBorder="1" applyAlignment="1">
      <alignment horizontal="center" vertical="top" wrapText="1"/>
    </xf>
    <xf numFmtId="3" fontId="8" fillId="5" borderId="50" xfId="0" applyNumberFormat="1" applyFont="1" applyFill="1" applyBorder="1" applyAlignment="1">
      <alignment horizontal="right" vertical="top"/>
    </xf>
    <xf numFmtId="3" fontId="8" fillId="5" borderId="27" xfId="0" applyNumberFormat="1" applyFont="1" applyFill="1" applyBorder="1" applyAlignment="1">
      <alignment horizontal="right" vertical="top"/>
    </xf>
    <xf numFmtId="3" fontId="8" fillId="5" borderId="28" xfId="0" applyNumberFormat="1" applyFont="1" applyFill="1" applyBorder="1" applyAlignment="1">
      <alignment horizontal="right" vertical="top"/>
    </xf>
    <xf numFmtId="3" fontId="8" fillId="5" borderId="60" xfId="0" applyNumberFormat="1" applyFont="1" applyFill="1" applyBorder="1" applyAlignment="1">
      <alignment horizontal="center" vertical="top" wrapText="1"/>
    </xf>
    <xf numFmtId="3" fontId="8" fillId="5" borderId="27" xfId="0" applyNumberFormat="1" applyFont="1" applyFill="1" applyBorder="1" applyAlignment="1">
      <alignment horizontal="center" vertical="top" wrapText="1"/>
    </xf>
    <xf numFmtId="3" fontId="8" fillId="5" borderId="28" xfId="0" applyNumberFormat="1" applyFont="1" applyFill="1" applyBorder="1" applyAlignment="1">
      <alignment horizontal="center" vertical="top" wrapText="1"/>
    </xf>
    <xf numFmtId="3" fontId="8" fillId="4" borderId="26" xfId="0" applyNumberFormat="1" applyFont="1" applyFill="1" applyBorder="1" applyAlignment="1">
      <alignment horizontal="right" vertical="top"/>
    </xf>
    <xf numFmtId="3" fontId="8" fillId="4" borderId="27" xfId="0" applyNumberFormat="1" applyFont="1" applyFill="1" applyBorder="1" applyAlignment="1">
      <alignment horizontal="right" vertical="top"/>
    </xf>
    <xf numFmtId="3" fontId="8" fillId="4" borderId="28" xfId="0" applyNumberFormat="1" applyFont="1" applyFill="1" applyBorder="1" applyAlignment="1">
      <alignment horizontal="right" vertical="top"/>
    </xf>
    <xf numFmtId="3" fontId="8" fillId="4" borderId="60" xfId="0" applyNumberFormat="1" applyFont="1" applyFill="1" applyBorder="1" applyAlignment="1">
      <alignment horizontal="center" vertical="top" wrapText="1"/>
    </xf>
    <xf numFmtId="3" fontId="8" fillId="4" borderId="27" xfId="0" applyNumberFormat="1" applyFont="1" applyFill="1" applyBorder="1" applyAlignment="1">
      <alignment horizontal="center" vertical="top" wrapText="1"/>
    </xf>
    <xf numFmtId="3" fontId="8" fillId="4" borderId="28" xfId="0" applyNumberFormat="1" applyFont="1" applyFill="1" applyBorder="1" applyAlignment="1">
      <alignment horizontal="center" vertical="top" wrapText="1"/>
    </xf>
    <xf numFmtId="3" fontId="8" fillId="3" borderId="26" xfId="0" applyNumberFormat="1" applyFont="1" applyFill="1" applyBorder="1" applyAlignment="1">
      <alignment horizontal="right" vertical="top"/>
    </xf>
    <xf numFmtId="3" fontId="8" fillId="3" borderId="27" xfId="0" applyNumberFormat="1" applyFont="1" applyFill="1" applyBorder="1" applyAlignment="1">
      <alignment horizontal="right" vertical="top"/>
    </xf>
    <xf numFmtId="3" fontId="8" fillId="3" borderId="28" xfId="0" applyNumberFormat="1" applyFont="1" applyFill="1" applyBorder="1" applyAlignment="1">
      <alignment horizontal="right" vertical="top"/>
    </xf>
    <xf numFmtId="3" fontId="8" fillId="3" borderId="60" xfId="0" applyNumberFormat="1" applyFont="1" applyFill="1" applyBorder="1" applyAlignment="1">
      <alignment horizontal="center" vertical="top" wrapText="1"/>
    </xf>
    <xf numFmtId="3" fontId="8" fillId="3" borderId="27" xfId="0" applyNumberFormat="1" applyFont="1" applyFill="1" applyBorder="1" applyAlignment="1">
      <alignment horizontal="center" vertical="top" wrapText="1"/>
    </xf>
    <xf numFmtId="3" fontId="8" fillId="3" borderId="28" xfId="0" applyNumberFormat="1" applyFont="1" applyFill="1" applyBorder="1" applyAlignment="1">
      <alignment horizontal="center" vertical="top" wrapText="1"/>
    </xf>
    <xf numFmtId="3" fontId="7" fillId="6" borderId="16" xfId="0" applyNumberFormat="1" applyFont="1" applyFill="1" applyBorder="1" applyAlignment="1">
      <alignment horizontal="left" vertical="top" wrapText="1"/>
    </xf>
    <xf numFmtId="3" fontId="7" fillId="6" borderId="10" xfId="0" applyNumberFormat="1" applyFont="1" applyFill="1" applyBorder="1" applyAlignment="1">
      <alignment horizontal="left" vertical="top" wrapText="1"/>
    </xf>
    <xf numFmtId="3" fontId="7" fillId="6" borderId="43" xfId="0" applyNumberFormat="1" applyFont="1" applyFill="1" applyBorder="1" applyAlignment="1">
      <alignment horizontal="left" vertical="top" wrapText="1"/>
    </xf>
    <xf numFmtId="3" fontId="1" fillId="6"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3" fontId="1" fillId="6" borderId="16" xfId="0" applyNumberFormat="1" applyFont="1" applyFill="1" applyBorder="1" applyAlignment="1">
      <alignment horizontal="left" vertical="top" wrapText="1"/>
    </xf>
    <xf numFmtId="3" fontId="1" fillId="6" borderId="10" xfId="0" applyNumberFormat="1" applyFont="1" applyFill="1" applyBorder="1" applyAlignment="1">
      <alignment horizontal="left" vertical="top" wrapText="1"/>
    </xf>
    <xf numFmtId="164" fontId="7" fillId="6" borderId="32" xfId="0" applyNumberFormat="1" applyFont="1" applyFill="1" applyBorder="1" applyAlignment="1">
      <alignment horizontal="center" vertical="top" wrapText="1"/>
    </xf>
    <xf numFmtId="164" fontId="7" fillId="6" borderId="12" xfId="0" applyNumberFormat="1" applyFont="1" applyFill="1" applyBorder="1" applyAlignment="1">
      <alignment horizontal="center" vertical="top"/>
    </xf>
    <xf numFmtId="164" fontId="7" fillId="6" borderId="32" xfId="0" applyNumberFormat="1" applyFont="1" applyFill="1" applyBorder="1" applyAlignment="1">
      <alignment horizontal="center" vertical="top"/>
    </xf>
    <xf numFmtId="3" fontId="7" fillId="6" borderId="12" xfId="0" applyNumberFormat="1" applyFont="1" applyFill="1" applyBorder="1" applyAlignment="1">
      <alignment horizontal="center" vertical="top"/>
    </xf>
    <xf numFmtId="164" fontId="1" fillId="6" borderId="12" xfId="0" applyNumberFormat="1" applyFont="1" applyFill="1" applyBorder="1" applyAlignment="1">
      <alignment horizontal="center" vertical="top" wrapText="1"/>
    </xf>
    <xf numFmtId="3" fontId="7" fillId="0" borderId="4" xfId="0" applyNumberFormat="1" applyFont="1" applyFill="1" applyBorder="1" applyAlignment="1">
      <alignment horizontal="center" vertical="center" textRotation="90" wrapText="1"/>
    </xf>
    <xf numFmtId="3" fontId="7" fillId="0" borderId="11" xfId="0" applyNumberFormat="1" applyFont="1" applyFill="1" applyBorder="1" applyAlignment="1">
      <alignment horizontal="center" vertical="center" textRotation="90" wrapText="1"/>
    </xf>
    <xf numFmtId="3" fontId="1" fillId="8" borderId="16" xfId="0" applyNumberFormat="1" applyFont="1" applyFill="1" applyBorder="1" applyAlignment="1">
      <alignment horizontal="left" vertical="top" wrapText="1"/>
    </xf>
    <xf numFmtId="3" fontId="1" fillId="8" borderId="10" xfId="0" applyNumberFormat="1" applyFont="1" applyFill="1" applyBorder="1" applyAlignment="1">
      <alignment horizontal="left" vertical="top" wrapText="1"/>
    </xf>
    <xf numFmtId="3" fontId="1" fillId="8" borderId="43" xfId="0" applyNumberFormat="1" applyFont="1" applyFill="1" applyBorder="1" applyAlignment="1">
      <alignment horizontal="left" vertical="top" wrapText="1"/>
    </xf>
    <xf numFmtId="3" fontId="1" fillId="6" borderId="19" xfId="0" applyNumberFormat="1" applyFont="1" applyFill="1" applyBorder="1" applyAlignment="1">
      <alignment horizontal="left" vertical="top" wrapText="1"/>
    </xf>
    <xf numFmtId="164" fontId="1" fillId="6" borderId="9" xfId="0" applyNumberFormat="1" applyFont="1" applyFill="1" applyBorder="1" applyAlignment="1">
      <alignment horizontal="right" vertical="top" wrapText="1"/>
    </xf>
    <xf numFmtId="3" fontId="8" fillId="5" borderId="22" xfId="0" applyNumberFormat="1" applyFont="1" applyFill="1" applyBorder="1" applyAlignment="1">
      <alignment horizontal="right" vertical="top"/>
    </xf>
    <xf numFmtId="3" fontId="8" fillId="5" borderId="23" xfId="0" applyNumberFormat="1" applyFont="1" applyFill="1" applyBorder="1" applyAlignment="1">
      <alignment horizontal="right" vertical="top"/>
    </xf>
    <xf numFmtId="3" fontId="8" fillId="5" borderId="24" xfId="0" applyNumberFormat="1" applyFont="1" applyFill="1" applyBorder="1" applyAlignment="1">
      <alignment horizontal="right" vertical="top"/>
    </xf>
    <xf numFmtId="3" fontId="8" fillId="5" borderId="22" xfId="0" applyNumberFormat="1" applyFont="1" applyFill="1" applyBorder="1" applyAlignment="1">
      <alignment horizontal="center" vertical="top" wrapText="1"/>
    </xf>
    <xf numFmtId="3" fontId="8" fillId="5" borderId="23" xfId="0" applyNumberFormat="1" applyFont="1" applyFill="1" applyBorder="1" applyAlignment="1">
      <alignment horizontal="center" vertical="top" wrapText="1"/>
    </xf>
    <xf numFmtId="3" fontId="8" fillId="5" borderId="24" xfId="0" applyNumberFormat="1" applyFont="1" applyFill="1" applyBorder="1" applyAlignment="1">
      <alignment horizontal="center" vertical="top" wrapText="1"/>
    </xf>
    <xf numFmtId="3" fontId="8" fillId="5" borderId="60" xfId="0" applyNumberFormat="1" applyFont="1" applyFill="1" applyBorder="1" applyAlignment="1">
      <alignment horizontal="left" vertical="top" wrapText="1"/>
    </xf>
    <xf numFmtId="3" fontId="8" fillId="5" borderId="27" xfId="0" applyNumberFormat="1" applyFont="1" applyFill="1" applyBorder="1" applyAlignment="1">
      <alignment horizontal="left" vertical="top" wrapText="1"/>
    </xf>
    <xf numFmtId="3" fontId="8" fillId="5" borderId="28" xfId="0" applyNumberFormat="1" applyFont="1" applyFill="1" applyBorder="1" applyAlignment="1">
      <alignment horizontal="left" vertical="top" wrapText="1"/>
    </xf>
    <xf numFmtId="3" fontId="1" fillId="6" borderId="3" xfId="0" applyNumberFormat="1" applyFont="1" applyFill="1" applyBorder="1" applyAlignment="1">
      <alignment horizontal="left" vertical="top" wrapText="1"/>
    </xf>
    <xf numFmtId="3" fontId="1" fillId="0" borderId="4" xfId="0" applyNumberFormat="1" applyFont="1" applyFill="1" applyBorder="1" applyAlignment="1">
      <alignment horizontal="center" vertical="center" textRotation="90" wrapText="1"/>
    </xf>
    <xf numFmtId="3" fontId="1" fillId="0" borderId="11" xfId="0" applyNumberFormat="1" applyFont="1" applyFill="1" applyBorder="1" applyAlignment="1">
      <alignment horizontal="center" vertical="center" textRotation="90" wrapText="1"/>
    </xf>
    <xf numFmtId="3" fontId="1" fillId="6" borderId="47" xfId="0" applyNumberFormat="1" applyFont="1" applyFill="1" applyBorder="1" applyAlignment="1">
      <alignment horizontal="left" vertical="top" wrapText="1"/>
    </xf>
    <xf numFmtId="3" fontId="1" fillId="6" borderId="49" xfId="0" applyNumberFormat="1" applyFont="1" applyFill="1" applyBorder="1" applyAlignment="1">
      <alignment horizontal="left" vertical="top" wrapText="1"/>
    </xf>
    <xf numFmtId="3" fontId="1" fillId="6" borderId="43" xfId="0" applyNumberFormat="1" applyFont="1" applyFill="1" applyBorder="1" applyAlignment="1">
      <alignment horizontal="left" vertical="top" wrapText="1"/>
    </xf>
    <xf numFmtId="3" fontId="7" fillId="6" borderId="32" xfId="0" applyNumberFormat="1" applyFont="1" applyFill="1" applyBorder="1" applyAlignment="1">
      <alignment horizontal="left" vertical="top" wrapText="1"/>
    </xf>
    <xf numFmtId="3" fontId="1" fillId="6" borderId="39" xfId="0" applyNumberFormat="1" applyFont="1" applyFill="1" applyBorder="1" applyAlignment="1">
      <alignment horizontal="center" vertical="center" textRotation="90" wrapText="1"/>
    </xf>
    <xf numFmtId="49" fontId="8" fillId="0" borderId="10" xfId="0" applyNumberFormat="1" applyFont="1" applyBorder="1" applyAlignment="1">
      <alignment horizontal="center" vertical="top"/>
    </xf>
    <xf numFmtId="3" fontId="8" fillId="6" borderId="13" xfId="0" applyNumberFormat="1" applyFont="1" applyFill="1" applyBorder="1" applyAlignment="1">
      <alignment horizontal="center" vertical="top"/>
    </xf>
    <xf numFmtId="3" fontId="8" fillId="6" borderId="65"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1" fillId="6" borderId="12" xfId="0" applyNumberFormat="1" applyFont="1" applyFill="1" applyBorder="1" applyAlignment="1">
      <alignment horizontal="left" vertical="top" wrapText="1"/>
    </xf>
    <xf numFmtId="3" fontId="8" fillId="7" borderId="57" xfId="0" applyNumberFormat="1" applyFont="1" applyFill="1" applyBorder="1" applyAlignment="1">
      <alignment horizontal="right" vertical="top" wrapText="1"/>
    </xf>
    <xf numFmtId="3" fontId="8" fillId="7" borderId="53" xfId="0" applyNumberFormat="1" applyFont="1" applyFill="1" applyBorder="1" applyAlignment="1">
      <alignment horizontal="right" vertical="top" wrapText="1"/>
    </xf>
    <xf numFmtId="3" fontId="8" fillId="7" borderId="64" xfId="0" applyNumberFormat="1" applyFont="1" applyFill="1" applyBorder="1" applyAlignment="1">
      <alignment horizontal="right" vertical="top" wrapText="1"/>
    </xf>
    <xf numFmtId="3" fontId="1" fillId="6" borderId="32" xfId="0" applyNumberFormat="1" applyFont="1" applyFill="1" applyBorder="1" applyAlignment="1">
      <alignment horizontal="left" vertical="top" wrapText="1"/>
    </xf>
    <xf numFmtId="3" fontId="1" fillId="6" borderId="11" xfId="0" applyNumberFormat="1" applyFont="1" applyFill="1" applyBorder="1" applyAlignment="1">
      <alignment horizontal="center" vertical="center" textRotation="90" wrapText="1"/>
    </xf>
    <xf numFmtId="3" fontId="1" fillId="0" borderId="44"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top"/>
    </xf>
    <xf numFmtId="3" fontId="1" fillId="0" borderId="3" xfId="0" applyNumberFormat="1" applyFont="1" applyFill="1" applyBorder="1" applyAlignment="1">
      <alignment horizontal="left" vertical="top" wrapText="1"/>
    </xf>
    <xf numFmtId="3" fontId="1" fillId="0" borderId="10" xfId="0" applyNumberFormat="1" applyFont="1" applyFill="1" applyBorder="1" applyAlignment="1">
      <alignment horizontal="left" vertical="top" wrapText="1"/>
    </xf>
    <xf numFmtId="3" fontId="1" fillId="0" borderId="19" xfId="0" applyNumberFormat="1" applyFont="1" applyFill="1" applyBorder="1" applyAlignment="1">
      <alignment horizontal="left" vertical="top" wrapText="1"/>
    </xf>
    <xf numFmtId="3" fontId="1" fillId="0" borderId="5" xfId="0" applyNumberFormat="1" applyFont="1" applyBorder="1" applyAlignment="1">
      <alignment horizontal="left" vertical="top" wrapText="1"/>
    </xf>
    <xf numFmtId="3" fontId="1" fillId="0" borderId="12" xfId="0" applyNumberFormat="1" applyFont="1" applyBorder="1" applyAlignment="1">
      <alignment horizontal="left" vertical="top" wrapText="1"/>
    </xf>
    <xf numFmtId="3" fontId="1" fillId="0" borderId="21" xfId="0" applyNumberFormat="1" applyFont="1" applyBorder="1" applyAlignment="1">
      <alignment horizontal="left" vertical="top" wrapText="1"/>
    </xf>
    <xf numFmtId="3" fontId="14" fillId="0" borderId="3" xfId="0" applyNumberFormat="1" applyFont="1" applyFill="1" applyBorder="1" applyAlignment="1">
      <alignment horizontal="left" vertical="top" wrapText="1"/>
    </xf>
    <xf numFmtId="3" fontId="14" fillId="0" borderId="10" xfId="0" applyNumberFormat="1" applyFont="1" applyFill="1" applyBorder="1" applyAlignment="1">
      <alignment horizontal="left" vertical="top" wrapText="1"/>
    </xf>
    <xf numFmtId="3" fontId="1" fillId="0" borderId="17" xfId="0" applyNumberFormat="1" applyFont="1" applyBorder="1" applyAlignment="1">
      <alignment horizontal="center" vertical="top"/>
    </xf>
    <xf numFmtId="3" fontId="1" fillId="0" borderId="11" xfId="0" applyNumberFormat="1" applyFont="1" applyBorder="1" applyAlignment="1">
      <alignment horizontal="center" vertical="top"/>
    </xf>
    <xf numFmtId="3" fontId="1" fillId="0" borderId="44" xfId="0" applyNumberFormat="1" applyFont="1" applyBorder="1" applyAlignment="1">
      <alignment horizontal="center" vertical="top"/>
    </xf>
    <xf numFmtId="3" fontId="1" fillId="0" borderId="16" xfId="0" applyNumberFormat="1" applyFont="1" applyFill="1" applyBorder="1" applyAlignment="1">
      <alignment horizontal="left" vertical="top" wrapText="1"/>
    </xf>
    <xf numFmtId="3" fontId="1" fillId="0" borderId="43" xfId="0" applyNumberFormat="1" applyFont="1" applyFill="1" applyBorder="1" applyAlignment="1">
      <alignment horizontal="left" vertical="top" wrapText="1"/>
    </xf>
    <xf numFmtId="164" fontId="1" fillId="6" borderId="65" xfId="0" applyNumberFormat="1" applyFont="1" applyFill="1" applyBorder="1" applyAlignment="1">
      <alignment horizontal="center" vertical="top" wrapText="1"/>
    </xf>
    <xf numFmtId="164" fontId="8" fillId="6" borderId="12" xfId="0" applyNumberFormat="1" applyFont="1" applyFill="1" applyBorder="1" applyAlignment="1">
      <alignment horizontal="center" vertical="top" wrapText="1"/>
    </xf>
    <xf numFmtId="164" fontId="8" fillId="6" borderId="65" xfId="0" applyNumberFormat="1" applyFont="1" applyFill="1" applyBorder="1" applyAlignment="1">
      <alignment horizontal="center" vertical="top" wrapText="1"/>
    </xf>
    <xf numFmtId="3" fontId="1" fillId="0" borderId="65" xfId="0" applyNumberFormat="1" applyFont="1" applyBorder="1" applyAlignment="1">
      <alignment horizontal="left" vertical="top" wrapText="1"/>
    </xf>
    <xf numFmtId="3" fontId="1" fillId="0" borderId="16" xfId="0" applyNumberFormat="1" applyFont="1" applyBorder="1" applyAlignment="1">
      <alignment horizontal="center" vertical="top"/>
    </xf>
    <xf numFmtId="3" fontId="1" fillId="0" borderId="10" xfId="0" applyNumberFormat="1" applyFont="1" applyBorder="1" applyAlignment="1">
      <alignment horizontal="center" vertical="top"/>
    </xf>
    <xf numFmtId="3" fontId="1" fillId="0" borderId="43" xfId="0" applyNumberFormat="1" applyFont="1" applyBorder="1" applyAlignment="1">
      <alignment horizontal="center" vertical="top"/>
    </xf>
    <xf numFmtId="3" fontId="1" fillId="8" borderId="12" xfId="0" applyNumberFormat="1" applyFont="1" applyFill="1" applyBorder="1" applyAlignment="1">
      <alignment horizontal="left" vertical="top" wrapText="1"/>
    </xf>
    <xf numFmtId="3" fontId="1" fillId="8" borderId="65" xfId="0" applyNumberFormat="1" applyFont="1" applyFill="1" applyBorder="1" applyAlignment="1">
      <alignment horizontal="left" vertical="top" wrapText="1"/>
    </xf>
    <xf numFmtId="3" fontId="1" fillId="0" borderId="9" xfId="2" applyNumberFormat="1" applyFont="1" applyFill="1" applyBorder="1" applyAlignment="1">
      <alignment horizontal="center" vertical="top"/>
    </xf>
    <xf numFmtId="3" fontId="1" fillId="0" borderId="42" xfId="2" applyNumberFormat="1" applyFont="1" applyFill="1" applyBorder="1" applyAlignment="1">
      <alignment horizontal="center" vertical="top"/>
    </xf>
    <xf numFmtId="3" fontId="8" fillId="5" borderId="26" xfId="0" applyNumberFormat="1" applyFont="1" applyFill="1" applyBorder="1" applyAlignment="1">
      <alignment horizontal="left" vertical="top" wrapText="1"/>
    </xf>
    <xf numFmtId="3" fontId="12" fillId="0" borderId="3" xfId="0" applyNumberFormat="1" applyFont="1" applyFill="1" applyBorder="1" applyAlignment="1">
      <alignment horizontal="left" vertical="top" wrapText="1"/>
    </xf>
    <xf numFmtId="3" fontId="12" fillId="0" borderId="10" xfId="0" applyNumberFormat="1" applyFont="1" applyFill="1" applyBorder="1" applyAlignment="1">
      <alignment horizontal="left" vertical="top" wrapText="1"/>
    </xf>
    <xf numFmtId="3" fontId="1" fillId="6" borderId="65"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8" fillId="5" borderId="26" xfId="0" applyNumberFormat="1" applyFont="1" applyFill="1" applyBorder="1" applyAlignment="1">
      <alignment horizontal="right" vertical="top"/>
    </xf>
    <xf numFmtId="3" fontId="8" fillId="0" borderId="3" xfId="0" applyNumberFormat="1" applyFont="1" applyFill="1" applyBorder="1" applyAlignment="1">
      <alignment horizontal="left" vertical="top" wrapText="1"/>
    </xf>
    <xf numFmtId="3" fontId="8" fillId="0" borderId="10" xfId="0" applyNumberFormat="1" applyFont="1" applyFill="1" applyBorder="1" applyAlignment="1">
      <alignment horizontal="left" vertical="top" wrapText="1"/>
    </xf>
    <xf numFmtId="3" fontId="1" fillId="0" borderId="20" xfId="0" applyNumberFormat="1" applyFont="1" applyFill="1" applyBorder="1" applyAlignment="1">
      <alignment horizontal="center" vertical="center" textRotation="90" wrapText="1"/>
    </xf>
    <xf numFmtId="3" fontId="8" fillId="0" borderId="5" xfId="0" applyNumberFormat="1" applyFont="1" applyBorder="1" applyAlignment="1">
      <alignment horizontal="center" vertical="top"/>
    </xf>
    <xf numFmtId="3" fontId="8" fillId="0" borderId="21" xfId="0" applyNumberFormat="1" applyFont="1" applyBorder="1" applyAlignment="1">
      <alignment horizontal="center" vertical="top"/>
    </xf>
    <xf numFmtId="3" fontId="1" fillId="6" borderId="29" xfId="0" applyNumberFormat="1" applyFont="1" applyFill="1" applyBorder="1" applyAlignment="1">
      <alignment horizontal="left" vertical="top" wrapText="1"/>
    </xf>
    <xf numFmtId="3" fontId="1" fillId="6" borderId="0" xfId="0" applyNumberFormat="1" applyFont="1" applyFill="1" applyAlignment="1">
      <alignment horizontal="center" vertical="top" wrapText="1"/>
    </xf>
    <xf numFmtId="3" fontId="8" fillId="6" borderId="3" xfId="0" applyNumberFormat="1" applyFont="1" applyFill="1" applyBorder="1" applyAlignment="1">
      <alignment horizontal="left" vertical="top" wrapText="1"/>
    </xf>
    <xf numFmtId="3" fontId="8" fillId="6" borderId="10" xfId="0" applyNumberFormat="1" applyFont="1" applyFill="1" applyBorder="1" applyAlignment="1">
      <alignment horizontal="left" vertical="top" wrapText="1"/>
    </xf>
    <xf numFmtId="3" fontId="1" fillId="0" borderId="17" xfId="0" applyNumberFormat="1" applyFont="1" applyBorder="1" applyAlignment="1">
      <alignment horizontal="center" vertical="center" textRotation="90"/>
    </xf>
    <xf numFmtId="3" fontId="1" fillId="0" borderId="20" xfId="0" applyNumberFormat="1" applyFont="1" applyBorder="1" applyAlignment="1">
      <alignment horizontal="center" vertical="center" textRotation="90"/>
    </xf>
    <xf numFmtId="3" fontId="8" fillId="2" borderId="6" xfId="0" applyNumberFormat="1" applyFont="1" applyFill="1" applyBorder="1" applyAlignment="1">
      <alignment horizontal="left" vertical="top" wrapText="1"/>
    </xf>
    <xf numFmtId="3" fontId="8" fillId="2" borderId="7" xfId="0" applyNumberFormat="1" applyFont="1" applyFill="1" applyBorder="1" applyAlignment="1">
      <alignment horizontal="left" vertical="top" wrapText="1"/>
    </xf>
    <xf numFmtId="3" fontId="8" fillId="2" borderId="8" xfId="0" applyNumberFormat="1" applyFont="1" applyFill="1" applyBorder="1" applyAlignment="1">
      <alignment horizontal="left" vertical="top" wrapText="1"/>
    </xf>
    <xf numFmtId="3" fontId="8" fillId="3" borderId="22" xfId="0" applyNumberFormat="1" applyFont="1" applyFill="1" applyBorder="1" applyAlignment="1">
      <alignment horizontal="left" vertical="top" wrapText="1"/>
    </xf>
    <xf numFmtId="3" fontId="8" fillId="3" borderId="23" xfId="0" applyNumberFormat="1" applyFont="1" applyFill="1" applyBorder="1" applyAlignment="1">
      <alignment horizontal="left" vertical="top" wrapText="1"/>
    </xf>
    <xf numFmtId="3" fontId="8" fillId="3" borderId="24" xfId="0" applyNumberFormat="1" applyFont="1" applyFill="1" applyBorder="1" applyAlignment="1">
      <alignment horizontal="left" vertical="top" wrapText="1"/>
    </xf>
    <xf numFmtId="3" fontId="8" fillId="4" borderId="26" xfId="0" applyNumberFormat="1" applyFont="1" applyFill="1" applyBorder="1" applyAlignment="1">
      <alignment horizontal="left" vertical="top"/>
    </xf>
    <xf numFmtId="3" fontId="8" fillId="4" borderId="27" xfId="0" applyNumberFormat="1" applyFont="1" applyFill="1" applyBorder="1" applyAlignment="1">
      <alignment horizontal="left" vertical="top"/>
    </xf>
    <xf numFmtId="3" fontId="8" fillId="4" borderId="28" xfId="0" applyNumberFormat="1" applyFont="1" applyFill="1" applyBorder="1" applyAlignment="1">
      <alignment horizontal="left" vertical="top"/>
    </xf>
    <xf numFmtId="49" fontId="8" fillId="4" borderId="2" xfId="0" applyNumberFormat="1" applyFont="1" applyFill="1" applyBorder="1" applyAlignment="1">
      <alignment horizontal="center" vertical="top"/>
    </xf>
    <xf numFmtId="49" fontId="8" fillId="4" borderId="9" xfId="0" applyNumberFormat="1" applyFont="1" applyFill="1" applyBorder="1" applyAlignment="1">
      <alignment horizontal="center" vertical="top"/>
    </xf>
    <xf numFmtId="49" fontId="8" fillId="4" borderId="18" xfId="0" applyNumberFormat="1" applyFont="1" applyFill="1" applyBorder="1" applyAlignment="1">
      <alignment horizontal="center" vertical="top"/>
    </xf>
    <xf numFmtId="3" fontId="7" fillId="0" borderId="5" xfId="0" applyNumberFormat="1" applyFont="1" applyBorder="1" applyAlignment="1">
      <alignment horizontal="center" vertical="center" textRotation="90" wrapText="1"/>
    </xf>
    <xf numFmtId="3" fontId="7" fillId="0" borderId="12" xfId="0" applyNumberFormat="1" applyFont="1" applyBorder="1" applyAlignment="1">
      <alignment horizontal="center" vertical="center" textRotation="90" wrapText="1"/>
    </xf>
    <xf numFmtId="3" fontId="7" fillId="0" borderId="21" xfId="0" applyNumberFormat="1" applyFont="1" applyBorder="1" applyAlignment="1">
      <alignment horizontal="center" vertical="center" textRotation="90" wrapText="1"/>
    </xf>
    <xf numFmtId="3" fontId="1" fillId="0" borderId="5" xfId="0" applyNumberFormat="1" applyFont="1" applyBorder="1" applyAlignment="1">
      <alignment horizontal="center" vertical="center" textRotation="90" wrapText="1"/>
    </xf>
    <xf numFmtId="3" fontId="1" fillId="0" borderId="12" xfId="0" applyNumberFormat="1" applyFont="1" applyBorder="1" applyAlignment="1">
      <alignment horizontal="center" vertical="center" textRotation="90" wrapText="1"/>
    </xf>
    <xf numFmtId="3" fontId="1" fillId="0" borderId="21" xfId="0" applyNumberFormat="1" applyFont="1" applyBorder="1" applyAlignment="1">
      <alignment horizontal="center" vertical="center" textRotation="90" wrapText="1"/>
    </xf>
    <xf numFmtId="164" fontId="1" fillId="0" borderId="5" xfId="0" applyNumberFormat="1" applyFont="1" applyBorder="1" applyAlignment="1">
      <alignment horizontal="center" vertical="center" textRotation="90" wrapText="1"/>
    </xf>
    <xf numFmtId="164" fontId="1" fillId="0" borderId="12" xfId="0" applyNumberFormat="1" applyFont="1" applyBorder="1" applyAlignment="1">
      <alignment horizontal="center" vertical="center" textRotation="90" wrapText="1"/>
    </xf>
    <xf numFmtId="164" fontId="1" fillId="0" borderId="21" xfId="0" applyNumberFormat="1" applyFont="1" applyBorder="1" applyAlignment="1">
      <alignment horizontal="center" vertical="center" textRotation="90" wrapText="1"/>
    </xf>
    <xf numFmtId="3" fontId="7" fillId="0" borderId="6" xfId="0" applyNumberFormat="1" applyFont="1" applyBorder="1" applyAlignment="1">
      <alignment horizontal="center" vertical="center" wrapText="1"/>
    </xf>
    <xf numFmtId="3" fontId="7" fillId="0" borderId="7"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1" fillId="0" borderId="14" xfId="0" applyNumberFormat="1" applyFont="1" applyBorder="1" applyAlignment="1">
      <alignment horizontal="center" vertical="center"/>
    </xf>
    <xf numFmtId="3" fontId="1" fillId="0" borderId="15" xfId="0" applyNumberFormat="1" applyFont="1" applyBorder="1" applyAlignment="1">
      <alignment horizontal="center" vertical="center"/>
    </xf>
    <xf numFmtId="3" fontId="1" fillId="0" borderId="16" xfId="0" applyNumberFormat="1" applyFont="1" applyBorder="1" applyAlignment="1">
      <alignment horizontal="center" vertical="center" textRotation="90"/>
    </xf>
    <xf numFmtId="3" fontId="1" fillId="0" borderId="19" xfId="0" applyNumberFormat="1" applyFont="1" applyBorder="1" applyAlignment="1">
      <alignment horizontal="center" vertical="center" textRotation="90"/>
    </xf>
    <xf numFmtId="3" fontId="1" fillId="0" borderId="0" xfId="0" applyNumberFormat="1" applyFont="1" applyAlignment="1">
      <alignment horizontal="left" vertical="top" wrapText="1"/>
    </xf>
    <xf numFmtId="3" fontId="2" fillId="0" borderId="0" xfId="0" applyNumberFormat="1" applyFont="1" applyAlignment="1">
      <alignment horizontal="center" vertical="top"/>
    </xf>
    <xf numFmtId="3" fontId="4" fillId="0" borderId="0" xfId="0" applyNumberFormat="1" applyFont="1" applyAlignment="1">
      <alignment horizontal="center" vertical="center" wrapText="1"/>
    </xf>
    <xf numFmtId="3" fontId="5" fillId="0" borderId="0" xfId="0" applyNumberFormat="1" applyFont="1" applyAlignment="1">
      <alignment horizontal="center" vertical="center" wrapText="1"/>
    </xf>
    <xf numFmtId="3" fontId="6" fillId="0" borderId="0" xfId="0" applyNumberFormat="1" applyFont="1" applyAlignment="1">
      <alignment horizontal="center" vertical="top"/>
    </xf>
    <xf numFmtId="3" fontId="1" fillId="0" borderId="1" xfId="0" applyNumberFormat="1" applyFont="1" applyBorder="1" applyAlignment="1">
      <alignment horizontal="right"/>
    </xf>
    <xf numFmtId="49" fontId="7" fillId="0" borderId="2" xfId="0" applyNumberFormat="1" applyFont="1" applyBorder="1" applyAlignment="1">
      <alignment horizontal="center" vertical="center" textRotation="90" wrapText="1"/>
    </xf>
    <xf numFmtId="49" fontId="7" fillId="0" borderId="9" xfId="0" applyNumberFormat="1" applyFont="1" applyBorder="1" applyAlignment="1">
      <alignment horizontal="center" vertical="center" textRotation="90" wrapText="1"/>
    </xf>
    <xf numFmtId="49" fontId="7" fillId="0" borderId="18" xfId="0" applyNumberFormat="1" applyFont="1" applyBorder="1" applyAlignment="1">
      <alignment horizontal="center" vertical="center" textRotation="90" wrapText="1"/>
    </xf>
    <xf numFmtId="49" fontId="7" fillId="0" borderId="3" xfId="0" applyNumberFormat="1" applyFont="1" applyBorder="1" applyAlignment="1">
      <alignment horizontal="center" vertical="center" textRotation="90" wrapText="1"/>
    </xf>
    <xf numFmtId="49" fontId="7" fillId="0" borderId="10" xfId="0" applyNumberFormat="1" applyFont="1" applyBorder="1" applyAlignment="1">
      <alignment horizontal="center" vertical="center" textRotation="90" wrapText="1"/>
    </xf>
    <xf numFmtId="49" fontId="7" fillId="0" borderId="19" xfId="0" applyNumberFormat="1" applyFont="1" applyBorder="1" applyAlignment="1">
      <alignment horizontal="center" vertical="center" textRotation="90" wrapText="1"/>
    </xf>
    <xf numFmtId="3" fontId="7" fillId="0" borderId="3"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4" xfId="0" applyNumberFormat="1" applyFont="1" applyBorder="1" applyAlignment="1">
      <alignment horizontal="center" vertical="center" textRotation="90" wrapText="1"/>
    </xf>
    <xf numFmtId="3" fontId="7" fillId="0" borderId="11" xfId="0" applyNumberFormat="1" applyFont="1" applyBorder="1" applyAlignment="1">
      <alignment horizontal="center" vertical="center" textRotation="90" wrapText="1"/>
    </xf>
    <xf numFmtId="3" fontId="7" fillId="0" borderId="20" xfId="0" applyNumberFormat="1" applyFont="1" applyBorder="1" applyAlignment="1">
      <alignment horizontal="center" vertical="center" textRotation="90" wrapText="1"/>
    </xf>
    <xf numFmtId="164" fontId="1" fillId="0" borderId="3" xfId="0" applyNumberFormat="1" applyFont="1" applyBorder="1" applyAlignment="1">
      <alignment horizontal="center" vertical="center" textRotation="90" wrapText="1"/>
    </xf>
    <xf numFmtId="164" fontId="1" fillId="0" borderId="10" xfId="0" applyNumberFormat="1" applyFont="1" applyBorder="1" applyAlignment="1">
      <alignment horizontal="center" vertical="center" textRotation="90" wrapText="1"/>
    </xf>
    <xf numFmtId="164" fontId="1" fillId="0" borderId="19" xfId="0" applyNumberFormat="1" applyFont="1" applyBorder="1" applyAlignment="1">
      <alignment horizontal="center" vertical="center" textRotation="90" wrapText="1"/>
    </xf>
    <xf numFmtId="164" fontId="1" fillId="6" borderId="10" xfId="0" applyNumberFormat="1" applyFont="1" applyFill="1" applyBorder="1" applyAlignment="1">
      <alignment horizontal="center" vertical="top" wrapText="1"/>
    </xf>
    <xf numFmtId="164" fontId="1" fillId="6" borderId="10" xfId="0" applyNumberFormat="1" applyFont="1" applyFill="1" applyBorder="1" applyAlignment="1">
      <alignment horizontal="right" vertical="top" wrapText="1"/>
    </xf>
    <xf numFmtId="3" fontId="8" fillId="16" borderId="33" xfId="0" applyNumberFormat="1" applyFont="1" applyFill="1" applyBorder="1" applyAlignment="1">
      <alignment horizontal="left" vertical="top"/>
    </xf>
    <xf numFmtId="3" fontId="8" fillId="16" borderId="14" xfId="0" applyNumberFormat="1" applyFont="1" applyFill="1" applyBorder="1" applyAlignment="1">
      <alignment horizontal="left" vertical="top"/>
    </xf>
    <xf numFmtId="3" fontId="8" fillId="16" borderId="15" xfId="0" applyNumberFormat="1" applyFont="1" applyFill="1" applyBorder="1" applyAlignment="1">
      <alignment horizontal="left" vertical="top"/>
    </xf>
    <xf numFmtId="3" fontId="1" fillId="0" borderId="57" xfId="0" applyNumberFormat="1" applyFont="1" applyBorder="1" applyAlignment="1">
      <alignment horizontal="center" vertical="center" textRotation="90"/>
    </xf>
    <xf numFmtId="3" fontId="1" fillId="0" borderId="50" xfId="0" applyNumberFormat="1" applyFont="1" applyBorder="1" applyAlignment="1">
      <alignment horizontal="center" vertical="center" textRotation="90"/>
    </xf>
    <xf numFmtId="3" fontId="8" fillId="14" borderId="26" xfId="0" applyNumberFormat="1" applyFont="1" applyFill="1" applyBorder="1" applyAlignment="1">
      <alignment horizontal="right" vertical="top"/>
    </xf>
    <xf numFmtId="3" fontId="8" fillId="14" borderId="27" xfId="0" applyNumberFormat="1" applyFont="1" applyFill="1" applyBorder="1" applyAlignment="1">
      <alignment horizontal="right" vertical="top"/>
    </xf>
    <xf numFmtId="3" fontId="8" fillId="14" borderId="28" xfId="0" applyNumberFormat="1" applyFont="1" applyFill="1" applyBorder="1" applyAlignment="1">
      <alignment horizontal="right" vertical="top"/>
    </xf>
    <xf numFmtId="3" fontId="8" fillId="14" borderId="60" xfId="0" applyNumberFormat="1" applyFont="1" applyFill="1" applyBorder="1" applyAlignment="1">
      <alignment horizontal="center" vertical="top" wrapText="1"/>
    </xf>
    <xf numFmtId="3" fontId="8" fillId="14" borderId="27" xfId="0" applyNumberFormat="1" applyFont="1" applyFill="1" applyBorder="1" applyAlignment="1">
      <alignment horizontal="center" vertical="top" wrapText="1"/>
    </xf>
    <xf numFmtId="3" fontId="8" fillId="14" borderId="28" xfId="0" applyNumberFormat="1" applyFont="1" applyFill="1" applyBorder="1" applyAlignment="1">
      <alignment horizontal="center" vertical="top" wrapText="1"/>
    </xf>
    <xf numFmtId="3" fontId="8" fillId="16" borderId="26" xfId="0" applyNumberFormat="1" applyFont="1" applyFill="1" applyBorder="1" applyAlignment="1">
      <alignment horizontal="right" vertical="top"/>
    </xf>
    <xf numFmtId="3" fontId="8" fillId="16" borderId="27" xfId="0" applyNumberFormat="1" applyFont="1" applyFill="1" applyBorder="1" applyAlignment="1">
      <alignment horizontal="right" vertical="top"/>
    </xf>
    <xf numFmtId="3" fontId="8" fillId="16" borderId="28" xfId="0" applyNumberFormat="1" applyFont="1" applyFill="1" applyBorder="1" applyAlignment="1">
      <alignment horizontal="right" vertical="top"/>
    </xf>
    <xf numFmtId="3" fontId="8" fillId="16" borderId="60" xfId="0" applyNumberFormat="1" applyFont="1" applyFill="1" applyBorder="1" applyAlignment="1">
      <alignment horizontal="center" vertical="top" wrapText="1"/>
    </xf>
    <xf numFmtId="3" fontId="8" fillId="16" borderId="27" xfId="0" applyNumberFormat="1" applyFont="1" applyFill="1" applyBorder="1" applyAlignment="1">
      <alignment horizontal="center" vertical="top" wrapText="1"/>
    </xf>
    <xf numFmtId="3" fontId="8" fillId="16" borderId="28" xfId="0" applyNumberFormat="1" applyFont="1" applyFill="1" applyBorder="1" applyAlignment="1">
      <alignment horizontal="center" vertical="top" wrapText="1"/>
    </xf>
    <xf numFmtId="164" fontId="7" fillId="6" borderId="10" xfId="0" applyNumberFormat="1" applyFont="1" applyFill="1" applyBorder="1" applyAlignment="1">
      <alignment horizontal="center" vertical="top" wrapText="1"/>
    </xf>
    <xf numFmtId="164" fontId="1" fillId="6" borderId="32" xfId="0" applyNumberFormat="1" applyFont="1" applyFill="1" applyBorder="1" applyAlignment="1">
      <alignment horizontal="right" vertical="top" wrapText="1"/>
    </xf>
    <xf numFmtId="3" fontId="9" fillId="6" borderId="5" xfId="0" applyNumberFormat="1" applyFont="1" applyFill="1" applyBorder="1" applyAlignment="1">
      <alignment horizontal="left" vertical="top" wrapText="1"/>
    </xf>
    <xf numFmtId="3" fontId="9" fillId="6" borderId="12" xfId="0" applyNumberFormat="1" applyFont="1" applyFill="1" applyBorder="1" applyAlignment="1">
      <alignment horizontal="left" vertical="top" wrapText="1"/>
    </xf>
    <xf numFmtId="3" fontId="9" fillId="6" borderId="65" xfId="0" applyNumberFormat="1" applyFont="1" applyFill="1" applyBorder="1" applyAlignment="1">
      <alignment horizontal="left" vertical="top" wrapText="1"/>
    </xf>
    <xf numFmtId="3" fontId="8" fillId="12" borderId="6" xfId="0" applyNumberFormat="1" applyFont="1" applyFill="1" applyBorder="1" applyAlignment="1">
      <alignment horizontal="left" vertical="top" wrapText="1"/>
    </xf>
    <xf numFmtId="3" fontId="8" fillId="12" borderId="7" xfId="0" applyNumberFormat="1" applyFont="1" applyFill="1" applyBorder="1" applyAlignment="1">
      <alignment horizontal="left" vertical="top" wrapText="1"/>
    </xf>
    <xf numFmtId="3" fontId="8" fillId="12" borderId="8" xfId="0" applyNumberFormat="1" applyFont="1" applyFill="1" applyBorder="1" applyAlignment="1">
      <alignment horizontal="left" vertical="top" wrapText="1"/>
    </xf>
    <xf numFmtId="3" fontId="8" fillId="13" borderId="22" xfId="0" applyNumberFormat="1" applyFont="1" applyFill="1" applyBorder="1" applyAlignment="1">
      <alignment horizontal="left" vertical="top" wrapText="1"/>
    </xf>
    <xf numFmtId="3" fontId="8" fillId="13" borderId="23" xfId="0" applyNumberFormat="1" applyFont="1" applyFill="1" applyBorder="1" applyAlignment="1">
      <alignment horizontal="left" vertical="top" wrapText="1"/>
    </xf>
    <xf numFmtId="3" fontId="8" fillId="13" borderId="24" xfId="0" applyNumberFormat="1" applyFont="1" applyFill="1" applyBorder="1" applyAlignment="1">
      <alignment horizontal="left" vertical="top" wrapText="1"/>
    </xf>
    <xf numFmtId="3" fontId="8" fillId="14" borderId="26" xfId="0" applyNumberFormat="1" applyFont="1" applyFill="1" applyBorder="1" applyAlignment="1">
      <alignment horizontal="left" vertical="top"/>
    </xf>
    <xf numFmtId="3" fontId="8" fillId="14" borderId="27" xfId="0" applyNumberFormat="1" applyFont="1" applyFill="1" applyBorder="1" applyAlignment="1">
      <alignment horizontal="left" vertical="top"/>
    </xf>
    <xf numFmtId="3" fontId="8" fillId="14" borderId="28" xfId="0" applyNumberFormat="1" applyFont="1" applyFill="1" applyBorder="1" applyAlignment="1">
      <alignment horizontal="left" vertical="top"/>
    </xf>
    <xf numFmtId="3" fontId="8" fillId="15" borderId="26" xfId="0" applyNumberFormat="1" applyFont="1" applyFill="1" applyBorder="1" applyAlignment="1">
      <alignment horizontal="left" vertical="top" wrapText="1"/>
    </xf>
    <xf numFmtId="3" fontId="8" fillId="15" borderId="27" xfId="0" applyNumberFormat="1" applyFont="1" applyFill="1" applyBorder="1" applyAlignment="1">
      <alignment horizontal="left" vertical="top" wrapText="1"/>
    </xf>
    <xf numFmtId="3" fontId="8" fillId="15" borderId="28" xfId="0" applyNumberFormat="1" applyFont="1" applyFill="1" applyBorder="1" applyAlignment="1">
      <alignment horizontal="left" vertical="top" wrapText="1"/>
    </xf>
    <xf numFmtId="49" fontId="8" fillId="14" borderId="2" xfId="0" applyNumberFormat="1" applyFont="1" applyFill="1" applyBorder="1" applyAlignment="1">
      <alignment horizontal="center" vertical="top"/>
    </xf>
    <xf numFmtId="49" fontId="8" fillId="14" borderId="9" xfId="0" applyNumberFormat="1" applyFont="1" applyFill="1" applyBorder="1" applyAlignment="1">
      <alignment horizontal="center" vertical="top"/>
    </xf>
    <xf numFmtId="49" fontId="8" fillId="14" borderId="18" xfId="0" applyNumberFormat="1" applyFont="1" applyFill="1" applyBorder="1" applyAlignment="1">
      <alignment horizontal="center" vertical="top"/>
    </xf>
    <xf numFmtId="3" fontId="4" fillId="0" borderId="0" xfId="0" applyNumberFormat="1" applyFont="1" applyAlignment="1">
      <alignment horizontal="right" vertical="top" wrapText="1"/>
    </xf>
    <xf numFmtId="3" fontId="7" fillId="0" borderId="5" xfId="0" applyNumberFormat="1" applyFont="1" applyBorder="1" applyAlignment="1">
      <alignment horizontal="center" vertical="center" wrapText="1"/>
    </xf>
    <xf numFmtId="164" fontId="1" fillId="0" borderId="29" xfId="0" applyNumberFormat="1" applyFont="1" applyBorder="1" applyAlignment="1">
      <alignment horizontal="center" vertical="center" textRotation="90" wrapText="1"/>
    </xf>
    <xf numFmtId="164" fontId="1" fillId="0" borderId="32" xfId="0" applyNumberFormat="1" applyFont="1" applyBorder="1" applyAlignment="1">
      <alignment horizontal="center" vertical="center" textRotation="90" wrapText="1"/>
    </xf>
    <xf numFmtId="164" fontId="1" fillId="0" borderId="49" xfId="0" applyNumberFormat="1" applyFont="1" applyBorder="1" applyAlignment="1">
      <alignment horizontal="center" vertical="center" textRotation="90" wrapText="1"/>
    </xf>
    <xf numFmtId="164" fontId="1" fillId="0" borderId="68" xfId="0" applyNumberFormat="1" applyFont="1" applyBorder="1" applyAlignment="1">
      <alignment horizontal="center" vertical="center" textRotation="90" wrapText="1"/>
    </xf>
    <xf numFmtId="164" fontId="1" fillId="0" borderId="48" xfId="0" applyNumberFormat="1" applyFont="1" applyBorder="1" applyAlignment="1">
      <alignment horizontal="center" vertical="center" textRotation="90" wrapText="1"/>
    </xf>
    <xf numFmtId="164" fontId="1" fillId="0" borderId="80" xfId="0" applyNumberFormat="1" applyFont="1" applyBorder="1" applyAlignment="1">
      <alignment horizontal="center" vertical="center" textRotation="90" wrapText="1"/>
    </xf>
    <xf numFmtId="3" fontId="1" fillId="0" borderId="33" xfId="0" applyNumberFormat="1" applyFont="1" applyBorder="1" applyAlignment="1">
      <alignment horizontal="center" vertical="center"/>
    </xf>
    <xf numFmtId="3" fontId="1" fillId="8" borderId="0" xfId="0" applyNumberFormat="1" applyFont="1" applyFill="1" applyBorder="1" applyAlignment="1">
      <alignment horizontal="left" vertical="top" wrapText="1"/>
    </xf>
    <xf numFmtId="3" fontId="1" fillId="0" borderId="0" xfId="0" applyNumberFormat="1" applyFont="1" applyAlignment="1">
      <alignment vertical="top"/>
    </xf>
    <xf numFmtId="3" fontId="8" fillId="0" borderId="1" xfId="0" applyNumberFormat="1" applyFont="1" applyFill="1" applyBorder="1" applyAlignment="1">
      <alignment horizontal="center" wrapText="1"/>
    </xf>
    <xf numFmtId="164" fontId="8" fillId="0" borderId="6"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164" fontId="7" fillId="6" borderId="16" xfId="0" applyNumberFormat="1" applyFont="1" applyFill="1" applyBorder="1" applyAlignment="1">
      <alignment horizontal="center" vertical="top" wrapText="1"/>
    </xf>
    <xf numFmtId="164" fontId="7" fillId="6" borderId="17" xfId="0" applyNumberFormat="1" applyFont="1" applyFill="1" applyBorder="1" applyAlignment="1">
      <alignment horizontal="center" vertical="top" wrapText="1"/>
    </xf>
    <xf numFmtId="164" fontId="7" fillId="6" borderId="11" xfId="0" applyNumberFormat="1" applyFont="1" applyFill="1" applyBorder="1" applyAlignment="1">
      <alignment horizontal="center" vertical="top" wrapText="1"/>
    </xf>
    <xf numFmtId="164" fontId="7" fillId="6" borderId="13" xfId="0" applyNumberFormat="1" applyFont="1" applyFill="1" applyBorder="1" applyAlignment="1">
      <alignment horizontal="center" vertical="top"/>
    </xf>
    <xf numFmtId="164" fontId="7" fillId="6" borderId="47" xfId="0" applyNumberFormat="1" applyFont="1" applyFill="1" applyBorder="1" applyAlignment="1">
      <alignment horizontal="center" vertical="top"/>
    </xf>
    <xf numFmtId="3" fontId="7" fillId="0" borderId="16" xfId="0" applyNumberFormat="1" applyFont="1" applyFill="1" applyBorder="1" applyAlignment="1">
      <alignment horizontal="left" vertical="top" wrapText="1"/>
    </xf>
    <xf numFmtId="3" fontId="7" fillId="0" borderId="19" xfId="0" applyNumberFormat="1" applyFont="1" applyFill="1" applyBorder="1" applyAlignment="1">
      <alignment horizontal="left" vertical="top" wrapText="1"/>
    </xf>
    <xf numFmtId="3" fontId="1" fillId="6" borderId="13" xfId="0" applyNumberFormat="1" applyFont="1" applyFill="1" applyBorder="1" applyAlignment="1">
      <alignment horizontal="center" vertical="top"/>
    </xf>
    <xf numFmtId="165" fontId="1" fillId="6" borderId="46" xfId="0" applyNumberFormat="1" applyFont="1" applyFill="1" applyBorder="1" applyAlignment="1">
      <alignment horizontal="center" vertical="top"/>
    </xf>
    <xf numFmtId="165" fontId="1" fillId="6" borderId="9" xfId="0" applyNumberFormat="1" applyFont="1" applyFill="1" applyBorder="1" applyAlignment="1">
      <alignment horizontal="center" vertical="top"/>
    </xf>
    <xf numFmtId="164" fontId="1" fillId="6" borderId="17"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4" fontId="7" fillId="6" borderId="46" xfId="0" applyNumberFormat="1" applyFont="1" applyFill="1" applyBorder="1" applyAlignment="1">
      <alignment horizontal="center" vertical="top" wrapText="1"/>
    </xf>
    <xf numFmtId="164" fontId="7" fillId="6" borderId="9" xfId="0" applyNumberFormat="1" applyFont="1" applyFill="1" applyBorder="1" applyAlignment="1">
      <alignment horizontal="center" vertical="top" wrapText="1"/>
    </xf>
    <xf numFmtId="3" fontId="1" fillId="6" borderId="35" xfId="0" applyNumberFormat="1" applyFont="1" applyFill="1" applyBorder="1" applyAlignment="1">
      <alignment horizontal="left" vertical="top" wrapText="1"/>
    </xf>
    <xf numFmtId="3" fontId="1" fillId="6" borderId="69" xfId="0" applyNumberFormat="1" applyFont="1" applyFill="1" applyBorder="1" applyAlignment="1">
      <alignment horizontal="left" vertical="top" wrapText="1"/>
    </xf>
    <xf numFmtId="3" fontId="1" fillId="0" borderId="17" xfId="0" applyNumberFormat="1" applyFont="1" applyFill="1" applyBorder="1" applyAlignment="1">
      <alignment horizontal="center" vertical="center" textRotation="90" wrapText="1"/>
    </xf>
    <xf numFmtId="3" fontId="1" fillId="0" borderId="13" xfId="0" applyNumberFormat="1" applyFont="1" applyFill="1" applyBorder="1" applyAlignment="1">
      <alignment horizontal="left" vertical="top" wrapText="1"/>
    </xf>
    <xf numFmtId="3" fontId="1" fillId="0" borderId="21" xfId="0" applyNumberFormat="1" applyFont="1" applyFill="1" applyBorder="1" applyAlignment="1">
      <alignment horizontal="left" vertical="top" wrapText="1"/>
    </xf>
    <xf numFmtId="164" fontId="1" fillId="6" borderId="32" xfId="0" applyNumberFormat="1" applyFont="1" applyFill="1" applyBorder="1" applyAlignment="1">
      <alignment horizontal="center" vertical="top"/>
    </xf>
    <xf numFmtId="164" fontId="1" fillId="6" borderId="41" xfId="0" applyNumberFormat="1" applyFont="1" applyFill="1" applyBorder="1" applyAlignment="1">
      <alignment horizontal="center" vertical="top"/>
    </xf>
    <xf numFmtId="164" fontId="1" fillId="6" borderId="47" xfId="0" applyNumberFormat="1" applyFont="1" applyFill="1" applyBorder="1" applyAlignment="1">
      <alignment horizontal="center" vertical="top"/>
    </xf>
    <xf numFmtId="3" fontId="1" fillId="6" borderId="65" xfId="0" applyNumberFormat="1" applyFont="1" applyFill="1" applyBorder="1" applyAlignment="1">
      <alignment horizontal="center" vertical="top"/>
    </xf>
    <xf numFmtId="164" fontId="1" fillId="6" borderId="46"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wrapText="1"/>
    </xf>
    <xf numFmtId="164" fontId="1" fillId="6" borderId="17" xfId="0" applyNumberFormat="1" applyFont="1" applyFill="1" applyBorder="1" applyAlignment="1">
      <alignment horizontal="center" vertical="top" wrapText="1"/>
    </xf>
    <xf numFmtId="164" fontId="1" fillId="6" borderId="11" xfId="0" applyNumberFormat="1" applyFont="1" applyFill="1" applyBorder="1" applyAlignment="1">
      <alignment horizontal="center" vertical="top" wrapText="1"/>
    </xf>
    <xf numFmtId="164" fontId="1" fillId="6" borderId="44" xfId="0" applyNumberFormat="1" applyFont="1" applyFill="1" applyBorder="1" applyAlignment="1">
      <alignment horizontal="center" vertical="top" wrapText="1"/>
    </xf>
    <xf numFmtId="164" fontId="1" fillId="6" borderId="16" xfId="0" applyNumberFormat="1" applyFont="1" applyFill="1" applyBorder="1" applyAlignment="1">
      <alignment horizontal="center" vertical="top" wrapText="1"/>
    </xf>
    <xf numFmtId="164" fontId="1" fillId="6" borderId="43" xfId="0" applyNumberFormat="1" applyFont="1" applyFill="1" applyBorder="1" applyAlignment="1">
      <alignment horizontal="center" vertical="top" wrapText="1"/>
    </xf>
    <xf numFmtId="164" fontId="1" fillId="6" borderId="16"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164" fontId="1" fillId="6" borderId="44"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164" fontId="1" fillId="6" borderId="65" xfId="0" applyNumberFormat="1" applyFont="1" applyFill="1" applyBorder="1" applyAlignment="1">
      <alignment horizontal="center" vertical="top"/>
    </xf>
    <xf numFmtId="3" fontId="7" fillId="6" borderId="13" xfId="0" applyNumberFormat="1" applyFont="1" applyFill="1" applyBorder="1" applyAlignment="1">
      <alignment horizontal="center" vertical="top"/>
    </xf>
    <xf numFmtId="3" fontId="7" fillId="6" borderId="65" xfId="0" applyNumberFormat="1" applyFont="1" applyFill="1" applyBorder="1" applyAlignment="1">
      <alignment horizontal="center" vertical="top"/>
    </xf>
    <xf numFmtId="164" fontId="1" fillId="6" borderId="16" xfId="0" applyNumberFormat="1" applyFont="1" applyFill="1" applyBorder="1" applyAlignment="1">
      <alignment horizontal="right" vertical="top" wrapText="1"/>
    </xf>
    <xf numFmtId="164" fontId="1" fillId="6" borderId="53" xfId="0" applyNumberFormat="1" applyFont="1" applyFill="1" applyBorder="1" applyAlignment="1">
      <alignment horizontal="right" vertical="top" wrapText="1"/>
    </xf>
    <xf numFmtId="164" fontId="1" fillId="6" borderId="0" xfId="0" applyNumberFormat="1" applyFont="1" applyFill="1" applyBorder="1" applyAlignment="1">
      <alignment horizontal="right" vertical="top" wrapText="1"/>
    </xf>
    <xf numFmtId="164" fontId="1" fillId="6" borderId="13" xfId="0" applyNumberFormat="1" applyFont="1" applyFill="1" applyBorder="1" applyAlignment="1">
      <alignment horizontal="center" vertical="top" wrapText="1"/>
    </xf>
    <xf numFmtId="3" fontId="7" fillId="0" borderId="43" xfId="0" applyNumberFormat="1" applyFont="1" applyFill="1" applyBorder="1" applyAlignment="1">
      <alignment horizontal="left" vertical="top" wrapText="1"/>
    </xf>
    <xf numFmtId="165" fontId="1" fillId="6" borderId="46" xfId="0" applyNumberFormat="1" applyFont="1" applyFill="1" applyBorder="1" applyAlignment="1">
      <alignment horizontal="right" vertical="top"/>
    </xf>
    <xf numFmtId="165" fontId="1" fillId="6" borderId="9" xfId="0" applyNumberFormat="1" applyFont="1" applyFill="1" applyBorder="1" applyAlignment="1">
      <alignment horizontal="right" vertical="top"/>
    </xf>
    <xf numFmtId="164" fontId="1" fillId="6" borderId="64" xfId="0" applyNumberFormat="1" applyFont="1" applyFill="1" applyBorder="1" applyAlignment="1">
      <alignment horizontal="right" vertical="top"/>
    </xf>
    <xf numFmtId="164" fontId="1" fillId="6" borderId="48" xfId="0" applyNumberFormat="1" applyFont="1" applyFill="1" applyBorder="1" applyAlignment="1">
      <alignment horizontal="right" vertical="top"/>
    </xf>
    <xf numFmtId="164" fontId="1" fillId="6" borderId="46" xfId="0" applyNumberFormat="1" applyFont="1" applyFill="1" applyBorder="1" applyAlignment="1">
      <alignment horizontal="right" vertical="top" wrapText="1"/>
    </xf>
    <xf numFmtId="3" fontId="1" fillId="6" borderId="21" xfId="0" applyNumberFormat="1" applyFont="1" applyFill="1" applyBorder="1" applyAlignment="1">
      <alignment horizontal="left" vertical="top" wrapText="1"/>
    </xf>
    <xf numFmtId="3" fontId="1" fillId="6" borderId="53"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3" fontId="8" fillId="11" borderId="71" xfId="0" applyNumberFormat="1" applyFont="1" applyFill="1" applyBorder="1" applyAlignment="1">
      <alignment horizontal="right" vertical="top" wrapText="1"/>
    </xf>
    <xf numFmtId="3" fontId="8" fillId="11" borderId="23" xfId="0" applyNumberFormat="1" applyFont="1" applyFill="1" applyBorder="1" applyAlignment="1">
      <alignment horizontal="right" vertical="top" wrapText="1"/>
    </xf>
    <xf numFmtId="3" fontId="8" fillId="11" borderId="24" xfId="0" applyNumberFormat="1" applyFont="1" applyFill="1" applyBorder="1" applyAlignment="1">
      <alignment horizontal="right" vertical="top" wrapText="1"/>
    </xf>
    <xf numFmtId="3" fontId="1" fillId="11" borderId="22" xfId="0" applyNumberFormat="1" applyFont="1" applyFill="1" applyBorder="1" applyAlignment="1">
      <alignment horizontal="center" vertical="top" wrapText="1"/>
    </xf>
    <xf numFmtId="3" fontId="1" fillId="11" borderId="23" xfId="0" applyNumberFormat="1" applyFont="1" applyFill="1" applyBorder="1" applyAlignment="1">
      <alignment horizontal="center" vertical="top" wrapText="1"/>
    </xf>
    <xf numFmtId="3" fontId="1" fillId="11" borderId="24" xfId="0" applyNumberFormat="1" applyFont="1" applyFill="1" applyBorder="1" applyAlignment="1">
      <alignment horizontal="center" vertical="top" wrapText="1"/>
    </xf>
    <xf numFmtId="3" fontId="8" fillId="5" borderId="60" xfId="0" applyNumberFormat="1" applyFont="1" applyFill="1" applyBorder="1" applyAlignment="1">
      <alignment horizontal="right" vertical="top"/>
    </xf>
    <xf numFmtId="49" fontId="8" fillId="0" borderId="39" xfId="0" applyNumberFormat="1" applyFont="1" applyBorder="1" applyAlignment="1">
      <alignment horizontal="center" vertical="top"/>
    </xf>
    <xf numFmtId="49" fontId="8" fillId="0" borderId="19" xfId="0" applyNumberFormat="1" applyFont="1" applyBorder="1" applyAlignment="1">
      <alignment horizontal="center" vertical="top"/>
    </xf>
    <xf numFmtId="3" fontId="8" fillId="6" borderId="5" xfId="0" applyNumberFormat="1" applyFont="1" applyFill="1" applyBorder="1" applyAlignment="1">
      <alignment horizontal="center" vertical="top"/>
    </xf>
    <xf numFmtId="3" fontId="1" fillId="0" borderId="0" xfId="0" applyNumberFormat="1" applyFont="1" applyBorder="1" applyAlignment="1">
      <alignment horizontal="center" vertical="top" wrapText="1"/>
    </xf>
    <xf numFmtId="0" fontId="1" fillId="0" borderId="32" xfId="0" applyFont="1" applyFill="1" applyBorder="1" applyAlignment="1">
      <alignment horizontal="left" vertical="top" wrapText="1"/>
    </xf>
    <xf numFmtId="3" fontId="7" fillId="6" borderId="47" xfId="0" applyNumberFormat="1" applyFont="1" applyFill="1" applyBorder="1" applyAlignment="1">
      <alignment horizontal="left" vertical="top" wrapText="1"/>
    </xf>
    <xf numFmtId="3" fontId="14" fillId="0" borderId="43" xfId="0" applyNumberFormat="1" applyFont="1" applyFill="1" applyBorder="1" applyAlignment="1">
      <alignment horizontal="left" vertical="top" wrapText="1"/>
    </xf>
    <xf numFmtId="164" fontId="8" fillId="6" borderId="13"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1" fillId="0" borderId="21" xfId="0" applyNumberFormat="1" applyFont="1" applyFill="1" applyBorder="1" applyAlignment="1">
      <alignment horizontal="center" vertical="top" wrapText="1"/>
    </xf>
    <xf numFmtId="3" fontId="1" fillId="0" borderId="5"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3" fontId="1" fillId="6" borderId="13"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3" fontId="1" fillId="0" borderId="16" xfId="2" applyNumberFormat="1" applyFont="1" applyFill="1" applyBorder="1" applyAlignment="1">
      <alignment horizontal="center" vertical="top"/>
    </xf>
    <xf numFmtId="3" fontId="1" fillId="0" borderId="43" xfId="2" applyNumberFormat="1" applyFont="1" applyFill="1" applyBorder="1" applyAlignment="1">
      <alignment horizontal="center" vertical="top"/>
    </xf>
    <xf numFmtId="3" fontId="1" fillId="8" borderId="32" xfId="0" applyNumberFormat="1" applyFont="1" applyFill="1" applyBorder="1" applyAlignment="1">
      <alignment horizontal="left" vertical="top" wrapText="1"/>
    </xf>
    <xf numFmtId="3" fontId="1" fillId="8" borderId="47" xfId="0" applyNumberFormat="1" applyFont="1" applyFill="1" applyBorder="1" applyAlignment="1">
      <alignment horizontal="left" vertical="top" wrapText="1"/>
    </xf>
    <xf numFmtId="3" fontId="1" fillId="8" borderId="41" xfId="0" applyNumberFormat="1" applyFont="1" applyFill="1" applyBorder="1" applyAlignment="1">
      <alignment horizontal="left" vertical="top" wrapText="1"/>
    </xf>
    <xf numFmtId="3" fontId="1" fillId="6" borderId="5" xfId="0" applyNumberFormat="1" applyFont="1" applyFill="1" applyBorder="1" applyAlignment="1">
      <alignment horizontal="left" vertical="top" wrapText="1"/>
    </xf>
    <xf numFmtId="3" fontId="9" fillId="6" borderId="21" xfId="0" applyNumberFormat="1" applyFont="1" applyFill="1" applyBorder="1" applyAlignment="1">
      <alignment horizontal="left" vertical="top" wrapText="1"/>
    </xf>
    <xf numFmtId="3" fontId="10" fillId="0" borderId="46" xfId="0" applyNumberFormat="1" applyFont="1" applyBorder="1" applyAlignment="1">
      <alignment horizontal="center" vertical="center" textRotation="90"/>
    </xf>
    <xf numFmtId="3" fontId="10" fillId="0" borderId="18" xfId="0" applyNumberFormat="1" applyFont="1" applyBorder="1" applyAlignment="1">
      <alignment horizontal="center" vertical="center" textRotation="90"/>
    </xf>
    <xf numFmtId="3" fontId="7" fillId="0" borderId="46" xfId="0" applyNumberFormat="1" applyFont="1" applyBorder="1" applyAlignment="1">
      <alignment horizontal="center" vertical="center" textRotation="90" wrapText="1"/>
    </xf>
    <xf numFmtId="3" fontId="7" fillId="0" borderId="9" xfId="0" applyNumberFormat="1" applyFont="1" applyBorder="1" applyAlignment="1">
      <alignment horizontal="center" vertical="center" textRotation="90" wrapText="1"/>
    </xf>
    <xf numFmtId="3" fontId="7" fillId="0" borderId="18" xfId="0" applyNumberFormat="1" applyFont="1" applyBorder="1" applyAlignment="1">
      <alignment horizontal="center" vertical="center" textRotation="90" wrapText="1"/>
    </xf>
    <xf numFmtId="3" fontId="7" fillId="0" borderId="45" xfId="0" applyNumberFormat="1" applyFont="1" applyBorder="1" applyAlignment="1">
      <alignment horizontal="center" vertical="center"/>
    </xf>
    <xf numFmtId="3" fontId="7" fillId="0" borderId="70" xfId="0" applyNumberFormat="1" applyFont="1" applyBorder="1" applyAlignment="1">
      <alignment horizontal="center" vertical="center"/>
    </xf>
    <xf numFmtId="3" fontId="7" fillId="0" borderId="17" xfId="0" applyNumberFormat="1" applyFont="1" applyFill="1" applyBorder="1" applyAlignment="1">
      <alignment horizontal="center" vertical="center" textRotation="90" wrapText="1"/>
    </xf>
    <xf numFmtId="3" fontId="7" fillId="0" borderId="20" xfId="0" applyNumberFormat="1" applyFont="1" applyFill="1" applyBorder="1" applyAlignment="1">
      <alignment horizontal="center" vertical="center" textRotation="90" wrapText="1"/>
    </xf>
    <xf numFmtId="3" fontId="7" fillId="0" borderId="16" xfId="0" applyNumberFormat="1" applyFont="1" applyBorder="1" applyAlignment="1">
      <alignment horizontal="center" vertical="center" textRotation="90" wrapText="1"/>
    </xf>
    <xf numFmtId="3" fontId="7" fillId="0" borderId="19" xfId="0" applyNumberFormat="1" applyFont="1" applyBorder="1" applyAlignment="1">
      <alignment horizontal="center" vertical="center" textRotation="90" wrapText="1"/>
    </xf>
    <xf numFmtId="3" fontId="7" fillId="0" borderId="16" xfId="0" applyNumberFormat="1" applyFont="1" applyFill="1" applyBorder="1" applyAlignment="1">
      <alignment horizontal="center" vertical="center" textRotation="90" wrapText="1"/>
    </xf>
    <xf numFmtId="3" fontId="7" fillId="0" borderId="19" xfId="0" applyNumberFormat="1" applyFont="1" applyFill="1" applyBorder="1" applyAlignment="1">
      <alignment horizontal="center" vertical="center" textRotation="90" wrapText="1"/>
    </xf>
    <xf numFmtId="165" fontId="9" fillId="0" borderId="2" xfId="0" applyNumberFormat="1" applyFont="1" applyBorder="1" applyAlignment="1">
      <alignment horizontal="center" vertical="top" wrapText="1"/>
    </xf>
    <xf numFmtId="165" fontId="9" fillId="0" borderId="9" xfId="0" applyNumberFormat="1" applyFont="1" applyBorder="1" applyAlignment="1">
      <alignment horizontal="center" vertical="top" wrapText="1"/>
    </xf>
    <xf numFmtId="165" fontId="9" fillId="0" borderId="42" xfId="0" applyNumberFormat="1" applyFont="1" applyBorder="1" applyAlignment="1">
      <alignment horizontal="center" vertical="top" wrapText="1"/>
    </xf>
    <xf numFmtId="164" fontId="9" fillId="0" borderId="4" xfId="0" applyNumberFormat="1" applyFont="1" applyBorder="1" applyAlignment="1">
      <alignment horizontal="center" vertical="top" wrapText="1"/>
    </xf>
    <xf numFmtId="164" fontId="9" fillId="0" borderId="11" xfId="0" applyNumberFormat="1" applyFont="1" applyBorder="1" applyAlignment="1">
      <alignment horizontal="center" vertical="top" wrapText="1"/>
    </xf>
    <xf numFmtId="164" fontId="9" fillId="0" borderId="44" xfId="0" applyNumberFormat="1" applyFont="1" applyBorder="1" applyAlignment="1">
      <alignment horizontal="center" vertical="top" wrapText="1"/>
    </xf>
    <xf numFmtId="164" fontId="1" fillId="0" borderId="7"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3" fontId="3" fillId="0" borderId="0" xfId="0" applyNumberFormat="1" applyFont="1" applyAlignment="1">
      <alignment horizontal="right" vertical="top"/>
    </xf>
    <xf numFmtId="3" fontId="1" fillId="0" borderId="1" xfId="0" applyNumberFormat="1" applyFont="1" applyBorder="1" applyAlignment="1">
      <alignment horizontal="center" vertical="top"/>
    </xf>
  </cellXfs>
  <cellStyles count="3">
    <cellStyle name="Įprastas" xfId="0" builtinId="0"/>
    <cellStyle name="Įprastas 2" xfId="1"/>
    <cellStyle name="Įprastas 3" xfId="2"/>
  </cellStyles>
  <dxfs count="0"/>
  <tableStyles count="0" defaultTableStyle="TableStyleMedium2" defaultPivotStyle="PivotStyleLight16"/>
  <colors>
    <mruColors>
      <color rgb="FFFFFF99"/>
      <color rgb="FFFFFF66"/>
      <color rgb="FFCCEC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9"/>
  <sheetViews>
    <sheetView tabSelected="1" zoomScaleNormal="100" zoomScaleSheetLayoutView="80" workbookViewId="0">
      <selection activeCell="W9" sqref="W9"/>
    </sheetView>
  </sheetViews>
  <sheetFormatPr defaultColWidth="9.140625" defaultRowHeight="12.75" x14ac:dyDescent="0.2"/>
  <cols>
    <col min="1" max="1" width="2.5703125" style="1" customWidth="1"/>
    <col min="2" max="2" width="3.140625" style="2" customWidth="1"/>
    <col min="3" max="3" width="2.7109375" style="1" customWidth="1"/>
    <col min="4" max="4" width="26.42578125" style="3" customWidth="1"/>
    <col min="5" max="5" width="4" style="4" customWidth="1"/>
    <col min="6" max="6" width="2.7109375" style="5" customWidth="1"/>
    <col min="7" max="7" width="7.42578125" style="5" customWidth="1"/>
    <col min="8" max="8" width="7.85546875" style="6" customWidth="1"/>
    <col min="9" max="9" width="8.85546875" style="6" customWidth="1"/>
    <col min="10" max="10" width="7.7109375" style="6" customWidth="1"/>
    <col min="11" max="11" width="23.5703125" style="595" customWidth="1"/>
    <col min="12" max="12" width="6" style="5" customWidth="1"/>
    <col min="13" max="14" width="6.140625" style="5" customWidth="1"/>
    <col min="15" max="16384" width="9.140625" style="3"/>
  </cols>
  <sheetData>
    <row r="1" spans="1:18" ht="62.25" customHeight="1" x14ac:dyDescent="0.2">
      <c r="K1" s="1658" t="s">
        <v>0</v>
      </c>
      <c r="L1" s="1658"/>
      <c r="M1" s="1658"/>
      <c r="N1" s="1658"/>
    </row>
    <row r="2" spans="1:18" s="9" customFormat="1" ht="15.75" x14ac:dyDescent="0.2">
      <c r="A2" s="1659" t="s">
        <v>1</v>
      </c>
      <c r="B2" s="1659"/>
      <c r="C2" s="1659"/>
      <c r="D2" s="1659"/>
      <c r="E2" s="1659"/>
      <c r="F2" s="1659"/>
      <c r="G2" s="1659"/>
      <c r="H2" s="1659"/>
      <c r="I2" s="1659"/>
      <c r="J2" s="1659"/>
      <c r="K2" s="1659"/>
      <c r="L2" s="1659"/>
      <c r="M2" s="1659"/>
      <c r="N2" s="1659"/>
      <c r="O2" s="7"/>
      <c r="P2" s="8"/>
    </row>
    <row r="3" spans="1:18" s="9" customFormat="1" ht="18" customHeight="1" x14ac:dyDescent="0.2">
      <c r="A3" s="1660" t="s">
        <v>2</v>
      </c>
      <c r="B3" s="1661"/>
      <c r="C3" s="1661"/>
      <c r="D3" s="1661"/>
      <c r="E3" s="1661"/>
      <c r="F3" s="1661"/>
      <c r="G3" s="1661"/>
      <c r="H3" s="1661"/>
      <c r="I3" s="1661"/>
      <c r="J3" s="1661"/>
      <c r="K3" s="1661"/>
      <c r="L3" s="1661"/>
      <c r="M3" s="1661"/>
      <c r="N3" s="1661"/>
      <c r="O3" s="7"/>
      <c r="P3" s="8"/>
    </row>
    <row r="4" spans="1:18" s="9" customFormat="1" ht="15.75" x14ac:dyDescent="0.2">
      <c r="A4" s="1659" t="s">
        <v>3</v>
      </c>
      <c r="B4" s="1662"/>
      <c r="C4" s="1662"/>
      <c r="D4" s="1662"/>
      <c r="E4" s="1662"/>
      <c r="F4" s="1662"/>
      <c r="G4" s="1662"/>
      <c r="H4" s="1662"/>
      <c r="I4" s="1662"/>
      <c r="J4" s="1662"/>
      <c r="K4" s="1662"/>
      <c r="L4" s="1662"/>
      <c r="M4" s="1662"/>
      <c r="N4" s="1662"/>
      <c r="O4" s="7"/>
      <c r="P4" s="8"/>
    </row>
    <row r="5" spans="1:18" s="17" customFormat="1" ht="20.25" customHeight="1" thickBot="1" x14ac:dyDescent="0.25">
      <c r="A5" s="10"/>
      <c r="B5" s="11"/>
      <c r="C5" s="10"/>
      <c r="D5" s="12"/>
      <c r="E5" s="13"/>
      <c r="F5" s="14"/>
      <c r="G5" s="5"/>
      <c r="H5" s="15"/>
      <c r="I5" s="15"/>
      <c r="J5" s="15"/>
      <c r="K5" s="16"/>
      <c r="L5" s="1663" t="s">
        <v>4</v>
      </c>
      <c r="M5" s="1663"/>
      <c r="N5" s="1663"/>
      <c r="O5" s="7"/>
      <c r="P5" s="7"/>
    </row>
    <row r="6" spans="1:18" s="17" customFormat="1" ht="18.75" customHeight="1" x14ac:dyDescent="0.2">
      <c r="A6" s="1664" t="s">
        <v>5</v>
      </c>
      <c r="B6" s="1667" t="s">
        <v>6</v>
      </c>
      <c r="C6" s="1667" t="s">
        <v>7</v>
      </c>
      <c r="D6" s="1670" t="s">
        <v>8</v>
      </c>
      <c r="E6" s="1673" t="s">
        <v>9</v>
      </c>
      <c r="F6" s="1639" t="s">
        <v>10</v>
      </c>
      <c r="G6" s="1642" t="s">
        <v>11</v>
      </c>
      <c r="H6" s="1645" t="s">
        <v>12</v>
      </c>
      <c r="I6" s="1645" t="s">
        <v>13</v>
      </c>
      <c r="J6" s="1645" t="s">
        <v>14</v>
      </c>
      <c r="K6" s="1648" t="s">
        <v>15</v>
      </c>
      <c r="L6" s="1649"/>
      <c r="M6" s="1649"/>
      <c r="N6" s="1650"/>
      <c r="O6" s="7"/>
      <c r="P6" s="7"/>
    </row>
    <row r="7" spans="1:18" s="17" customFormat="1" ht="21" customHeight="1" x14ac:dyDescent="0.2">
      <c r="A7" s="1665"/>
      <c r="B7" s="1668"/>
      <c r="C7" s="1668"/>
      <c r="D7" s="1671"/>
      <c r="E7" s="1674"/>
      <c r="F7" s="1640"/>
      <c r="G7" s="1643"/>
      <c r="H7" s="1646"/>
      <c r="I7" s="1646"/>
      <c r="J7" s="1646"/>
      <c r="K7" s="1651" t="s">
        <v>8</v>
      </c>
      <c r="L7" s="1654" t="s">
        <v>261</v>
      </c>
      <c r="M7" s="1654"/>
      <c r="N7" s="1655"/>
      <c r="O7" s="7"/>
      <c r="P7" s="7"/>
    </row>
    <row r="8" spans="1:18" s="17" customFormat="1" ht="28.5" customHeight="1" x14ac:dyDescent="0.2">
      <c r="A8" s="1665"/>
      <c r="B8" s="1668"/>
      <c r="C8" s="1668"/>
      <c r="D8" s="1671"/>
      <c r="E8" s="1674"/>
      <c r="F8" s="1640"/>
      <c r="G8" s="1643"/>
      <c r="H8" s="1646"/>
      <c r="I8" s="1646"/>
      <c r="J8" s="1646"/>
      <c r="K8" s="1652"/>
      <c r="L8" s="1656" t="s">
        <v>16</v>
      </c>
      <c r="M8" s="1656" t="s">
        <v>17</v>
      </c>
      <c r="N8" s="1625" t="s">
        <v>18</v>
      </c>
      <c r="O8" s="7"/>
      <c r="P8" s="7"/>
    </row>
    <row r="9" spans="1:18" s="17" customFormat="1" ht="75.75" customHeight="1" thickBot="1" x14ac:dyDescent="0.25">
      <c r="A9" s="1666"/>
      <c r="B9" s="1669"/>
      <c r="C9" s="1669"/>
      <c r="D9" s="1672"/>
      <c r="E9" s="1675"/>
      <c r="F9" s="1641"/>
      <c r="G9" s="1644"/>
      <c r="H9" s="1647"/>
      <c r="I9" s="1647"/>
      <c r="J9" s="1647"/>
      <c r="K9" s="1653"/>
      <c r="L9" s="1657"/>
      <c r="M9" s="1657"/>
      <c r="N9" s="1626"/>
      <c r="O9" s="7"/>
      <c r="P9" s="7"/>
    </row>
    <row r="10" spans="1:18" ht="17.25" customHeight="1" x14ac:dyDescent="0.2">
      <c r="A10" s="1627" t="s">
        <v>19</v>
      </c>
      <c r="B10" s="1628"/>
      <c r="C10" s="1628"/>
      <c r="D10" s="1628"/>
      <c r="E10" s="1628"/>
      <c r="F10" s="1628"/>
      <c r="G10" s="1628"/>
      <c r="H10" s="1628"/>
      <c r="I10" s="1628"/>
      <c r="J10" s="1628"/>
      <c r="K10" s="1628"/>
      <c r="L10" s="1628"/>
      <c r="M10" s="1628"/>
      <c r="N10" s="1629"/>
    </row>
    <row r="11" spans="1:18" ht="13.5" thickBot="1" x14ac:dyDescent="0.25">
      <c r="A11" s="1630" t="s">
        <v>20</v>
      </c>
      <c r="B11" s="1631"/>
      <c r="C11" s="1631"/>
      <c r="D11" s="1631"/>
      <c r="E11" s="1631"/>
      <c r="F11" s="1631"/>
      <c r="G11" s="1631"/>
      <c r="H11" s="1631"/>
      <c r="I11" s="1631"/>
      <c r="J11" s="1631"/>
      <c r="K11" s="1631"/>
      <c r="L11" s="1631"/>
      <c r="M11" s="1631"/>
      <c r="N11" s="1632"/>
    </row>
    <row r="12" spans="1:18" ht="13.5" thickBot="1" x14ac:dyDescent="0.25">
      <c r="A12" s="18" t="s">
        <v>21</v>
      </c>
      <c r="B12" s="1633" t="s">
        <v>22</v>
      </c>
      <c r="C12" s="1634"/>
      <c r="D12" s="1634"/>
      <c r="E12" s="1634"/>
      <c r="F12" s="1634"/>
      <c r="G12" s="1634"/>
      <c r="H12" s="1634"/>
      <c r="I12" s="1634"/>
      <c r="J12" s="1634"/>
      <c r="K12" s="1634"/>
      <c r="L12" s="1634"/>
      <c r="M12" s="1634"/>
      <c r="N12" s="1635"/>
      <c r="P12" s="7"/>
    </row>
    <row r="13" spans="1:18" ht="13.5" thickBot="1" x14ac:dyDescent="0.25">
      <c r="A13" s="18" t="s">
        <v>21</v>
      </c>
      <c r="B13" s="19" t="s">
        <v>21</v>
      </c>
      <c r="C13" s="1610" t="s">
        <v>23</v>
      </c>
      <c r="D13" s="1564"/>
      <c r="E13" s="1564"/>
      <c r="F13" s="1564"/>
      <c r="G13" s="1564"/>
      <c r="H13" s="1564"/>
      <c r="I13" s="1564"/>
      <c r="J13" s="1564"/>
      <c r="K13" s="1564"/>
      <c r="L13" s="1564"/>
      <c r="M13" s="1564"/>
      <c r="N13" s="1565"/>
    </row>
    <row r="14" spans="1:18" ht="29.25" customHeight="1" x14ac:dyDescent="0.2">
      <c r="A14" s="1636" t="s">
        <v>21</v>
      </c>
      <c r="B14" s="20" t="s">
        <v>21</v>
      </c>
      <c r="C14" s="21" t="s">
        <v>21</v>
      </c>
      <c r="D14" s="22" t="s">
        <v>24</v>
      </c>
      <c r="E14" s="23" t="s">
        <v>25</v>
      </c>
      <c r="F14" s="24">
        <v>2</v>
      </c>
      <c r="G14" s="25" t="s">
        <v>26</v>
      </c>
      <c r="H14" s="26">
        <v>338.7</v>
      </c>
      <c r="I14" s="27">
        <v>338.7</v>
      </c>
      <c r="J14" s="27">
        <v>338.7</v>
      </c>
      <c r="K14" s="28" t="s">
        <v>27</v>
      </c>
      <c r="L14" s="29">
        <v>80</v>
      </c>
      <c r="M14" s="30">
        <v>80</v>
      </c>
      <c r="N14" s="31">
        <v>80</v>
      </c>
      <c r="O14" s="32"/>
      <c r="P14" s="33"/>
      <c r="Q14" s="33"/>
      <c r="R14" s="34"/>
    </row>
    <row r="15" spans="1:18" ht="29.25" customHeight="1" x14ac:dyDescent="0.2">
      <c r="A15" s="1637"/>
      <c r="B15" s="35"/>
      <c r="C15" s="36"/>
      <c r="D15" s="37"/>
      <c r="E15" s="38"/>
      <c r="F15" s="39"/>
      <c r="G15" s="40"/>
      <c r="H15" s="41"/>
      <c r="I15" s="42"/>
      <c r="J15" s="42"/>
      <c r="K15" s="43" t="s">
        <v>28</v>
      </c>
      <c r="L15" s="44">
        <v>9000</v>
      </c>
      <c r="M15" s="45">
        <v>10000</v>
      </c>
      <c r="N15" s="46">
        <v>11000</v>
      </c>
      <c r="O15" s="32"/>
      <c r="P15" s="33"/>
      <c r="Q15" s="33"/>
      <c r="R15" s="34"/>
    </row>
    <row r="16" spans="1:18" ht="29.25" customHeight="1" x14ac:dyDescent="0.2">
      <c r="A16" s="1637"/>
      <c r="B16" s="35"/>
      <c r="C16" s="36"/>
      <c r="D16" s="37"/>
      <c r="E16" s="38"/>
      <c r="F16" s="39"/>
      <c r="G16" s="47"/>
      <c r="H16" s="41"/>
      <c r="I16" s="42"/>
      <c r="J16" s="42"/>
      <c r="K16" s="43" t="s">
        <v>29</v>
      </c>
      <c r="L16" s="48">
        <v>1</v>
      </c>
      <c r="M16" s="49">
        <v>3</v>
      </c>
      <c r="N16" s="50">
        <v>5</v>
      </c>
      <c r="O16" s="32"/>
      <c r="P16" s="33"/>
      <c r="Q16" s="33"/>
      <c r="R16" s="34"/>
    </row>
    <row r="17" spans="1:19" ht="17.25" customHeight="1" thickBot="1" x14ac:dyDescent="0.25">
      <c r="A17" s="1638"/>
      <c r="B17" s="19"/>
      <c r="C17" s="51"/>
      <c r="D17" s="52"/>
      <c r="E17" s="53"/>
      <c r="F17" s="54"/>
      <c r="G17" s="55" t="s">
        <v>30</v>
      </c>
      <c r="H17" s="56">
        <f>SUM(H14)</f>
        <v>338.7</v>
      </c>
      <c r="I17" s="57">
        <f>SUM(I14)</f>
        <v>338.7</v>
      </c>
      <c r="J17" s="57">
        <f>SUM(J14)</f>
        <v>338.7</v>
      </c>
      <c r="K17" s="43" t="s">
        <v>31</v>
      </c>
      <c r="L17" s="44">
        <v>4</v>
      </c>
      <c r="M17" s="58">
        <v>7</v>
      </c>
      <c r="N17" s="46">
        <v>9</v>
      </c>
      <c r="O17" s="7"/>
      <c r="P17" s="33"/>
      <c r="Q17" s="33"/>
      <c r="R17" s="33"/>
    </row>
    <row r="18" spans="1:19" ht="27" customHeight="1" x14ac:dyDescent="0.2">
      <c r="A18" s="59" t="s">
        <v>21</v>
      </c>
      <c r="B18" s="35" t="s">
        <v>21</v>
      </c>
      <c r="C18" s="60" t="s">
        <v>32</v>
      </c>
      <c r="D18" s="61" t="s">
        <v>33</v>
      </c>
      <c r="E18" s="62" t="s">
        <v>25</v>
      </c>
      <c r="F18" s="63" t="s">
        <v>34</v>
      </c>
      <c r="G18" s="64" t="s">
        <v>26</v>
      </c>
      <c r="H18" s="65">
        <v>394.6</v>
      </c>
      <c r="I18" s="65">
        <v>394.6</v>
      </c>
      <c r="J18" s="65">
        <v>594.6</v>
      </c>
      <c r="K18" s="66" t="s">
        <v>35</v>
      </c>
      <c r="L18" s="67">
        <v>6</v>
      </c>
      <c r="M18" s="68">
        <v>6</v>
      </c>
      <c r="N18" s="69">
        <v>6</v>
      </c>
      <c r="O18" s="70"/>
      <c r="P18" s="33"/>
      <c r="Q18" s="33"/>
      <c r="R18" s="33"/>
    </row>
    <row r="19" spans="1:19" ht="15.75" customHeight="1" x14ac:dyDescent="0.2">
      <c r="A19" s="59"/>
      <c r="B19" s="35"/>
      <c r="C19" s="60"/>
      <c r="D19" s="61"/>
      <c r="E19" s="62"/>
      <c r="F19" s="71"/>
      <c r="G19" s="72" t="s">
        <v>36</v>
      </c>
      <c r="H19" s="73">
        <v>222.7</v>
      </c>
      <c r="I19" s="73">
        <v>222.7</v>
      </c>
      <c r="J19" s="73">
        <v>222.7</v>
      </c>
      <c r="K19" s="74" t="s">
        <v>37</v>
      </c>
      <c r="L19" s="44">
        <v>24</v>
      </c>
      <c r="M19" s="49">
        <v>24</v>
      </c>
      <c r="N19" s="46">
        <v>24</v>
      </c>
      <c r="O19" s="70"/>
      <c r="P19" s="33"/>
      <c r="Q19" s="33"/>
      <c r="R19" s="33"/>
    </row>
    <row r="20" spans="1:19" ht="27.75" customHeight="1" x14ac:dyDescent="0.2">
      <c r="A20" s="59"/>
      <c r="B20" s="35"/>
      <c r="C20" s="60"/>
      <c r="D20" s="75" t="s">
        <v>38</v>
      </c>
      <c r="E20" s="76"/>
      <c r="F20" s="77"/>
      <c r="G20" s="72"/>
      <c r="H20" s="73"/>
      <c r="I20" s="73"/>
      <c r="J20" s="73"/>
      <c r="K20" s="78" t="s">
        <v>39</v>
      </c>
      <c r="L20" s="79">
        <v>4</v>
      </c>
      <c r="M20" s="80">
        <v>5</v>
      </c>
      <c r="N20" s="81">
        <v>7</v>
      </c>
      <c r="P20" s="1622"/>
      <c r="Q20" s="1622"/>
      <c r="R20" s="33"/>
      <c r="S20" s="7"/>
    </row>
    <row r="21" spans="1:19" ht="29.25" customHeight="1" x14ac:dyDescent="0.2">
      <c r="A21" s="59"/>
      <c r="B21" s="35"/>
      <c r="C21" s="60"/>
      <c r="D21" s="82" t="s">
        <v>40</v>
      </c>
      <c r="E21" s="83"/>
      <c r="F21" s="71"/>
      <c r="G21" s="84"/>
      <c r="H21" s="85"/>
      <c r="I21" s="86"/>
      <c r="J21" s="86"/>
      <c r="K21" s="87" t="s">
        <v>41</v>
      </c>
      <c r="L21" s="44">
        <v>2</v>
      </c>
      <c r="M21" s="49">
        <v>2</v>
      </c>
      <c r="N21" s="46">
        <v>9</v>
      </c>
      <c r="P21" s="33"/>
      <c r="Q21" s="33"/>
      <c r="R21" s="33"/>
    </row>
    <row r="22" spans="1:19" ht="30" customHeight="1" x14ac:dyDescent="0.2">
      <c r="A22" s="59"/>
      <c r="B22" s="35"/>
      <c r="C22" s="60"/>
      <c r="D22" s="88" t="s">
        <v>42</v>
      </c>
      <c r="E22" s="83"/>
      <c r="F22" s="71"/>
      <c r="G22" s="84"/>
      <c r="H22" s="89"/>
      <c r="I22" s="86"/>
      <c r="J22" s="86"/>
      <c r="K22" s="90" t="s">
        <v>43</v>
      </c>
      <c r="L22" s="91">
        <v>4</v>
      </c>
      <c r="M22" s="92">
        <v>4</v>
      </c>
      <c r="N22" s="93">
        <v>4</v>
      </c>
      <c r="P22" s="34"/>
      <c r="Q22" s="33"/>
      <c r="R22" s="33"/>
    </row>
    <row r="23" spans="1:19" ht="16.5" customHeight="1" x14ac:dyDescent="0.2">
      <c r="A23" s="59"/>
      <c r="B23" s="35"/>
      <c r="C23" s="60"/>
      <c r="D23" s="1543" t="s">
        <v>44</v>
      </c>
      <c r="E23" s="83"/>
      <c r="F23" s="71"/>
      <c r="G23" s="84"/>
      <c r="H23" s="89"/>
      <c r="I23" s="86"/>
      <c r="J23" s="86"/>
      <c r="K23" s="94" t="s">
        <v>45</v>
      </c>
      <c r="L23" s="95">
        <v>1</v>
      </c>
      <c r="M23" s="96">
        <v>1</v>
      </c>
      <c r="N23" s="97">
        <v>1</v>
      </c>
      <c r="P23" s="7"/>
    </row>
    <row r="24" spans="1:19" ht="27" customHeight="1" x14ac:dyDescent="0.2">
      <c r="A24" s="59"/>
      <c r="B24" s="35"/>
      <c r="C24" s="60"/>
      <c r="D24" s="1544"/>
      <c r="E24" s="83"/>
      <c r="F24" s="71"/>
      <c r="G24" s="98"/>
      <c r="H24" s="85"/>
      <c r="I24" s="99"/>
      <c r="J24" s="99"/>
      <c r="K24" s="100" t="s">
        <v>46</v>
      </c>
      <c r="L24" s="101">
        <v>500</v>
      </c>
      <c r="M24" s="102">
        <v>500</v>
      </c>
      <c r="N24" s="103">
        <v>500</v>
      </c>
      <c r="P24" s="7"/>
      <c r="S24" s="7"/>
    </row>
    <row r="25" spans="1:19" ht="40.5" customHeight="1" x14ac:dyDescent="0.2">
      <c r="A25" s="59"/>
      <c r="B25" s="35"/>
      <c r="C25" s="60"/>
      <c r="D25" s="1544"/>
      <c r="E25" s="83"/>
      <c r="F25" s="71"/>
      <c r="G25" s="104"/>
      <c r="H25" s="89"/>
      <c r="I25" s="86"/>
      <c r="J25" s="86"/>
      <c r="K25" s="100" t="s">
        <v>47</v>
      </c>
      <c r="L25" s="105">
        <v>30</v>
      </c>
      <c r="M25" s="106">
        <v>30</v>
      </c>
      <c r="N25" s="107">
        <v>30</v>
      </c>
      <c r="P25" s="7"/>
      <c r="Q25" s="7"/>
      <c r="S25" s="7"/>
    </row>
    <row r="26" spans="1:19" ht="42" customHeight="1" x14ac:dyDescent="0.2">
      <c r="A26" s="59"/>
      <c r="B26" s="35"/>
      <c r="C26" s="60"/>
      <c r="D26" s="1544"/>
      <c r="E26" s="83"/>
      <c r="F26" s="71"/>
      <c r="G26" s="104"/>
      <c r="H26" s="89"/>
      <c r="I26" s="86"/>
      <c r="J26" s="86"/>
      <c r="K26" s="108" t="s">
        <v>48</v>
      </c>
      <c r="L26" s="105">
        <v>15</v>
      </c>
      <c r="M26" s="106">
        <v>20</v>
      </c>
      <c r="N26" s="107">
        <v>20</v>
      </c>
      <c r="P26" s="7"/>
      <c r="S26" s="7"/>
    </row>
    <row r="27" spans="1:19" ht="15" customHeight="1" x14ac:dyDescent="0.2">
      <c r="A27" s="59"/>
      <c r="B27" s="35"/>
      <c r="C27" s="60"/>
      <c r="D27" s="1544"/>
      <c r="E27" s="83"/>
      <c r="F27" s="71"/>
      <c r="G27" s="109"/>
      <c r="H27" s="89"/>
      <c r="I27" s="86"/>
      <c r="J27" s="86"/>
      <c r="K27" s="100" t="s">
        <v>49</v>
      </c>
      <c r="L27" s="105">
        <v>1</v>
      </c>
      <c r="M27" s="106">
        <v>1</v>
      </c>
      <c r="N27" s="107">
        <v>1</v>
      </c>
      <c r="P27" s="7"/>
      <c r="S27" s="7"/>
    </row>
    <row r="28" spans="1:19" ht="43.5" customHeight="1" thickBot="1" x14ac:dyDescent="0.25">
      <c r="A28" s="59"/>
      <c r="B28" s="35"/>
      <c r="C28" s="60"/>
      <c r="D28" s="1555"/>
      <c r="E28" s="76"/>
      <c r="F28" s="71"/>
      <c r="G28" s="110" t="s">
        <v>30</v>
      </c>
      <c r="H28" s="111">
        <f>SUM(H18:H27)</f>
        <v>617.29999999999995</v>
      </c>
      <c r="I28" s="111">
        <f>SUM(I18:I27)</f>
        <v>617.29999999999995</v>
      </c>
      <c r="J28" s="111">
        <f>SUM(J18:J27)</f>
        <v>817.3</v>
      </c>
      <c r="K28" s="100" t="s">
        <v>50</v>
      </c>
      <c r="L28" s="101">
        <v>8</v>
      </c>
      <c r="M28" s="102">
        <v>8</v>
      </c>
      <c r="N28" s="103">
        <v>8</v>
      </c>
      <c r="P28" s="7"/>
    </row>
    <row r="29" spans="1:19" ht="29.25" customHeight="1" x14ac:dyDescent="0.2">
      <c r="A29" s="112" t="s">
        <v>21</v>
      </c>
      <c r="B29" s="20" t="s">
        <v>21</v>
      </c>
      <c r="C29" s="113" t="s">
        <v>51</v>
      </c>
      <c r="D29" s="1623" t="s">
        <v>52</v>
      </c>
      <c r="E29" s="114"/>
      <c r="F29" s="63">
        <v>2</v>
      </c>
      <c r="G29" s="115" t="s">
        <v>26</v>
      </c>
      <c r="H29" s="116">
        <v>33.4</v>
      </c>
      <c r="I29" s="117">
        <v>33.4</v>
      </c>
      <c r="J29" s="117">
        <v>33.4</v>
      </c>
      <c r="K29" s="118" t="s">
        <v>53</v>
      </c>
      <c r="L29" s="119">
        <v>1</v>
      </c>
      <c r="M29" s="120">
        <v>1</v>
      </c>
      <c r="N29" s="121">
        <v>1</v>
      </c>
      <c r="P29" s="7"/>
    </row>
    <row r="30" spans="1:19" ht="43.5" customHeight="1" x14ac:dyDescent="0.2">
      <c r="A30" s="122"/>
      <c r="B30" s="35"/>
      <c r="C30" s="123"/>
      <c r="D30" s="1624"/>
      <c r="E30" s="124"/>
      <c r="F30" s="71"/>
      <c r="G30" s="125"/>
      <c r="H30" s="126"/>
      <c r="I30" s="127"/>
      <c r="J30" s="127"/>
      <c r="K30" s="128" t="s">
        <v>54</v>
      </c>
      <c r="L30" s="129">
        <v>4</v>
      </c>
      <c r="M30" s="102">
        <v>4</v>
      </c>
      <c r="N30" s="103">
        <v>4</v>
      </c>
      <c r="P30" s="7"/>
      <c r="S30" s="7"/>
    </row>
    <row r="31" spans="1:19" ht="28.5" customHeight="1" x14ac:dyDescent="0.2">
      <c r="A31" s="122"/>
      <c r="B31" s="35"/>
      <c r="C31" s="123"/>
      <c r="D31" s="1543" t="s">
        <v>55</v>
      </c>
      <c r="E31" s="124"/>
      <c r="F31" s="71"/>
      <c r="G31" s="130" t="s">
        <v>26</v>
      </c>
      <c r="H31" s="131">
        <v>40</v>
      </c>
      <c r="I31" s="132">
        <v>40</v>
      </c>
      <c r="J31" s="132">
        <v>40</v>
      </c>
      <c r="K31" s="133" t="s">
        <v>56</v>
      </c>
      <c r="L31" s="134">
        <v>1</v>
      </c>
      <c r="M31" s="135">
        <v>1</v>
      </c>
      <c r="N31" s="136">
        <v>1</v>
      </c>
      <c r="P31" s="7"/>
    </row>
    <row r="32" spans="1:19" ht="41.25" customHeight="1" thickBot="1" x14ac:dyDescent="0.25">
      <c r="A32" s="137"/>
      <c r="B32" s="19"/>
      <c r="C32" s="138"/>
      <c r="D32" s="1555"/>
      <c r="E32" s="139"/>
      <c r="F32" s="140"/>
      <c r="G32" s="141" t="s">
        <v>30</v>
      </c>
      <c r="H32" s="142">
        <f>SUM(H29:H31)</f>
        <v>73.400000000000006</v>
      </c>
      <c r="I32" s="143">
        <f>SUM(I29:I31)</f>
        <v>73.400000000000006</v>
      </c>
      <c r="J32" s="143">
        <f>SUM(J29:J31)</f>
        <v>73.400000000000006</v>
      </c>
      <c r="K32" s="144" t="s">
        <v>57</v>
      </c>
      <c r="L32" s="145">
        <v>1</v>
      </c>
      <c r="M32" s="146"/>
      <c r="N32" s="147"/>
      <c r="P32" s="7"/>
    </row>
    <row r="33" spans="1:19" ht="30" customHeight="1" x14ac:dyDescent="0.2">
      <c r="A33" s="112" t="s">
        <v>21</v>
      </c>
      <c r="B33" s="20" t="s">
        <v>21</v>
      </c>
      <c r="C33" s="148" t="s">
        <v>58</v>
      </c>
      <c r="D33" s="149" t="s">
        <v>59</v>
      </c>
      <c r="E33" s="114"/>
      <c r="F33" s="63">
        <v>2</v>
      </c>
      <c r="G33" s="115" t="s">
        <v>26</v>
      </c>
      <c r="H33" s="150">
        <v>18.2</v>
      </c>
      <c r="I33" s="151">
        <v>28.2</v>
      </c>
      <c r="J33" s="151">
        <v>13.2</v>
      </c>
      <c r="K33" s="133"/>
      <c r="L33" s="152"/>
      <c r="M33" s="153"/>
      <c r="N33" s="121"/>
      <c r="P33" s="7"/>
    </row>
    <row r="34" spans="1:19" ht="15.75" customHeight="1" x14ac:dyDescent="0.2">
      <c r="A34" s="122"/>
      <c r="B34" s="35"/>
      <c r="C34" s="123"/>
      <c r="D34" s="1543" t="s">
        <v>60</v>
      </c>
      <c r="E34" s="124"/>
      <c r="F34" s="71"/>
      <c r="G34" s="84"/>
      <c r="H34" s="89"/>
      <c r="I34" s="86"/>
      <c r="J34" s="86"/>
      <c r="K34" s="74" t="s">
        <v>61</v>
      </c>
      <c r="L34" s="44">
        <v>35</v>
      </c>
      <c r="M34" s="49">
        <v>35</v>
      </c>
      <c r="N34" s="46">
        <v>35</v>
      </c>
      <c r="P34" s="7"/>
    </row>
    <row r="35" spans="1:19" ht="15.75" customHeight="1" x14ac:dyDescent="0.2">
      <c r="A35" s="122"/>
      <c r="B35" s="35"/>
      <c r="C35" s="154"/>
      <c r="D35" s="1571"/>
      <c r="E35" s="124"/>
      <c r="F35" s="71"/>
      <c r="G35" s="155"/>
      <c r="H35" s="156"/>
      <c r="I35" s="157"/>
      <c r="J35" s="157"/>
      <c r="K35" s="158" t="s">
        <v>62</v>
      </c>
      <c r="L35" s="91">
        <v>1750</v>
      </c>
      <c r="M35" s="92">
        <v>1750</v>
      </c>
      <c r="N35" s="93">
        <v>1750</v>
      </c>
      <c r="P35" s="7"/>
      <c r="S35" s="7"/>
    </row>
    <row r="36" spans="1:19" ht="15.75" customHeight="1" x14ac:dyDescent="0.2">
      <c r="A36" s="122"/>
      <c r="B36" s="35"/>
      <c r="C36" s="123"/>
      <c r="D36" s="1543" t="s">
        <v>63</v>
      </c>
      <c r="E36" s="124"/>
      <c r="F36" s="71"/>
      <c r="G36" s="84"/>
      <c r="H36" s="159"/>
      <c r="I36" s="86"/>
      <c r="J36" s="86"/>
      <c r="K36" s="158" t="s">
        <v>64</v>
      </c>
      <c r="L36" s="91">
        <v>30</v>
      </c>
      <c r="M36" s="160">
        <v>100</v>
      </c>
      <c r="N36" s="93"/>
      <c r="P36" s="7"/>
      <c r="R36" s="7"/>
    </row>
    <row r="37" spans="1:19" ht="31.5" customHeight="1" thickBot="1" x14ac:dyDescent="0.25">
      <c r="A37" s="137"/>
      <c r="B37" s="19"/>
      <c r="C37" s="138"/>
      <c r="D37" s="1555"/>
      <c r="E37" s="139"/>
      <c r="F37" s="140"/>
      <c r="G37" s="161" t="s">
        <v>30</v>
      </c>
      <c r="H37" s="162">
        <f>SUM(H33:H36)</f>
        <v>18.2</v>
      </c>
      <c r="I37" s="162">
        <f>SUM(I33:I36)</f>
        <v>28.2</v>
      </c>
      <c r="J37" s="162">
        <f>SUM(J33:J36)</f>
        <v>13.2</v>
      </c>
      <c r="K37" s="163" t="s">
        <v>65</v>
      </c>
      <c r="L37" s="164"/>
      <c r="M37" s="165">
        <v>30</v>
      </c>
      <c r="N37" s="166">
        <v>50</v>
      </c>
      <c r="P37" s="7"/>
    </row>
    <row r="38" spans="1:19" ht="28.5" customHeight="1" x14ac:dyDescent="0.2">
      <c r="A38" s="112" t="s">
        <v>21</v>
      </c>
      <c r="B38" s="20" t="s">
        <v>21</v>
      </c>
      <c r="C38" s="113" t="s">
        <v>66</v>
      </c>
      <c r="D38" s="1566" t="s">
        <v>67</v>
      </c>
      <c r="E38" s="114"/>
      <c r="F38" s="63">
        <v>2</v>
      </c>
      <c r="G38" s="64" t="s">
        <v>26</v>
      </c>
      <c r="H38" s="26">
        <v>200</v>
      </c>
      <c r="I38" s="167">
        <v>200</v>
      </c>
      <c r="J38" s="167"/>
      <c r="K38" s="168" t="s">
        <v>68</v>
      </c>
      <c r="L38" s="29">
        <v>6</v>
      </c>
      <c r="M38" s="169">
        <v>7</v>
      </c>
      <c r="N38" s="170"/>
      <c r="P38" s="7"/>
      <c r="R38" s="7"/>
    </row>
    <row r="39" spans="1:19" ht="17.25" customHeight="1" x14ac:dyDescent="0.2">
      <c r="A39" s="122"/>
      <c r="B39" s="35"/>
      <c r="C39" s="123"/>
      <c r="D39" s="1544"/>
      <c r="E39" s="124"/>
      <c r="F39" s="71"/>
      <c r="G39" s="171"/>
      <c r="H39" s="85"/>
      <c r="I39" s="86"/>
      <c r="J39" s="86"/>
      <c r="K39" s="1569" t="s">
        <v>69</v>
      </c>
      <c r="L39" s="91">
        <v>6</v>
      </c>
      <c r="M39" s="172">
        <v>7</v>
      </c>
      <c r="N39" s="50"/>
      <c r="P39" s="7"/>
      <c r="R39" s="7"/>
    </row>
    <row r="40" spans="1:19" ht="15.75" customHeight="1" thickBot="1" x14ac:dyDescent="0.25">
      <c r="A40" s="137"/>
      <c r="B40" s="19"/>
      <c r="C40" s="138"/>
      <c r="D40" s="1555"/>
      <c r="E40" s="139"/>
      <c r="F40" s="140"/>
      <c r="G40" s="161" t="s">
        <v>30</v>
      </c>
      <c r="H40" s="162">
        <f t="shared" ref="H40:I40" si="0">SUM(H38)</f>
        <v>200</v>
      </c>
      <c r="I40" s="173">
        <f t="shared" si="0"/>
        <v>200</v>
      </c>
      <c r="J40" s="173"/>
      <c r="K40" s="1570"/>
      <c r="L40" s="174"/>
      <c r="M40" s="175"/>
      <c r="N40" s="176"/>
      <c r="P40" s="7"/>
    </row>
    <row r="41" spans="1:19" ht="25.5" customHeight="1" x14ac:dyDescent="0.2">
      <c r="A41" s="177" t="s">
        <v>21</v>
      </c>
      <c r="B41" s="20" t="s">
        <v>21</v>
      </c>
      <c r="C41" s="178" t="s">
        <v>70</v>
      </c>
      <c r="D41" s="1586" t="s">
        <v>71</v>
      </c>
      <c r="E41" s="1567"/>
      <c r="F41" s="1619" t="s">
        <v>34</v>
      </c>
      <c r="G41" s="64" t="s">
        <v>26</v>
      </c>
      <c r="H41" s="179">
        <v>74.7</v>
      </c>
      <c r="I41" s="180">
        <v>74.7</v>
      </c>
      <c r="J41" s="180">
        <v>74.7</v>
      </c>
      <c r="K41" s="1621" t="s">
        <v>72</v>
      </c>
      <c r="L41" s="181">
        <v>21</v>
      </c>
      <c r="M41" s="182">
        <v>21</v>
      </c>
      <c r="N41" s="183">
        <v>21</v>
      </c>
      <c r="P41" s="184"/>
      <c r="Q41" s="185"/>
      <c r="R41" s="185"/>
      <c r="S41" s="185"/>
    </row>
    <row r="42" spans="1:19" ht="15.75" customHeight="1" thickBot="1" x14ac:dyDescent="0.25">
      <c r="A42" s="186"/>
      <c r="B42" s="19"/>
      <c r="C42" s="187"/>
      <c r="D42" s="1588"/>
      <c r="E42" s="1618"/>
      <c r="F42" s="1620"/>
      <c r="G42" s="188" t="s">
        <v>30</v>
      </c>
      <c r="H42" s="56">
        <f t="shared" ref="H42:J42" si="1">SUM(H41:H41)</f>
        <v>74.7</v>
      </c>
      <c r="I42" s="57">
        <f t="shared" si="1"/>
        <v>74.7</v>
      </c>
      <c r="J42" s="57">
        <f t="shared" si="1"/>
        <v>74.7</v>
      </c>
      <c r="K42" s="1570"/>
      <c r="L42" s="189"/>
      <c r="M42" s="190"/>
      <c r="N42" s="191"/>
      <c r="P42" s="184"/>
      <c r="Q42" s="185"/>
      <c r="R42" s="185"/>
      <c r="S42" s="185"/>
    </row>
    <row r="43" spans="1:19" ht="30.75" customHeight="1" x14ac:dyDescent="0.2">
      <c r="A43" s="177" t="s">
        <v>21</v>
      </c>
      <c r="B43" s="20" t="s">
        <v>21</v>
      </c>
      <c r="C43" s="178" t="s">
        <v>73</v>
      </c>
      <c r="D43" s="1586" t="s">
        <v>74</v>
      </c>
      <c r="E43" s="192"/>
      <c r="F43" s="63">
        <v>2</v>
      </c>
      <c r="G43" s="64" t="s">
        <v>26</v>
      </c>
      <c r="H43" s="89">
        <v>4.9000000000000004</v>
      </c>
      <c r="I43" s="86">
        <v>4.9000000000000004</v>
      </c>
      <c r="J43" s="86">
        <v>4.9000000000000004</v>
      </c>
      <c r="K43" s="74" t="s">
        <v>75</v>
      </c>
      <c r="L43" s="193">
        <v>1</v>
      </c>
      <c r="M43" s="194">
        <v>1</v>
      </c>
      <c r="N43" s="195">
        <v>1</v>
      </c>
      <c r="P43" s="7"/>
      <c r="S43" s="7"/>
    </row>
    <row r="44" spans="1:19" s="201" customFormat="1" ht="28.5" customHeight="1" thickBot="1" x14ac:dyDescent="0.25">
      <c r="A44" s="186"/>
      <c r="B44" s="19"/>
      <c r="C44" s="187"/>
      <c r="D44" s="1588"/>
      <c r="E44" s="196"/>
      <c r="F44" s="140"/>
      <c r="G44" s="197" t="s">
        <v>30</v>
      </c>
      <c r="H44" s="198">
        <f>H43</f>
        <v>4.9000000000000004</v>
      </c>
      <c r="I44" s="199">
        <f>I43</f>
        <v>4.9000000000000004</v>
      </c>
      <c r="J44" s="199">
        <f>J43</f>
        <v>4.9000000000000004</v>
      </c>
      <c r="K44" s="200" t="s">
        <v>76</v>
      </c>
      <c r="L44" s="95">
        <v>180</v>
      </c>
      <c r="M44" s="96">
        <v>210</v>
      </c>
      <c r="N44" s="97">
        <v>230</v>
      </c>
      <c r="P44" s="202"/>
      <c r="S44" s="202"/>
    </row>
    <row r="45" spans="1:19" ht="16.5" customHeight="1" x14ac:dyDescent="0.2">
      <c r="A45" s="203" t="s">
        <v>21</v>
      </c>
      <c r="B45" s="20" t="s">
        <v>21</v>
      </c>
      <c r="C45" s="178" t="s">
        <v>77</v>
      </c>
      <c r="D45" s="1616" t="s">
        <v>78</v>
      </c>
      <c r="E45" s="192"/>
      <c r="F45" s="204" t="s">
        <v>34</v>
      </c>
      <c r="G45" s="205" t="s">
        <v>26</v>
      </c>
      <c r="H45" s="206">
        <v>291.39999999999998</v>
      </c>
      <c r="I45" s="207">
        <v>401.9</v>
      </c>
      <c r="J45" s="207">
        <v>401.9</v>
      </c>
      <c r="K45" s="208"/>
      <c r="L45" s="209"/>
      <c r="M45" s="210"/>
      <c r="N45" s="211"/>
    </row>
    <row r="46" spans="1:19" ht="12.75" customHeight="1" x14ac:dyDescent="0.2">
      <c r="A46" s="59"/>
      <c r="B46" s="35"/>
      <c r="C46" s="60"/>
      <c r="D46" s="1617"/>
      <c r="E46" s="212"/>
      <c r="F46" s="213"/>
      <c r="G46" s="98"/>
      <c r="H46" s="214"/>
      <c r="I46" s="215"/>
      <c r="J46" s="215"/>
      <c r="K46" s="216"/>
      <c r="L46" s="217"/>
      <c r="M46" s="218"/>
      <c r="N46" s="219"/>
    </row>
    <row r="47" spans="1:19" ht="28.5" customHeight="1" x14ac:dyDescent="0.2">
      <c r="A47" s="59"/>
      <c r="B47" s="35"/>
      <c r="C47" s="60"/>
      <c r="D47" s="1587" t="s">
        <v>79</v>
      </c>
      <c r="E47" s="212"/>
      <c r="F47" s="213"/>
      <c r="G47" s="98"/>
      <c r="H47" s="1541"/>
      <c r="I47" s="1549"/>
      <c r="J47" s="1549"/>
      <c r="K47" s="87" t="s">
        <v>80</v>
      </c>
      <c r="L47" s="79" t="s">
        <v>81</v>
      </c>
      <c r="M47" s="80">
        <v>4</v>
      </c>
      <c r="N47" s="81">
        <v>4</v>
      </c>
      <c r="Q47" s="7"/>
    </row>
    <row r="48" spans="1:19" ht="29.25" customHeight="1" x14ac:dyDescent="0.2">
      <c r="A48" s="59"/>
      <c r="B48" s="35"/>
      <c r="C48" s="60"/>
      <c r="D48" s="1587"/>
      <c r="E48" s="212"/>
      <c r="F48" s="213"/>
      <c r="G48" s="98"/>
      <c r="H48" s="1541"/>
      <c r="I48" s="1549"/>
      <c r="J48" s="1549"/>
      <c r="K48" s="74" t="s">
        <v>82</v>
      </c>
      <c r="L48" s="44">
        <v>9</v>
      </c>
      <c r="M48" s="49">
        <v>5</v>
      </c>
      <c r="N48" s="46">
        <v>8</v>
      </c>
    </row>
    <row r="49" spans="1:21" ht="28.5" customHeight="1" x14ac:dyDescent="0.2">
      <c r="A49" s="59"/>
      <c r="B49" s="35"/>
      <c r="C49" s="60"/>
      <c r="D49" s="220"/>
      <c r="E49" s="212"/>
      <c r="F49" s="213"/>
      <c r="G49" s="221"/>
      <c r="H49" s="1541"/>
      <c r="I49" s="1549"/>
      <c r="J49" s="1549"/>
      <c r="K49" s="74" t="s">
        <v>83</v>
      </c>
      <c r="L49" s="44">
        <v>10</v>
      </c>
      <c r="M49" s="49">
        <v>10</v>
      </c>
      <c r="N49" s="46">
        <v>10</v>
      </c>
    </row>
    <row r="50" spans="1:21" ht="54.75" customHeight="1" x14ac:dyDescent="0.2">
      <c r="A50" s="59"/>
      <c r="B50" s="35"/>
      <c r="C50" s="60"/>
      <c r="D50" s="222" t="s">
        <v>84</v>
      </c>
      <c r="E50" s="223"/>
      <c r="F50" s="224"/>
      <c r="G50" s="225"/>
      <c r="H50" s="126"/>
      <c r="I50" s="99"/>
      <c r="J50" s="99"/>
      <c r="K50" s="74" t="s">
        <v>85</v>
      </c>
      <c r="L50" s="44"/>
      <c r="M50" s="226">
        <v>4</v>
      </c>
      <c r="N50" s="46">
        <v>4</v>
      </c>
      <c r="R50" s="7"/>
      <c r="S50" s="7"/>
    </row>
    <row r="51" spans="1:21" ht="93" customHeight="1" x14ac:dyDescent="0.2">
      <c r="A51" s="59"/>
      <c r="B51" s="35"/>
      <c r="C51" s="60"/>
      <c r="D51" s="1543" t="s">
        <v>86</v>
      </c>
      <c r="E51" s="223"/>
      <c r="F51" s="224"/>
      <c r="G51" s="225"/>
      <c r="H51" s="126"/>
      <c r="I51" s="86"/>
      <c r="J51" s="86"/>
      <c r="K51" s="1569" t="s">
        <v>87</v>
      </c>
      <c r="L51" s="227">
        <v>7</v>
      </c>
      <c r="M51" s="228">
        <v>7</v>
      </c>
      <c r="N51" s="229">
        <v>7</v>
      </c>
      <c r="Q51" s="7"/>
      <c r="R51" s="7"/>
      <c r="S51" s="7"/>
    </row>
    <row r="52" spans="1:21" ht="36" customHeight="1" x14ac:dyDescent="0.2">
      <c r="A52" s="59"/>
      <c r="B52" s="35"/>
      <c r="C52" s="60"/>
      <c r="D52" s="1544"/>
      <c r="E52" s="223"/>
      <c r="F52" s="224"/>
      <c r="G52" s="225"/>
      <c r="H52" s="126"/>
      <c r="I52" s="230"/>
      <c r="J52" s="230"/>
      <c r="K52" s="1614"/>
      <c r="L52" s="227"/>
      <c r="M52" s="228"/>
      <c r="N52" s="229"/>
      <c r="Q52" s="7"/>
      <c r="R52" s="7"/>
      <c r="S52" s="7"/>
    </row>
    <row r="53" spans="1:21" ht="24.75" customHeight="1" x14ac:dyDescent="0.2">
      <c r="A53" s="59"/>
      <c r="B53" s="35"/>
      <c r="C53" s="60"/>
      <c r="D53" s="1543" t="s">
        <v>88</v>
      </c>
      <c r="E53" s="223"/>
      <c r="F53" s="224"/>
      <c r="G53" s="225"/>
      <c r="H53" s="126"/>
      <c r="I53" s="230"/>
      <c r="J53" s="230"/>
      <c r="K53" s="163" t="s">
        <v>89</v>
      </c>
      <c r="L53" s="231">
        <v>1</v>
      </c>
      <c r="M53" s="232">
        <v>1</v>
      </c>
      <c r="N53" s="233">
        <v>1</v>
      </c>
      <c r="Q53" s="7"/>
      <c r="R53" s="7"/>
      <c r="S53" s="7"/>
      <c r="T53" s="7"/>
    </row>
    <row r="54" spans="1:21" ht="19.5" customHeight="1" thickBot="1" x14ac:dyDescent="0.25">
      <c r="A54" s="59"/>
      <c r="B54" s="35"/>
      <c r="C54" s="60"/>
      <c r="D54" s="1555"/>
      <c r="E54" s="223"/>
      <c r="F54" s="224"/>
      <c r="G54" s="197" t="s">
        <v>30</v>
      </c>
      <c r="H54" s="162">
        <f>SUM(H45:H53)</f>
        <v>291.39999999999998</v>
      </c>
      <c r="I54" s="162">
        <f t="shared" ref="I54:J54" si="2">SUM(I45:I53)</f>
        <v>401.9</v>
      </c>
      <c r="J54" s="162">
        <f t="shared" si="2"/>
        <v>401.9</v>
      </c>
      <c r="K54" s="234"/>
      <c r="L54" s="235"/>
      <c r="M54" s="236"/>
      <c r="N54" s="237"/>
      <c r="Q54" s="7"/>
      <c r="R54" s="7"/>
      <c r="S54" s="7"/>
    </row>
    <row r="55" spans="1:21" ht="42" customHeight="1" x14ac:dyDescent="0.2">
      <c r="A55" s="177" t="s">
        <v>21</v>
      </c>
      <c r="B55" s="20" t="s">
        <v>21</v>
      </c>
      <c r="C55" s="178" t="s">
        <v>90</v>
      </c>
      <c r="D55" s="238" t="s">
        <v>91</v>
      </c>
      <c r="E55" s="192"/>
      <c r="F55" s="63">
        <v>2</v>
      </c>
      <c r="G55" s="64" t="s">
        <v>26</v>
      </c>
      <c r="H55" s="206">
        <v>93.1</v>
      </c>
      <c r="I55" s="167">
        <v>97.6</v>
      </c>
      <c r="J55" s="167">
        <v>12</v>
      </c>
      <c r="K55" s="239"/>
      <c r="L55" s="240"/>
      <c r="M55" s="30"/>
      <c r="N55" s="241"/>
      <c r="P55" s="7"/>
      <c r="S55" s="7"/>
    </row>
    <row r="56" spans="1:21" ht="27.75" customHeight="1" x14ac:dyDescent="0.2">
      <c r="A56" s="59"/>
      <c r="B56" s="35"/>
      <c r="C56" s="60"/>
      <c r="D56" s="242" t="s">
        <v>92</v>
      </c>
      <c r="E56" s="212"/>
      <c r="F56" s="71"/>
      <c r="G56" s="84"/>
      <c r="H56" s="214"/>
      <c r="I56" s="86"/>
      <c r="J56" s="86"/>
      <c r="K56" s="74" t="s">
        <v>93</v>
      </c>
      <c r="L56" s="243">
        <v>1</v>
      </c>
      <c r="M56" s="244"/>
      <c r="N56" s="245"/>
      <c r="P56" s="7"/>
      <c r="S56" s="7"/>
    </row>
    <row r="57" spans="1:21" ht="29.25" customHeight="1" x14ac:dyDescent="0.2">
      <c r="A57" s="59"/>
      <c r="B57" s="35"/>
      <c r="C57" s="60"/>
      <c r="D57" s="246"/>
      <c r="E57" s="212"/>
      <c r="F57" s="71"/>
      <c r="G57" s="84"/>
      <c r="H57" s="214"/>
      <c r="I57" s="86"/>
      <c r="J57" s="86"/>
      <c r="K57" s="158" t="s">
        <v>94</v>
      </c>
      <c r="L57" s="91"/>
      <c r="M57" s="247">
        <v>1</v>
      </c>
      <c r="N57" s="248"/>
      <c r="P57" s="7"/>
      <c r="S57" s="7"/>
    </row>
    <row r="58" spans="1:21" ht="17.25" customHeight="1" x14ac:dyDescent="0.2">
      <c r="A58" s="59"/>
      <c r="B58" s="35"/>
      <c r="C58" s="60"/>
      <c r="D58" s="246"/>
      <c r="E58" s="212"/>
      <c r="F58" s="71"/>
      <c r="G58" s="84"/>
      <c r="H58" s="214"/>
      <c r="I58" s="86"/>
      <c r="J58" s="86"/>
      <c r="K58" s="158" t="s">
        <v>95</v>
      </c>
      <c r="L58" s="91"/>
      <c r="M58" s="247"/>
      <c r="N58" s="249">
        <v>1</v>
      </c>
      <c r="P58" s="7"/>
      <c r="S58" s="7"/>
    </row>
    <row r="59" spans="1:21" ht="17.25" customHeight="1" x14ac:dyDescent="0.2">
      <c r="A59" s="59"/>
      <c r="B59" s="35"/>
      <c r="C59" s="60"/>
      <c r="D59" s="246"/>
      <c r="E59" s="212"/>
      <c r="F59" s="71"/>
      <c r="G59" s="84"/>
      <c r="H59" s="214"/>
      <c r="I59" s="86"/>
      <c r="J59" s="86"/>
      <c r="K59" s="158" t="s">
        <v>96</v>
      </c>
      <c r="L59" s="250"/>
      <c r="M59" s="226">
        <v>80</v>
      </c>
      <c r="N59" s="107">
        <v>100</v>
      </c>
      <c r="P59" s="7"/>
      <c r="S59" s="7"/>
      <c r="T59" s="7"/>
    </row>
    <row r="60" spans="1:21" ht="30" customHeight="1" x14ac:dyDescent="0.2">
      <c r="A60" s="59"/>
      <c r="B60" s="35"/>
      <c r="C60" s="60"/>
      <c r="D60" s="1543" t="s">
        <v>97</v>
      </c>
      <c r="E60" s="223"/>
      <c r="F60" s="224"/>
      <c r="G60" s="225"/>
      <c r="H60" s="214"/>
      <c r="I60" s="86"/>
      <c r="J60" s="86"/>
      <c r="K60" s="251" t="s">
        <v>98</v>
      </c>
      <c r="L60" s="252">
        <v>3</v>
      </c>
      <c r="M60" s="49">
        <v>3</v>
      </c>
      <c r="N60" s="253"/>
      <c r="P60" s="7"/>
      <c r="Q60" s="7"/>
      <c r="S60" s="7"/>
    </row>
    <row r="61" spans="1:21" ht="30" customHeight="1" x14ac:dyDescent="0.2">
      <c r="A61" s="59"/>
      <c r="B61" s="35"/>
      <c r="C61" s="60"/>
      <c r="D61" s="1544"/>
      <c r="E61" s="223"/>
      <c r="F61" s="224"/>
      <c r="G61" s="225"/>
      <c r="H61" s="214"/>
      <c r="I61" s="86"/>
      <c r="J61" s="86"/>
      <c r="K61" s="163" t="s">
        <v>99</v>
      </c>
      <c r="L61" s="254">
        <v>2</v>
      </c>
      <c r="M61" s="255">
        <v>2</v>
      </c>
      <c r="N61" s="249"/>
      <c r="P61" s="7"/>
      <c r="Q61" s="7"/>
      <c r="S61" s="7"/>
      <c r="T61" s="7"/>
    </row>
    <row r="62" spans="1:21" s="201" customFormat="1" ht="15.75" customHeight="1" thickBot="1" x14ac:dyDescent="0.25">
      <c r="A62" s="186"/>
      <c r="B62" s="19"/>
      <c r="C62" s="187"/>
      <c r="D62" s="1555"/>
      <c r="E62" s="196"/>
      <c r="F62" s="140"/>
      <c r="G62" s="197" t="s">
        <v>30</v>
      </c>
      <c r="H62" s="162">
        <f>SUM(H55:H61)</f>
        <v>93.1</v>
      </c>
      <c r="I62" s="162">
        <f t="shared" ref="I62:J62" si="3">SUM(I55:I61)</f>
        <v>97.6</v>
      </c>
      <c r="J62" s="162">
        <f t="shared" si="3"/>
        <v>12</v>
      </c>
      <c r="K62" s="256" t="s">
        <v>100</v>
      </c>
      <c r="L62" s="257">
        <v>53</v>
      </c>
      <c r="M62" s="165">
        <v>53</v>
      </c>
      <c r="N62" s="258"/>
      <c r="P62" s="202"/>
      <c r="S62" s="202"/>
      <c r="U62" s="202"/>
    </row>
    <row r="63" spans="1:21" ht="35.25" customHeight="1" x14ac:dyDescent="0.2">
      <c r="A63" s="59" t="s">
        <v>21</v>
      </c>
      <c r="B63" s="35" t="s">
        <v>21</v>
      </c>
      <c r="C63" s="60" t="s">
        <v>101</v>
      </c>
      <c r="D63" s="1566" t="s">
        <v>102</v>
      </c>
      <c r="E63" s="223"/>
      <c r="F63" s="224">
        <v>2</v>
      </c>
      <c r="G63" s="259" t="s">
        <v>26</v>
      </c>
      <c r="H63" s="260"/>
      <c r="I63" s="230">
        <v>7</v>
      </c>
      <c r="J63" s="230">
        <v>7</v>
      </c>
      <c r="K63" s="261" t="s">
        <v>103</v>
      </c>
      <c r="L63" s="79"/>
      <c r="M63" s="262">
        <v>1</v>
      </c>
      <c r="N63" s="81">
        <v>1</v>
      </c>
      <c r="Q63" s="7"/>
      <c r="R63" s="7"/>
      <c r="S63" s="7"/>
    </row>
    <row r="64" spans="1:21" ht="16.5" customHeight="1" thickBot="1" x14ac:dyDescent="0.25">
      <c r="A64" s="263"/>
      <c r="B64" s="19"/>
      <c r="C64" s="264"/>
      <c r="D64" s="1555"/>
      <c r="E64" s="265"/>
      <c r="F64" s="266"/>
      <c r="G64" s="267" t="s">
        <v>30</v>
      </c>
      <c r="H64" s="142"/>
      <c r="I64" s="143">
        <f t="shared" ref="I64:J64" si="4">SUM(I63)</f>
        <v>7</v>
      </c>
      <c r="J64" s="143">
        <f t="shared" si="4"/>
        <v>7</v>
      </c>
      <c r="K64" s="268" t="s">
        <v>104</v>
      </c>
      <c r="L64" s="174"/>
      <c r="M64" s="269">
        <v>50</v>
      </c>
      <c r="N64" s="176">
        <v>50</v>
      </c>
      <c r="P64" s="7"/>
    </row>
    <row r="65" spans="1:20" ht="13.5" thickBot="1" x14ac:dyDescent="0.25">
      <c r="A65" s="137" t="s">
        <v>21</v>
      </c>
      <c r="B65" s="270" t="s">
        <v>21</v>
      </c>
      <c r="C65" s="1615" t="s">
        <v>105</v>
      </c>
      <c r="D65" s="1520"/>
      <c r="E65" s="1520"/>
      <c r="F65" s="1520"/>
      <c r="G65" s="1521"/>
      <c r="H65" s="271">
        <f>+H64+H62+H54+H44+H42+H40+H37+H32+H28+H17</f>
        <v>1711.7</v>
      </c>
      <c r="I65" s="272">
        <f>+I64+I62+I54+I44+I42+I40+I37+I32+I28+I17</f>
        <v>1843.7</v>
      </c>
      <c r="J65" s="272">
        <f>+J64+J62+J54+J44+J42+J40+J37+J35+J32+J28+J17</f>
        <v>1743.1</v>
      </c>
      <c r="K65" s="1522"/>
      <c r="L65" s="1523"/>
      <c r="M65" s="1523"/>
      <c r="N65" s="1524"/>
    </row>
    <row r="66" spans="1:20" ht="13.5" thickBot="1" x14ac:dyDescent="0.25">
      <c r="A66" s="112" t="s">
        <v>21</v>
      </c>
      <c r="B66" s="273" t="s">
        <v>32</v>
      </c>
      <c r="C66" s="1610" t="s">
        <v>106</v>
      </c>
      <c r="D66" s="1564"/>
      <c r="E66" s="1564"/>
      <c r="F66" s="1564"/>
      <c r="G66" s="1564"/>
      <c r="H66" s="1564"/>
      <c r="I66" s="1564"/>
      <c r="J66" s="1564"/>
      <c r="K66" s="1564"/>
      <c r="L66" s="1564"/>
      <c r="M66" s="1564"/>
      <c r="N66" s="1565"/>
    </row>
    <row r="67" spans="1:20" ht="15.75" customHeight="1" x14ac:dyDescent="0.2">
      <c r="A67" s="112" t="s">
        <v>21</v>
      </c>
      <c r="B67" s="20" t="s">
        <v>32</v>
      </c>
      <c r="C67" s="178" t="s">
        <v>21</v>
      </c>
      <c r="D67" s="1611" t="s">
        <v>107</v>
      </c>
      <c r="E67" s="274" t="s">
        <v>25</v>
      </c>
      <c r="F67" s="63" t="s">
        <v>34</v>
      </c>
      <c r="G67" s="275" t="s">
        <v>26</v>
      </c>
      <c r="H67" s="276">
        <v>4436.3</v>
      </c>
      <c r="I67" s="276">
        <v>4386.2</v>
      </c>
      <c r="J67" s="276">
        <v>4342</v>
      </c>
      <c r="K67" s="277" t="s">
        <v>108</v>
      </c>
      <c r="L67" s="278">
        <v>1136</v>
      </c>
      <c r="M67" s="279">
        <v>1245</v>
      </c>
      <c r="N67" s="280">
        <v>1297</v>
      </c>
    </row>
    <row r="68" spans="1:20" ht="15.75" customHeight="1" x14ac:dyDescent="0.2">
      <c r="A68" s="122"/>
      <c r="B68" s="35"/>
      <c r="C68" s="60"/>
      <c r="D68" s="1612"/>
      <c r="E68" s="281"/>
      <c r="F68" s="71"/>
      <c r="G68" s="282" t="s">
        <v>109</v>
      </c>
      <c r="H68" s="283">
        <v>413.9</v>
      </c>
      <c r="I68" s="132">
        <v>420.7</v>
      </c>
      <c r="J68" s="132">
        <v>428.1</v>
      </c>
      <c r="K68" s="1577" t="s">
        <v>110</v>
      </c>
      <c r="L68" s="284">
        <v>1467</v>
      </c>
      <c r="M68" s="285">
        <v>1480</v>
      </c>
      <c r="N68" s="286">
        <v>1498</v>
      </c>
      <c r="T68" s="7"/>
    </row>
    <row r="69" spans="1:20" ht="15.75" customHeight="1" x14ac:dyDescent="0.2">
      <c r="A69" s="122"/>
      <c r="B69" s="35"/>
      <c r="C69" s="60"/>
      <c r="D69" s="287"/>
      <c r="E69" s="281"/>
      <c r="F69" s="71"/>
      <c r="G69" s="288" t="s">
        <v>111</v>
      </c>
      <c r="H69" s="283">
        <v>46</v>
      </c>
      <c r="I69" s="132"/>
      <c r="J69" s="289"/>
      <c r="K69" s="1613"/>
      <c r="L69" s="290"/>
      <c r="M69" s="291"/>
      <c r="N69" s="292"/>
    </row>
    <row r="70" spans="1:20" ht="41.25" customHeight="1" x14ac:dyDescent="0.2">
      <c r="A70" s="122"/>
      <c r="B70" s="35"/>
      <c r="C70" s="60"/>
      <c r="D70" s="287"/>
      <c r="E70" s="281"/>
      <c r="F70" s="71"/>
      <c r="G70" s="288" t="s">
        <v>112</v>
      </c>
      <c r="H70" s="283"/>
      <c r="I70" s="132">
        <v>6.7</v>
      </c>
      <c r="J70" s="132"/>
      <c r="K70" s="293" t="s">
        <v>113</v>
      </c>
      <c r="L70" s="294">
        <v>14</v>
      </c>
      <c r="M70" s="244"/>
      <c r="N70" s="295"/>
      <c r="P70" s="7"/>
      <c r="R70" s="7"/>
      <c r="T70" s="7"/>
    </row>
    <row r="71" spans="1:20" ht="18" customHeight="1" x14ac:dyDescent="0.2">
      <c r="A71" s="122"/>
      <c r="B71" s="35"/>
      <c r="C71" s="60"/>
      <c r="D71" s="287"/>
      <c r="E71" s="281"/>
      <c r="F71" s="71"/>
      <c r="G71" s="296"/>
      <c r="H71" s="297"/>
      <c r="I71" s="127"/>
      <c r="J71" s="298"/>
      <c r="K71" s="299" t="s">
        <v>114</v>
      </c>
      <c r="L71" s="300">
        <v>30</v>
      </c>
      <c r="M71" s="301">
        <v>29</v>
      </c>
      <c r="N71" s="302">
        <v>25</v>
      </c>
    </row>
    <row r="72" spans="1:20" ht="18" customHeight="1" x14ac:dyDescent="0.2">
      <c r="A72" s="122"/>
      <c r="B72" s="35"/>
      <c r="C72" s="60"/>
      <c r="D72" s="1597" t="s">
        <v>115</v>
      </c>
      <c r="E72" s="303"/>
      <c r="F72" s="71"/>
      <c r="G72" s="304"/>
      <c r="H72" s="305"/>
      <c r="I72" s="99"/>
      <c r="J72" s="99"/>
      <c r="K72" s="1577"/>
      <c r="L72" s="91"/>
      <c r="M72" s="160"/>
      <c r="N72" s="93"/>
      <c r="Q72" s="7"/>
    </row>
    <row r="73" spans="1:20" ht="13.5" customHeight="1" x14ac:dyDescent="0.2">
      <c r="A73" s="122"/>
      <c r="B73" s="35"/>
      <c r="C73" s="60"/>
      <c r="D73" s="1587"/>
      <c r="E73" s="303"/>
      <c r="F73" s="71"/>
      <c r="G73" s="304"/>
      <c r="H73" s="305"/>
      <c r="I73" s="99"/>
      <c r="J73" s="306"/>
      <c r="K73" s="1578"/>
      <c r="L73" s="48"/>
      <c r="M73" s="172"/>
      <c r="N73" s="50"/>
      <c r="Q73" s="7"/>
      <c r="R73" s="7"/>
    </row>
    <row r="74" spans="1:20" ht="28.5" customHeight="1" x14ac:dyDescent="0.2">
      <c r="A74" s="122"/>
      <c r="B74" s="35"/>
      <c r="C74" s="60"/>
      <c r="D74" s="1598"/>
      <c r="E74" s="303"/>
      <c r="F74" s="71"/>
      <c r="G74" s="304"/>
      <c r="H74" s="305"/>
      <c r="I74" s="99"/>
      <c r="J74" s="306"/>
      <c r="K74" s="307"/>
      <c r="L74" s="308"/>
      <c r="M74" s="172"/>
      <c r="N74" s="50"/>
      <c r="R74" s="7"/>
    </row>
    <row r="75" spans="1:20" ht="18.75" customHeight="1" x14ac:dyDescent="0.2">
      <c r="A75" s="122"/>
      <c r="B75" s="35"/>
      <c r="C75" s="60"/>
      <c r="D75" s="1597" t="s">
        <v>116</v>
      </c>
      <c r="E75" s="303"/>
      <c r="F75" s="71"/>
      <c r="G75" s="84"/>
      <c r="H75" s="297"/>
      <c r="I75" s="127"/>
      <c r="J75" s="127"/>
      <c r="K75" s="309"/>
      <c r="L75" s="310"/>
      <c r="M75" s="311"/>
      <c r="N75" s="312"/>
      <c r="O75" s="7"/>
      <c r="P75" s="7"/>
      <c r="Q75" s="7"/>
      <c r="S75" s="7"/>
    </row>
    <row r="76" spans="1:20" ht="18.75" customHeight="1" x14ac:dyDescent="0.2">
      <c r="A76" s="122"/>
      <c r="B76" s="35"/>
      <c r="C76" s="60"/>
      <c r="D76" s="1587"/>
      <c r="E76" s="303"/>
      <c r="F76" s="71"/>
      <c r="G76" s="84"/>
      <c r="H76" s="297"/>
      <c r="I76" s="127"/>
      <c r="J76" s="313"/>
      <c r="K76" s="314"/>
      <c r="L76" s="310"/>
      <c r="M76" s="311"/>
      <c r="N76" s="312"/>
      <c r="O76" s="7"/>
      <c r="P76" s="7"/>
      <c r="Q76" s="7"/>
      <c r="S76" s="7"/>
    </row>
    <row r="77" spans="1:20" ht="18.75" customHeight="1" x14ac:dyDescent="0.2">
      <c r="A77" s="122"/>
      <c r="B77" s="35"/>
      <c r="C77" s="60"/>
      <c r="D77" s="1598"/>
      <c r="E77" s="303"/>
      <c r="F77" s="71"/>
      <c r="G77" s="315"/>
      <c r="H77" s="297"/>
      <c r="I77" s="127"/>
      <c r="J77" s="313"/>
      <c r="K77" s="316"/>
      <c r="L77" s="310"/>
      <c r="M77" s="311"/>
      <c r="N77" s="312"/>
      <c r="O77" s="7"/>
      <c r="P77" s="7"/>
      <c r="Q77" s="7"/>
      <c r="S77" s="7"/>
    </row>
    <row r="78" spans="1:20" ht="27.75" customHeight="1" x14ac:dyDescent="0.2">
      <c r="A78" s="122"/>
      <c r="B78" s="35"/>
      <c r="C78" s="317"/>
      <c r="D78" s="1597" t="s">
        <v>117</v>
      </c>
      <c r="E78" s="303"/>
      <c r="F78" s="71"/>
      <c r="G78" s="304"/>
      <c r="H78" s="297"/>
      <c r="I78" s="127"/>
      <c r="J78" s="127"/>
      <c r="K78" s="1606"/>
      <c r="L78" s="1608"/>
      <c r="M78" s="311"/>
      <c r="N78" s="312"/>
      <c r="O78" s="7"/>
      <c r="S78" s="7"/>
    </row>
    <row r="79" spans="1:20" ht="12" customHeight="1" x14ac:dyDescent="0.2">
      <c r="A79" s="122"/>
      <c r="B79" s="35"/>
      <c r="C79" s="317"/>
      <c r="D79" s="1598"/>
      <c r="E79" s="303"/>
      <c r="F79" s="71"/>
      <c r="G79" s="304"/>
      <c r="H79" s="318"/>
      <c r="I79" s="319"/>
      <c r="J79" s="320"/>
      <c r="K79" s="1607"/>
      <c r="L79" s="1609"/>
      <c r="M79" s="291"/>
      <c r="N79" s="292"/>
    </row>
    <row r="80" spans="1:20" ht="18.75" customHeight="1" x14ac:dyDescent="0.2">
      <c r="A80" s="321"/>
      <c r="B80" s="35"/>
      <c r="C80" s="322"/>
      <c r="D80" s="1552" t="s">
        <v>118</v>
      </c>
      <c r="E80" s="323"/>
      <c r="F80" s="71"/>
      <c r="G80" s="304"/>
      <c r="H80" s="305"/>
      <c r="I80" s="99"/>
      <c r="J80" s="99"/>
      <c r="K80" s="1577" t="s">
        <v>119</v>
      </c>
      <c r="L80" s="91">
        <v>805</v>
      </c>
      <c r="M80" s="92">
        <v>850</v>
      </c>
      <c r="N80" s="93">
        <v>850</v>
      </c>
    </row>
    <row r="81" spans="1:19" ht="17.25" customHeight="1" x14ac:dyDescent="0.2">
      <c r="A81" s="321"/>
      <c r="B81" s="35"/>
      <c r="C81" s="322"/>
      <c r="D81" s="1553"/>
      <c r="E81" s="323"/>
      <c r="F81" s="71"/>
      <c r="G81" s="304"/>
      <c r="H81" s="305"/>
      <c r="I81" s="99"/>
      <c r="J81" s="324"/>
      <c r="K81" s="1578"/>
      <c r="L81" s="48"/>
      <c r="M81" s="255"/>
      <c r="N81" s="50"/>
    </row>
    <row r="82" spans="1:19" ht="18.75" customHeight="1" x14ac:dyDescent="0.2">
      <c r="A82" s="59"/>
      <c r="B82" s="35"/>
      <c r="C82" s="322"/>
      <c r="D82" s="1553"/>
      <c r="E82" s="323"/>
      <c r="F82" s="71"/>
      <c r="G82" s="325"/>
      <c r="H82" s="305"/>
      <c r="I82" s="99"/>
      <c r="J82" s="324"/>
      <c r="K82" s="1578"/>
      <c r="L82" s="48"/>
      <c r="M82" s="255"/>
      <c r="N82" s="50"/>
      <c r="P82" s="7"/>
    </row>
    <row r="83" spans="1:19" ht="28.5" customHeight="1" x14ac:dyDescent="0.2">
      <c r="A83" s="122"/>
      <c r="B83" s="35"/>
      <c r="C83" s="322"/>
      <c r="D83" s="326" t="s">
        <v>120</v>
      </c>
      <c r="E83" s="323"/>
      <c r="F83" s="71"/>
      <c r="G83" s="304"/>
      <c r="H83" s="297"/>
      <c r="I83" s="127"/>
      <c r="J83" s="313"/>
      <c r="K83" s="316"/>
      <c r="L83" s="310"/>
      <c r="M83" s="311"/>
      <c r="N83" s="312"/>
      <c r="R83" s="7"/>
      <c r="S83" s="7"/>
    </row>
    <row r="84" spans="1:19" ht="21" customHeight="1" x14ac:dyDescent="0.2">
      <c r="A84" s="59"/>
      <c r="B84" s="35"/>
      <c r="C84" s="60"/>
      <c r="D84" s="1597" t="s">
        <v>121</v>
      </c>
      <c r="E84" s="303"/>
      <c r="F84" s="71"/>
      <c r="G84" s="304"/>
      <c r="H84" s="297"/>
      <c r="I84" s="127"/>
      <c r="J84" s="127"/>
      <c r="K84" s="1606"/>
      <c r="L84" s="327"/>
      <c r="M84" s="311"/>
      <c r="N84" s="312"/>
      <c r="Q84" s="7"/>
      <c r="R84" s="7"/>
    </row>
    <row r="85" spans="1:19" ht="21" customHeight="1" x14ac:dyDescent="0.2">
      <c r="A85" s="59"/>
      <c r="B85" s="35"/>
      <c r="C85" s="60"/>
      <c r="D85" s="1587"/>
      <c r="E85" s="303"/>
      <c r="F85" s="71"/>
      <c r="G85" s="304"/>
      <c r="H85" s="297"/>
      <c r="I85" s="127"/>
      <c r="J85" s="127"/>
      <c r="K85" s="1606"/>
      <c r="L85" s="327"/>
      <c r="M85" s="311"/>
      <c r="N85" s="312"/>
      <c r="Q85" s="7"/>
      <c r="R85" s="7"/>
    </row>
    <row r="86" spans="1:19" ht="18.75" customHeight="1" x14ac:dyDescent="0.2">
      <c r="A86" s="59"/>
      <c r="B86" s="35"/>
      <c r="C86" s="60"/>
      <c r="D86" s="1587" t="s">
        <v>122</v>
      </c>
      <c r="E86" s="303"/>
      <c r="F86" s="71"/>
      <c r="G86" s="304"/>
      <c r="H86" s="297"/>
      <c r="I86" s="127"/>
      <c r="J86" s="127"/>
      <c r="K86" s="316"/>
      <c r="L86" s="327"/>
      <c r="M86" s="311"/>
      <c r="N86" s="312"/>
      <c r="P86" s="7"/>
      <c r="Q86" s="7"/>
    </row>
    <row r="87" spans="1:19" ht="18.75" customHeight="1" x14ac:dyDescent="0.2">
      <c r="A87" s="59"/>
      <c r="B87" s="35"/>
      <c r="C87" s="322"/>
      <c r="D87" s="1587"/>
      <c r="E87" s="328"/>
      <c r="F87" s="71"/>
      <c r="G87" s="304"/>
      <c r="H87" s="297"/>
      <c r="I87" s="127"/>
      <c r="J87" s="127"/>
      <c r="K87" s="316"/>
      <c r="L87" s="327"/>
      <c r="M87" s="311"/>
      <c r="N87" s="312"/>
      <c r="P87" s="7"/>
      <c r="Q87" s="7"/>
    </row>
    <row r="88" spans="1:19" ht="18.75" customHeight="1" x14ac:dyDescent="0.2">
      <c r="A88" s="59"/>
      <c r="B88" s="35"/>
      <c r="C88" s="322"/>
      <c r="D88" s="1587"/>
      <c r="E88" s="328"/>
      <c r="F88" s="71"/>
      <c r="G88" s="304"/>
      <c r="H88" s="297"/>
      <c r="I88" s="127"/>
      <c r="J88" s="127"/>
      <c r="K88" s="316"/>
      <c r="L88" s="327"/>
      <c r="M88" s="311"/>
      <c r="N88" s="312"/>
      <c r="P88" s="7"/>
      <c r="Q88" s="7"/>
    </row>
    <row r="89" spans="1:19" ht="28.5" customHeight="1" x14ac:dyDescent="0.2">
      <c r="A89" s="59"/>
      <c r="B89" s="35"/>
      <c r="C89" s="322"/>
      <c r="D89" s="1587" t="s">
        <v>123</v>
      </c>
      <c r="E89" s="328"/>
      <c r="F89" s="71"/>
      <c r="G89" s="84"/>
      <c r="H89" s="297"/>
      <c r="I89" s="127"/>
      <c r="J89" s="127"/>
      <c r="K89" s="293" t="s">
        <v>124</v>
      </c>
      <c r="L89" s="329">
        <v>1</v>
      </c>
      <c r="M89" s="262"/>
      <c r="N89" s="292"/>
      <c r="O89" s="330"/>
      <c r="P89" s="7"/>
      <c r="Q89" s="7"/>
    </row>
    <row r="90" spans="1:19" ht="28.5" customHeight="1" x14ac:dyDescent="0.2">
      <c r="A90" s="59"/>
      <c r="B90" s="35"/>
      <c r="C90" s="322"/>
      <c r="D90" s="1587"/>
      <c r="E90" s="328"/>
      <c r="F90" s="71"/>
      <c r="G90" s="84"/>
      <c r="H90" s="297"/>
      <c r="I90" s="127"/>
      <c r="J90" s="127"/>
      <c r="K90" s="331" t="s">
        <v>125</v>
      </c>
      <c r="L90" s="332">
        <v>100</v>
      </c>
      <c r="M90" s="262"/>
      <c r="N90" s="295"/>
      <c r="P90" s="7"/>
      <c r="Q90" s="7"/>
    </row>
    <row r="91" spans="1:19" ht="16.5" customHeight="1" x14ac:dyDescent="0.2">
      <c r="A91" s="59"/>
      <c r="B91" s="35"/>
      <c r="C91" s="322"/>
      <c r="D91" s="1587"/>
      <c r="E91" s="328"/>
      <c r="F91" s="71"/>
      <c r="G91" s="84"/>
      <c r="H91" s="297"/>
      <c r="I91" s="127"/>
      <c r="J91" s="127"/>
      <c r="K91" s="331" t="s">
        <v>126</v>
      </c>
      <c r="L91" s="44"/>
      <c r="M91" s="262">
        <v>100</v>
      </c>
      <c r="N91" s="46"/>
      <c r="P91" s="7"/>
      <c r="Q91" s="7"/>
      <c r="R91" s="7"/>
    </row>
    <row r="92" spans="1:19" ht="28.5" customHeight="1" x14ac:dyDescent="0.2">
      <c r="A92" s="59"/>
      <c r="B92" s="35"/>
      <c r="C92" s="322"/>
      <c r="D92" s="1587"/>
      <c r="E92" s="328"/>
      <c r="F92" s="71"/>
      <c r="G92" s="333"/>
      <c r="H92" s="297"/>
      <c r="I92" s="127"/>
      <c r="J92" s="127"/>
      <c r="K92" s="331" t="s">
        <v>127</v>
      </c>
      <c r="L92" s="334"/>
      <c r="M92" s="226">
        <v>100</v>
      </c>
      <c r="N92" s="93"/>
      <c r="P92" s="7"/>
      <c r="Q92" s="7"/>
    </row>
    <row r="93" spans="1:19" ht="22.5" customHeight="1" x14ac:dyDescent="0.2">
      <c r="A93" s="321"/>
      <c r="B93" s="35"/>
      <c r="C93" s="322"/>
      <c r="D93" s="1597" t="s">
        <v>128</v>
      </c>
      <c r="E93" s="1568" t="s">
        <v>129</v>
      </c>
      <c r="F93" s="71"/>
      <c r="G93" s="84"/>
      <c r="H93" s="297"/>
      <c r="I93" s="127"/>
      <c r="J93" s="127"/>
      <c r="K93" s="1590" t="s">
        <v>130</v>
      </c>
      <c r="L93" s="91">
        <v>1</v>
      </c>
      <c r="M93" s="1603"/>
      <c r="N93" s="1594"/>
      <c r="R93" s="7"/>
    </row>
    <row r="94" spans="1:19" ht="22.5" customHeight="1" x14ac:dyDescent="0.2">
      <c r="A94" s="321"/>
      <c r="B94" s="35"/>
      <c r="C94" s="322"/>
      <c r="D94" s="1587"/>
      <c r="E94" s="1568"/>
      <c r="F94" s="71"/>
      <c r="G94" s="304"/>
      <c r="H94" s="297"/>
      <c r="I94" s="127"/>
      <c r="J94" s="313"/>
      <c r="K94" s="1590"/>
      <c r="L94" s="48"/>
      <c r="M94" s="1604"/>
      <c r="N94" s="1595"/>
      <c r="R94" s="7"/>
    </row>
    <row r="95" spans="1:19" ht="22.5" customHeight="1" x14ac:dyDescent="0.2">
      <c r="A95" s="321"/>
      <c r="B95" s="35"/>
      <c r="C95" s="322"/>
      <c r="D95" s="1598"/>
      <c r="E95" s="1568"/>
      <c r="F95" s="71"/>
      <c r="G95" s="325"/>
      <c r="H95" s="335"/>
      <c r="I95" s="336"/>
      <c r="J95" s="337"/>
      <c r="K95" s="1602"/>
      <c r="L95" s="79"/>
      <c r="M95" s="1605"/>
      <c r="N95" s="1596"/>
      <c r="R95" s="7"/>
    </row>
    <row r="96" spans="1:19" ht="25.5" customHeight="1" x14ac:dyDescent="0.2">
      <c r="A96" s="321"/>
      <c r="B96" s="35"/>
      <c r="C96" s="338"/>
      <c r="D96" s="1543" t="s">
        <v>131</v>
      </c>
      <c r="E96" s="339"/>
      <c r="F96" s="340"/>
      <c r="G96" s="341"/>
      <c r="H96" s="342"/>
      <c r="I96" s="127"/>
      <c r="J96" s="313"/>
      <c r="K96" s="343" t="s">
        <v>132</v>
      </c>
      <c r="L96" s="48">
        <v>1</v>
      </c>
      <c r="M96" s="255"/>
      <c r="N96" s="50"/>
      <c r="Q96" s="7"/>
      <c r="R96" s="7"/>
    </row>
    <row r="97" spans="1:22" ht="27" customHeight="1" x14ac:dyDescent="0.2">
      <c r="A97" s="321"/>
      <c r="B97" s="35"/>
      <c r="C97" s="344"/>
      <c r="D97" s="1571"/>
      <c r="E97" s="124"/>
      <c r="F97" s="340"/>
      <c r="G97" s="341"/>
      <c r="H97" s="297"/>
      <c r="I97" s="127"/>
      <c r="J97" s="313"/>
      <c r="K97" s="343"/>
      <c r="L97" s="48"/>
      <c r="M97" s="255"/>
      <c r="N97" s="50"/>
      <c r="Q97" s="7"/>
      <c r="R97" s="7"/>
    </row>
    <row r="98" spans="1:22" ht="21.75" customHeight="1" x14ac:dyDescent="0.2">
      <c r="A98" s="321"/>
      <c r="B98" s="35"/>
      <c r="C98" s="60"/>
      <c r="D98" s="1597" t="s">
        <v>133</v>
      </c>
      <c r="E98" s="303"/>
      <c r="F98" s="71"/>
      <c r="G98" s="304"/>
      <c r="H98" s="297"/>
      <c r="I98" s="127"/>
      <c r="J98" s="127"/>
      <c r="K98" s="343"/>
      <c r="L98" s="48"/>
      <c r="M98" s="255"/>
      <c r="N98" s="50"/>
      <c r="S98" s="7"/>
    </row>
    <row r="99" spans="1:22" ht="21.75" customHeight="1" x14ac:dyDescent="0.2">
      <c r="A99" s="59"/>
      <c r="B99" s="35"/>
      <c r="C99" s="345"/>
      <c r="D99" s="1598"/>
      <c r="E99" s="303"/>
      <c r="F99" s="71"/>
      <c r="G99" s="304"/>
      <c r="H99" s="297"/>
      <c r="I99" s="127"/>
      <c r="J99" s="298"/>
      <c r="K99" s="293"/>
      <c r="L99" s="79"/>
      <c r="M99" s="262"/>
      <c r="N99" s="81"/>
      <c r="Q99" s="7"/>
    </row>
    <row r="100" spans="1:22" ht="14.25" customHeight="1" x14ac:dyDescent="0.2">
      <c r="A100" s="59"/>
      <c r="B100" s="35"/>
      <c r="C100" s="346"/>
      <c r="D100" s="1543" t="s">
        <v>134</v>
      </c>
      <c r="E100" s="347"/>
      <c r="F100" s="340"/>
      <c r="G100" s="225"/>
      <c r="H100" s="297"/>
      <c r="I100" s="127"/>
      <c r="J100" s="313"/>
      <c r="K100" s="343" t="s">
        <v>135</v>
      </c>
      <c r="L100" s="48">
        <v>7</v>
      </c>
      <c r="M100" s="255">
        <v>7</v>
      </c>
      <c r="N100" s="50">
        <v>7</v>
      </c>
      <c r="Q100" s="7"/>
      <c r="S100" s="7"/>
    </row>
    <row r="101" spans="1:22" ht="14.25" customHeight="1" x14ac:dyDescent="0.2">
      <c r="A101" s="59"/>
      <c r="B101" s="35"/>
      <c r="C101" s="346"/>
      <c r="D101" s="1544"/>
      <c r="E101" s="347"/>
      <c r="F101" s="340"/>
      <c r="G101" s="341"/>
      <c r="H101" s="297"/>
      <c r="I101" s="127"/>
      <c r="J101" s="313"/>
      <c r="K101" s="343"/>
      <c r="L101" s="48"/>
      <c r="M101" s="255"/>
      <c r="N101" s="50"/>
      <c r="O101" s="7"/>
    </row>
    <row r="102" spans="1:22" ht="13.5" thickBot="1" x14ac:dyDescent="0.25">
      <c r="A102" s="137"/>
      <c r="B102" s="19"/>
      <c r="C102" s="348"/>
      <c r="D102" s="1555"/>
      <c r="E102" s="349"/>
      <c r="F102" s="140"/>
      <c r="G102" s="267" t="s">
        <v>30</v>
      </c>
      <c r="H102" s="142">
        <f>SUM(H67:H101)</f>
        <v>4896.2</v>
      </c>
      <c r="I102" s="142">
        <f>SUM(I67:I101)</f>
        <v>4813.5999999999995</v>
      </c>
      <c r="J102" s="142">
        <f>SUM(J67:J101)</f>
        <v>4770.1000000000004</v>
      </c>
      <c r="K102" s="350"/>
      <c r="L102" s="189"/>
      <c r="M102" s="351"/>
      <c r="N102" s="352"/>
      <c r="Q102" s="7"/>
    </row>
    <row r="103" spans="1:22" ht="17.25" customHeight="1" x14ac:dyDescent="0.2">
      <c r="A103" s="353" t="s">
        <v>21</v>
      </c>
      <c r="B103" s="354" t="s">
        <v>32</v>
      </c>
      <c r="C103" s="355" t="s">
        <v>32</v>
      </c>
      <c r="D103" s="356" t="s">
        <v>136</v>
      </c>
      <c r="E103" s="357"/>
      <c r="F103" s="358"/>
      <c r="G103" s="115"/>
      <c r="H103" s="359"/>
      <c r="I103" s="359"/>
      <c r="J103" s="359"/>
      <c r="K103" s="360"/>
      <c r="L103" s="240"/>
      <c r="M103" s="30"/>
      <c r="N103" s="31"/>
      <c r="Q103" s="7"/>
      <c r="R103" s="7"/>
    </row>
    <row r="104" spans="1:22" ht="68.25" customHeight="1" x14ac:dyDescent="0.2">
      <c r="A104" s="122"/>
      <c r="B104" s="35"/>
      <c r="C104" s="154"/>
      <c r="D104" s="326" t="s">
        <v>137</v>
      </c>
      <c r="E104" s="361"/>
      <c r="F104" s="1585">
        <v>2</v>
      </c>
      <c r="G104" s="125" t="s">
        <v>26</v>
      </c>
      <c r="H104" s="126">
        <v>57.2</v>
      </c>
      <c r="I104" s="127">
        <v>116.5</v>
      </c>
      <c r="J104" s="127"/>
      <c r="K104" s="331" t="s">
        <v>138</v>
      </c>
      <c r="L104" s="44">
        <v>3</v>
      </c>
      <c r="M104" s="226"/>
      <c r="N104" s="46"/>
      <c r="Q104" s="7"/>
    </row>
    <row r="105" spans="1:22" ht="31.5" customHeight="1" x14ac:dyDescent="0.2">
      <c r="A105" s="122"/>
      <c r="B105" s="35"/>
      <c r="C105" s="362"/>
      <c r="D105" s="1543" t="s">
        <v>139</v>
      </c>
      <c r="E105" s="363"/>
      <c r="F105" s="1585"/>
      <c r="G105" s="125"/>
      <c r="H105" s="126"/>
      <c r="I105" s="127"/>
      <c r="J105" s="127"/>
      <c r="K105" s="331" t="s">
        <v>140</v>
      </c>
      <c r="L105" s="44">
        <v>100</v>
      </c>
      <c r="M105" s="255"/>
      <c r="N105" s="81"/>
      <c r="Q105" s="7"/>
      <c r="R105" s="7"/>
    </row>
    <row r="106" spans="1:22" ht="30" customHeight="1" x14ac:dyDescent="0.2">
      <c r="A106" s="122"/>
      <c r="B106" s="35"/>
      <c r="C106" s="364"/>
      <c r="D106" s="1571"/>
      <c r="E106" s="361"/>
      <c r="F106" s="1585"/>
      <c r="G106" s="125"/>
      <c r="H106" s="126"/>
      <c r="I106" s="127"/>
      <c r="J106" s="127"/>
      <c r="K106" s="331" t="s">
        <v>141</v>
      </c>
      <c r="L106" s="44">
        <v>100</v>
      </c>
      <c r="M106" s="49"/>
      <c r="N106" s="81"/>
      <c r="Q106" s="7"/>
      <c r="R106" s="7"/>
    </row>
    <row r="107" spans="1:22" ht="29.25" customHeight="1" x14ac:dyDescent="0.2">
      <c r="A107" s="122"/>
      <c r="B107" s="35"/>
      <c r="C107" s="364"/>
      <c r="D107" s="1543" t="s">
        <v>142</v>
      </c>
      <c r="E107" s="365"/>
      <c r="F107" s="1585"/>
      <c r="G107" s="125"/>
      <c r="H107" s="126"/>
      <c r="I107" s="1549"/>
      <c r="J107" s="1600"/>
      <c r="K107" s="366" t="s">
        <v>143</v>
      </c>
      <c r="L107" s="91">
        <v>3</v>
      </c>
      <c r="M107" s="247">
        <v>1</v>
      </c>
      <c r="N107" s="93"/>
      <c r="Q107" s="7"/>
      <c r="R107" s="7"/>
    </row>
    <row r="108" spans="1:22" ht="42.75" customHeight="1" x14ac:dyDescent="0.2">
      <c r="A108" s="122"/>
      <c r="B108" s="35"/>
      <c r="C108" s="364"/>
      <c r="D108" s="1571"/>
      <c r="E108" s="365"/>
      <c r="F108" s="1576"/>
      <c r="G108" s="125"/>
      <c r="H108" s="126"/>
      <c r="I108" s="1599"/>
      <c r="J108" s="1601"/>
      <c r="K108" s="367"/>
      <c r="L108" s="79"/>
      <c r="M108" s="262"/>
      <c r="N108" s="81"/>
      <c r="Q108" s="7"/>
      <c r="R108" s="7"/>
    </row>
    <row r="109" spans="1:22" ht="37.5" customHeight="1" x14ac:dyDescent="0.2">
      <c r="A109" s="122"/>
      <c r="B109" s="35"/>
      <c r="C109" s="364"/>
      <c r="D109" s="1543" t="s">
        <v>144</v>
      </c>
      <c r="E109" s="365"/>
      <c r="F109" s="1575">
        <v>5</v>
      </c>
      <c r="G109" s="130" t="s">
        <v>26</v>
      </c>
      <c r="H109" s="131">
        <v>53</v>
      </c>
      <c r="I109" s="132">
        <v>284</v>
      </c>
      <c r="J109" s="289">
        <v>368</v>
      </c>
      <c r="K109" s="368" t="s">
        <v>145</v>
      </c>
      <c r="L109" s="300">
        <v>1</v>
      </c>
      <c r="M109" s="369"/>
      <c r="N109" s="93"/>
      <c r="O109" s="330"/>
      <c r="P109" s="330"/>
      <c r="Q109" s="330"/>
      <c r="R109" s="7"/>
      <c r="V109" s="7"/>
    </row>
    <row r="110" spans="1:22" ht="18.75" customHeight="1" x14ac:dyDescent="0.2">
      <c r="A110" s="122"/>
      <c r="B110" s="35"/>
      <c r="C110" s="364"/>
      <c r="D110" s="1544"/>
      <c r="E110" s="365"/>
      <c r="F110" s="1585"/>
      <c r="G110" s="125"/>
      <c r="H110" s="126"/>
      <c r="I110" s="127"/>
      <c r="J110" s="370"/>
      <c r="K110" s="368" t="s">
        <v>146</v>
      </c>
      <c r="L110" s="300"/>
      <c r="M110" s="369">
        <v>40</v>
      </c>
      <c r="N110" s="93">
        <v>100</v>
      </c>
      <c r="Q110" s="7"/>
      <c r="R110" s="7"/>
    </row>
    <row r="111" spans="1:22" ht="30.75" customHeight="1" x14ac:dyDescent="0.2">
      <c r="A111" s="122"/>
      <c r="B111" s="35"/>
      <c r="C111" s="364"/>
      <c r="D111" s="371" t="s">
        <v>147</v>
      </c>
      <c r="E111" s="372"/>
      <c r="F111" s="1585"/>
      <c r="G111" s="98"/>
      <c r="H111" s="214"/>
      <c r="I111" s="215"/>
      <c r="J111" s="373"/>
      <c r="K111" s="374" t="s">
        <v>145</v>
      </c>
      <c r="L111" s="300">
        <v>1</v>
      </c>
      <c r="M111" s="369"/>
      <c r="N111" s="93"/>
      <c r="Q111" s="7"/>
      <c r="V111" s="7"/>
    </row>
    <row r="112" spans="1:22" ht="19.5" customHeight="1" x14ac:dyDescent="0.2">
      <c r="A112" s="122"/>
      <c r="B112" s="35"/>
      <c r="C112" s="364"/>
      <c r="D112" s="375"/>
      <c r="E112" s="372"/>
      <c r="F112" s="1576"/>
      <c r="G112" s="98"/>
      <c r="H112" s="214"/>
      <c r="I112" s="215"/>
      <c r="J112" s="373"/>
      <c r="K112" s="376" t="s">
        <v>148</v>
      </c>
      <c r="L112" s="294"/>
      <c r="M112" s="377">
        <v>1</v>
      </c>
      <c r="N112" s="46"/>
      <c r="Q112" s="7"/>
    </row>
    <row r="113" spans="1:21" ht="29.25" customHeight="1" x14ac:dyDescent="0.2">
      <c r="A113" s="122"/>
      <c r="B113" s="35"/>
      <c r="C113" s="364"/>
      <c r="D113" s="1543" t="s">
        <v>149</v>
      </c>
      <c r="E113" s="365"/>
      <c r="F113" s="378">
        <v>6</v>
      </c>
      <c r="G113" s="130" t="s">
        <v>26</v>
      </c>
      <c r="H113" s="131">
        <v>102.9</v>
      </c>
      <c r="I113" s="132">
        <v>100</v>
      </c>
      <c r="J113" s="379"/>
      <c r="K113" s="380" t="s">
        <v>140</v>
      </c>
      <c r="L113" s="48">
        <v>100</v>
      </c>
      <c r="M113" s="255"/>
      <c r="N113" s="50"/>
      <c r="O113" s="330"/>
      <c r="Q113" s="7"/>
    </row>
    <row r="114" spans="1:21" ht="30" customHeight="1" x14ac:dyDescent="0.2">
      <c r="A114" s="122"/>
      <c r="B114" s="35"/>
      <c r="C114" s="364"/>
      <c r="D114" s="1544"/>
      <c r="E114" s="361"/>
      <c r="F114" s="77"/>
      <c r="G114" s="125"/>
      <c r="H114" s="126"/>
      <c r="I114" s="370"/>
      <c r="J114" s="370"/>
      <c r="K114" s="331" t="s">
        <v>150</v>
      </c>
      <c r="L114" s="44">
        <v>1</v>
      </c>
      <c r="M114" s="226"/>
      <c r="N114" s="46"/>
      <c r="Q114" s="7"/>
    </row>
    <row r="115" spans="1:21" ht="29.25" customHeight="1" x14ac:dyDescent="0.2">
      <c r="A115" s="122"/>
      <c r="B115" s="35"/>
      <c r="C115" s="364"/>
      <c r="D115" s="381"/>
      <c r="E115" s="365"/>
      <c r="F115" s="77"/>
      <c r="G115" s="125"/>
      <c r="H115" s="126"/>
      <c r="I115" s="127"/>
      <c r="J115" s="370"/>
      <c r="K115" s="293" t="s">
        <v>151</v>
      </c>
      <c r="L115" s="79"/>
      <c r="M115" s="262">
        <v>100</v>
      </c>
      <c r="N115" s="81"/>
      <c r="Q115" s="7"/>
      <c r="S115" s="7"/>
    </row>
    <row r="116" spans="1:21" ht="30" customHeight="1" x14ac:dyDescent="0.2">
      <c r="A116" s="122"/>
      <c r="B116" s="35"/>
      <c r="C116" s="364"/>
      <c r="D116" s="326" t="s">
        <v>152</v>
      </c>
      <c r="E116" s="363"/>
      <c r="F116" s="77"/>
      <c r="G116" s="125"/>
      <c r="H116" s="126"/>
      <c r="I116" s="127"/>
      <c r="J116" s="370"/>
      <c r="K116" s="380" t="s">
        <v>153</v>
      </c>
      <c r="L116" s="91">
        <v>138</v>
      </c>
      <c r="M116" s="247"/>
      <c r="N116" s="93"/>
      <c r="O116" s="33"/>
      <c r="Q116" s="7"/>
    </row>
    <row r="117" spans="1:21" ht="18" customHeight="1" thickBot="1" x14ac:dyDescent="0.25">
      <c r="A117" s="122"/>
      <c r="B117" s="35"/>
      <c r="C117" s="382"/>
      <c r="D117" s="383"/>
      <c r="E117" s="384"/>
      <c r="F117" s="140"/>
      <c r="G117" s="141" t="s">
        <v>30</v>
      </c>
      <c r="H117" s="385">
        <f>SUM(H103:H116)</f>
        <v>213.10000000000002</v>
      </c>
      <c r="I117" s="386">
        <f>SUM(I103:I116)</f>
        <v>500.5</v>
      </c>
      <c r="J117" s="386">
        <f>SUM(J103:J116)</f>
        <v>368</v>
      </c>
      <c r="K117" s="387"/>
      <c r="L117" s="310"/>
      <c r="M117" s="190"/>
      <c r="N117" s="352"/>
      <c r="Q117" s="7"/>
      <c r="T117" s="7"/>
    </row>
    <row r="118" spans="1:21" ht="19.5" customHeight="1" x14ac:dyDescent="0.2">
      <c r="A118" s="177" t="s">
        <v>21</v>
      </c>
      <c r="B118" s="20" t="s">
        <v>32</v>
      </c>
      <c r="C118" s="178" t="s">
        <v>51</v>
      </c>
      <c r="D118" s="1586" t="s">
        <v>154</v>
      </c>
      <c r="E118" s="388"/>
      <c r="F118" s="63">
        <v>6</v>
      </c>
      <c r="G118" s="64" t="s">
        <v>26</v>
      </c>
      <c r="H118" s="389">
        <v>130.80000000000001</v>
      </c>
      <c r="I118" s="390">
        <v>146.6</v>
      </c>
      <c r="J118" s="391">
        <v>146.6</v>
      </c>
      <c r="K118" s="1589" t="s">
        <v>155</v>
      </c>
      <c r="L118" s="67">
        <v>7</v>
      </c>
      <c r="M118" s="392">
        <v>7</v>
      </c>
      <c r="N118" s="69">
        <v>7</v>
      </c>
      <c r="O118" s="172"/>
      <c r="P118" s="1458"/>
    </row>
    <row r="119" spans="1:21" ht="19.5" customHeight="1" x14ac:dyDescent="0.2">
      <c r="A119" s="59"/>
      <c r="B119" s="35"/>
      <c r="C119" s="393"/>
      <c r="D119" s="1587"/>
      <c r="E119" s="394"/>
      <c r="F119" s="71"/>
      <c r="G119" s="395" t="s">
        <v>156</v>
      </c>
      <c r="H119" s="396">
        <v>15.8</v>
      </c>
      <c r="I119" s="397"/>
      <c r="J119" s="398"/>
      <c r="K119" s="1590"/>
      <c r="L119" s="308"/>
      <c r="M119" s="311"/>
      <c r="N119" s="312"/>
      <c r="O119" s="172"/>
      <c r="P119" s="1458"/>
    </row>
    <row r="120" spans="1:21" ht="13.5" customHeight="1" thickBot="1" x14ac:dyDescent="0.25">
      <c r="A120" s="137"/>
      <c r="B120" s="19"/>
      <c r="C120" s="348"/>
      <c r="D120" s="1588"/>
      <c r="E120" s="384"/>
      <c r="F120" s="140"/>
      <c r="G120" s="141" t="s">
        <v>30</v>
      </c>
      <c r="H120" s="56">
        <f>SUM(H118:H119)</f>
        <v>146.60000000000002</v>
      </c>
      <c r="I120" s="57">
        <f>SUM(I118)</f>
        <v>146.6</v>
      </c>
      <c r="J120" s="57">
        <f>SUM(J118)</f>
        <v>146.6</v>
      </c>
      <c r="K120" s="1591"/>
      <c r="L120" s="189"/>
      <c r="M120" s="399"/>
      <c r="N120" s="400"/>
      <c r="O120" s="194"/>
      <c r="P120" s="1458"/>
      <c r="Q120" s="7"/>
    </row>
    <row r="121" spans="1:21" ht="15.75" customHeight="1" x14ac:dyDescent="0.2">
      <c r="A121" s="112" t="s">
        <v>21</v>
      </c>
      <c r="B121" s="20" t="s">
        <v>32</v>
      </c>
      <c r="C121" s="401" t="s">
        <v>58</v>
      </c>
      <c r="D121" s="1592" t="s">
        <v>157</v>
      </c>
      <c r="E121" s="402"/>
      <c r="F121" s="63"/>
      <c r="G121" s="403"/>
      <c r="H121" s="404"/>
      <c r="I121" s="405"/>
      <c r="J121" s="405"/>
      <c r="K121" s="406"/>
      <c r="L121" s="181"/>
      <c r="M121" s="392"/>
      <c r="N121" s="69"/>
      <c r="R121" s="7"/>
      <c r="S121" s="7"/>
    </row>
    <row r="122" spans="1:21" ht="15.75" customHeight="1" x14ac:dyDescent="0.2">
      <c r="A122" s="122"/>
      <c r="B122" s="35"/>
      <c r="C122" s="322"/>
      <c r="D122" s="1593"/>
      <c r="E122" s="328"/>
      <c r="F122" s="71"/>
      <c r="G122" s="304"/>
      <c r="H122" s="407"/>
      <c r="I122" s="408"/>
      <c r="J122" s="408"/>
      <c r="K122" s="409"/>
      <c r="L122" s="310"/>
      <c r="M122" s="311"/>
      <c r="N122" s="312"/>
      <c r="R122" s="7"/>
      <c r="S122" s="7"/>
    </row>
    <row r="123" spans="1:21" ht="15.75" customHeight="1" x14ac:dyDescent="0.2">
      <c r="A123" s="122"/>
      <c r="B123" s="35"/>
      <c r="C123" s="322"/>
      <c r="D123" s="1593"/>
      <c r="E123" s="328"/>
      <c r="F123" s="71"/>
      <c r="G123" s="410"/>
      <c r="H123" s="411"/>
      <c r="I123" s="411"/>
      <c r="J123" s="411"/>
      <c r="K123" s="412"/>
      <c r="L123" s="290"/>
      <c r="M123" s="291"/>
      <c r="N123" s="292"/>
      <c r="P123" s="7"/>
      <c r="R123" s="7"/>
      <c r="S123" s="7"/>
    </row>
    <row r="124" spans="1:21" ht="21.75" customHeight="1" x14ac:dyDescent="0.2">
      <c r="A124" s="122"/>
      <c r="B124" s="35"/>
      <c r="C124" s="60"/>
      <c r="D124" s="1543" t="s">
        <v>158</v>
      </c>
      <c r="E124" s="365"/>
      <c r="F124" s="378">
        <v>5</v>
      </c>
      <c r="G124" s="413" t="s">
        <v>26</v>
      </c>
      <c r="H124" s="131">
        <v>247.7</v>
      </c>
      <c r="I124" s="73">
        <v>1403.2</v>
      </c>
      <c r="J124" s="73">
        <v>1734.6</v>
      </c>
      <c r="K124" s="1569" t="s">
        <v>159</v>
      </c>
      <c r="L124" s="91">
        <v>1</v>
      </c>
      <c r="M124" s="414"/>
      <c r="N124" s="248"/>
      <c r="O124" s="415"/>
      <c r="P124" s="7"/>
      <c r="S124" s="7"/>
    </row>
    <row r="125" spans="1:21" ht="21.75" customHeight="1" x14ac:dyDescent="0.2">
      <c r="A125" s="122"/>
      <c r="B125" s="35"/>
      <c r="C125" s="60"/>
      <c r="D125" s="1544"/>
      <c r="E125" s="365"/>
      <c r="F125" s="77"/>
      <c r="G125" s="259" t="s">
        <v>156</v>
      </c>
      <c r="H125" s="416">
        <v>143.6</v>
      </c>
      <c r="I125" s="417"/>
      <c r="J125" s="418"/>
      <c r="K125" s="1582"/>
      <c r="L125" s="48"/>
      <c r="M125" s="311"/>
      <c r="N125" s="312"/>
      <c r="O125" s="415"/>
      <c r="P125" s="7"/>
      <c r="S125" s="7"/>
    </row>
    <row r="126" spans="1:21" ht="27" customHeight="1" x14ac:dyDescent="0.2">
      <c r="A126" s="122"/>
      <c r="B126" s="35"/>
      <c r="C126" s="60"/>
      <c r="D126" s="1543" t="s">
        <v>160</v>
      </c>
      <c r="E126" s="1583"/>
      <c r="F126" s="77"/>
      <c r="G126" s="413" t="s">
        <v>112</v>
      </c>
      <c r="H126" s="419">
        <v>1232.4000000000001</v>
      </c>
      <c r="I126" s="73">
        <v>1276.0999999999999</v>
      </c>
      <c r="J126" s="73">
        <v>202</v>
      </c>
      <c r="K126" s="420" t="s">
        <v>161</v>
      </c>
      <c r="L126" s="421">
        <v>1</v>
      </c>
      <c r="M126" s="247"/>
      <c r="N126" s="93"/>
      <c r="O126" s="330"/>
      <c r="P126" s="330"/>
      <c r="Q126" s="330"/>
    </row>
    <row r="127" spans="1:21" ht="27.75" customHeight="1" x14ac:dyDescent="0.2">
      <c r="A127" s="122"/>
      <c r="B127" s="35"/>
      <c r="C127" s="60"/>
      <c r="D127" s="1544"/>
      <c r="E127" s="1583"/>
      <c r="F127" s="77"/>
      <c r="G127" s="288" t="s">
        <v>162</v>
      </c>
      <c r="H127" s="131">
        <v>64.7</v>
      </c>
      <c r="I127" s="73">
        <v>23.6</v>
      </c>
      <c r="J127" s="73"/>
      <c r="K127" s="422" t="s">
        <v>163</v>
      </c>
      <c r="L127" s="423"/>
      <c r="M127" s="226">
        <v>1</v>
      </c>
      <c r="N127" s="46"/>
      <c r="P127" s="7"/>
      <c r="Q127" s="7"/>
      <c r="S127" s="7"/>
      <c r="U127" s="7"/>
    </row>
    <row r="128" spans="1:21" ht="18" customHeight="1" x14ac:dyDescent="0.2">
      <c r="A128" s="122"/>
      <c r="B128" s="35"/>
      <c r="C128" s="60"/>
      <c r="D128" s="1571"/>
      <c r="E128" s="1583"/>
      <c r="F128" s="77"/>
      <c r="G128" s="225"/>
      <c r="H128" s="85"/>
      <c r="I128" s="99"/>
      <c r="J128" s="99"/>
      <c r="K128" s="424" t="s">
        <v>164</v>
      </c>
      <c r="L128" s="217"/>
      <c r="M128" s="255"/>
      <c r="N128" s="50">
        <v>60</v>
      </c>
      <c r="P128" s="7"/>
      <c r="Q128" s="7"/>
    </row>
    <row r="129" spans="1:20" ht="26.25" customHeight="1" x14ac:dyDescent="0.2">
      <c r="A129" s="425"/>
      <c r="B129" s="35"/>
      <c r="C129" s="426"/>
      <c r="D129" s="1543" t="s">
        <v>165</v>
      </c>
      <c r="E129" s="427"/>
      <c r="F129" s="71"/>
      <c r="G129" s="225"/>
      <c r="H129" s="126"/>
      <c r="I129" s="215"/>
      <c r="J129" s="428"/>
      <c r="K129" s="163" t="s">
        <v>166</v>
      </c>
      <c r="L129" s="300">
        <v>30</v>
      </c>
      <c r="M129" s="369">
        <v>100</v>
      </c>
      <c r="N129" s="46"/>
      <c r="O129" s="415"/>
      <c r="P129" s="415"/>
      <c r="Q129" s="415"/>
    </row>
    <row r="130" spans="1:20" ht="26.25" customHeight="1" x14ac:dyDescent="0.2">
      <c r="A130" s="425"/>
      <c r="B130" s="35"/>
      <c r="C130" s="426"/>
      <c r="D130" s="1544"/>
      <c r="E130" s="429"/>
      <c r="F130" s="71"/>
      <c r="G130" s="225"/>
      <c r="H130" s="126"/>
      <c r="I130" s="215"/>
      <c r="J130" s="428"/>
      <c r="K130" s="251" t="s">
        <v>167</v>
      </c>
      <c r="L130" s="300"/>
      <c r="M130" s="430">
        <v>100</v>
      </c>
      <c r="N130" s="93"/>
      <c r="O130" s="415"/>
      <c r="P130" s="415"/>
      <c r="Q130" s="415"/>
      <c r="T130" s="7"/>
    </row>
    <row r="131" spans="1:20" ht="32.25" customHeight="1" x14ac:dyDescent="0.2">
      <c r="A131" s="425"/>
      <c r="B131" s="35"/>
      <c r="C131" s="426"/>
      <c r="D131" s="1571"/>
      <c r="E131" s="427"/>
      <c r="F131" s="71"/>
      <c r="G131" s="125"/>
      <c r="H131" s="85"/>
      <c r="I131" s="86"/>
      <c r="J131" s="431"/>
      <c r="K131" s="78"/>
      <c r="L131" s="290"/>
      <c r="M131" s="432"/>
      <c r="N131" s="81"/>
      <c r="O131" s="415"/>
      <c r="P131" s="415"/>
      <c r="Q131" s="415"/>
    </row>
    <row r="132" spans="1:20" ht="12.75" customHeight="1" x14ac:dyDescent="0.2">
      <c r="A132" s="122"/>
      <c r="B132" s="35"/>
      <c r="C132" s="60"/>
      <c r="D132" s="1544" t="s">
        <v>168</v>
      </c>
      <c r="E132" s="1568"/>
      <c r="F132" s="71"/>
      <c r="G132" s="433"/>
      <c r="H132" s="1337"/>
      <c r="I132" s="215"/>
      <c r="J132" s="215"/>
      <c r="K132" s="434" t="s">
        <v>164</v>
      </c>
      <c r="L132" s="435">
        <v>35</v>
      </c>
      <c r="M132" s="369">
        <v>80</v>
      </c>
      <c r="N132" s="436">
        <v>100</v>
      </c>
      <c r="O132" s="415"/>
      <c r="P132" s="7"/>
      <c r="Q132" s="7"/>
    </row>
    <row r="133" spans="1:20" ht="15" customHeight="1" x14ac:dyDescent="0.2">
      <c r="A133" s="122"/>
      <c r="B133" s="35"/>
      <c r="C133" s="60"/>
      <c r="D133" s="1544"/>
      <c r="E133" s="1568"/>
      <c r="F133" s="71"/>
      <c r="G133" s="433"/>
      <c r="H133" s="1337"/>
      <c r="I133" s="215"/>
      <c r="J133" s="215"/>
      <c r="K133" s="1380"/>
      <c r="L133" s="437"/>
      <c r="M133" s="438"/>
      <c r="N133" s="439"/>
      <c r="O133" s="415"/>
      <c r="P133" s="7"/>
      <c r="R133" s="7"/>
      <c r="T133" s="7"/>
    </row>
    <row r="134" spans="1:20" x14ac:dyDescent="0.2">
      <c r="A134" s="122"/>
      <c r="B134" s="35"/>
      <c r="C134" s="60"/>
      <c r="D134" s="1544"/>
      <c r="E134" s="1568"/>
      <c r="F134" s="71"/>
      <c r="G134" s="440"/>
      <c r="H134" s="1390"/>
      <c r="I134" s="86"/>
      <c r="J134" s="86"/>
      <c r="K134" s="1380"/>
      <c r="L134" s="437"/>
      <c r="M134" s="438"/>
      <c r="N134" s="439"/>
      <c r="O134" s="415"/>
      <c r="P134" s="7"/>
      <c r="R134" s="7"/>
    </row>
    <row r="135" spans="1:20" ht="13.5" customHeight="1" x14ac:dyDescent="0.2">
      <c r="A135" s="122"/>
      <c r="B135" s="35"/>
      <c r="C135" s="60"/>
      <c r="D135" s="1544"/>
      <c r="E135" s="1568"/>
      <c r="F135" s="71"/>
      <c r="G135" s="441"/>
      <c r="H135" s="1390"/>
      <c r="I135" s="86"/>
      <c r="J135" s="86"/>
      <c r="K135" s="1380"/>
      <c r="L135" s="437"/>
      <c r="M135" s="438"/>
      <c r="N135" s="439"/>
      <c r="O135" s="415"/>
      <c r="P135" s="7"/>
      <c r="Q135" s="7"/>
      <c r="R135" s="7"/>
    </row>
    <row r="136" spans="1:20" ht="15.75" customHeight="1" x14ac:dyDescent="0.2">
      <c r="A136" s="442"/>
      <c r="B136" s="443"/>
      <c r="C136" s="444"/>
      <c r="D136" s="1571"/>
      <c r="E136" s="1584"/>
      <c r="F136" s="445"/>
      <c r="G136" s="446"/>
      <c r="H136" s="447"/>
      <c r="I136" s="448"/>
      <c r="J136" s="448"/>
      <c r="K136" s="449"/>
      <c r="L136" s="450"/>
      <c r="M136" s="291"/>
      <c r="N136" s="1351"/>
      <c r="O136" s="415"/>
      <c r="P136" s="7"/>
      <c r="Q136" s="7"/>
    </row>
    <row r="137" spans="1:20" ht="32.25" customHeight="1" x14ac:dyDescent="0.2">
      <c r="A137" s="122"/>
      <c r="B137" s="35"/>
      <c r="C137" s="60"/>
      <c r="D137" s="1544" t="s">
        <v>169</v>
      </c>
      <c r="E137" s="1568"/>
      <c r="F137" s="71"/>
      <c r="G137" s="304"/>
      <c r="H137" s="126"/>
      <c r="I137" s="99"/>
      <c r="J137" s="99"/>
      <c r="K137" s="1572" t="s">
        <v>170</v>
      </c>
      <c r="L137" s="48">
        <v>70</v>
      </c>
      <c r="M137" s="255">
        <v>100</v>
      </c>
      <c r="N137" s="50"/>
      <c r="O137" s="415"/>
      <c r="P137" s="7"/>
      <c r="R137" s="7"/>
    </row>
    <row r="138" spans="1:20" ht="32.25" customHeight="1" x14ac:dyDescent="0.2">
      <c r="A138" s="122"/>
      <c r="B138" s="35"/>
      <c r="C138" s="60"/>
      <c r="D138" s="1544"/>
      <c r="E138" s="1568"/>
      <c r="F138" s="71"/>
      <c r="G138" s="304"/>
      <c r="H138" s="126"/>
      <c r="I138" s="99"/>
      <c r="J138" s="99"/>
      <c r="K138" s="1572"/>
      <c r="L138" s="193"/>
      <c r="M138" s="255"/>
      <c r="N138" s="50"/>
      <c r="O138" s="415"/>
      <c r="P138" s="415"/>
      <c r="Q138" s="415"/>
    </row>
    <row r="139" spans="1:20" ht="16.5" customHeight="1" x14ac:dyDescent="0.2">
      <c r="A139" s="451"/>
      <c r="B139" s="452"/>
      <c r="C139" s="426"/>
      <c r="D139" s="1571"/>
      <c r="E139" s="1568"/>
      <c r="F139" s="71"/>
      <c r="G139" s="224"/>
      <c r="H139" s="453"/>
      <c r="I139" s="454"/>
      <c r="J139" s="454"/>
      <c r="K139" s="87"/>
      <c r="L139" s="79"/>
      <c r="M139" s="262"/>
      <c r="N139" s="81"/>
      <c r="P139" s="7"/>
      <c r="Q139" s="7"/>
      <c r="R139" s="7"/>
    </row>
    <row r="140" spans="1:20" ht="44.25" customHeight="1" x14ac:dyDescent="0.2">
      <c r="A140" s="122"/>
      <c r="B140" s="35"/>
      <c r="C140" s="426"/>
      <c r="D140" s="88" t="s">
        <v>171</v>
      </c>
      <c r="E140" s="124"/>
      <c r="F140" s="77"/>
      <c r="G140" s="433"/>
      <c r="H140" s="85"/>
      <c r="I140" s="99"/>
      <c r="J140" s="324"/>
      <c r="K140" s="455" t="s">
        <v>145</v>
      </c>
      <c r="L140" s="456"/>
      <c r="M140" s="457"/>
      <c r="N140" s="458" t="s">
        <v>172</v>
      </c>
      <c r="O140" s="415"/>
      <c r="P140" s="7"/>
      <c r="Q140" s="7"/>
      <c r="T140" s="7"/>
    </row>
    <row r="141" spans="1:20" ht="27.75" customHeight="1" x14ac:dyDescent="0.2">
      <c r="A141" s="122"/>
      <c r="B141" s="35"/>
      <c r="C141" s="60"/>
      <c r="D141" s="1543" t="s">
        <v>173</v>
      </c>
      <c r="E141" s="1573"/>
      <c r="F141" s="378">
        <v>2</v>
      </c>
      <c r="G141" s="413" t="s">
        <v>26</v>
      </c>
      <c r="H141" s="419"/>
      <c r="I141" s="73">
        <v>193.5</v>
      </c>
      <c r="J141" s="73">
        <v>464</v>
      </c>
      <c r="K141" s="100" t="s">
        <v>174</v>
      </c>
      <c r="L141" s="101">
        <v>1</v>
      </c>
      <c r="M141" s="459"/>
      <c r="N141" s="295"/>
      <c r="O141" s="330"/>
      <c r="P141" s="330"/>
      <c r="Q141" s="330"/>
    </row>
    <row r="142" spans="1:20" ht="28.5" customHeight="1" x14ac:dyDescent="0.2">
      <c r="A142" s="122"/>
      <c r="B142" s="35"/>
      <c r="C142" s="60"/>
      <c r="D142" s="1544"/>
      <c r="E142" s="1573"/>
      <c r="F142" s="77"/>
      <c r="G142" s="413" t="s">
        <v>156</v>
      </c>
      <c r="H142" s="419">
        <v>45.7</v>
      </c>
      <c r="I142" s="73"/>
      <c r="J142" s="73"/>
      <c r="K142" s="460" t="s">
        <v>175</v>
      </c>
      <c r="L142" s="101">
        <v>100</v>
      </c>
      <c r="M142" s="461"/>
      <c r="N142" s="462"/>
      <c r="P142" s="7"/>
    </row>
    <row r="143" spans="1:20" ht="28.5" customHeight="1" x14ac:dyDescent="0.2">
      <c r="A143" s="122"/>
      <c r="B143" s="35"/>
      <c r="C143" s="60"/>
      <c r="D143" s="326"/>
      <c r="E143" s="124"/>
      <c r="F143" s="77"/>
      <c r="G143" s="225"/>
      <c r="H143" s="85"/>
      <c r="I143" s="99"/>
      <c r="J143" s="99"/>
      <c r="K143" s="460" t="s">
        <v>176</v>
      </c>
      <c r="L143" s="101"/>
      <c r="M143" s="461">
        <v>100</v>
      </c>
      <c r="N143" s="462"/>
      <c r="P143" s="7"/>
    </row>
    <row r="144" spans="1:20" ht="42" customHeight="1" x14ac:dyDescent="0.2">
      <c r="A144" s="122"/>
      <c r="B144" s="35"/>
      <c r="C144" s="60"/>
      <c r="D144" s="75" t="s">
        <v>177</v>
      </c>
      <c r="E144" s="463"/>
      <c r="F144" s="464"/>
      <c r="G144" s="259"/>
      <c r="H144" s="1332"/>
      <c r="I144" s="417"/>
      <c r="J144" s="418"/>
      <c r="K144" s="158" t="s">
        <v>178</v>
      </c>
      <c r="L144" s="310"/>
      <c r="M144" s="311">
        <v>1</v>
      </c>
      <c r="N144" s="312"/>
      <c r="R144" s="7"/>
    </row>
    <row r="145" spans="1:21" ht="41.25" customHeight="1" x14ac:dyDescent="0.2">
      <c r="A145" s="122"/>
      <c r="B145" s="35"/>
      <c r="C145" s="1574"/>
      <c r="D145" s="1543" t="s">
        <v>179</v>
      </c>
      <c r="E145" s="468"/>
      <c r="F145" s="378">
        <v>2</v>
      </c>
      <c r="G145" s="413" t="s">
        <v>26</v>
      </c>
      <c r="H145" s="469"/>
      <c r="I145" s="73">
        <v>35.5</v>
      </c>
      <c r="J145" s="73">
        <v>415.8</v>
      </c>
      <c r="K145" s="331" t="s">
        <v>180</v>
      </c>
      <c r="L145" s="91"/>
      <c r="M145" s="247">
        <v>1</v>
      </c>
      <c r="N145" s="248"/>
      <c r="O145" s="330"/>
      <c r="Q145" s="7"/>
      <c r="R145" s="7"/>
      <c r="U145" s="7"/>
    </row>
    <row r="146" spans="1:21" ht="30" customHeight="1" x14ac:dyDescent="0.2">
      <c r="A146" s="122"/>
      <c r="B146" s="35"/>
      <c r="C146" s="1574"/>
      <c r="D146" s="1544"/>
      <c r="E146" s="124"/>
      <c r="F146" s="470"/>
      <c r="G146" s="225"/>
      <c r="H146" s="471"/>
      <c r="I146" s="99"/>
      <c r="J146" s="472"/>
      <c r="K146" s="158" t="s">
        <v>181</v>
      </c>
      <c r="L146" s="473"/>
      <c r="M146" s="49">
        <v>1</v>
      </c>
      <c r="N146" s="474"/>
      <c r="Q146" s="7"/>
      <c r="R146" s="7"/>
      <c r="U146" s="7"/>
    </row>
    <row r="147" spans="1:21" ht="30" customHeight="1" x14ac:dyDescent="0.2">
      <c r="A147" s="122"/>
      <c r="B147" s="35"/>
      <c r="C147" s="1574"/>
      <c r="D147" s="1544"/>
      <c r="E147" s="223"/>
      <c r="F147" s="475">
        <v>4</v>
      </c>
      <c r="G147" s="225"/>
      <c r="H147" s="471"/>
      <c r="I147" s="99"/>
      <c r="J147" s="472"/>
      <c r="K147" s="158" t="s">
        <v>182</v>
      </c>
      <c r="L147" s="473"/>
      <c r="M147" s="92">
        <v>1</v>
      </c>
      <c r="N147" s="474"/>
      <c r="Q147" s="7"/>
      <c r="R147" s="7"/>
    </row>
    <row r="148" spans="1:21" ht="27.75" customHeight="1" x14ac:dyDescent="0.2">
      <c r="A148" s="122"/>
      <c r="B148" s="35"/>
      <c r="C148" s="1574"/>
      <c r="D148" s="326"/>
      <c r="E148" s="339"/>
      <c r="F148" s="1575">
        <v>5</v>
      </c>
      <c r="G148" s="225"/>
      <c r="H148" s="471"/>
      <c r="I148" s="99"/>
      <c r="J148" s="99"/>
      <c r="K148" s="158" t="s">
        <v>183</v>
      </c>
      <c r="L148" s="473"/>
      <c r="M148" s="92">
        <v>100</v>
      </c>
      <c r="N148" s="474"/>
      <c r="Q148" s="7"/>
      <c r="R148" s="7"/>
    </row>
    <row r="149" spans="1:21" ht="15.75" customHeight="1" x14ac:dyDescent="0.2">
      <c r="A149" s="122"/>
      <c r="B149" s="35"/>
      <c r="C149" s="1574"/>
      <c r="D149" s="326"/>
      <c r="E149" s="339"/>
      <c r="F149" s="1576"/>
      <c r="G149" s="225"/>
      <c r="H149" s="471"/>
      <c r="I149" s="99"/>
      <c r="J149" s="99"/>
      <c r="K149" s="1577" t="s">
        <v>184</v>
      </c>
      <c r="L149" s="473"/>
      <c r="M149" s="92"/>
      <c r="N149" s="474">
        <v>100</v>
      </c>
      <c r="R149" s="7"/>
    </row>
    <row r="150" spans="1:21" ht="14.25" customHeight="1" x14ac:dyDescent="0.2">
      <c r="A150" s="122"/>
      <c r="B150" s="35"/>
      <c r="C150" s="1574"/>
      <c r="D150" s="476"/>
      <c r="E150" s="1579" t="s">
        <v>30</v>
      </c>
      <c r="F150" s="1580"/>
      <c r="G150" s="1581"/>
      <c r="H150" s="477">
        <f>SUM(H124:H149)</f>
        <v>1734.1000000000001</v>
      </c>
      <c r="I150" s="477">
        <f>SUM(I124:I149)</f>
        <v>2931.9</v>
      </c>
      <c r="J150" s="477">
        <f>SUM(J124:J149)</f>
        <v>2816.4</v>
      </c>
      <c r="K150" s="1578"/>
      <c r="L150" s="478"/>
      <c r="M150" s="58"/>
      <c r="N150" s="479"/>
      <c r="O150" s="480"/>
      <c r="R150" s="7"/>
    </row>
    <row r="151" spans="1:21" ht="14.25" customHeight="1" thickBot="1" x14ac:dyDescent="0.25">
      <c r="A151" s="481" t="s">
        <v>21</v>
      </c>
      <c r="B151" s="482" t="s">
        <v>32</v>
      </c>
      <c r="C151" s="1557" t="s">
        <v>105</v>
      </c>
      <c r="D151" s="1558"/>
      <c r="E151" s="1558"/>
      <c r="F151" s="1558"/>
      <c r="G151" s="1559"/>
      <c r="H151" s="483">
        <f>H120+H117+H102+H150</f>
        <v>6990</v>
      </c>
      <c r="I151" s="483">
        <f t="shared" ref="I151:J151" si="5">I120+I117+I102+I150</f>
        <v>8392.6</v>
      </c>
      <c r="J151" s="483">
        <f t="shared" si="5"/>
        <v>8101.1</v>
      </c>
      <c r="K151" s="1560"/>
      <c r="L151" s="1561"/>
      <c r="M151" s="1561"/>
      <c r="N151" s="1562"/>
    </row>
    <row r="152" spans="1:21" ht="13.5" thickBot="1" x14ac:dyDescent="0.25">
      <c r="A152" s="484" t="s">
        <v>21</v>
      </c>
      <c r="B152" s="485" t="s">
        <v>51</v>
      </c>
      <c r="C152" s="1563" t="s">
        <v>185</v>
      </c>
      <c r="D152" s="1564"/>
      <c r="E152" s="1564"/>
      <c r="F152" s="1564"/>
      <c r="G152" s="1564"/>
      <c r="H152" s="1564"/>
      <c r="I152" s="1564"/>
      <c r="J152" s="1564"/>
      <c r="K152" s="1564"/>
      <c r="L152" s="1564"/>
      <c r="M152" s="1564"/>
      <c r="N152" s="1565"/>
      <c r="Q152" s="7"/>
      <c r="S152" s="7"/>
    </row>
    <row r="153" spans="1:21" ht="30.75" customHeight="1" x14ac:dyDescent="0.2">
      <c r="A153" s="112" t="s">
        <v>21</v>
      </c>
      <c r="B153" s="20" t="s">
        <v>51</v>
      </c>
      <c r="C153" s="401" t="s">
        <v>21</v>
      </c>
      <c r="D153" s="1566" t="s">
        <v>186</v>
      </c>
      <c r="E153" s="1567" t="s">
        <v>187</v>
      </c>
      <c r="F153" s="63" t="s">
        <v>34</v>
      </c>
      <c r="G153" s="403" t="s">
        <v>26</v>
      </c>
      <c r="H153" s="486">
        <v>10</v>
      </c>
      <c r="I153" s="486"/>
      <c r="J153" s="487"/>
      <c r="K153" s="488" t="s">
        <v>188</v>
      </c>
      <c r="L153" s="29">
        <v>1</v>
      </c>
      <c r="M153" s="489"/>
      <c r="N153" s="170"/>
    </row>
    <row r="154" spans="1:21" ht="15" customHeight="1" x14ac:dyDescent="0.2">
      <c r="A154" s="122"/>
      <c r="B154" s="35"/>
      <c r="C154" s="322"/>
      <c r="D154" s="1544"/>
      <c r="E154" s="1568"/>
      <c r="F154" s="71"/>
      <c r="G154" s="304"/>
      <c r="H154" s="407"/>
      <c r="I154" s="407"/>
      <c r="J154" s="408"/>
      <c r="K154" s="1569" t="s">
        <v>189</v>
      </c>
      <c r="L154" s="91">
        <v>1</v>
      </c>
      <c r="M154" s="247"/>
      <c r="N154" s="93"/>
      <c r="R154" s="7"/>
    </row>
    <row r="155" spans="1:21" ht="15.75" customHeight="1" thickBot="1" x14ac:dyDescent="0.25">
      <c r="A155" s="122"/>
      <c r="B155" s="35"/>
      <c r="C155" s="426"/>
      <c r="D155" s="1555"/>
      <c r="E155" s="490"/>
      <c r="F155" s="491"/>
      <c r="G155" s="492" t="s">
        <v>30</v>
      </c>
      <c r="H155" s="493">
        <f t="shared" ref="H155:J155" si="6">SUM(H153:H154)</f>
        <v>10</v>
      </c>
      <c r="I155" s="493">
        <f t="shared" si="6"/>
        <v>0</v>
      </c>
      <c r="J155" s="494">
        <f t="shared" si="6"/>
        <v>0</v>
      </c>
      <c r="K155" s="1570"/>
      <c r="L155" s="48"/>
      <c r="M155" s="255"/>
      <c r="N155" s="50"/>
      <c r="Q155" s="7"/>
    </row>
    <row r="156" spans="1:21" ht="29.25" customHeight="1" x14ac:dyDescent="0.2">
      <c r="A156" s="112" t="s">
        <v>21</v>
      </c>
      <c r="B156" s="20" t="s">
        <v>51</v>
      </c>
      <c r="C156" s="178" t="s">
        <v>32</v>
      </c>
      <c r="D156" s="495" t="s">
        <v>190</v>
      </c>
      <c r="E156" s="1550" t="s">
        <v>191</v>
      </c>
      <c r="F156" s="63">
        <v>2</v>
      </c>
      <c r="G156" s="403" t="s">
        <v>26</v>
      </c>
      <c r="H156" s="496">
        <v>2.4</v>
      </c>
      <c r="I156" s="496">
        <v>32.5</v>
      </c>
      <c r="J156" s="497">
        <v>32</v>
      </c>
      <c r="K156" s="498"/>
      <c r="L156" s="240"/>
      <c r="M156" s="30"/>
      <c r="N156" s="31"/>
      <c r="O156" s="7"/>
      <c r="R156" s="7"/>
    </row>
    <row r="157" spans="1:21" ht="27" customHeight="1" x14ac:dyDescent="0.2">
      <c r="A157" s="122"/>
      <c r="B157" s="35"/>
      <c r="C157" s="60"/>
      <c r="D157" s="1552" t="s">
        <v>192</v>
      </c>
      <c r="E157" s="1551"/>
      <c r="F157" s="71"/>
      <c r="G157" s="84"/>
      <c r="H157" s="499"/>
      <c r="I157" s="214"/>
      <c r="J157" s="215"/>
      <c r="K157" s="488" t="s">
        <v>193</v>
      </c>
      <c r="L157" s="105"/>
      <c r="M157" s="500"/>
      <c r="N157" s="97">
        <v>2</v>
      </c>
      <c r="O157" s="7"/>
      <c r="R157" s="7"/>
    </row>
    <row r="158" spans="1:21" ht="42" customHeight="1" x14ac:dyDescent="0.2">
      <c r="A158" s="122"/>
      <c r="B158" s="35"/>
      <c r="C158" s="60"/>
      <c r="D158" s="1553"/>
      <c r="E158" s="490"/>
      <c r="F158" s="71"/>
      <c r="G158" s="84"/>
      <c r="H158" s="499"/>
      <c r="I158" s="214"/>
      <c r="J158" s="215"/>
      <c r="K158" s="488" t="s">
        <v>194</v>
      </c>
      <c r="L158" s="105">
        <v>1</v>
      </c>
      <c r="M158" s="500"/>
      <c r="N158" s="97"/>
      <c r="O158" s="7"/>
      <c r="R158" s="7"/>
    </row>
    <row r="159" spans="1:21" ht="30" customHeight="1" x14ac:dyDescent="0.2">
      <c r="A159" s="122"/>
      <c r="B159" s="35"/>
      <c r="C159" s="60"/>
      <c r="D159" s="1554"/>
      <c r="E159" s="490"/>
      <c r="F159" s="71"/>
      <c r="G159" s="84"/>
      <c r="H159" s="499"/>
      <c r="I159" s="214"/>
      <c r="J159" s="215"/>
      <c r="K159" s="74" t="s">
        <v>195</v>
      </c>
      <c r="L159" s="105">
        <v>1</v>
      </c>
      <c r="M159" s="500"/>
      <c r="N159" s="97">
        <v>1</v>
      </c>
      <c r="O159" s="7"/>
      <c r="R159" s="7"/>
    </row>
    <row r="160" spans="1:21" ht="29.25" customHeight="1" x14ac:dyDescent="0.2">
      <c r="A160" s="122"/>
      <c r="B160" s="35"/>
      <c r="C160" s="154"/>
      <c r="D160" s="1543" t="s">
        <v>196</v>
      </c>
      <c r="E160" s="501"/>
      <c r="F160" s="77"/>
      <c r="G160" s="1540"/>
      <c r="H160" s="1556"/>
      <c r="I160" s="1549"/>
      <c r="J160" s="1549"/>
      <c r="K160" s="488" t="s">
        <v>197</v>
      </c>
      <c r="L160" s="105"/>
      <c r="M160" s="96">
        <v>50</v>
      </c>
      <c r="N160" s="97">
        <v>100</v>
      </c>
      <c r="O160" s="7"/>
      <c r="R160" s="7"/>
    </row>
    <row r="161" spans="1:19" ht="42" customHeight="1" x14ac:dyDescent="0.2">
      <c r="A161" s="122"/>
      <c r="B161" s="35"/>
      <c r="C161" s="154"/>
      <c r="D161" s="1544"/>
      <c r="E161" s="501"/>
      <c r="F161" s="77"/>
      <c r="G161" s="1540"/>
      <c r="H161" s="1556"/>
      <c r="I161" s="1549"/>
      <c r="J161" s="1549"/>
      <c r="K161" s="502" t="s">
        <v>198</v>
      </c>
      <c r="L161" s="95"/>
      <c r="M161" s="96">
        <v>50</v>
      </c>
      <c r="N161" s="46">
        <v>100</v>
      </c>
      <c r="O161" s="7"/>
      <c r="R161" s="7"/>
    </row>
    <row r="162" spans="1:19" ht="29.25" customHeight="1" thickBot="1" x14ac:dyDescent="0.25">
      <c r="A162" s="137"/>
      <c r="B162" s="19"/>
      <c r="C162" s="503"/>
      <c r="D162" s="1555"/>
      <c r="E162" s="504"/>
      <c r="F162" s="505"/>
      <c r="G162" s="506" t="s">
        <v>30</v>
      </c>
      <c r="H162" s="493">
        <f>SUM(H156:H161)</f>
        <v>2.4</v>
      </c>
      <c r="I162" s="493">
        <f t="shared" ref="I162:J162" si="7">SUM(I156:I161)</f>
        <v>32.5</v>
      </c>
      <c r="J162" s="493">
        <f t="shared" si="7"/>
        <v>32</v>
      </c>
      <c r="K162" s="507" t="s">
        <v>199</v>
      </c>
      <c r="L162" s="508"/>
      <c r="M162" s="509"/>
      <c r="N162" s="166">
        <v>2</v>
      </c>
      <c r="Q162" s="7"/>
    </row>
    <row r="163" spans="1:19" ht="40.5" customHeight="1" x14ac:dyDescent="0.2">
      <c r="A163" s="112" t="s">
        <v>21</v>
      </c>
      <c r="B163" s="20" t="s">
        <v>51</v>
      </c>
      <c r="C163" s="178" t="s">
        <v>51</v>
      </c>
      <c r="D163" s="510" t="s">
        <v>200</v>
      </c>
      <c r="E163" s="511" t="s">
        <v>201</v>
      </c>
      <c r="F163" s="512" t="s">
        <v>34</v>
      </c>
      <c r="G163" s="513" t="s">
        <v>26</v>
      </c>
      <c r="H163" s="514">
        <v>252.4</v>
      </c>
      <c r="I163" s="515">
        <v>217</v>
      </c>
      <c r="J163" s="515">
        <v>146</v>
      </c>
      <c r="K163" s="516"/>
      <c r="L163" s="517"/>
      <c r="M163" s="518"/>
      <c r="N163" s="519"/>
      <c r="Q163" s="7"/>
      <c r="R163" s="7"/>
      <c r="S163" s="7"/>
    </row>
    <row r="164" spans="1:19" ht="39.75" customHeight="1" x14ac:dyDescent="0.2">
      <c r="A164" s="122"/>
      <c r="B164" s="35"/>
      <c r="C164" s="60"/>
      <c r="D164" s="1537" t="s">
        <v>202</v>
      </c>
      <c r="E164" s="520" t="s">
        <v>25</v>
      </c>
      <c r="F164" s="521"/>
      <c r="G164" s="522"/>
      <c r="H164" s="126"/>
      <c r="I164" s="127"/>
      <c r="J164" s="126"/>
      <c r="K164" s="523" t="s">
        <v>203</v>
      </c>
      <c r="L164" s="524">
        <v>1</v>
      </c>
      <c r="M164" s="525"/>
      <c r="N164" s="526"/>
    </row>
    <row r="165" spans="1:19" ht="39.75" customHeight="1" x14ac:dyDescent="0.2">
      <c r="A165" s="122"/>
      <c r="B165" s="35"/>
      <c r="C165" s="60"/>
      <c r="D165" s="1538"/>
      <c r="E165" s="361"/>
      <c r="F165" s="521"/>
      <c r="G165" s="522"/>
      <c r="H165" s="126"/>
      <c r="I165" s="127"/>
      <c r="J165" s="126"/>
      <c r="K165" s="74" t="s">
        <v>204</v>
      </c>
      <c r="L165" s="524">
        <v>30</v>
      </c>
      <c r="M165" s="525">
        <v>2</v>
      </c>
      <c r="N165" s="526"/>
    </row>
    <row r="166" spans="1:19" ht="17.25" customHeight="1" x14ac:dyDescent="0.2">
      <c r="A166" s="122"/>
      <c r="B166" s="35"/>
      <c r="C166" s="60"/>
      <c r="D166" s="1539"/>
      <c r="E166" s="361"/>
      <c r="F166" s="521"/>
      <c r="G166" s="522"/>
      <c r="H166" s="527"/>
      <c r="I166" s="528"/>
      <c r="J166" s="127"/>
      <c r="K166" s="529" t="s">
        <v>95</v>
      </c>
      <c r="L166" s="530">
        <v>1</v>
      </c>
      <c r="M166" s="531">
        <v>1</v>
      </c>
      <c r="N166" s="532"/>
    </row>
    <row r="167" spans="1:19" ht="30.75" customHeight="1" x14ac:dyDescent="0.2">
      <c r="A167" s="122"/>
      <c r="B167" s="35"/>
      <c r="C167" s="60"/>
      <c r="D167" s="1537" t="s">
        <v>205</v>
      </c>
      <c r="E167" s="501"/>
      <c r="F167" s="521"/>
      <c r="G167" s="1548"/>
      <c r="H167" s="1541"/>
      <c r="I167" s="1542"/>
      <c r="J167" s="1542"/>
      <c r="K167" s="529" t="s">
        <v>206</v>
      </c>
      <c r="L167" s="524">
        <v>1</v>
      </c>
      <c r="M167" s="533">
        <v>1</v>
      </c>
      <c r="N167" s="526">
        <v>1</v>
      </c>
      <c r="O167" s="12"/>
    </row>
    <row r="168" spans="1:19" ht="42.75" customHeight="1" x14ac:dyDescent="0.2">
      <c r="A168" s="122"/>
      <c r="B168" s="35"/>
      <c r="C168" s="60"/>
      <c r="D168" s="1538"/>
      <c r="E168" s="501"/>
      <c r="F168" s="521"/>
      <c r="G168" s="1548"/>
      <c r="H168" s="1541"/>
      <c r="I168" s="1542"/>
      <c r="J168" s="1542"/>
      <c r="K168" s="529" t="s">
        <v>207</v>
      </c>
      <c r="L168" s="79">
        <v>29000</v>
      </c>
      <c r="M168" s="80">
        <v>31450</v>
      </c>
      <c r="N168" s="46">
        <v>33400</v>
      </c>
      <c r="O168" s="12"/>
    </row>
    <row r="169" spans="1:19" ht="38.25" customHeight="1" x14ac:dyDescent="0.2">
      <c r="A169" s="122"/>
      <c r="B169" s="35"/>
      <c r="C169" s="60"/>
      <c r="D169" s="1538"/>
      <c r="E169" s="501"/>
      <c r="F169" s="521"/>
      <c r="G169" s="1548"/>
      <c r="H169" s="1541"/>
      <c r="I169" s="1542"/>
      <c r="J169" s="1542"/>
      <c r="K169" s="529" t="s">
        <v>208</v>
      </c>
      <c r="L169" s="450">
        <v>5150</v>
      </c>
      <c r="M169" s="534">
        <v>5240</v>
      </c>
      <c r="N169" s="526">
        <v>5578</v>
      </c>
      <c r="O169" s="12"/>
    </row>
    <row r="170" spans="1:19" ht="30.75" customHeight="1" x14ac:dyDescent="0.2">
      <c r="A170" s="122"/>
      <c r="B170" s="35"/>
      <c r="C170" s="60"/>
      <c r="D170" s="1538"/>
      <c r="E170" s="501"/>
      <c r="F170" s="521"/>
      <c r="G170" s="1548"/>
      <c r="H170" s="1541"/>
      <c r="I170" s="1542"/>
      <c r="J170" s="1542"/>
      <c r="K170" s="74" t="s">
        <v>209</v>
      </c>
      <c r="L170" s="44">
        <v>1</v>
      </c>
      <c r="M170" s="49">
        <v>1</v>
      </c>
      <c r="N170" s="46">
        <v>1</v>
      </c>
      <c r="O170" s="12"/>
    </row>
    <row r="171" spans="1:19" ht="42" customHeight="1" x14ac:dyDescent="0.2">
      <c r="A171" s="122"/>
      <c r="B171" s="35"/>
      <c r="C171" s="60"/>
      <c r="D171" s="1539"/>
      <c r="E171" s="501"/>
      <c r="F171" s="521"/>
      <c r="G171" s="1548"/>
      <c r="H171" s="1541"/>
      <c r="I171" s="1542"/>
      <c r="J171" s="1542"/>
      <c r="K171" s="87" t="s">
        <v>210</v>
      </c>
      <c r="L171" s="79">
        <v>5100</v>
      </c>
      <c r="M171" s="262">
        <v>5100</v>
      </c>
      <c r="N171" s="81">
        <v>5100</v>
      </c>
      <c r="O171" s="12"/>
      <c r="Q171" s="7"/>
    </row>
    <row r="172" spans="1:19" ht="28.5" customHeight="1" x14ac:dyDescent="0.2">
      <c r="A172" s="122"/>
      <c r="B172" s="35"/>
      <c r="C172" s="154"/>
      <c r="D172" s="1537" t="s">
        <v>211</v>
      </c>
      <c r="E172" s="501"/>
      <c r="F172" s="521"/>
      <c r="G172" s="1548"/>
      <c r="H172" s="1541"/>
      <c r="I172" s="1542"/>
      <c r="J172" s="1542"/>
      <c r="K172" s="87" t="s">
        <v>212</v>
      </c>
      <c r="L172" s="79">
        <v>1</v>
      </c>
      <c r="M172" s="262">
        <v>1</v>
      </c>
      <c r="N172" s="81">
        <v>1</v>
      </c>
      <c r="O172" s="12"/>
      <c r="Q172" s="7"/>
    </row>
    <row r="173" spans="1:19" ht="28.5" customHeight="1" x14ac:dyDescent="0.2">
      <c r="A173" s="122"/>
      <c r="B173" s="35"/>
      <c r="C173" s="154"/>
      <c r="D173" s="1539"/>
      <c r="E173" s="501"/>
      <c r="F173" s="521"/>
      <c r="G173" s="1548"/>
      <c r="H173" s="1541"/>
      <c r="I173" s="1542"/>
      <c r="J173" s="1542"/>
      <c r="K173" s="87" t="s">
        <v>213</v>
      </c>
      <c r="L173" s="79">
        <v>1</v>
      </c>
      <c r="M173" s="262"/>
      <c r="N173" s="81"/>
      <c r="O173" s="12"/>
      <c r="Q173" s="7"/>
    </row>
    <row r="174" spans="1:19" ht="15.75" customHeight="1" x14ac:dyDescent="0.2">
      <c r="A174" s="122"/>
      <c r="B174" s="35"/>
      <c r="C174" s="154"/>
      <c r="D174" s="1537" t="s">
        <v>214</v>
      </c>
      <c r="E174" s="501"/>
      <c r="F174" s="521"/>
      <c r="G174" s="1548"/>
      <c r="H174" s="1541"/>
      <c r="I174" s="1542"/>
      <c r="J174" s="1542"/>
      <c r="K174" s="529" t="s">
        <v>215</v>
      </c>
      <c r="L174" s="450">
        <v>1</v>
      </c>
      <c r="M174" s="534"/>
      <c r="N174" s="535"/>
      <c r="O174" s="12"/>
      <c r="Q174" s="7"/>
    </row>
    <row r="175" spans="1:19" ht="16.5" customHeight="1" x14ac:dyDescent="0.2">
      <c r="A175" s="122"/>
      <c r="B175" s="35"/>
      <c r="C175" s="154"/>
      <c r="D175" s="1538"/>
      <c r="E175" s="501"/>
      <c r="F175" s="521"/>
      <c r="G175" s="1548"/>
      <c r="H175" s="1541"/>
      <c r="I175" s="1542"/>
      <c r="J175" s="1542"/>
      <c r="K175" s="529" t="s">
        <v>216</v>
      </c>
      <c r="L175" s="450">
        <v>1</v>
      </c>
      <c r="M175" s="536"/>
      <c r="N175" s="535"/>
      <c r="O175" s="12"/>
      <c r="Q175" s="7"/>
    </row>
    <row r="176" spans="1:19" ht="28.5" customHeight="1" x14ac:dyDescent="0.2">
      <c r="A176" s="122"/>
      <c r="B176" s="35"/>
      <c r="C176" s="154"/>
      <c r="D176" s="1539"/>
      <c r="E176" s="501"/>
      <c r="F176" s="521"/>
      <c r="G176" s="1548"/>
      <c r="H176" s="1541"/>
      <c r="I176" s="1542"/>
      <c r="J176" s="1542"/>
      <c r="K176" s="529" t="s">
        <v>217</v>
      </c>
      <c r="L176" s="450">
        <v>20</v>
      </c>
      <c r="M176" s="536">
        <v>70</v>
      </c>
      <c r="N176" s="535">
        <v>100</v>
      </c>
      <c r="O176" s="12"/>
      <c r="Q176" s="7"/>
    </row>
    <row r="177" spans="1:20" ht="17.25" customHeight="1" x14ac:dyDescent="0.2">
      <c r="A177" s="122"/>
      <c r="B177" s="35"/>
      <c r="C177" s="154"/>
      <c r="D177" s="1537" t="s">
        <v>218</v>
      </c>
      <c r="E177" s="501"/>
      <c r="F177" s="521"/>
      <c r="G177" s="1540"/>
      <c r="H177" s="1541"/>
      <c r="I177" s="1542"/>
      <c r="J177" s="1542"/>
      <c r="K177" s="529" t="s">
        <v>219</v>
      </c>
      <c r="L177" s="450"/>
      <c r="M177" s="536">
        <v>1</v>
      </c>
      <c r="N177" s="535"/>
      <c r="O177" s="12"/>
      <c r="Q177" s="7"/>
    </row>
    <row r="178" spans="1:20" ht="28.5" customHeight="1" x14ac:dyDescent="0.2">
      <c r="A178" s="122"/>
      <c r="B178" s="35"/>
      <c r="C178" s="154"/>
      <c r="D178" s="1538"/>
      <c r="E178" s="501"/>
      <c r="F178" s="521"/>
      <c r="G178" s="1540"/>
      <c r="H178" s="1541"/>
      <c r="I178" s="1542"/>
      <c r="J178" s="1542"/>
      <c r="K178" s="529" t="s">
        <v>220</v>
      </c>
      <c r="L178" s="450"/>
      <c r="M178" s="536">
        <v>1</v>
      </c>
      <c r="N178" s="535">
        <v>1</v>
      </c>
      <c r="O178" s="12"/>
      <c r="Q178" s="7"/>
    </row>
    <row r="179" spans="1:20" ht="28.5" customHeight="1" x14ac:dyDescent="0.2">
      <c r="A179" s="122"/>
      <c r="B179" s="35"/>
      <c r="C179" s="154"/>
      <c r="D179" s="1538"/>
      <c r="E179" s="501"/>
      <c r="F179" s="521"/>
      <c r="G179" s="1540"/>
      <c r="H179" s="1541"/>
      <c r="I179" s="1542"/>
      <c r="J179" s="1542"/>
      <c r="K179" s="529" t="s">
        <v>221</v>
      </c>
      <c r="L179" s="450"/>
      <c r="M179" s="536">
        <v>30</v>
      </c>
      <c r="N179" s="535">
        <v>50</v>
      </c>
      <c r="O179" s="12"/>
      <c r="Q179" s="7"/>
    </row>
    <row r="180" spans="1:20" ht="42" customHeight="1" x14ac:dyDescent="0.2">
      <c r="A180" s="122"/>
      <c r="B180" s="35"/>
      <c r="C180" s="154"/>
      <c r="D180" s="1539"/>
      <c r="E180" s="501"/>
      <c r="F180" s="521"/>
      <c r="G180" s="1540"/>
      <c r="H180" s="1541"/>
      <c r="I180" s="1542"/>
      <c r="J180" s="1542"/>
      <c r="K180" s="537" t="s">
        <v>222</v>
      </c>
      <c r="L180" s="530"/>
      <c r="M180" s="536"/>
      <c r="N180" s="532">
        <v>20</v>
      </c>
      <c r="O180" s="12"/>
      <c r="Q180" s="7"/>
    </row>
    <row r="181" spans="1:20" ht="28.5" customHeight="1" x14ac:dyDescent="0.2">
      <c r="A181" s="122"/>
      <c r="B181" s="35"/>
      <c r="C181" s="154"/>
      <c r="D181" s="1543" t="s">
        <v>223</v>
      </c>
      <c r="E181" s="538"/>
      <c r="F181" s="77"/>
      <c r="G181" s="1540"/>
      <c r="H181" s="1545"/>
      <c r="I181" s="1546"/>
      <c r="J181" s="1547"/>
      <c r="K181" s="539" t="s">
        <v>224</v>
      </c>
      <c r="L181" s="540">
        <v>1</v>
      </c>
      <c r="M181" s="533"/>
      <c r="N181" s="541">
        <v>2</v>
      </c>
      <c r="O181" s="12"/>
      <c r="Q181" s="7"/>
      <c r="R181" s="7"/>
    </row>
    <row r="182" spans="1:20" ht="41.25" customHeight="1" x14ac:dyDescent="0.2">
      <c r="A182" s="122"/>
      <c r="B182" s="35"/>
      <c r="C182" s="154"/>
      <c r="D182" s="1544"/>
      <c r="E182" s="538"/>
      <c r="F182" s="77"/>
      <c r="G182" s="1540"/>
      <c r="H182" s="1545"/>
      <c r="I182" s="1546"/>
      <c r="J182" s="1547"/>
      <c r="K182" s="539" t="s">
        <v>225</v>
      </c>
      <c r="L182" s="540">
        <v>1</v>
      </c>
      <c r="M182" s="533"/>
      <c r="N182" s="541"/>
      <c r="O182" s="12"/>
      <c r="Q182" s="7"/>
      <c r="R182" s="7"/>
    </row>
    <row r="183" spans="1:20" ht="15" customHeight="1" thickBot="1" x14ac:dyDescent="0.25">
      <c r="A183" s="122"/>
      <c r="B183" s="35"/>
      <c r="C183" s="426"/>
      <c r="D183" s="326"/>
      <c r="E183" s="538"/>
      <c r="F183" s="491"/>
      <c r="G183" s="506" t="s">
        <v>30</v>
      </c>
      <c r="H183" s="493">
        <f>SUM(H163:H182)</f>
        <v>252.4</v>
      </c>
      <c r="I183" s="493">
        <f t="shared" ref="I183:J183" si="8">SUM(I163:I182)</f>
        <v>217</v>
      </c>
      <c r="J183" s="493">
        <f t="shared" si="8"/>
        <v>146</v>
      </c>
      <c r="K183" s="542" t="s">
        <v>95</v>
      </c>
      <c r="L183" s="540"/>
      <c r="M183" s="543"/>
      <c r="N183" s="541">
        <v>1</v>
      </c>
      <c r="Q183" s="7"/>
    </row>
    <row r="184" spans="1:20" ht="42" customHeight="1" x14ac:dyDescent="0.2">
      <c r="A184" s="112" t="s">
        <v>21</v>
      </c>
      <c r="B184" s="20" t="s">
        <v>51</v>
      </c>
      <c r="C184" s="178" t="s">
        <v>58</v>
      </c>
      <c r="D184" s="544" t="s">
        <v>226</v>
      </c>
      <c r="E184" s="545"/>
      <c r="F184" s="1516">
        <v>2</v>
      </c>
      <c r="G184" s="513" t="s">
        <v>26</v>
      </c>
      <c r="H184" s="546"/>
      <c r="I184" s="547">
        <v>60</v>
      </c>
      <c r="J184" s="547">
        <v>35</v>
      </c>
      <c r="K184" s="548"/>
      <c r="L184" s="181"/>
      <c r="M184" s="549"/>
      <c r="N184" s="183"/>
      <c r="Q184" s="7"/>
      <c r="S184" s="7"/>
    </row>
    <row r="185" spans="1:20" ht="42" customHeight="1" x14ac:dyDescent="0.2">
      <c r="A185" s="122"/>
      <c r="B185" s="35"/>
      <c r="C185" s="60"/>
      <c r="D185" s="550" t="s">
        <v>227</v>
      </c>
      <c r="E185" s="551" t="s">
        <v>228</v>
      </c>
      <c r="F185" s="1517"/>
      <c r="G185" s="225"/>
      <c r="H185" s="552"/>
      <c r="I185" s="553"/>
      <c r="J185" s="553"/>
      <c r="K185" s="488" t="s">
        <v>229</v>
      </c>
      <c r="L185" s="554"/>
      <c r="M185" s="555">
        <v>1</v>
      </c>
      <c r="N185" s="556"/>
      <c r="Q185" s="7"/>
      <c r="R185" s="7"/>
    </row>
    <row r="186" spans="1:20" ht="29.25" customHeight="1" x14ac:dyDescent="0.2">
      <c r="A186" s="122"/>
      <c r="B186" s="35"/>
      <c r="C186" s="60"/>
      <c r="D186" s="557" t="s">
        <v>230</v>
      </c>
      <c r="E186" s="490"/>
      <c r="F186" s="1517"/>
      <c r="G186" s="439"/>
      <c r="H186" s="558"/>
      <c r="I186" s="559"/>
      <c r="J186" s="559"/>
      <c r="K186" s="529" t="s">
        <v>231</v>
      </c>
      <c r="L186" s="450"/>
      <c r="M186" s="534">
        <v>1</v>
      </c>
      <c r="N186" s="535"/>
      <c r="Q186" s="7"/>
      <c r="R186" s="7"/>
      <c r="T186" s="7"/>
    </row>
    <row r="187" spans="1:20" ht="29.25" customHeight="1" thickBot="1" x14ac:dyDescent="0.25">
      <c r="A187" s="137"/>
      <c r="B187" s="19"/>
      <c r="C187" s="503"/>
      <c r="D187" s="560"/>
      <c r="E187" s="504"/>
      <c r="F187" s="1518"/>
      <c r="G187" s="506" t="s">
        <v>30</v>
      </c>
      <c r="H187" s="561"/>
      <c r="I187" s="562">
        <f>SUM(I184:I186)</f>
        <v>60</v>
      </c>
      <c r="J187" s="562">
        <f>SUM(J184:J186)</f>
        <v>35</v>
      </c>
      <c r="K187" s="529" t="s">
        <v>232</v>
      </c>
      <c r="L187" s="563"/>
      <c r="M187" s="564">
        <v>10</v>
      </c>
      <c r="N187" s="565">
        <v>20</v>
      </c>
      <c r="R187" s="7"/>
    </row>
    <row r="188" spans="1:20" ht="14.25" customHeight="1" thickBot="1" x14ac:dyDescent="0.25">
      <c r="A188" s="566" t="s">
        <v>21</v>
      </c>
      <c r="B188" s="567" t="s">
        <v>51</v>
      </c>
      <c r="C188" s="1519" t="s">
        <v>105</v>
      </c>
      <c r="D188" s="1520"/>
      <c r="E188" s="1520"/>
      <c r="F188" s="1520"/>
      <c r="G188" s="1521"/>
      <c r="H188" s="568">
        <f>H187+H162+H155+H183</f>
        <v>264.8</v>
      </c>
      <c r="I188" s="568">
        <f>I187+I162+I155+I183</f>
        <v>309.5</v>
      </c>
      <c r="J188" s="568">
        <f>J187+J162+J155+J183</f>
        <v>213</v>
      </c>
      <c r="K188" s="1522"/>
      <c r="L188" s="1523"/>
      <c r="M188" s="1523"/>
      <c r="N188" s="1524"/>
    </row>
    <row r="189" spans="1:20" ht="14.25" customHeight="1" thickBot="1" x14ac:dyDescent="0.25">
      <c r="A189" s="18" t="s">
        <v>21</v>
      </c>
      <c r="B189" s="1525" t="s">
        <v>233</v>
      </c>
      <c r="C189" s="1526"/>
      <c r="D189" s="1526"/>
      <c r="E189" s="1526"/>
      <c r="F189" s="1526"/>
      <c r="G189" s="1527"/>
      <c r="H189" s="569">
        <f>+H188+H151+H65</f>
        <v>8966.5</v>
      </c>
      <c r="I189" s="570">
        <f>+I188+I151+I65</f>
        <v>10545.800000000001</v>
      </c>
      <c r="J189" s="570">
        <f>+J188+J151+J65</f>
        <v>10057.200000000001</v>
      </c>
      <c r="K189" s="1528"/>
      <c r="L189" s="1529"/>
      <c r="M189" s="1529"/>
      <c r="N189" s="1530"/>
    </row>
    <row r="190" spans="1:20" ht="14.25" customHeight="1" thickBot="1" x14ac:dyDescent="0.25">
      <c r="A190" s="571" t="s">
        <v>77</v>
      </c>
      <c r="B190" s="1531" t="s">
        <v>234</v>
      </c>
      <c r="C190" s="1532"/>
      <c r="D190" s="1532"/>
      <c r="E190" s="1532"/>
      <c r="F190" s="1532"/>
      <c r="G190" s="1533"/>
      <c r="H190" s="572">
        <f t="shared" ref="H190:J190" si="9">+H189</f>
        <v>8966.5</v>
      </c>
      <c r="I190" s="573">
        <f t="shared" si="9"/>
        <v>10545.800000000001</v>
      </c>
      <c r="J190" s="573">
        <f t="shared" si="9"/>
        <v>10057.200000000001</v>
      </c>
      <c r="K190" s="1534"/>
      <c r="L190" s="1535"/>
      <c r="M190" s="1535"/>
      <c r="N190" s="1536"/>
    </row>
    <row r="191" spans="1:20" ht="24.75" customHeight="1" thickBot="1" x14ac:dyDescent="0.25">
      <c r="A191" s="1512" t="s">
        <v>235</v>
      </c>
      <c r="B191" s="1512"/>
      <c r="C191" s="1512"/>
      <c r="D191" s="1512"/>
      <c r="E191" s="1512"/>
      <c r="F191" s="1512"/>
      <c r="G191" s="1512"/>
      <c r="H191" s="1512"/>
      <c r="I191" s="1512"/>
      <c r="J191" s="1512"/>
      <c r="K191" s="574"/>
      <c r="L191" s="575"/>
      <c r="M191" s="575"/>
      <c r="N191" s="575"/>
    </row>
    <row r="192" spans="1:20" ht="63.75" customHeight="1" x14ac:dyDescent="0.2">
      <c r="A192" s="1513" t="s">
        <v>236</v>
      </c>
      <c r="B192" s="1514"/>
      <c r="C192" s="1514"/>
      <c r="D192" s="1514"/>
      <c r="E192" s="1514"/>
      <c r="F192" s="1514"/>
      <c r="G192" s="1515"/>
      <c r="H192" s="576" t="s">
        <v>237</v>
      </c>
      <c r="I192" s="577" t="s">
        <v>238</v>
      </c>
      <c r="J192" s="577" t="s">
        <v>239</v>
      </c>
      <c r="K192" s="578"/>
      <c r="L192" s="1500"/>
      <c r="M192" s="1500"/>
      <c r="N192" s="1500"/>
    </row>
    <row r="193" spans="1:19" ht="15.75" customHeight="1" x14ac:dyDescent="0.2">
      <c r="A193" s="1503" t="s">
        <v>240</v>
      </c>
      <c r="B193" s="1504"/>
      <c r="C193" s="1504"/>
      <c r="D193" s="1504"/>
      <c r="E193" s="1504"/>
      <c r="F193" s="1504"/>
      <c r="G193" s="1505"/>
      <c r="H193" s="579">
        <f>SUM(H194:H199)</f>
        <v>7669.3999999999987</v>
      </c>
      <c r="I193" s="580">
        <f>SUM(I194:I199)</f>
        <v>9239.4000000000015</v>
      </c>
      <c r="J193" s="580">
        <f>SUM(J194:J199)</f>
        <v>9855.2000000000007</v>
      </c>
      <c r="K193" s="578"/>
      <c r="L193" s="1500"/>
      <c r="M193" s="1500"/>
      <c r="N193" s="1500"/>
    </row>
    <row r="194" spans="1:19" ht="13.5" customHeight="1" x14ac:dyDescent="0.2">
      <c r="A194" s="1506" t="s">
        <v>241</v>
      </c>
      <c r="B194" s="1507"/>
      <c r="C194" s="1507"/>
      <c r="D194" s="1507"/>
      <c r="E194" s="1507"/>
      <c r="F194" s="1507"/>
      <c r="G194" s="1508"/>
      <c r="H194" s="581">
        <f>SUMIF(G14:G182,"sb",H14:H182)</f>
        <v>6781.6999999999989</v>
      </c>
      <c r="I194" s="397">
        <f>SUMIF(G14:G187,"sb",I14:I187)</f>
        <v>8596</v>
      </c>
      <c r="J194" s="397">
        <f>SUMIF(G14:G187,"sb",J14:J187)</f>
        <v>9204.4</v>
      </c>
      <c r="K194" s="582"/>
      <c r="L194" s="1501"/>
      <c r="M194" s="1501"/>
      <c r="N194" s="1501"/>
    </row>
    <row r="195" spans="1:19" ht="27.75" customHeight="1" x14ac:dyDescent="0.2">
      <c r="A195" s="1509" t="s">
        <v>242</v>
      </c>
      <c r="B195" s="1510"/>
      <c r="C195" s="1510"/>
      <c r="D195" s="1510"/>
      <c r="E195" s="1510"/>
      <c r="F195" s="1510"/>
      <c r="G195" s="1511"/>
      <c r="H195" s="581">
        <f>SUMIF(G21:G183,"sb(esa)",H21:H183)</f>
        <v>46</v>
      </c>
      <c r="I195" s="397"/>
      <c r="J195" s="397"/>
      <c r="K195" s="582"/>
      <c r="L195" s="582"/>
      <c r="M195" s="582"/>
      <c r="N195" s="582"/>
    </row>
    <row r="196" spans="1:19" ht="14.25" customHeight="1" x14ac:dyDescent="0.2">
      <c r="A196" s="1506" t="s">
        <v>243</v>
      </c>
      <c r="B196" s="1507"/>
      <c r="C196" s="1507"/>
      <c r="D196" s="1507"/>
      <c r="E196" s="1507"/>
      <c r="F196" s="1507"/>
      <c r="G196" s="1508"/>
      <c r="H196" s="581">
        <f>SUMIF(G21:G187,"sb(l)",H21:H187)</f>
        <v>205.10000000000002</v>
      </c>
      <c r="I196" s="397"/>
      <c r="J196" s="397"/>
      <c r="K196" s="582"/>
      <c r="L196" s="582"/>
      <c r="M196" s="582"/>
      <c r="N196" s="582"/>
    </row>
    <row r="197" spans="1:19" ht="14.25" customHeight="1" x14ac:dyDescent="0.2">
      <c r="A197" s="1506" t="s">
        <v>244</v>
      </c>
      <c r="B197" s="1507"/>
      <c r="C197" s="1507"/>
      <c r="D197" s="1507"/>
      <c r="E197" s="1507"/>
      <c r="F197" s="1507"/>
      <c r="G197" s="1508"/>
      <c r="H197" s="581">
        <f>SUMIF(G18:G182,"sb(vr)",H18:H182)</f>
        <v>222.7</v>
      </c>
      <c r="I197" s="397">
        <f>SUMIF(G14:G182,"sb(vr)",I14:I182)</f>
        <v>222.7</v>
      </c>
      <c r="J197" s="397">
        <f>SUMIF(G14:G182,"sb(vr)",J14:J182)</f>
        <v>222.7</v>
      </c>
      <c r="K197" s="3"/>
      <c r="L197" s="582"/>
      <c r="M197" s="582"/>
      <c r="N197" s="582"/>
    </row>
    <row r="198" spans="1:19" x14ac:dyDescent="0.2">
      <c r="A198" s="1509" t="s">
        <v>245</v>
      </c>
      <c r="B198" s="1510"/>
      <c r="C198" s="1510"/>
      <c r="D198" s="1510"/>
      <c r="E198" s="1510"/>
      <c r="F198" s="1510"/>
      <c r="G198" s="1511"/>
      <c r="H198" s="583">
        <f>SUMIF(G18:G182,"sb(sp)",H18:H182)</f>
        <v>413.9</v>
      </c>
      <c r="I198" s="584">
        <f>SUMIF(G21:G182,"sb(sp)",I21:I182)</f>
        <v>420.7</v>
      </c>
      <c r="J198" s="584">
        <f>SUMIF(G21:G182,"sb(sp)",J21:J182)</f>
        <v>428.1</v>
      </c>
      <c r="K198" s="585"/>
      <c r="L198" s="1501"/>
      <c r="M198" s="1501"/>
      <c r="N198" s="1501"/>
    </row>
    <row r="199" spans="1:19" x14ac:dyDescent="0.2">
      <c r="A199" s="1509" t="s">
        <v>246</v>
      </c>
      <c r="B199" s="1510"/>
      <c r="C199" s="1510"/>
      <c r="D199" s="1510"/>
      <c r="E199" s="1510"/>
      <c r="F199" s="1510"/>
      <c r="G199" s="1511"/>
      <c r="H199" s="586">
        <f>SUMIF(G21:G182,"sb(spl)",H21:H182)</f>
        <v>0</v>
      </c>
      <c r="I199" s="587">
        <f>SUMIF(G21:G182,"sb(spl)",I21:I182)</f>
        <v>0</v>
      </c>
      <c r="J199" s="587">
        <f>SUMIF(G21:G182,"sb(spl)",J21:J182)</f>
        <v>0</v>
      </c>
      <c r="K199" s="585"/>
      <c r="L199" s="582"/>
      <c r="M199" s="582"/>
      <c r="N199" s="582"/>
    </row>
    <row r="200" spans="1:19" x14ac:dyDescent="0.2">
      <c r="A200" s="1503" t="s">
        <v>247</v>
      </c>
      <c r="B200" s="1504"/>
      <c r="C200" s="1504"/>
      <c r="D200" s="1504"/>
      <c r="E200" s="1504"/>
      <c r="F200" s="1504"/>
      <c r="G200" s="1505"/>
      <c r="H200" s="588">
        <f t="shared" ref="H200:I200" si="10">SUM(H201:H203)</f>
        <v>1297.1000000000001</v>
      </c>
      <c r="I200" s="589">
        <f t="shared" si="10"/>
        <v>1306.3999999999999</v>
      </c>
      <c r="J200" s="589">
        <f>SUM(J201:J203)</f>
        <v>202</v>
      </c>
      <c r="K200" s="578"/>
      <c r="L200" s="1500"/>
      <c r="M200" s="1500"/>
      <c r="N200" s="1500"/>
    </row>
    <row r="201" spans="1:19" x14ac:dyDescent="0.2">
      <c r="A201" s="1506" t="s">
        <v>248</v>
      </c>
      <c r="B201" s="1507"/>
      <c r="C201" s="1507"/>
      <c r="D201" s="1507"/>
      <c r="E201" s="1507"/>
      <c r="F201" s="1507"/>
      <c r="G201" s="1508"/>
      <c r="H201" s="581">
        <f>SUMIF(G18:G182,"es",H18:H182)</f>
        <v>1232.4000000000001</v>
      </c>
      <c r="I201" s="397">
        <f>SUMIF(G21:G182,"es",I21:I182)</f>
        <v>1282.8</v>
      </c>
      <c r="J201" s="397">
        <f>SUMIF(G21:G182,"es",J21:J182)</f>
        <v>202</v>
      </c>
      <c r="K201" s="582"/>
      <c r="L201" s="1501"/>
      <c r="M201" s="1501"/>
      <c r="N201" s="1501"/>
    </row>
    <row r="202" spans="1:19" x14ac:dyDescent="0.2">
      <c r="A202" s="1506" t="s">
        <v>249</v>
      </c>
      <c r="B202" s="1507"/>
      <c r="C202" s="1507"/>
      <c r="D202" s="1507"/>
      <c r="E202" s="1507"/>
      <c r="F202" s="1507"/>
      <c r="G202" s="1508"/>
      <c r="H202" s="581">
        <f>SUMIF(G21:G182,"LRVB",H21:H182)</f>
        <v>0</v>
      </c>
      <c r="I202" s="397">
        <f>SUMIF(G21:G182,"LRVB",I21:I182)</f>
        <v>0</v>
      </c>
      <c r="J202" s="397">
        <f>SUMIF(G21:G182,"LRVB",J21:J182)</f>
        <v>0</v>
      </c>
      <c r="K202" s="582"/>
      <c r="L202" s="582"/>
      <c r="M202" s="582"/>
      <c r="N202" s="582"/>
    </row>
    <row r="203" spans="1:19" x14ac:dyDescent="0.2">
      <c r="A203" s="1506" t="s">
        <v>250</v>
      </c>
      <c r="B203" s="1507"/>
      <c r="C203" s="1507"/>
      <c r="D203" s="1507"/>
      <c r="E203" s="1507"/>
      <c r="F203" s="1507"/>
      <c r="G203" s="1508"/>
      <c r="H203" s="581">
        <f>SUMIF(G20:G182,"kt",H20:H182)</f>
        <v>64.7</v>
      </c>
      <c r="I203" s="590">
        <f>SUMIF(G21:G171,"kt",I21:I171)</f>
        <v>23.6</v>
      </c>
      <c r="J203" s="590">
        <f>SUMIF(G21:G171,"kt",J21:J171)</f>
        <v>0</v>
      </c>
      <c r="K203" s="582"/>
      <c r="L203" s="582"/>
      <c r="M203" s="582"/>
      <c r="N203" s="582"/>
      <c r="S203" s="7"/>
    </row>
    <row r="204" spans="1:19" ht="13.5" thickBot="1" x14ac:dyDescent="0.25">
      <c r="A204" s="1497" t="s">
        <v>30</v>
      </c>
      <c r="B204" s="1498"/>
      <c r="C204" s="1498"/>
      <c r="D204" s="1498"/>
      <c r="E204" s="1498"/>
      <c r="F204" s="1498"/>
      <c r="G204" s="1499"/>
      <c r="H204" s="198">
        <f>H200+H193</f>
        <v>8966.4999999999982</v>
      </c>
      <c r="I204" s="199">
        <f>I200+I193</f>
        <v>10545.800000000001</v>
      </c>
      <c r="J204" s="199">
        <f>J200+J193</f>
        <v>10057.200000000001</v>
      </c>
      <c r="K204" s="578"/>
      <c r="L204" s="1500"/>
      <c r="M204" s="1500"/>
      <c r="N204" s="1500"/>
    </row>
    <row r="205" spans="1:19" x14ac:dyDescent="0.2">
      <c r="A205" s="591"/>
      <c r="B205" s="592"/>
      <c r="C205" s="591"/>
      <c r="D205" s="593"/>
      <c r="K205" s="594"/>
      <c r="L205" s="1501"/>
      <c r="M205" s="1501"/>
      <c r="N205" s="1501"/>
    </row>
    <row r="206" spans="1:19" x14ac:dyDescent="0.2">
      <c r="G206" s="3"/>
      <c r="K206" s="574"/>
    </row>
    <row r="207" spans="1:19" ht="16.5" customHeight="1" x14ac:dyDescent="0.2">
      <c r="E207" s="1502" t="s">
        <v>251</v>
      </c>
      <c r="F207" s="1502"/>
      <c r="G207" s="1502"/>
      <c r="H207" s="1502"/>
      <c r="I207" s="1502"/>
      <c r="J207" s="1502"/>
    </row>
    <row r="208" spans="1:19" x14ac:dyDescent="0.2">
      <c r="G208" s="3"/>
    </row>
    <row r="209" spans="7:7" x14ac:dyDescent="0.2">
      <c r="G209" s="3"/>
    </row>
  </sheetData>
  <mergeCells count="171">
    <mergeCell ref="K1:N1"/>
    <mergeCell ref="A2:N2"/>
    <mergeCell ref="A3:N3"/>
    <mergeCell ref="A4:N4"/>
    <mergeCell ref="L5:N5"/>
    <mergeCell ref="A6:A9"/>
    <mergeCell ref="B6:B9"/>
    <mergeCell ref="C6:C9"/>
    <mergeCell ref="D6:D9"/>
    <mergeCell ref="E6:E9"/>
    <mergeCell ref="P20:Q20"/>
    <mergeCell ref="D23:D28"/>
    <mergeCell ref="D29:D30"/>
    <mergeCell ref="D31:D32"/>
    <mergeCell ref="D34:D35"/>
    <mergeCell ref="D36:D37"/>
    <mergeCell ref="N8:N9"/>
    <mergeCell ref="A10:N10"/>
    <mergeCell ref="A11:N11"/>
    <mergeCell ref="B12:N12"/>
    <mergeCell ref="C13:N13"/>
    <mergeCell ref="A14:A17"/>
    <mergeCell ref="F6:F9"/>
    <mergeCell ref="G6:G9"/>
    <mergeCell ref="H6:H9"/>
    <mergeCell ref="I6:I9"/>
    <mergeCell ref="J6:J9"/>
    <mergeCell ref="K6:N6"/>
    <mergeCell ref="K7:K9"/>
    <mergeCell ref="L7:N7"/>
    <mergeCell ref="L8:L9"/>
    <mergeCell ref="M8:M9"/>
    <mergeCell ref="D43:D44"/>
    <mergeCell ref="D45:D46"/>
    <mergeCell ref="D47:D48"/>
    <mergeCell ref="H47:H49"/>
    <mergeCell ref="I47:I49"/>
    <mergeCell ref="J47:J49"/>
    <mergeCell ref="D38:D40"/>
    <mergeCell ref="K39:K40"/>
    <mergeCell ref="D41:D42"/>
    <mergeCell ref="E41:E42"/>
    <mergeCell ref="F41:F42"/>
    <mergeCell ref="K41:K42"/>
    <mergeCell ref="C66:N66"/>
    <mergeCell ref="D67:D68"/>
    <mergeCell ref="K68:K69"/>
    <mergeCell ref="D72:D74"/>
    <mergeCell ref="K72:K73"/>
    <mergeCell ref="D75:D77"/>
    <mergeCell ref="D51:D52"/>
    <mergeCell ref="K51:K52"/>
    <mergeCell ref="D53:D54"/>
    <mergeCell ref="D60:D62"/>
    <mergeCell ref="D63:D64"/>
    <mergeCell ref="C65:G65"/>
    <mergeCell ref="K65:N65"/>
    <mergeCell ref="D86:D88"/>
    <mergeCell ref="D89:D92"/>
    <mergeCell ref="D93:D95"/>
    <mergeCell ref="E93:E95"/>
    <mergeCell ref="K93:K95"/>
    <mergeCell ref="M93:M95"/>
    <mergeCell ref="D78:D79"/>
    <mergeCell ref="K78:K79"/>
    <mergeCell ref="L78:L79"/>
    <mergeCell ref="D80:D82"/>
    <mergeCell ref="K80:K82"/>
    <mergeCell ref="D84:D85"/>
    <mergeCell ref="K84:K85"/>
    <mergeCell ref="N93:N95"/>
    <mergeCell ref="D96:D97"/>
    <mergeCell ref="D98:D99"/>
    <mergeCell ref="D100:D102"/>
    <mergeCell ref="F104:F108"/>
    <mergeCell ref="D105:D106"/>
    <mergeCell ref="D107:D108"/>
    <mergeCell ref="I107:I108"/>
    <mergeCell ref="J107:J108"/>
    <mergeCell ref="D124:D125"/>
    <mergeCell ref="K124:K125"/>
    <mergeCell ref="D126:D128"/>
    <mergeCell ref="E126:E128"/>
    <mergeCell ref="D129:D131"/>
    <mergeCell ref="D132:D136"/>
    <mergeCell ref="E132:E136"/>
    <mergeCell ref="D109:D110"/>
    <mergeCell ref="F109:F112"/>
    <mergeCell ref="D113:D114"/>
    <mergeCell ref="D118:D120"/>
    <mergeCell ref="K118:K120"/>
    <mergeCell ref="D121:D123"/>
    <mergeCell ref="C151:G151"/>
    <mergeCell ref="K151:N151"/>
    <mergeCell ref="C152:N152"/>
    <mergeCell ref="D153:D155"/>
    <mergeCell ref="E153:E154"/>
    <mergeCell ref="K154:K155"/>
    <mergeCell ref="D137:D139"/>
    <mergeCell ref="E137:E139"/>
    <mergeCell ref="K137:K138"/>
    <mergeCell ref="D141:D142"/>
    <mergeCell ref="E141:E142"/>
    <mergeCell ref="C145:C150"/>
    <mergeCell ref="D145:D147"/>
    <mergeCell ref="F148:F149"/>
    <mergeCell ref="K149:K150"/>
    <mergeCell ref="E150:G150"/>
    <mergeCell ref="J160:J161"/>
    <mergeCell ref="D164:D166"/>
    <mergeCell ref="D167:D171"/>
    <mergeCell ref="G167:G171"/>
    <mergeCell ref="H167:H171"/>
    <mergeCell ref="I167:I171"/>
    <mergeCell ref="J167:J171"/>
    <mergeCell ref="E156:E157"/>
    <mergeCell ref="D157:D159"/>
    <mergeCell ref="D160:D162"/>
    <mergeCell ref="G160:G161"/>
    <mergeCell ref="H160:H161"/>
    <mergeCell ref="I160:I161"/>
    <mergeCell ref="D172:D173"/>
    <mergeCell ref="G172:G173"/>
    <mergeCell ref="H172:H173"/>
    <mergeCell ref="I172:I173"/>
    <mergeCell ref="J172:J173"/>
    <mergeCell ref="D174:D176"/>
    <mergeCell ref="G174:G176"/>
    <mergeCell ref="H174:H176"/>
    <mergeCell ref="I174:I176"/>
    <mergeCell ref="J174:J176"/>
    <mergeCell ref="F184:F187"/>
    <mergeCell ref="C188:G188"/>
    <mergeCell ref="K188:N188"/>
    <mergeCell ref="B189:G189"/>
    <mergeCell ref="K189:N189"/>
    <mergeCell ref="B190:G190"/>
    <mergeCell ref="K190:N190"/>
    <mergeCell ref="D177:D180"/>
    <mergeCell ref="G177:G180"/>
    <mergeCell ref="H177:H180"/>
    <mergeCell ref="I177:I180"/>
    <mergeCell ref="J177:J180"/>
    <mergeCell ref="D181:D182"/>
    <mergeCell ref="G181:G182"/>
    <mergeCell ref="H181:H182"/>
    <mergeCell ref="I181:I182"/>
    <mergeCell ref="J181:J182"/>
    <mergeCell ref="A195:G195"/>
    <mergeCell ref="A196:G196"/>
    <mergeCell ref="A197:G197"/>
    <mergeCell ref="A198:G198"/>
    <mergeCell ref="L198:N198"/>
    <mergeCell ref="A199:G199"/>
    <mergeCell ref="A191:J191"/>
    <mergeCell ref="A192:G192"/>
    <mergeCell ref="L192:N192"/>
    <mergeCell ref="A193:G193"/>
    <mergeCell ref="L193:N193"/>
    <mergeCell ref="A194:G194"/>
    <mergeCell ref="L194:N194"/>
    <mergeCell ref="A204:G204"/>
    <mergeCell ref="L204:N204"/>
    <mergeCell ref="L205:N205"/>
    <mergeCell ref="E207:J207"/>
    <mergeCell ref="A200:G200"/>
    <mergeCell ref="L200:N200"/>
    <mergeCell ref="A201:G201"/>
    <mergeCell ref="L201:N201"/>
    <mergeCell ref="A202:G202"/>
    <mergeCell ref="A203:G203"/>
  </mergeCells>
  <printOptions horizontalCentered="1"/>
  <pageMargins left="0.70866141732283472" right="0.31496062992125984" top="0.35433070866141736" bottom="0.35433070866141736" header="0.31496062992125984" footer="0.11811023622047245"/>
  <pageSetup paperSize="9" scale="80" orientation="portrait" r:id="rId1"/>
  <rowBreaks count="6" manualBreakCount="6">
    <brk id="32" max="13" man="1"/>
    <brk id="62" max="13" man="1"/>
    <brk id="102" max="13" man="1"/>
    <brk id="136" max="13" man="1"/>
    <brk id="162" max="13" man="1"/>
    <brk id="190"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09"/>
  <sheetViews>
    <sheetView zoomScaleNormal="100" workbookViewId="0"/>
  </sheetViews>
  <sheetFormatPr defaultColWidth="9.140625" defaultRowHeight="12.75" x14ac:dyDescent="0.2"/>
  <cols>
    <col min="1" max="1" width="2.5703125" style="1" customWidth="1"/>
    <col min="2" max="2" width="3.140625" style="2" customWidth="1"/>
    <col min="3" max="3" width="2.7109375" style="1" customWidth="1"/>
    <col min="4" max="4" width="26.42578125" style="1207" customWidth="1"/>
    <col min="5" max="5" width="4" style="1206" customWidth="1"/>
    <col min="6" max="6" width="2.7109375" style="5" customWidth="1"/>
    <col min="7" max="7" width="7.42578125" style="5" customWidth="1"/>
    <col min="8" max="10" width="9.7109375" style="6" customWidth="1"/>
    <col min="11" max="11" width="8.85546875" style="6" customWidth="1"/>
    <col min="12" max="12" width="7.7109375" style="6" customWidth="1"/>
    <col min="13" max="13" width="23.5703125" style="595" customWidth="1"/>
    <col min="14" max="14" width="6" style="5" customWidth="1"/>
    <col min="15" max="16" width="6.140625" style="5" customWidth="1"/>
    <col min="17" max="17" width="21.7109375" style="5" customWidth="1"/>
    <col min="18" max="16384" width="9.140625" style="1207"/>
  </cols>
  <sheetData>
    <row r="1" spans="1:21" ht="30.75" customHeight="1" x14ac:dyDescent="0.2">
      <c r="M1" s="1718" t="s">
        <v>339</v>
      </c>
      <c r="N1" s="1718"/>
      <c r="O1" s="1718"/>
      <c r="P1" s="1718"/>
      <c r="Q1" s="1718"/>
    </row>
    <row r="2" spans="1:21" s="9" customFormat="1" ht="15.75" x14ac:dyDescent="0.2">
      <c r="A2" s="1659" t="s">
        <v>1</v>
      </c>
      <c r="B2" s="1659"/>
      <c r="C2" s="1659"/>
      <c r="D2" s="1659"/>
      <c r="E2" s="1659"/>
      <c r="F2" s="1659"/>
      <c r="G2" s="1659"/>
      <c r="H2" s="1659"/>
      <c r="I2" s="1659"/>
      <c r="J2" s="1659"/>
      <c r="K2" s="1659"/>
      <c r="L2" s="1659"/>
      <c r="M2" s="1659"/>
      <c r="N2" s="1659"/>
      <c r="O2" s="1659"/>
      <c r="P2" s="1659"/>
      <c r="Q2" s="1659"/>
      <c r="R2" s="7"/>
      <c r="S2" s="8"/>
    </row>
    <row r="3" spans="1:21" s="9" customFormat="1" ht="18" customHeight="1" x14ac:dyDescent="0.2">
      <c r="A3" s="1660" t="s">
        <v>2</v>
      </c>
      <c r="B3" s="1661"/>
      <c r="C3" s="1661"/>
      <c r="D3" s="1661"/>
      <c r="E3" s="1661"/>
      <c r="F3" s="1661"/>
      <c r="G3" s="1661"/>
      <c r="H3" s="1661"/>
      <c r="I3" s="1661"/>
      <c r="J3" s="1661"/>
      <c r="K3" s="1661"/>
      <c r="L3" s="1661"/>
      <c r="M3" s="1661"/>
      <c r="N3" s="1661"/>
      <c r="O3" s="1661"/>
      <c r="P3" s="1661"/>
      <c r="Q3" s="1661"/>
      <c r="R3" s="7"/>
      <c r="S3" s="8"/>
    </row>
    <row r="4" spans="1:21" s="9" customFormat="1" ht="15.75" x14ac:dyDescent="0.2">
      <c r="A4" s="1659" t="s">
        <v>3</v>
      </c>
      <c r="B4" s="1662"/>
      <c r="C4" s="1662"/>
      <c r="D4" s="1662"/>
      <c r="E4" s="1662"/>
      <c r="F4" s="1662"/>
      <c r="G4" s="1662"/>
      <c r="H4" s="1662"/>
      <c r="I4" s="1662"/>
      <c r="J4" s="1662"/>
      <c r="K4" s="1662"/>
      <c r="L4" s="1662"/>
      <c r="M4" s="1662"/>
      <c r="N4" s="1662"/>
      <c r="O4" s="1662"/>
      <c r="P4" s="1662"/>
      <c r="Q4" s="1662"/>
      <c r="R4" s="7"/>
      <c r="S4" s="8"/>
    </row>
    <row r="5" spans="1:21" s="17" customFormat="1" ht="20.25" customHeight="1" thickBot="1" x14ac:dyDescent="0.25">
      <c r="A5" s="10"/>
      <c r="B5" s="11"/>
      <c r="C5" s="10"/>
      <c r="D5" s="12"/>
      <c r="E5" s="13"/>
      <c r="F5" s="14"/>
      <c r="G5" s="5"/>
      <c r="H5" s="15"/>
      <c r="I5" s="15"/>
      <c r="J5" s="15"/>
      <c r="K5" s="15"/>
      <c r="L5" s="15"/>
      <c r="M5" s="16"/>
      <c r="N5" s="1663" t="s">
        <v>4</v>
      </c>
      <c r="O5" s="1663"/>
      <c r="P5" s="1663"/>
      <c r="Q5" s="1663"/>
      <c r="R5" s="7"/>
      <c r="S5" s="7"/>
    </row>
    <row r="6" spans="1:21" s="17" customFormat="1" ht="15.75" customHeight="1" x14ac:dyDescent="0.2">
      <c r="A6" s="1664" t="s">
        <v>5</v>
      </c>
      <c r="B6" s="1667" t="s">
        <v>6</v>
      </c>
      <c r="C6" s="1667" t="s">
        <v>7</v>
      </c>
      <c r="D6" s="1670" t="s">
        <v>8</v>
      </c>
      <c r="E6" s="1673" t="s">
        <v>9</v>
      </c>
      <c r="F6" s="1639" t="s">
        <v>10</v>
      </c>
      <c r="G6" s="1642" t="s">
        <v>11</v>
      </c>
      <c r="H6" s="1720" t="s">
        <v>12</v>
      </c>
      <c r="I6" s="1676" t="s">
        <v>336</v>
      </c>
      <c r="J6" s="1723" t="s">
        <v>337</v>
      </c>
      <c r="K6" s="1645" t="s">
        <v>13</v>
      </c>
      <c r="L6" s="1645" t="s">
        <v>14</v>
      </c>
      <c r="M6" s="1648" t="s">
        <v>15</v>
      </c>
      <c r="N6" s="1649"/>
      <c r="O6" s="1649"/>
      <c r="P6" s="1649"/>
      <c r="Q6" s="1719" t="s">
        <v>340</v>
      </c>
      <c r="R6" s="7"/>
      <c r="S6" s="7"/>
    </row>
    <row r="7" spans="1:21" s="17" customFormat="1" ht="15.75" customHeight="1" x14ac:dyDescent="0.2">
      <c r="A7" s="1665"/>
      <c r="B7" s="1668"/>
      <c r="C7" s="1668"/>
      <c r="D7" s="1671"/>
      <c r="E7" s="1674"/>
      <c r="F7" s="1640"/>
      <c r="G7" s="1643"/>
      <c r="H7" s="1721"/>
      <c r="I7" s="1677"/>
      <c r="J7" s="1724"/>
      <c r="K7" s="1646"/>
      <c r="L7" s="1646"/>
      <c r="M7" s="1651" t="s">
        <v>8</v>
      </c>
      <c r="N7" s="1726" t="s">
        <v>261</v>
      </c>
      <c r="O7" s="1654"/>
      <c r="P7" s="1654"/>
      <c r="Q7" s="1652"/>
      <c r="R7" s="7"/>
      <c r="S7" s="7"/>
    </row>
    <row r="8" spans="1:21" s="17" customFormat="1" ht="28.5" customHeight="1" x14ac:dyDescent="0.2">
      <c r="A8" s="1665"/>
      <c r="B8" s="1668"/>
      <c r="C8" s="1668"/>
      <c r="D8" s="1671"/>
      <c r="E8" s="1674"/>
      <c r="F8" s="1640"/>
      <c r="G8" s="1643"/>
      <c r="H8" s="1721"/>
      <c r="I8" s="1677"/>
      <c r="J8" s="1724"/>
      <c r="K8" s="1646"/>
      <c r="L8" s="1646"/>
      <c r="M8" s="1652"/>
      <c r="N8" s="1656" t="s">
        <v>16</v>
      </c>
      <c r="O8" s="1656" t="s">
        <v>17</v>
      </c>
      <c r="P8" s="1684" t="s">
        <v>18</v>
      </c>
      <c r="Q8" s="1652"/>
      <c r="R8" s="7"/>
      <c r="S8" s="7"/>
    </row>
    <row r="9" spans="1:21" s="17" customFormat="1" ht="65.25" customHeight="1" thickBot="1" x14ac:dyDescent="0.25">
      <c r="A9" s="1666"/>
      <c r="B9" s="1669"/>
      <c r="C9" s="1669"/>
      <c r="D9" s="1672"/>
      <c r="E9" s="1675"/>
      <c r="F9" s="1641"/>
      <c r="G9" s="1644"/>
      <c r="H9" s="1722"/>
      <c r="I9" s="1678"/>
      <c r="J9" s="1725"/>
      <c r="K9" s="1647"/>
      <c r="L9" s="1647"/>
      <c r="M9" s="1653"/>
      <c r="N9" s="1657"/>
      <c r="O9" s="1657"/>
      <c r="P9" s="1685"/>
      <c r="Q9" s="1653"/>
      <c r="R9" s="7"/>
      <c r="S9" s="7"/>
    </row>
    <row r="10" spans="1:21" ht="15" customHeight="1" x14ac:dyDescent="0.2">
      <c r="A10" s="1703" t="s">
        <v>19</v>
      </c>
      <c r="B10" s="1704"/>
      <c r="C10" s="1704"/>
      <c r="D10" s="1704"/>
      <c r="E10" s="1704"/>
      <c r="F10" s="1704"/>
      <c r="G10" s="1704"/>
      <c r="H10" s="1704"/>
      <c r="I10" s="1704"/>
      <c r="J10" s="1704"/>
      <c r="K10" s="1704"/>
      <c r="L10" s="1704"/>
      <c r="M10" s="1704"/>
      <c r="N10" s="1704"/>
      <c r="O10" s="1704"/>
      <c r="P10" s="1704"/>
      <c r="Q10" s="1705"/>
    </row>
    <row r="11" spans="1:21" ht="13.5" thickBot="1" x14ac:dyDescent="0.25">
      <c r="A11" s="1706" t="s">
        <v>20</v>
      </c>
      <c r="B11" s="1707"/>
      <c r="C11" s="1707"/>
      <c r="D11" s="1707"/>
      <c r="E11" s="1707"/>
      <c r="F11" s="1707"/>
      <c r="G11" s="1707"/>
      <c r="H11" s="1707"/>
      <c r="I11" s="1707"/>
      <c r="J11" s="1707"/>
      <c r="K11" s="1707"/>
      <c r="L11" s="1707"/>
      <c r="M11" s="1707"/>
      <c r="N11" s="1707"/>
      <c r="O11" s="1707"/>
      <c r="P11" s="1707"/>
      <c r="Q11" s="1708"/>
    </row>
    <row r="12" spans="1:21" ht="13.5" thickBot="1" x14ac:dyDescent="0.25">
      <c r="A12" s="1467" t="s">
        <v>21</v>
      </c>
      <c r="B12" s="1709" t="s">
        <v>22</v>
      </c>
      <c r="C12" s="1710"/>
      <c r="D12" s="1710"/>
      <c r="E12" s="1710"/>
      <c r="F12" s="1710"/>
      <c r="G12" s="1710"/>
      <c r="H12" s="1710"/>
      <c r="I12" s="1710"/>
      <c r="J12" s="1710"/>
      <c r="K12" s="1710"/>
      <c r="L12" s="1710"/>
      <c r="M12" s="1710"/>
      <c r="N12" s="1710"/>
      <c r="O12" s="1710"/>
      <c r="P12" s="1710"/>
      <c r="Q12" s="1711"/>
      <c r="S12" s="7"/>
    </row>
    <row r="13" spans="1:21" ht="13.5" thickBot="1" x14ac:dyDescent="0.25">
      <c r="A13" s="1467" t="s">
        <v>21</v>
      </c>
      <c r="B13" s="1468" t="s">
        <v>21</v>
      </c>
      <c r="C13" s="1712" t="s">
        <v>23</v>
      </c>
      <c r="D13" s="1713"/>
      <c r="E13" s="1713"/>
      <c r="F13" s="1713"/>
      <c r="G13" s="1713"/>
      <c r="H13" s="1713"/>
      <c r="I13" s="1713"/>
      <c r="J13" s="1713"/>
      <c r="K13" s="1713"/>
      <c r="L13" s="1713"/>
      <c r="M13" s="1713"/>
      <c r="N13" s="1713"/>
      <c r="O13" s="1713"/>
      <c r="P13" s="1713"/>
      <c r="Q13" s="1714"/>
    </row>
    <row r="14" spans="1:21" ht="29.25" customHeight="1" x14ac:dyDescent="0.2">
      <c r="A14" s="1715" t="s">
        <v>21</v>
      </c>
      <c r="B14" s="20" t="s">
        <v>21</v>
      </c>
      <c r="C14" s="21" t="s">
        <v>21</v>
      </c>
      <c r="D14" s="22" t="s">
        <v>24</v>
      </c>
      <c r="E14" s="23" t="s">
        <v>25</v>
      </c>
      <c r="F14" s="24">
        <v>2</v>
      </c>
      <c r="G14" s="25" t="s">
        <v>26</v>
      </c>
      <c r="H14" s="26">
        <v>338.7</v>
      </c>
      <c r="I14" s="603">
        <v>338.7</v>
      </c>
      <c r="J14" s="1210"/>
      <c r="K14" s="27">
        <v>338.7</v>
      </c>
      <c r="L14" s="27">
        <v>338.7</v>
      </c>
      <c r="M14" s="28" t="s">
        <v>27</v>
      </c>
      <c r="N14" s="29">
        <v>80</v>
      </c>
      <c r="O14" s="30">
        <v>80</v>
      </c>
      <c r="P14" s="31">
        <v>80</v>
      </c>
      <c r="Q14" s="31"/>
      <c r="R14" s="32"/>
      <c r="S14" s="33"/>
      <c r="T14" s="33"/>
      <c r="U14" s="34"/>
    </row>
    <row r="15" spans="1:21" ht="29.25" customHeight="1" x14ac:dyDescent="0.2">
      <c r="A15" s="1716"/>
      <c r="B15" s="35"/>
      <c r="C15" s="36"/>
      <c r="D15" s="37"/>
      <c r="E15" s="38"/>
      <c r="F15" s="39"/>
      <c r="G15" s="40"/>
      <c r="H15" s="41"/>
      <c r="I15" s="610"/>
      <c r="J15" s="1211"/>
      <c r="K15" s="42"/>
      <c r="L15" s="42"/>
      <c r="M15" s="43" t="s">
        <v>28</v>
      </c>
      <c r="N15" s="44">
        <v>9000</v>
      </c>
      <c r="O15" s="45">
        <v>10000</v>
      </c>
      <c r="P15" s="46">
        <v>11000</v>
      </c>
      <c r="Q15" s="1296"/>
      <c r="R15" s="32"/>
      <c r="S15" s="33"/>
      <c r="T15" s="33"/>
      <c r="U15" s="34"/>
    </row>
    <row r="16" spans="1:21" ht="29.25" customHeight="1" x14ac:dyDescent="0.2">
      <c r="A16" s="1716"/>
      <c r="B16" s="35"/>
      <c r="C16" s="36"/>
      <c r="D16" s="37"/>
      <c r="E16" s="38"/>
      <c r="F16" s="39"/>
      <c r="G16" s="47"/>
      <c r="H16" s="41"/>
      <c r="I16" s="610"/>
      <c r="J16" s="1211"/>
      <c r="K16" s="42"/>
      <c r="L16" s="42"/>
      <c r="M16" s="43" t="s">
        <v>29</v>
      </c>
      <c r="N16" s="48">
        <v>1</v>
      </c>
      <c r="O16" s="49">
        <v>3</v>
      </c>
      <c r="P16" s="50">
        <v>5</v>
      </c>
      <c r="Q16" s="50"/>
      <c r="R16" s="32"/>
      <c r="S16" s="33"/>
      <c r="T16" s="33"/>
      <c r="U16" s="34"/>
    </row>
    <row r="17" spans="1:22" ht="17.25" customHeight="1" thickBot="1" x14ac:dyDescent="0.25">
      <c r="A17" s="1717"/>
      <c r="B17" s="19"/>
      <c r="C17" s="51"/>
      <c r="D17" s="52"/>
      <c r="E17" s="53"/>
      <c r="F17" s="54"/>
      <c r="G17" s="55" t="s">
        <v>30</v>
      </c>
      <c r="H17" s="56">
        <f>SUM(H14)</f>
        <v>338.7</v>
      </c>
      <c r="I17" s="617">
        <f>SUM(I14)</f>
        <v>338.7</v>
      </c>
      <c r="J17" s="616"/>
      <c r="K17" s="57">
        <f>SUM(K14)</f>
        <v>338.7</v>
      </c>
      <c r="L17" s="57">
        <f>SUM(L14)</f>
        <v>338.7</v>
      </c>
      <c r="M17" s="43" t="s">
        <v>31</v>
      </c>
      <c r="N17" s="44">
        <v>4</v>
      </c>
      <c r="O17" s="58">
        <v>7</v>
      </c>
      <c r="P17" s="46">
        <v>9</v>
      </c>
      <c r="Q17" s="50"/>
      <c r="R17" s="7"/>
      <c r="S17" s="33"/>
      <c r="T17" s="33"/>
      <c r="U17" s="33"/>
    </row>
    <row r="18" spans="1:22" ht="27" customHeight="1" x14ac:dyDescent="0.2">
      <c r="A18" s="1469" t="s">
        <v>21</v>
      </c>
      <c r="B18" s="35" t="s">
        <v>21</v>
      </c>
      <c r="C18" s="60" t="s">
        <v>32</v>
      </c>
      <c r="D18" s="61" t="s">
        <v>33</v>
      </c>
      <c r="E18" s="62" t="s">
        <v>25</v>
      </c>
      <c r="F18" s="1269" t="s">
        <v>34</v>
      </c>
      <c r="G18" s="64" t="s">
        <v>26</v>
      </c>
      <c r="H18" s="65">
        <v>394.6</v>
      </c>
      <c r="I18" s="624">
        <v>394.6</v>
      </c>
      <c r="J18" s="623"/>
      <c r="K18" s="65">
        <v>394.6</v>
      </c>
      <c r="L18" s="65">
        <v>594.6</v>
      </c>
      <c r="M18" s="66" t="s">
        <v>35</v>
      </c>
      <c r="N18" s="67">
        <v>6</v>
      </c>
      <c r="O18" s="68">
        <v>6</v>
      </c>
      <c r="P18" s="69">
        <v>6</v>
      </c>
      <c r="Q18" s="1297"/>
      <c r="R18" s="70"/>
      <c r="S18" s="33"/>
      <c r="T18" s="33"/>
      <c r="U18" s="33"/>
    </row>
    <row r="19" spans="1:22" ht="15.75" customHeight="1" x14ac:dyDescent="0.2">
      <c r="A19" s="1469"/>
      <c r="B19" s="35"/>
      <c r="C19" s="60"/>
      <c r="D19" s="61"/>
      <c r="E19" s="62"/>
      <c r="F19" s="71"/>
      <c r="G19" s="72" t="s">
        <v>36</v>
      </c>
      <c r="H19" s="1276">
        <v>222.7</v>
      </c>
      <c r="I19" s="1280">
        <v>222.7</v>
      </c>
      <c r="J19" s="667"/>
      <c r="K19" s="1282">
        <v>222.7</v>
      </c>
      <c r="L19" s="1282">
        <v>222.7</v>
      </c>
      <c r="M19" s="74" t="s">
        <v>37</v>
      </c>
      <c r="N19" s="44">
        <v>24</v>
      </c>
      <c r="O19" s="49">
        <v>24</v>
      </c>
      <c r="P19" s="46">
        <v>24</v>
      </c>
      <c r="Q19" s="46"/>
      <c r="R19" s="70"/>
      <c r="S19" s="33"/>
      <c r="T19" s="33"/>
      <c r="U19" s="33"/>
    </row>
    <row r="20" spans="1:22" ht="27.75" customHeight="1" x14ac:dyDescent="0.2">
      <c r="A20" s="1469"/>
      <c r="B20" s="35"/>
      <c r="C20" s="60"/>
      <c r="D20" s="75" t="s">
        <v>38</v>
      </c>
      <c r="E20" s="76"/>
      <c r="F20" s="1256"/>
      <c r="G20" s="72"/>
      <c r="H20" s="1276"/>
      <c r="I20" s="1280"/>
      <c r="J20" s="667"/>
      <c r="K20" s="1282"/>
      <c r="L20" s="1282"/>
      <c r="M20" s="78" t="s">
        <v>39</v>
      </c>
      <c r="N20" s="79">
        <v>4</v>
      </c>
      <c r="O20" s="80">
        <v>5</v>
      </c>
      <c r="P20" s="81">
        <v>7</v>
      </c>
      <c r="Q20" s="81"/>
      <c r="S20" s="1622"/>
      <c r="T20" s="1622"/>
      <c r="U20" s="33"/>
      <c r="V20" s="7"/>
    </row>
    <row r="21" spans="1:22" ht="29.25" customHeight="1" x14ac:dyDescent="0.2">
      <c r="A21" s="1469"/>
      <c r="B21" s="35"/>
      <c r="C21" s="60"/>
      <c r="D21" s="82" t="s">
        <v>40</v>
      </c>
      <c r="E21" s="83"/>
      <c r="F21" s="71"/>
      <c r="G21" s="84"/>
      <c r="H21" s="1277"/>
      <c r="I21" s="1281"/>
      <c r="J21" s="324"/>
      <c r="K21" s="86"/>
      <c r="L21" s="86"/>
      <c r="M21" s="1267" t="s">
        <v>41</v>
      </c>
      <c r="N21" s="44">
        <v>2</v>
      </c>
      <c r="O21" s="49">
        <v>2</v>
      </c>
      <c r="P21" s="46">
        <v>9</v>
      </c>
      <c r="Q21" s="46"/>
      <c r="S21" s="33"/>
      <c r="T21" s="33"/>
      <c r="U21" s="33"/>
    </row>
    <row r="22" spans="1:22" ht="30" customHeight="1" x14ac:dyDescent="0.2">
      <c r="A22" s="1469"/>
      <c r="B22" s="35"/>
      <c r="C22" s="60"/>
      <c r="D22" s="1241" t="s">
        <v>42</v>
      </c>
      <c r="E22" s="83"/>
      <c r="F22" s="71"/>
      <c r="G22" s="84"/>
      <c r="H22" s="89"/>
      <c r="I22" s="655"/>
      <c r="J22" s="654"/>
      <c r="K22" s="86"/>
      <c r="L22" s="86"/>
      <c r="M22" s="90" t="s">
        <v>43</v>
      </c>
      <c r="N22" s="91">
        <v>4</v>
      </c>
      <c r="O22" s="92">
        <v>4</v>
      </c>
      <c r="P22" s="93">
        <v>4</v>
      </c>
      <c r="Q22" s="93"/>
      <c r="S22" s="34"/>
      <c r="T22" s="33"/>
      <c r="U22" s="33"/>
    </row>
    <row r="23" spans="1:22" ht="16.5" customHeight="1" x14ac:dyDescent="0.2">
      <c r="A23" s="1469"/>
      <c r="B23" s="35"/>
      <c r="C23" s="60"/>
      <c r="D23" s="1543" t="s">
        <v>44</v>
      </c>
      <c r="E23" s="83"/>
      <c r="F23" s="71"/>
      <c r="G23" s="84"/>
      <c r="H23" s="89"/>
      <c r="I23" s="655"/>
      <c r="J23" s="654"/>
      <c r="K23" s="86"/>
      <c r="L23" s="86"/>
      <c r="M23" s="94" t="s">
        <v>45</v>
      </c>
      <c r="N23" s="95">
        <v>1</v>
      </c>
      <c r="O23" s="96">
        <v>1</v>
      </c>
      <c r="P23" s="97">
        <v>1</v>
      </c>
      <c r="Q23" s="97"/>
      <c r="S23" s="7"/>
    </row>
    <row r="24" spans="1:22" ht="27" customHeight="1" x14ac:dyDescent="0.2">
      <c r="A24" s="1469"/>
      <c r="B24" s="35"/>
      <c r="C24" s="60"/>
      <c r="D24" s="1544"/>
      <c r="E24" s="83"/>
      <c r="F24" s="71"/>
      <c r="G24" s="1460"/>
      <c r="H24" s="1461"/>
      <c r="I24" s="1462"/>
      <c r="J24" s="324"/>
      <c r="K24" s="1459"/>
      <c r="L24" s="1459"/>
      <c r="M24" s="100" t="s">
        <v>46</v>
      </c>
      <c r="N24" s="101">
        <v>500</v>
      </c>
      <c r="O24" s="102">
        <v>500</v>
      </c>
      <c r="P24" s="103">
        <v>500</v>
      </c>
      <c r="Q24" s="103"/>
      <c r="S24" s="7"/>
      <c r="U24" s="7"/>
      <c r="V24" s="7"/>
    </row>
    <row r="25" spans="1:22" ht="40.5" customHeight="1" x14ac:dyDescent="0.2">
      <c r="A25" s="1469"/>
      <c r="B25" s="35"/>
      <c r="C25" s="60"/>
      <c r="D25" s="375"/>
      <c r="E25" s="83"/>
      <c r="F25" s="71"/>
      <c r="G25" s="104"/>
      <c r="H25" s="89"/>
      <c r="I25" s="655"/>
      <c r="J25" s="654"/>
      <c r="K25" s="86"/>
      <c r="L25" s="86"/>
      <c r="M25" s="449" t="s">
        <v>47</v>
      </c>
      <c r="N25" s="1405">
        <v>30</v>
      </c>
      <c r="O25" s="679">
        <v>30</v>
      </c>
      <c r="P25" s="680">
        <v>30</v>
      </c>
      <c r="Q25" s="680"/>
      <c r="S25" s="7"/>
      <c r="T25" s="7"/>
      <c r="V25" s="7"/>
    </row>
    <row r="26" spans="1:22" ht="42" customHeight="1" x14ac:dyDescent="0.2">
      <c r="A26" s="1469"/>
      <c r="B26" s="35"/>
      <c r="C26" s="60"/>
      <c r="D26" s="375"/>
      <c r="E26" s="83"/>
      <c r="F26" s="71"/>
      <c r="G26" s="104"/>
      <c r="H26" s="89"/>
      <c r="I26" s="655"/>
      <c r="J26" s="654"/>
      <c r="K26" s="86"/>
      <c r="L26" s="86"/>
      <c r="M26" s="108" t="s">
        <v>48</v>
      </c>
      <c r="N26" s="105">
        <v>15</v>
      </c>
      <c r="O26" s="106">
        <v>20</v>
      </c>
      <c r="P26" s="107">
        <v>20</v>
      </c>
      <c r="Q26" s="107"/>
      <c r="S26" s="7"/>
      <c r="V26" s="7"/>
    </row>
    <row r="27" spans="1:22" ht="15" customHeight="1" x14ac:dyDescent="0.2">
      <c r="A27" s="1469"/>
      <c r="B27" s="35"/>
      <c r="C27" s="60"/>
      <c r="D27" s="375"/>
      <c r="E27" s="83"/>
      <c r="F27" s="71"/>
      <c r="G27" s="109"/>
      <c r="H27" s="89"/>
      <c r="I27" s="655"/>
      <c r="J27" s="654"/>
      <c r="K27" s="86"/>
      <c r="L27" s="86"/>
      <c r="M27" s="100" t="s">
        <v>49</v>
      </c>
      <c r="N27" s="105">
        <v>1</v>
      </c>
      <c r="O27" s="106">
        <v>1</v>
      </c>
      <c r="P27" s="107">
        <v>1</v>
      </c>
      <c r="Q27" s="107"/>
      <c r="S27" s="7"/>
      <c r="V27" s="7"/>
    </row>
    <row r="28" spans="1:22" ht="43.5" customHeight="1" thickBot="1" x14ac:dyDescent="0.25">
      <c r="A28" s="1469"/>
      <c r="B28" s="35"/>
      <c r="C28" s="60"/>
      <c r="D28" s="383"/>
      <c r="E28" s="76"/>
      <c r="F28" s="71"/>
      <c r="G28" s="110" t="s">
        <v>30</v>
      </c>
      <c r="H28" s="111">
        <f>SUM(H18:H27)</f>
        <v>617.29999999999995</v>
      </c>
      <c r="I28" s="682">
        <f>SUM(I18:I27)</f>
        <v>617.29999999999995</v>
      </c>
      <c r="J28" s="681"/>
      <c r="K28" s="111">
        <f>SUM(K18:K27)</f>
        <v>617.29999999999995</v>
      </c>
      <c r="L28" s="111">
        <f>SUM(L18:L27)</f>
        <v>817.3</v>
      </c>
      <c r="M28" s="100" t="s">
        <v>50</v>
      </c>
      <c r="N28" s="101">
        <v>8</v>
      </c>
      <c r="O28" s="102">
        <v>8</v>
      </c>
      <c r="P28" s="103">
        <v>8</v>
      </c>
      <c r="Q28" s="103"/>
      <c r="S28" s="7"/>
    </row>
    <row r="29" spans="1:22" ht="29.25" customHeight="1" x14ac:dyDescent="0.2">
      <c r="A29" s="1470" t="s">
        <v>21</v>
      </c>
      <c r="B29" s="20" t="s">
        <v>21</v>
      </c>
      <c r="C29" s="113" t="s">
        <v>51</v>
      </c>
      <c r="D29" s="1623" t="s">
        <v>52</v>
      </c>
      <c r="E29" s="114"/>
      <c r="F29" s="1269">
        <v>2</v>
      </c>
      <c r="G29" s="115" t="s">
        <v>26</v>
      </c>
      <c r="H29" s="116">
        <v>33.4</v>
      </c>
      <c r="I29" s="685">
        <v>33.4</v>
      </c>
      <c r="J29" s="684"/>
      <c r="K29" s="117">
        <v>33.4</v>
      </c>
      <c r="L29" s="117">
        <v>33.4</v>
      </c>
      <c r="M29" s="118" t="s">
        <v>53</v>
      </c>
      <c r="N29" s="119">
        <v>1</v>
      </c>
      <c r="O29" s="120">
        <v>1</v>
      </c>
      <c r="P29" s="121">
        <v>1</v>
      </c>
      <c r="Q29" s="121"/>
      <c r="S29" s="7"/>
    </row>
    <row r="30" spans="1:22" ht="43.5" customHeight="1" x14ac:dyDescent="0.2">
      <c r="A30" s="1471"/>
      <c r="B30" s="35"/>
      <c r="C30" s="123"/>
      <c r="D30" s="1624"/>
      <c r="E30" s="1249"/>
      <c r="F30" s="71"/>
      <c r="G30" s="1293"/>
      <c r="H30" s="1239"/>
      <c r="I30" s="1273"/>
      <c r="J30" s="313"/>
      <c r="K30" s="1244"/>
      <c r="L30" s="1244"/>
      <c r="M30" s="128" t="s">
        <v>54</v>
      </c>
      <c r="N30" s="129">
        <v>4</v>
      </c>
      <c r="O30" s="102">
        <v>4</v>
      </c>
      <c r="P30" s="103">
        <v>4</v>
      </c>
      <c r="Q30" s="103"/>
      <c r="S30" s="7"/>
      <c r="V30" s="7"/>
    </row>
    <row r="31" spans="1:22" ht="28.5" customHeight="1" x14ac:dyDescent="0.2">
      <c r="A31" s="1471"/>
      <c r="B31" s="35"/>
      <c r="C31" s="123"/>
      <c r="D31" s="1543" t="s">
        <v>55</v>
      </c>
      <c r="E31" s="1249"/>
      <c r="F31" s="71"/>
      <c r="G31" s="1292" t="s">
        <v>26</v>
      </c>
      <c r="H31" s="131">
        <v>40</v>
      </c>
      <c r="I31" s="1279">
        <v>40</v>
      </c>
      <c r="J31" s="695"/>
      <c r="K31" s="1284">
        <v>40</v>
      </c>
      <c r="L31" s="1284">
        <v>40</v>
      </c>
      <c r="M31" s="133" t="s">
        <v>56</v>
      </c>
      <c r="N31" s="134">
        <v>1</v>
      </c>
      <c r="O31" s="135">
        <v>1</v>
      </c>
      <c r="P31" s="136">
        <v>1</v>
      </c>
      <c r="Q31" s="136"/>
      <c r="S31" s="7"/>
    </row>
    <row r="32" spans="1:22" ht="41.25" customHeight="1" thickBot="1" x14ac:dyDescent="0.25">
      <c r="A32" s="1472"/>
      <c r="B32" s="19"/>
      <c r="C32" s="138"/>
      <c r="D32" s="1555"/>
      <c r="E32" s="139"/>
      <c r="F32" s="1270"/>
      <c r="G32" s="141" t="s">
        <v>30</v>
      </c>
      <c r="H32" s="142">
        <f>SUM(H29:H31)</f>
        <v>73.400000000000006</v>
      </c>
      <c r="I32" s="703">
        <f>SUM(I29:I31)</f>
        <v>73.400000000000006</v>
      </c>
      <c r="J32" s="702"/>
      <c r="K32" s="143">
        <f>SUM(K29:K31)</f>
        <v>73.400000000000006</v>
      </c>
      <c r="L32" s="143">
        <f>SUM(L29:L31)</f>
        <v>73.400000000000006</v>
      </c>
      <c r="M32" s="144" t="s">
        <v>57</v>
      </c>
      <c r="N32" s="145">
        <v>1</v>
      </c>
      <c r="O32" s="146"/>
      <c r="P32" s="147"/>
      <c r="Q32" s="147"/>
      <c r="S32" s="7"/>
    </row>
    <row r="33" spans="1:22" ht="30" customHeight="1" x14ac:dyDescent="0.2">
      <c r="A33" s="1470" t="s">
        <v>21</v>
      </c>
      <c r="B33" s="20" t="s">
        <v>21</v>
      </c>
      <c r="C33" s="148" t="s">
        <v>58</v>
      </c>
      <c r="D33" s="1272" t="s">
        <v>59</v>
      </c>
      <c r="E33" s="114"/>
      <c r="F33" s="1269">
        <v>2</v>
      </c>
      <c r="G33" s="115" t="s">
        <v>26</v>
      </c>
      <c r="H33" s="150">
        <v>18.2</v>
      </c>
      <c r="I33" s="1213">
        <v>18.2</v>
      </c>
      <c r="J33" s="1212"/>
      <c r="K33" s="151">
        <v>28.2</v>
      </c>
      <c r="L33" s="151">
        <v>13.2</v>
      </c>
      <c r="M33" s="133"/>
      <c r="N33" s="152"/>
      <c r="O33" s="153"/>
      <c r="P33" s="121"/>
      <c r="Q33" s="121"/>
      <c r="S33" s="7"/>
    </row>
    <row r="34" spans="1:22" ht="15.75" customHeight="1" x14ac:dyDescent="0.2">
      <c r="A34" s="1471"/>
      <c r="B34" s="35"/>
      <c r="C34" s="123"/>
      <c r="D34" s="1543" t="s">
        <v>60</v>
      </c>
      <c r="E34" s="1249"/>
      <c r="F34" s="71"/>
      <c r="G34" s="84"/>
      <c r="H34" s="89"/>
      <c r="I34" s="655"/>
      <c r="J34" s="654"/>
      <c r="K34" s="86"/>
      <c r="L34" s="86"/>
      <c r="M34" s="74" t="s">
        <v>61</v>
      </c>
      <c r="N34" s="44">
        <v>35</v>
      </c>
      <c r="O34" s="49">
        <v>35</v>
      </c>
      <c r="P34" s="46">
        <v>35</v>
      </c>
      <c r="Q34" s="46"/>
      <c r="S34" s="7"/>
    </row>
    <row r="35" spans="1:22" ht="15.75" customHeight="1" x14ac:dyDescent="0.2">
      <c r="A35" s="1471"/>
      <c r="B35" s="35"/>
      <c r="C35" s="154"/>
      <c r="D35" s="1571"/>
      <c r="E35" s="1249"/>
      <c r="F35" s="71"/>
      <c r="G35" s="155"/>
      <c r="H35" s="156"/>
      <c r="I35" s="723"/>
      <c r="J35" s="722"/>
      <c r="K35" s="157"/>
      <c r="L35" s="157"/>
      <c r="M35" s="1247" t="s">
        <v>62</v>
      </c>
      <c r="N35" s="91">
        <v>1750</v>
      </c>
      <c r="O35" s="92">
        <v>1750</v>
      </c>
      <c r="P35" s="93">
        <v>1750</v>
      </c>
      <c r="Q35" s="93"/>
      <c r="S35" s="7"/>
      <c r="V35" s="7"/>
    </row>
    <row r="36" spans="1:22" ht="15.75" customHeight="1" x14ac:dyDescent="0.2">
      <c r="A36" s="1471"/>
      <c r="B36" s="35"/>
      <c r="C36" s="123"/>
      <c r="D36" s="1543" t="s">
        <v>63</v>
      </c>
      <c r="E36" s="1249"/>
      <c r="F36" s="71"/>
      <c r="G36" s="84"/>
      <c r="H36" s="159"/>
      <c r="I36" s="1214"/>
      <c r="J36" s="654"/>
      <c r="K36" s="86"/>
      <c r="L36" s="86"/>
      <c r="M36" s="1247" t="s">
        <v>64</v>
      </c>
      <c r="N36" s="91">
        <v>30</v>
      </c>
      <c r="O36" s="160">
        <v>100</v>
      </c>
      <c r="P36" s="93"/>
      <c r="Q36" s="1296"/>
      <c r="S36" s="7"/>
      <c r="U36" s="7"/>
    </row>
    <row r="37" spans="1:22" ht="31.5" customHeight="1" thickBot="1" x14ac:dyDescent="0.25">
      <c r="A37" s="1472"/>
      <c r="B37" s="19"/>
      <c r="C37" s="138"/>
      <c r="D37" s="1555"/>
      <c r="E37" s="139"/>
      <c r="F37" s="1270"/>
      <c r="G37" s="161" t="s">
        <v>30</v>
      </c>
      <c r="H37" s="162">
        <f>SUM(H33:H36)</f>
        <v>18.2</v>
      </c>
      <c r="I37" s="730">
        <f>SUM(I33:I36)</f>
        <v>18.2</v>
      </c>
      <c r="J37" s="729"/>
      <c r="K37" s="162">
        <f>SUM(K33:K36)</f>
        <v>28.2</v>
      </c>
      <c r="L37" s="162">
        <f>SUM(L33:L36)</f>
        <v>13.2</v>
      </c>
      <c r="M37" s="163" t="s">
        <v>65</v>
      </c>
      <c r="N37" s="164"/>
      <c r="O37" s="165">
        <v>30</v>
      </c>
      <c r="P37" s="166">
        <v>50</v>
      </c>
      <c r="Q37" s="166"/>
      <c r="S37" s="7"/>
    </row>
    <row r="38" spans="1:22" ht="28.5" customHeight="1" x14ac:dyDescent="0.2">
      <c r="A38" s="1470" t="s">
        <v>21</v>
      </c>
      <c r="B38" s="20" t="s">
        <v>21</v>
      </c>
      <c r="C38" s="113" t="s">
        <v>66</v>
      </c>
      <c r="D38" s="1566" t="s">
        <v>67</v>
      </c>
      <c r="E38" s="114"/>
      <c r="F38" s="1341">
        <v>2</v>
      </c>
      <c r="G38" s="64" t="s">
        <v>26</v>
      </c>
      <c r="H38" s="26">
        <v>200</v>
      </c>
      <c r="I38" s="603">
        <v>200</v>
      </c>
      <c r="J38" s="1210"/>
      <c r="K38" s="167">
        <v>200</v>
      </c>
      <c r="L38" s="167"/>
      <c r="M38" s="168" t="s">
        <v>68</v>
      </c>
      <c r="N38" s="29">
        <v>6</v>
      </c>
      <c r="O38" s="169">
        <v>7</v>
      </c>
      <c r="P38" s="170"/>
      <c r="Q38" s="1298"/>
      <c r="S38" s="7"/>
      <c r="U38" s="7"/>
    </row>
    <row r="39" spans="1:22" ht="17.25" customHeight="1" x14ac:dyDescent="0.2">
      <c r="A39" s="1471"/>
      <c r="B39" s="35"/>
      <c r="C39" s="123"/>
      <c r="D39" s="1544"/>
      <c r="E39" s="1361"/>
      <c r="F39" s="71"/>
      <c r="G39" s="171"/>
      <c r="H39" s="1390"/>
      <c r="I39" s="1402"/>
      <c r="J39" s="324"/>
      <c r="K39" s="86"/>
      <c r="L39" s="86"/>
      <c r="M39" s="1569" t="s">
        <v>69</v>
      </c>
      <c r="N39" s="91">
        <v>6</v>
      </c>
      <c r="O39" s="172">
        <v>7</v>
      </c>
      <c r="P39" s="50"/>
      <c r="Q39" s="1299"/>
      <c r="S39" s="7"/>
      <c r="U39" s="7"/>
    </row>
    <row r="40" spans="1:22" ht="15.75" customHeight="1" thickBot="1" x14ac:dyDescent="0.25">
      <c r="A40" s="1472"/>
      <c r="B40" s="19"/>
      <c r="C40" s="138"/>
      <c r="D40" s="1555"/>
      <c r="E40" s="139"/>
      <c r="F40" s="1342"/>
      <c r="G40" s="161" t="s">
        <v>30</v>
      </c>
      <c r="H40" s="162">
        <f t="shared" ref="H40:K40" si="0">SUM(H38)</f>
        <v>200</v>
      </c>
      <c r="I40" s="730">
        <f t="shared" ref="I40" si="1">SUM(I38)</f>
        <v>200</v>
      </c>
      <c r="J40" s="729"/>
      <c r="K40" s="173">
        <f t="shared" si="0"/>
        <v>200</v>
      </c>
      <c r="L40" s="173"/>
      <c r="M40" s="1570"/>
      <c r="N40" s="174"/>
      <c r="O40" s="175"/>
      <c r="P40" s="176"/>
      <c r="Q40" s="176"/>
      <c r="S40" s="7"/>
    </row>
    <row r="41" spans="1:22" ht="25.5" customHeight="1" x14ac:dyDescent="0.2">
      <c r="A41" s="1473" t="s">
        <v>21</v>
      </c>
      <c r="B41" s="20" t="s">
        <v>21</v>
      </c>
      <c r="C41" s="178" t="s">
        <v>70</v>
      </c>
      <c r="D41" s="1586" t="s">
        <v>71</v>
      </c>
      <c r="E41" s="1567"/>
      <c r="F41" s="1619" t="s">
        <v>34</v>
      </c>
      <c r="G41" s="64" t="s">
        <v>26</v>
      </c>
      <c r="H41" s="179">
        <v>74.7</v>
      </c>
      <c r="I41" s="743">
        <v>74.7</v>
      </c>
      <c r="J41" s="742"/>
      <c r="K41" s="180">
        <v>74.7</v>
      </c>
      <c r="L41" s="180">
        <v>74.7</v>
      </c>
      <c r="M41" s="1621" t="s">
        <v>72</v>
      </c>
      <c r="N41" s="181">
        <v>21</v>
      </c>
      <c r="O41" s="182">
        <v>21</v>
      </c>
      <c r="P41" s="183">
        <v>21</v>
      </c>
      <c r="Q41" s="183"/>
      <c r="S41" s="184"/>
      <c r="T41" s="185"/>
      <c r="U41" s="185"/>
      <c r="V41" s="185"/>
    </row>
    <row r="42" spans="1:22" ht="15.75" customHeight="1" thickBot="1" x14ac:dyDescent="0.25">
      <c r="A42" s="1474"/>
      <c r="B42" s="19"/>
      <c r="C42" s="187"/>
      <c r="D42" s="1588"/>
      <c r="E42" s="1618"/>
      <c r="F42" s="1620"/>
      <c r="G42" s="188" t="s">
        <v>30</v>
      </c>
      <c r="H42" s="56">
        <f t="shared" ref="H42:L42" si="2">SUM(H41:H41)</f>
        <v>74.7</v>
      </c>
      <c r="I42" s="617">
        <f t="shared" ref="I42" si="3">SUM(I41:I41)</f>
        <v>74.7</v>
      </c>
      <c r="J42" s="616"/>
      <c r="K42" s="57">
        <f t="shared" si="2"/>
        <v>74.7</v>
      </c>
      <c r="L42" s="57">
        <f t="shared" si="2"/>
        <v>74.7</v>
      </c>
      <c r="M42" s="1570"/>
      <c r="N42" s="189"/>
      <c r="O42" s="190"/>
      <c r="P42" s="191"/>
      <c r="Q42" s="191"/>
      <c r="S42" s="184"/>
      <c r="T42" s="185"/>
      <c r="U42" s="185"/>
      <c r="V42" s="185"/>
    </row>
    <row r="43" spans="1:22" ht="30.75" customHeight="1" x14ac:dyDescent="0.2">
      <c r="A43" s="1473" t="s">
        <v>21</v>
      </c>
      <c r="B43" s="20" t="s">
        <v>21</v>
      </c>
      <c r="C43" s="178" t="s">
        <v>73</v>
      </c>
      <c r="D43" s="1586" t="s">
        <v>74</v>
      </c>
      <c r="E43" s="1245"/>
      <c r="F43" s="1269">
        <v>2</v>
      </c>
      <c r="G43" s="64" t="s">
        <v>26</v>
      </c>
      <c r="H43" s="89">
        <v>4.9000000000000004</v>
      </c>
      <c r="I43" s="655">
        <v>4.9000000000000004</v>
      </c>
      <c r="J43" s="654"/>
      <c r="K43" s="86">
        <v>4.9000000000000004</v>
      </c>
      <c r="L43" s="86">
        <v>4.9000000000000004</v>
      </c>
      <c r="M43" s="74" t="s">
        <v>75</v>
      </c>
      <c r="N43" s="193">
        <v>1</v>
      </c>
      <c r="O43" s="1286">
        <v>1</v>
      </c>
      <c r="P43" s="195">
        <v>1</v>
      </c>
      <c r="Q43" s="1300"/>
      <c r="S43" s="7"/>
      <c r="V43" s="7"/>
    </row>
    <row r="44" spans="1:22" s="201" customFormat="1" ht="28.5" customHeight="1" thickBot="1" x14ac:dyDescent="0.25">
      <c r="A44" s="1474"/>
      <c r="B44" s="19"/>
      <c r="C44" s="187"/>
      <c r="D44" s="1588"/>
      <c r="E44" s="196"/>
      <c r="F44" s="1270"/>
      <c r="G44" s="197" t="s">
        <v>30</v>
      </c>
      <c r="H44" s="198">
        <f>H43</f>
        <v>4.9000000000000004</v>
      </c>
      <c r="I44" s="760">
        <f>I43</f>
        <v>4.9000000000000004</v>
      </c>
      <c r="J44" s="759"/>
      <c r="K44" s="199">
        <f>K43</f>
        <v>4.9000000000000004</v>
      </c>
      <c r="L44" s="199">
        <f>L43</f>
        <v>4.9000000000000004</v>
      </c>
      <c r="M44" s="1254" t="s">
        <v>76</v>
      </c>
      <c r="N44" s="95">
        <v>180</v>
      </c>
      <c r="O44" s="96">
        <v>210</v>
      </c>
      <c r="P44" s="97">
        <v>230</v>
      </c>
      <c r="Q44" s="97"/>
      <c r="S44" s="202"/>
      <c r="V44" s="202"/>
    </row>
    <row r="45" spans="1:22" ht="16.5" customHeight="1" x14ac:dyDescent="0.2">
      <c r="A45" s="1475" t="s">
        <v>21</v>
      </c>
      <c r="B45" s="20" t="s">
        <v>21</v>
      </c>
      <c r="C45" s="178" t="s">
        <v>77</v>
      </c>
      <c r="D45" s="1616" t="s">
        <v>78</v>
      </c>
      <c r="E45" s="1340"/>
      <c r="F45" s="204" t="s">
        <v>34</v>
      </c>
      <c r="G45" s="205" t="s">
        <v>26</v>
      </c>
      <c r="H45" s="206">
        <v>291.39999999999998</v>
      </c>
      <c r="I45" s="769">
        <v>291.39999999999998</v>
      </c>
      <c r="J45" s="768"/>
      <c r="K45" s="207">
        <v>401.9</v>
      </c>
      <c r="L45" s="207">
        <v>401.9</v>
      </c>
      <c r="M45" s="208"/>
      <c r="N45" s="209"/>
      <c r="O45" s="210"/>
      <c r="P45" s="211"/>
      <c r="Q45" s="1301"/>
    </row>
    <row r="46" spans="1:22" ht="12.75" customHeight="1" x14ac:dyDescent="0.2">
      <c r="A46" s="1469"/>
      <c r="B46" s="35"/>
      <c r="C46" s="60"/>
      <c r="D46" s="1617"/>
      <c r="E46" s="1346"/>
      <c r="F46" s="213"/>
      <c r="G46" s="1375"/>
      <c r="H46" s="214"/>
      <c r="I46" s="774"/>
      <c r="J46" s="499"/>
      <c r="K46" s="215"/>
      <c r="L46" s="215"/>
      <c r="M46" s="216"/>
      <c r="N46" s="217"/>
      <c r="O46" s="218"/>
      <c r="P46" s="219"/>
      <c r="Q46" s="1302"/>
    </row>
    <row r="47" spans="1:22" ht="28.5" customHeight="1" x14ac:dyDescent="0.2">
      <c r="A47" s="1469"/>
      <c r="B47" s="35"/>
      <c r="C47" s="60"/>
      <c r="D47" s="1587" t="s">
        <v>79</v>
      </c>
      <c r="E47" s="1346"/>
      <c r="F47" s="213"/>
      <c r="G47" s="1375"/>
      <c r="H47" s="1541"/>
      <c r="I47" s="1679"/>
      <c r="J47" s="313"/>
      <c r="K47" s="1549"/>
      <c r="L47" s="1549"/>
      <c r="M47" s="1345" t="s">
        <v>80</v>
      </c>
      <c r="N47" s="79" t="s">
        <v>81</v>
      </c>
      <c r="O47" s="80">
        <v>4</v>
      </c>
      <c r="P47" s="81">
        <v>4</v>
      </c>
      <c r="Q47" s="81"/>
      <c r="T47" s="7"/>
    </row>
    <row r="48" spans="1:22" ht="29.25" customHeight="1" x14ac:dyDescent="0.2">
      <c r="A48" s="1469"/>
      <c r="B48" s="35"/>
      <c r="C48" s="60"/>
      <c r="D48" s="1587"/>
      <c r="E48" s="1346"/>
      <c r="F48" s="213"/>
      <c r="G48" s="1375"/>
      <c r="H48" s="1541"/>
      <c r="I48" s="1679"/>
      <c r="J48" s="313"/>
      <c r="K48" s="1549"/>
      <c r="L48" s="1549"/>
      <c r="M48" s="74" t="s">
        <v>82</v>
      </c>
      <c r="N48" s="44">
        <v>9</v>
      </c>
      <c r="O48" s="49">
        <v>5</v>
      </c>
      <c r="P48" s="46">
        <v>8</v>
      </c>
      <c r="Q48" s="46"/>
    </row>
    <row r="49" spans="1:24" ht="28.5" customHeight="1" x14ac:dyDescent="0.2">
      <c r="A49" s="1469"/>
      <c r="B49" s="35"/>
      <c r="C49" s="60"/>
      <c r="D49" s="220"/>
      <c r="E49" s="1346"/>
      <c r="F49" s="213"/>
      <c r="G49" s="221"/>
      <c r="H49" s="1541"/>
      <c r="I49" s="1679"/>
      <c r="J49" s="313"/>
      <c r="K49" s="1549"/>
      <c r="L49" s="1549"/>
      <c r="M49" s="74" t="s">
        <v>83</v>
      </c>
      <c r="N49" s="44">
        <v>10</v>
      </c>
      <c r="O49" s="49">
        <v>10</v>
      </c>
      <c r="P49" s="46">
        <v>10</v>
      </c>
      <c r="Q49" s="46"/>
    </row>
    <row r="50" spans="1:24" ht="54.75" customHeight="1" x14ac:dyDescent="0.2">
      <c r="A50" s="1469"/>
      <c r="B50" s="35"/>
      <c r="C50" s="60"/>
      <c r="D50" s="222" t="s">
        <v>84</v>
      </c>
      <c r="E50" s="1358"/>
      <c r="F50" s="224"/>
      <c r="G50" s="1364"/>
      <c r="H50" s="1337"/>
      <c r="I50" s="1365"/>
      <c r="J50" s="313"/>
      <c r="K50" s="1363"/>
      <c r="L50" s="1363"/>
      <c r="M50" s="74" t="s">
        <v>85</v>
      </c>
      <c r="N50" s="44"/>
      <c r="O50" s="226">
        <v>4</v>
      </c>
      <c r="P50" s="46">
        <v>4</v>
      </c>
      <c r="Q50" s="46"/>
      <c r="U50" s="7"/>
      <c r="V50" s="7"/>
    </row>
    <row r="51" spans="1:24" ht="93" customHeight="1" x14ac:dyDescent="0.2">
      <c r="A51" s="1469"/>
      <c r="B51" s="35"/>
      <c r="C51" s="60"/>
      <c r="D51" s="1543" t="s">
        <v>86</v>
      </c>
      <c r="E51" s="1358"/>
      <c r="F51" s="224"/>
      <c r="G51" s="1364"/>
      <c r="H51" s="1337"/>
      <c r="I51" s="1365"/>
      <c r="J51" s="313"/>
      <c r="K51" s="86"/>
      <c r="L51" s="86"/>
      <c r="M51" s="1569" t="s">
        <v>87</v>
      </c>
      <c r="N51" s="227">
        <v>7</v>
      </c>
      <c r="O51" s="228">
        <v>7</v>
      </c>
      <c r="P51" s="229">
        <v>7</v>
      </c>
      <c r="Q51" s="229"/>
      <c r="T51" s="7"/>
      <c r="U51" s="7"/>
      <c r="V51" s="7"/>
    </row>
    <row r="52" spans="1:24" ht="36" customHeight="1" x14ac:dyDescent="0.2">
      <c r="A52" s="1469"/>
      <c r="B52" s="35"/>
      <c r="C52" s="60"/>
      <c r="D52" s="1544"/>
      <c r="E52" s="1358"/>
      <c r="F52" s="224"/>
      <c r="G52" s="1364"/>
      <c r="H52" s="1337"/>
      <c r="I52" s="1365"/>
      <c r="J52" s="313"/>
      <c r="K52" s="230"/>
      <c r="L52" s="230"/>
      <c r="M52" s="1614"/>
      <c r="N52" s="227"/>
      <c r="O52" s="228"/>
      <c r="P52" s="229"/>
      <c r="Q52" s="229"/>
      <c r="T52" s="7"/>
      <c r="U52" s="7"/>
      <c r="V52" s="7"/>
    </row>
    <row r="53" spans="1:24" ht="24.75" customHeight="1" x14ac:dyDescent="0.2">
      <c r="A53" s="1469"/>
      <c r="B53" s="35"/>
      <c r="C53" s="60"/>
      <c r="D53" s="1543" t="s">
        <v>88</v>
      </c>
      <c r="E53" s="1358"/>
      <c r="F53" s="224"/>
      <c r="G53" s="1364"/>
      <c r="H53" s="1337"/>
      <c r="I53" s="1365"/>
      <c r="J53" s="313"/>
      <c r="K53" s="230"/>
      <c r="L53" s="230"/>
      <c r="M53" s="163" t="s">
        <v>89</v>
      </c>
      <c r="N53" s="231">
        <v>1</v>
      </c>
      <c r="O53" s="232">
        <v>1</v>
      </c>
      <c r="P53" s="233">
        <v>1</v>
      </c>
      <c r="Q53" s="233"/>
      <c r="T53" s="7"/>
      <c r="U53" s="7"/>
      <c r="V53" s="7"/>
      <c r="W53" s="7"/>
    </row>
    <row r="54" spans="1:24" ht="19.5" customHeight="1" thickBot="1" x14ac:dyDescent="0.25">
      <c r="A54" s="1474"/>
      <c r="B54" s="19"/>
      <c r="C54" s="187"/>
      <c r="D54" s="1555"/>
      <c r="E54" s="1407"/>
      <c r="F54" s="1408"/>
      <c r="G54" s="197" t="s">
        <v>30</v>
      </c>
      <c r="H54" s="162">
        <f>SUM(H45:H53)</f>
        <v>291.39999999999998</v>
      </c>
      <c r="I54" s="730">
        <f>SUM(I45:I53)</f>
        <v>291.39999999999998</v>
      </c>
      <c r="J54" s="729"/>
      <c r="K54" s="162">
        <f t="shared" ref="K54:L54" si="4">SUM(K45:K53)</f>
        <v>401.9</v>
      </c>
      <c r="L54" s="162">
        <f t="shared" si="4"/>
        <v>401.9</v>
      </c>
      <c r="M54" s="234"/>
      <c r="N54" s="235"/>
      <c r="O54" s="236"/>
      <c r="P54" s="237"/>
      <c r="Q54" s="237"/>
      <c r="T54" s="7"/>
      <c r="U54" s="7"/>
      <c r="V54" s="7"/>
    </row>
    <row r="55" spans="1:24" ht="42" customHeight="1" x14ac:dyDescent="0.2">
      <c r="A55" s="1473" t="s">
        <v>21</v>
      </c>
      <c r="B55" s="20" t="s">
        <v>21</v>
      </c>
      <c r="C55" s="178" t="s">
        <v>90</v>
      </c>
      <c r="D55" s="238" t="s">
        <v>91</v>
      </c>
      <c r="E55" s="1245"/>
      <c r="F55" s="1269">
        <v>2</v>
      </c>
      <c r="G55" s="64" t="s">
        <v>26</v>
      </c>
      <c r="H55" s="206">
        <v>93.1</v>
      </c>
      <c r="I55" s="769">
        <v>93.1</v>
      </c>
      <c r="J55" s="768"/>
      <c r="K55" s="167">
        <v>97.6</v>
      </c>
      <c r="L55" s="167">
        <v>12</v>
      </c>
      <c r="M55" s="239"/>
      <c r="N55" s="240"/>
      <c r="O55" s="30"/>
      <c r="P55" s="241"/>
      <c r="Q55" s="31"/>
      <c r="S55" s="7"/>
      <c r="V55" s="7"/>
    </row>
    <row r="56" spans="1:24" ht="27.75" customHeight="1" x14ac:dyDescent="0.2">
      <c r="A56" s="1469"/>
      <c r="B56" s="35"/>
      <c r="C56" s="60"/>
      <c r="D56" s="1261" t="s">
        <v>92</v>
      </c>
      <c r="E56" s="1246"/>
      <c r="F56" s="71"/>
      <c r="G56" s="84"/>
      <c r="H56" s="214"/>
      <c r="I56" s="774"/>
      <c r="J56" s="499"/>
      <c r="K56" s="86"/>
      <c r="L56" s="86"/>
      <c r="M56" s="74" t="s">
        <v>93</v>
      </c>
      <c r="N56" s="243">
        <v>1</v>
      </c>
      <c r="O56" s="244"/>
      <c r="P56" s="245"/>
      <c r="Q56" s="245"/>
      <c r="S56" s="7"/>
      <c r="V56" s="7"/>
    </row>
    <row r="57" spans="1:24" ht="29.25" customHeight="1" x14ac:dyDescent="0.2">
      <c r="A57" s="1469"/>
      <c r="B57" s="35"/>
      <c r="C57" s="60"/>
      <c r="D57" s="1257"/>
      <c r="E57" s="1246"/>
      <c r="F57" s="71"/>
      <c r="G57" s="84"/>
      <c r="H57" s="214"/>
      <c r="I57" s="774"/>
      <c r="J57" s="499"/>
      <c r="K57" s="86"/>
      <c r="L57" s="86"/>
      <c r="M57" s="1247" t="s">
        <v>94</v>
      </c>
      <c r="N57" s="91"/>
      <c r="O57" s="247">
        <v>1</v>
      </c>
      <c r="P57" s="1258"/>
      <c r="Q57" s="93"/>
      <c r="S57" s="7"/>
      <c r="V57" s="7"/>
    </row>
    <row r="58" spans="1:24" ht="17.25" customHeight="1" x14ac:dyDescent="0.2">
      <c r="A58" s="1469"/>
      <c r="B58" s="35"/>
      <c r="C58" s="60"/>
      <c r="D58" s="1257"/>
      <c r="E58" s="1246"/>
      <c r="F58" s="71"/>
      <c r="G58" s="84"/>
      <c r="H58" s="214"/>
      <c r="I58" s="774"/>
      <c r="J58" s="499"/>
      <c r="K58" s="86"/>
      <c r="L58" s="86"/>
      <c r="M58" s="1247" t="s">
        <v>95</v>
      </c>
      <c r="N58" s="91"/>
      <c r="O58" s="247"/>
      <c r="P58" s="249">
        <v>1</v>
      </c>
      <c r="Q58" s="93"/>
      <c r="S58" s="7"/>
      <c r="V58" s="7"/>
    </row>
    <row r="59" spans="1:24" ht="17.25" customHeight="1" x14ac:dyDescent="0.2">
      <c r="A59" s="1469"/>
      <c r="B59" s="35"/>
      <c r="C59" s="60"/>
      <c r="D59" s="1257"/>
      <c r="E59" s="1246"/>
      <c r="F59" s="71"/>
      <c r="G59" s="84"/>
      <c r="H59" s="214"/>
      <c r="I59" s="774"/>
      <c r="J59" s="499"/>
      <c r="K59" s="86"/>
      <c r="L59" s="86"/>
      <c r="M59" s="1247" t="s">
        <v>96</v>
      </c>
      <c r="N59" s="250"/>
      <c r="O59" s="226">
        <v>80</v>
      </c>
      <c r="P59" s="107">
        <v>100</v>
      </c>
      <c r="Q59" s="46"/>
      <c r="S59" s="7"/>
      <c r="V59" s="7"/>
      <c r="W59" s="7"/>
    </row>
    <row r="60" spans="1:24" ht="30" customHeight="1" x14ac:dyDescent="0.2">
      <c r="A60" s="1469"/>
      <c r="B60" s="35"/>
      <c r="C60" s="60"/>
      <c r="D60" s="1543" t="s">
        <v>97</v>
      </c>
      <c r="E60" s="1255"/>
      <c r="F60" s="224"/>
      <c r="G60" s="1238"/>
      <c r="H60" s="214"/>
      <c r="I60" s="774"/>
      <c r="J60" s="499"/>
      <c r="K60" s="86"/>
      <c r="L60" s="86"/>
      <c r="M60" s="251" t="s">
        <v>98</v>
      </c>
      <c r="N60" s="252">
        <v>3</v>
      </c>
      <c r="O60" s="49">
        <v>3</v>
      </c>
      <c r="P60" s="253"/>
      <c r="Q60" s="46"/>
      <c r="S60" s="7"/>
      <c r="T60" s="7"/>
      <c r="V60" s="7"/>
    </row>
    <row r="61" spans="1:24" ht="30" customHeight="1" x14ac:dyDescent="0.2">
      <c r="A61" s="1469"/>
      <c r="B61" s="35"/>
      <c r="C61" s="60"/>
      <c r="D61" s="1544"/>
      <c r="E61" s="1255"/>
      <c r="F61" s="224"/>
      <c r="G61" s="1238"/>
      <c r="H61" s="214"/>
      <c r="I61" s="774"/>
      <c r="J61" s="499"/>
      <c r="K61" s="86"/>
      <c r="L61" s="86"/>
      <c r="M61" s="163" t="s">
        <v>99</v>
      </c>
      <c r="N61" s="254">
        <v>2</v>
      </c>
      <c r="O61" s="255">
        <v>2</v>
      </c>
      <c r="P61" s="249"/>
      <c r="Q61" s="50"/>
      <c r="S61" s="7"/>
      <c r="T61" s="7"/>
      <c r="V61" s="7"/>
      <c r="W61" s="7"/>
    </row>
    <row r="62" spans="1:24" s="201" customFormat="1" ht="15.75" customHeight="1" thickBot="1" x14ac:dyDescent="0.25">
      <c r="A62" s="1474"/>
      <c r="B62" s="19"/>
      <c r="C62" s="187"/>
      <c r="D62" s="1555"/>
      <c r="E62" s="196"/>
      <c r="F62" s="1270"/>
      <c r="G62" s="197" t="s">
        <v>30</v>
      </c>
      <c r="H62" s="162">
        <f>SUM(H55:H61)</f>
        <v>93.1</v>
      </c>
      <c r="I62" s="730">
        <f>SUM(I55:I61)</f>
        <v>93.1</v>
      </c>
      <c r="J62" s="729"/>
      <c r="K62" s="162">
        <f t="shared" ref="K62:L62" si="5">SUM(K55:K61)</f>
        <v>97.6</v>
      </c>
      <c r="L62" s="162">
        <f t="shared" si="5"/>
        <v>12</v>
      </c>
      <c r="M62" s="256" t="s">
        <v>100</v>
      </c>
      <c r="N62" s="257">
        <v>53</v>
      </c>
      <c r="O62" s="165">
        <v>53</v>
      </c>
      <c r="P62" s="258"/>
      <c r="Q62" s="166"/>
      <c r="S62" s="202"/>
      <c r="V62" s="202"/>
      <c r="X62" s="202"/>
    </row>
    <row r="63" spans="1:24" ht="35.25" customHeight="1" x14ac:dyDescent="0.2">
      <c r="A63" s="1469" t="s">
        <v>21</v>
      </c>
      <c r="B63" s="35" t="s">
        <v>21</v>
      </c>
      <c r="C63" s="60" t="s">
        <v>101</v>
      </c>
      <c r="D63" s="1566" t="s">
        <v>102</v>
      </c>
      <c r="E63" s="1255"/>
      <c r="F63" s="224">
        <v>2</v>
      </c>
      <c r="G63" s="259" t="s">
        <v>26</v>
      </c>
      <c r="H63" s="260"/>
      <c r="I63" s="820"/>
      <c r="J63" s="819"/>
      <c r="K63" s="230">
        <v>7</v>
      </c>
      <c r="L63" s="230">
        <v>7</v>
      </c>
      <c r="M63" s="261" t="s">
        <v>103</v>
      </c>
      <c r="N63" s="79"/>
      <c r="O63" s="262">
        <v>1</v>
      </c>
      <c r="P63" s="81">
        <v>1</v>
      </c>
      <c r="Q63" s="81"/>
      <c r="T63" s="7"/>
      <c r="U63" s="7"/>
      <c r="V63" s="7"/>
    </row>
    <row r="64" spans="1:24" ht="16.5" customHeight="1" thickBot="1" x14ac:dyDescent="0.25">
      <c r="A64" s="1476"/>
      <c r="B64" s="19"/>
      <c r="C64" s="264"/>
      <c r="D64" s="1555"/>
      <c r="E64" s="1268"/>
      <c r="F64" s="266"/>
      <c r="G64" s="267" t="s">
        <v>30</v>
      </c>
      <c r="H64" s="142"/>
      <c r="I64" s="703"/>
      <c r="J64" s="702"/>
      <c r="K64" s="143">
        <f t="shared" ref="K64:L64" si="6">SUM(K63)</f>
        <v>7</v>
      </c>
      <c r="L64" s="143">
        <f t="shared" si="6"/>
        <v>7</v>
      </c>
      <c r="M64" s="268" t="s">
        <v>104</v>
      </c>
      <c r="N64" s="174"/>
      <c r="O64" s="269">
        <v>50</v>
      </c>
      <c r="P64" s="176">
        <v>50</v>
      </c>
      <c r="Q64" s="176"/>
      <c r="S64" s="7"/>
    </row>
    <row r="65" spans="1:23" ht="13.5" thickBot="1" x14ac:dyDescent="0.25">
      <c r="A65" s="1472" t="s">
        <v>21</v>
      </c>
      <c r="B65" s="270" t="s">
        <v>21</v>
      </c>
      <c r="C65" s="1615" t="s">
        <v>105</v>
      </c>
      <c r="D65" s="1520"/>
      <c r="E65" s="1520"/>
      <c r="F65" s="1520"/>
      <c r="G65" s="1521"/>
      <c r="H65" s="271">
        <f>+H64+H62+H54+H44+H42+H40+H37+H32+H28+H17</f>
        <v>1711.7</v>
      </c>
      <c r="I65" s="828">
        <f>+I64+I62+I54+I44+I42+I40+I37+I32+I28+I17</f>
        <v>1711.7</v>
      </c>
      <c r="J65" s="825"/>
      <c r="K65" s="272">
        <f>+K64+K62+K54+K44+K42+K40+K37+K32+K28+K17</f>
        <v>1843.7</v>
      </c>
      <c r="L65" s="272">
        <f>+L64+L62+L54+L44+L42+L40+L37+L35+L32+L28+L17</f>
        <v>1743.1</v>
      </c>
      <c r="M65" s="1522"/>
      <c r="N65" s="1523"/>
      <c r="O65" s="1523"/>
      <c r="P65" s="1523"/>
      <c r="Q65" s="1524"/>
    </row>
    <row r="66" spans="1:23" ht="13.5" thickBot="1" x14ac:dyDescent="0.25">
      <c r="A66" s="1470" t="s">
        <v>21</v>
      </c>
      <c r="B66" s="273" t="s">
        <v>32</v>
      </c>
      <c r="C66" s="1610" t="s">
        <v>106</v>
      </c>
      <c r="D66" s="1564"/>
      <c r="E66" s="1564"/>
      <c r="F66" s="1564"/>
      <c r="G66" s="1564"/>
      <c r="H66" s="1564"/>
      <c r="I66" s="1564"/>
      <c r="J66" s="1564"/>
      <c r="K66" s="1564"/>
      <c r="L66" s="1564"/>
      <c r="M66" s="1564"/>
      <c r="N66" s="1564"/>
      <c r="O66" s="1564"/>
      <c r="P66" s="1564"/>
      <c r="Q66" s="1565"/>
    </row>
    <row r="67" spans="1:23" ht="15.75" customHeight="1" x14ac:dyDescent="0.2">
      <c r="A67" s="1470" t="s">
        <v>21</v>
      </c>
      <c r="B67" s="20" t="s">
        <v>32</v>
      </c>
      <c r="C67" s="178" t="s">
        <v>21</v>
      </c>
      <c r="D67" s="1611" t="s">
        <v>107</v>
      </c>
      <c r="E67" s="274" t="s">
        <v>25</v>
      </c>
      <c r="F67" s="1269" t="s">
        <v>34</v>
      </c>
      <c r="G67" s="275" t="s">
        <v>26</v>
      </c>
      <c r="H67" s="116">
        <v>4219.3</v>
      </c>
      <c r="I67" s="1328">
        <v>4436.3</v>
      </c>
      <c r="J67" s="1329">
        <f>+I67-H67</f>
        <v>217</v>
      </c>
      <c r="K67" s="276">
        <v>4386.2</v>
      </c>
      <c r="L67" s="276">
        <v>4342</v>
      </c>
      <c r="M67" s="277" t="s">
        <v>108</v>
      </c>
      <c r="N67" s="278">
        <v>1136</v>
      </c>
      <c r="O67" s="279">
        <v>1245</v>
      </c>
      <c r="P67" s="280">
        <v>1297</v>
      </c>
      <c r="Q67" s="1700" t="s">
        <v>341</v>
      </c>
    </row>
    <row r="68" spans="1:23" ht="15.75" customHeight="1" x14ac:dyDescent="0.2">
      <c r="A68" s="1471"/>
      <c r="B68" s="35"/>
      <c r="C68" s="60"/>
      <c r="D68" s="1612"/>
      <c r="E68" s="281"/>
      <c r="F68" s="71"/>
      <c r="G68" s="282" t="s">
        <v>109</v>
      </c>
      <c r="H68" s="131">
        <v>413.9</v>
      </c>
      <c r="I68" s="1279">
        <v>413.9</v>
      </c>
      <c r="J68" s="695"/>
      <c r="K68" s="1284">
        <v>420.7</v>
      </c>
      <c r="L68" s="1284">
        <v>428.1</v>
      </c>
      <c r="M68" s="1577" t="s">
        <v>110</v>
      </c>
      <c r="N68" s="284">
        <v>1467</v>
      </c>
      <c r="O68" s="285">
        <v>1480</v>
      </c>
      <c r="P68" s="286">
        <v>1498</v>
      </c>
      <c r="Q68" s="1701"/>
      <c r="W68" s="7"/>
    </row>
    <row r="69" spans="1:23" ht="15.75" customHeight="1" x14ac:dyDescent="0.2">
      <c r="A69" s="1471"/>
      <c r="B69" s="35"/>
      <c r="C69" s="60"/>
      <c r="D69" s="1265"/>
      <c r="E69" s="281"/>
      <c r="F69" s="71"/>
      <c r="G69" s="288" t="s">
        <v>111</v>
      </c>
      <c r="H69" s="131">
        <v>46</v>
      </c>
      <c r="I69" s="1279">
        <v>46</v>
      </c>
      <c r="J69" s="695"/>
      <c r="K69" s="1284"/>
      <c r="L69" s="289"/>
      <c r="M69" s="1613"/>
      <c r="N69" s="290"/>
      <c r="O69" s="291"/>
      <c r="P69" s="1260"/>
      <c r="Q69" s="1701"/>
    </row>
    <row r="70" spans="1:23" ht="41.25" customHeight="1" x14ac:dyDescent="0.2">
      <c r="A70" s="1471"/>
      <c r="B70" s="35"/>
      <c r="C70" s="60"/>
      <c r="D70" s="1265"/>
      <c r="E70" s="281"/>
      <c r="F70" s="71"/>
      <c r="G70" s="288" t="s">
        <v>112</v>
      </c>
      <c r="H70" s="131"/>
      <c r="I70" s="1279"/>
      <c r="J70" s="695"/>
      <c r="K70" s="1284">
        <v>6.7</v>
      </c>
      <c r="L70" s="1284"/>
      <c r="M70" s="1266" t="s">
        <v>113</v>
      </c>
      <c r="N70" s="294">
        <v>14</v>
      </c>
      <c r="O70" s="244"/>
      <c r="P70" s="295"/>
      <c r="Q70" s="1701"/>
      <c r="S70" s="7"/>
      <c r="U70" s="7"/>
      <c r="V70" s="7"/>
      <c r="W70" s="7"/>
    </row>
    <row r="71" spans="1:23" ht="18" customHeight="1" x14ac:dyDescent="0.2">
      <c r="A71" s="1471"/>
      <c r="B71" s="35"/>
      <c r="C71" s="60"/>
      <c r="D71" s="1265"/>
      <c r="E71" s="281"/>
      <c r="F71" s="71"/>
      <c r="G71" s="296"/>
      <c r="H71" s="1239"/>
      <c r="I71" s="1273"/>
      <c r="J71" s="313"/>
      <c r="K71" s="1244"/>
      <c r="L71" s="298"/>
      <c r="M71" s="299" t="s">
        <v>114</v>
      </c>
      <c r="N71" s="300">
        <v>30</v>
      </c>
      <c r="O71" s="301">
        <v>29</v>
      </c>
      <c r="P71" s="302">
        <v>25</v>
      </c>
      <c r="Q71" s="1702"/>
    </row>
    <row r="72" spans="1:23" ht="18" customHeight="1" x14ac:dyDescent="0.2">
      <c r="A72" s="1471"/>
      <c r="B72" s="35"/>
      <c r="C72" s="60"/>
      <c r="D72" s="1597" t="s">
        <v>115</v>
      </c>
      <c r="E72" s="303"/>
      <c r="F72" s="71"/>
      <c r="G72" s="304"/>
      <c r="H72" s="1390"/>
      <c r="I72" s="1402"/>
      <c r="J72" s="324"/>
      <c r="K72" s="1363"/>
      <c r="L72" s="1363"/>
      <c r="M72" s="1577"/>
      <c r="N72" s="91"/>
      <c r="O72" s="160"/>
      <c r="P72" s="93"/>
      <c r="Q72" s="1296"/>
      <c r="T72" s="7"/>
    </row>
    <row r="73" spans="1:23" ht="13.5" customHeight="1" x14ac:dyDescent="0.2">
      <c r="A73" s="1471"/>
      <c r="B73" s="35"/>
      <c r="C73" s="60"/>
      <c r="D73" s="1587"/>
      <c r="E73" s="303"/>
      <c r="F73" s="71"/>
      <c r="G73" s="304"/>
      <c r="H73" s="1390"/>
      <c r="I73" s="1402"/>
      <c r="J73" s="324"/>
      <c r="K73" s="1363"/>
      <c r="L73" s="306"/>
      <c r="M73" s="1578"/>
      <c r="N73" s="48"/>
      <c r="O73" s="172"/>
      <c r="P73" s="50"/>
      <c r="Q73" s="1299"/>
      <c r="T73" s="7"/>
      <c r="U73" s="7"/>
    </row>
    <row r="74" spans="1:23" ht="28.5" customHeight="1" x14ac:dyDescent="0.2">
      <c r="A74" s="1471"/>
      <c r="B74" s="35"/>
      <c r="C74" s="60"/>
      <c r="D74" s="1598"/>
      <c r="E74" s="303"/>
      <c r="F74" s="71"/>
      <c r="G74" s="304"/>
      <c r="H74" s="1454"/>
      <c r="I74" s="1455"/>
      <c r="J74" s="324"/>
      <c r="K74" s="1447"/>
      <c r="L74" s="306"/>
      <c r="M74" s="307"/>
      <c r="N74" s="308"/>
      <c r="O74" s="172"/>
      <c r="P74" s="50"/>
      <c r="Q74" s="1299"/>
      <c r="U74" s="7"/>
    </row>
    <row r="75" spans="1:23" ht="18.75" customHeight="1" x14ac:dyDescent="0.2">
      <c r="A75" s="1471"/>
      <c r="B75" s="35"/>
      <c r="C75" s="60"/>
      <c r="D75" s="1587" t="s">
        <v>116</v>
      </c>
      <c r="E75" s="303"/>
      <c r="F75" s="71"/>
      <c r="G75" s="84"/>
      <c r="H75" s="1239"/>
      <c r="I75" s="1273"/>
      <c r="J75" s="313"/>
      <c r="K75" s="1244"/>
      <c r="L75" s="1244"/>
      <c r="M75" s="309"/>
      <c r="N75" s="310"/>
      <c r="O75" s="311"/>
      <c r="P75" s="1259"/>
      <c r="Q75" s="1259"/>
      <c r="R75" s="7"/>
      <c r="S75" s="7"/>
      <c r="T75" s="7"/>
      <c r="V75" s="7"/>
    </row>
    <row r="76" spans="1:23" ht="18.75" customHeight="1" x14ac:dyDescent="0.2">
      <c r="A76" s="1471"/>
      <c r="B76" s="35"/>
      <c r="C76" s="60"/>
      <c r="D76" s="1587"/>
      <c r="E76" s="303"/>
      <c r="F76" s="71"/>
      <c r="G76" s="84"/>
      <c r="H76" s="1239"/>
      <c r="I76" s="1273"/>
      <c r="J76" s="313"/>
      <c r="K76" s="1244"/>
      <c r="L76" s="313"/>
      <c r="M76" s="314"/>
      <c r="N76" s="310"/>
      <c r="O76" s="311"/>
      <c r="P76" s="1259"/>
      <c r="Q76" s="1259"/>
      <c r="R76" s="7"/>
      <c r="S76" s="7"/>
      <c r="T76" s="7"/>
      <c r="V76" s="7"/>
    </row>
    <row r="77" spans="1:23" ht="18.75" customHeight="1" x14ac:dyDescent="0.2">
      <c r="A77" s="1471"/>
      <c r="B77" s="35"/>
      <c r="C77" s="60"/>
      <c r="D77" s="1598"/>
      <c r="E77" s="303"/>
      <c r="F77" s="71"/>
      <c r="G77" s="315"/>
      <c r="H77" s="1239"/>
      <c r="I77" s="1273"/>
      <c r="J77" s="313"/>
      <c r="K77" s="1244"/>
      <c r="L77" s="313"/>
      <c r="M77" s="1263"/>
      <c r="N77" s="310"/>
      <c r="O77" s="311"/>
      <c r="P77" s="1259"/>
      <c r="Q77" s="1259"/>
      <c r="R77" s="7"/>
      <c r="S77" s="7"/>
      <c r="T77" s="7"/>
      <c r="V77" s="7"/>
    </row>
    <row r="78" spans="1:23" ht="27.75" customHeight="1" x14ac:dyDescent="0.2">
      <c r="A78" s="1471"/>
      <c r="B78" s="35"/>
      <c r="C78" s="317"/>
      <c r="D78" s="1597" t="s">
        <v>117</v>
      </c>
      <c r="E78" s="303"/>
      <c r="F78" s="71"/>
      <c r="G78" s="304"/>
      <c r="H78" s="1239"/>
      <c r="I78" s="1273"/>
      <c r="J78" s="313"/>
      <c r="K78" s="1244"/>
      <c r="L78" s="1244"/>
      <c r="M78" s="1606"/>
      <c r="N78" s="1608"/>
      <c r="O78" s="311"/>
      <c r="P78" s="1259"/>
      <c r="Q78" s="1259"/>
      <c r="R78" s="7"/>
      <c r="V78" s="7"/>
    </row>
    <row r="79" spans="1:23" ht="12" customHeight="1" x14ac:dyDescent="0.2">
      <c r="A79" s="1471"/>
      <c r="B79" s="35"/>
      <c r="C79" s="317"/>
      <c r="D79" s="1598"/>
      <c r="E79" s="303"/>
      <c r="F79" s="71"/>
      <c r="G79" s="304"/>
      <c r="H79" s="1209"/>
      <c r="I79" s="1222"/>
      <c r="J79" s="1215"/>
      <c r="K79" s="319"/>
      <c r="L79" s="320"/>
      <c r="M79" s="1607"/>
      <c r="N79" s="1609"/>
      <c r="O79" s="291"/>
      <c r="P79" s="1260"/>
      <c r="Q79" s="1260"/>
    </row>
    <row r="80" spans="1:23" ht="18.75" customHeight="1" x14ac:dyDescent="0.2">
      <c r="A80" s="1477"/>
      <c r="B80" s="35"/>
      <c r="C80" s="322"/>
      <c r="D80" s="1552" t="s">
        <v>118</v>
      </c>
      <c r="E80" s="323"/>
      <c r="F80" s="71"/>
      <c r="G80" s="304"/>
      <c r="H80" s="1277"/>
      <c r="I80" s="1281"/>
      <c r="J80" s="324"/>
      <c r="K80" s="1240"/>
      <c r="L80" s="1240"/>
      <c r="M80" s="1577" t="s">
        <v>119</v>
      </c>
      <c r="N80" s="91">
        <v>805</v>
      </c>
      <c r="O80" s="92">
        <v>850</v>
      </c>
      <c r="P80" s="93">
        <v>850</v>
      </c>
      <c r="Q80" s="93"/>
    </row>
    <row r="81" spans="1:25" ht="17.25" customHeight="1" x14ac:dyDescent="0.2">
      <c r="A81" s="1477"/>
      <c r="B81" s="35"/>
      <c r="C81" s="322"/>
      <c r="D81" s="1553"/>
      <c r="E81" s="323"/>
      <c r="F81" s="71"/>
      <c r="G81" s="304"/>
      <c r="H81" s="1277"/>
      <c r="I81" s="1281"/>
      <c r="J81" s="324"/>
      <c r="K81" s="1240"/>
      <c r="L81" s="324"/>
      <c r="M81" s="1578"/>
      <c r="N81" s="48"/>
      <c r="O81" s="255"/>
      <c r="P81" s="50"/>
      <c r="Q81" s="50"/>
    </row>
    <row r="82" spans="1:25" ht="18.75" customHeight="1" x14ac:dyDescent="0.2">
      <c r="A82" s="1469"/>
      <c r="B82" s="35"/>
      <c r="C82" s="322"/>
      <c r="D82" s="1553"/>
      <c r="E82" s="323"/>
      <c r="F82" s="71"/>
      <c r="G82" s="325"/>
      <c r="H82" s="1277"/>
      <c r="I82" s="1281"/>
      <c r="J82" s="324"/>
      <c r="K82" s="1240"/>
      <c r="L82" s="324"/>
      <c r="M82" s="1578"/>
      <c r="N82" s="48"/>
      <c r="O82" s="255"/>
      <c r="P82" s="50"/>
      <c r="Q82" s="50"/>
      <c r="S82" s="7"/>
    </row>
    <row r="83" spans="1:25" ht="28.5" customHeight="1" x14ac:dyDescent="0.2">
      <c r="A83" s="1471"/>
      <c r="B83" s="35"/>
      <c r="C83" s="322"/>
      <c r="D83" s="1242" t="s">
        <v>120</v>
      </c>
      <c r="E83" s="323"/>
      <c r="F83" s="71"/>
      <c r="G83" s="304"/>
      <c r="H83" s="1239"/>
      <c r="I83" s="1273"/>
      <c r="J83" s="313"/>
      <c r="K83" s="1244"/>
      <c r="L83" s="313"/>
      <c r="M83" s="1263"/>
      <c r="N83" s="310"/>
      <c r="O83" s="311"/>
      <c r="P83" s="1259"/>
      <c r="Q83" s="1259"/>
      <c r="U83" s="7"/>
      <c r="V83" s="7"/>
    </row>
    <row r="84" spans="1:25" ht="21" customHeight="1" x14ac:dyDescent="0.2">
      <c r="A84" s="1469"/>
      <c r="B84" s="35"/>
      <c r="C84" s="60"/>
      <c r="D84" s="1597" t="s">
        <v>121</v>
      </c>
      <c r="E84" s="303"/>
      <c r="F84" s="71"/>
      <c r="G84" s="304"/>
      <c r="H84" s="1239"/>
      <c r="I84" s="1273"/>
      <c r="J84" s="313"/>
      <c r="K84" s="1244"/>
      <c r="L84" s="1244"/>
      <c r="M84" s="1606"/>
      <c r="N84" s="1264"/>
      <c r="O84" s="311"/>
      <c r="P84" s="1259"/>
      <c r="Q84" s="1259"/>
      <c r="T84" s="7"/>
      <c r="U84" s="7"/>
    </row>
    <row r="85" spans="1:25" ht="21" customHeight="1" x14ac:dyDescent="0.2">
      <c r="A85" s="1469"/>
      <c r="B85" s="35"/>
      <c r="C85" s="60"/>
      <c r="D85" s="1587"/>
      <c r="E85" s="303"/>
      <c r="F85" s="71"/>
      <c r="G85" s="304"/>
      <c r="H85" s="1239"/>
      <c r="I85" s="1273"/>
      <c r="J85" s="313"/>
      <c r="K85" s="1244"/>
      <c r="L85" s="1244"/>
      <c r="M85" s="1606"/>
      <c r="N85" s="1264"/>
      <c r="O85" s="311"/>
      <c r="P85" s="1259"/>
      <c r="Q85" s="1259"/>
      <c r="T85" s="7"/>
      <c r="U85" s="7"/>
    </row>
    <row r="86" spans="1:25" ht="18.75" customHeight="1" x14ac:dyDescent="0.2">
      <c r="A86" s="1469"/>
      <c r="B86" s="35"/>
      <c r="C86" s="60"/>
      <c r="D86" s="1587" t="s">
        <v>122</v>
      </c>
      <c r="E86" s="303"/>
      <c r="F86" s="71"/>
      <c r="G86" s="304"/>
      <c r="H86" s="1239"/>
      <c r="I86" s="1273"/>
      <c r="J86" s="313"/>
      <c r="K86" s="1244"/>
      <c r="L86" s="1244"/>
      <c r="M86" s="1263"/>
      <c r="N86" s="1264"/>
      <c r="O86" s="311"/>
      <c r="P86" s="1259"/>
      <c r="Q86" s="1259"/>
      <c r="S86" s="7"/>
      <c r="T86" s="7"/>
    </row>
    <row r="87" spans="1:25" ht="18.75" customHeight="1" x14ac:dyDescent="0.2">
      <c r="A87" s="1469"/>
      <c r="B87" s="35"/>
      <c r="C87" s="322"/>
      <c r="D87" s="1587"/>
      <c r="E87" s="328"/>
      <c r="F87" s="71"/>
      <c r="G87" s="304"/>
      <c r="H87" s="1239"/>
      <c r="I87" s="1273"/>
      <c r="J87" s="313"/>
      <c r="K87" s="1244"/>
      <c r="L87" s="1244"/>
      <c r="M87" s="1263"/>
      <c r="N87" s="1264"/>
      <c r="O87" s="311"/>
      <c r="P87" s="1259"/>
      <c r="Q87" s="1259"/>
      <c r="S87" s="7"/>
      <c r="T87" s="7"/>
    </row>
    <row r="88" spans="1:25" ht="18.75" customHeight="1" x14ac:dyDescent="0.2">
      <c r="A88" s="1469"/>
      <c r="B88" s="35"/>
      <c r="C88" s="322"/>
      <c r="D88" s="1587"/>
      <c r="E88" s="328"/>
      <c r="F88" s="71"/>
      <c r="G88" s="304"/>
      <c r="H88" s="1239"/>
      <c r="I88" s="1273"/>
      <c r="J88" s="313"/>
      <c r="K88" s="1244"/>
      <c r="L88" s="1244"/>
      <c r="M88" s="1263"/>
      <c r="N88" s="1264"/>
      <c r="O88" s="311"/>
      <c r="P88" s="1259"/>
      <c r="Q88" s="1259"/>
      <c r="S88" s="7"/>
      <c r="T88" s="7"/>
    </row>
    <row r="89" spans="1:25" ht="28.5" customHeight="1" x14ac:dyDescent="0.2">
      <c r="A89" s="1469"/>
      <c r="B89" s="35"/>
      <c r="C89" s="322"/>
      <c r="D89" s="1587" t="s">
        <v>123</v>
      </c>
      <c r="E89" s="328"/>
      <c r="F89" s="71"/>
      <c r="G89" s="84"/>
      <c r="H89" s="1239"/>
      <c r="I89" s="1273"/>
      <c r="J89" s="313"/>
      <c r="K89" s="1244"/>
      <c r="L89" s="1244"/>
      <c r="M89" s="1266" t="s">
        <v>124</v>
      </c>
      <c r="N89" s="329">
        <v>1</v>
      </c>
      <c r="O89" s="262"/>
      <c r="P89" s="1260"/>
      <c r="Q89" s="81"/>
      <c r="R89" s="330"/>
      <c r="S89" s="7"/>
      <c r="T89" s="7"/>
    </row>
    <row r="90" spans="1:25" ht="28.5" customHeight="1" x14ac:dyDescent="0.2">
      <c r="A90" s="1469"/>
      <c r="B90" s="35"/>
      <c r="C90" s="322"/>
      <c r="D90" s="1587"/>
      <c r="E90" s="328"/>
      <c r="F90" s="71"/>
      <c r="G90" s="84"/>
      <c r="H90" s="1239"/>
      <c r="I90" s="1273"/>
      <c r="J90" s="313"/>
      <c r="K90" s="1244"/>
      <c r="L90" s="1244"/>
      <c r="M90" s="331" t="s">
        <v>125</v>
      </c>
      <c r="N90" s="332">
        <v>100</v>
      </c>
      <c r="O90" s="262"/>
      <c r="P90" s="295"/>
      <c r="Q90" s="81"/>
      <c r="S90" s="7"/>
      <c r="T90" s="7"/>
    </row>
    <row r="91" spans="1:25" ht="16.5" customHeight="1" x14ac:dyDescent="0.2">
      <c r="A91" s="1469"/>
      <c r="B91" s="35"/>
      <c r="C91" s="322"/>
      <c r="D91" s="1587"/>
      <c r="E91" s="328"/>
      <c r="F91" s="71"/>
      <c r="G91" s="84"/>
      <c r="H91" s="1239"/>
      <c r="I91" s="1273"/>
      <c r="J91" s="313"/>
      <c r="K91" s="1244"/>
      <c r="L91" s="1244"/>
      <c r="M91" s="331" t="s">
        <v>126</v>
      </c>
      <c r="N91" s="44"/>
      <c r="O91" s="262">
        <v>100</v>
      </c>
      <c r="P91" s="46"/>
      <c r="Q91" s="81"/>
      <c r="S91" s="7"/>
      <c r="T91" s="7"/>
      <c r="U91" s="7"/>
    </row>
    <row r="92" spans="1:25" ht="28.5" customHeight="1" x14ac:dyDescent="0.2">
      <c r="A92" s="1469"/>
      <c r="B92" s="35"/>
      <c r="C92" s="322"/>
      <c r="D92" s="1587"/>
      <c r="E92" s="328"/>
      <c r="F92" s="71"/>
      <c r="G92" s="333"/>
      <c r="H92" s="1239"/>
      <c r="I92" s="1273"/>
      <c r="J92" s="313"/>
      <c r="K92" s="1244"/>
      <c r="L92" s="1244"/>
      <c r="M92" s="331" t="s">
        <v>127</v>
      </c>
      <c r="N92" s="334"/>
      <c r="O92" s="226">
        <v>100</v>
      </c>
      <c r="P92" s="93"/>
      <c r="Q92" s="93"/>
      <c r="S92" s="7"/>
      <c r="T92" s="7"/>
    </row>
    <row r="93" spans="1:25" ht="22.5" customHeight="1" x14ac:dyDescent="0.2">
      <c r="A93" s="1477"/>
      <c r="B93" s="35"/>
      <c r="C93" s="322"/>
      <c r="D93" s="1597" t="s">
        <v>128</v>
      </c>
      <c r="E93" s="1568" t="s">
        <v>129</v>
      </c>
      <c r="F93" s="71"/>
      <c r="G93" s="84"/>
      <c r="H93" s="1337"/>
      <c r="I93" s="1365"/>
      <c r="J93" s="313"/>
      <c r="K93" s="1338"/>
      <c r="L93" s="1338"/>
      <c r="M93" s="1590" t="s">
        <v>130</v>
      </c>
      <c r="N93" s="91">
        <v>1</v>
      </c>
      <c r="O93" s="1603"/>
      <c r="P93" s="1594"/>
      <c r="Q93" s="1349"/>
      <c r="U93" s="7"/>
    </row>
    <row r="94" spans="1:25" ht="22.5" customHeight="1" x14ac:dyDescent="0.2">
      <c r="A94" s="1477"/>
      <c r="B94" s="35"/>
      <c r="C94" s="322"/>
      <c r="D94" s="1587"/>
      <c r="E94" s="1568"/>
      <c r="F94" s="71"/>
      <c r="G94" s="304"/>
      <c r="H94" s="1337"/>
      <c r="I94" s="1365"/>
      <c r="J94" s="313"/>
      <c r="K94" s="1338"/>
      <c r="L94" s="313"/>
      <c r="M94" s="1590"/>
      <c r="N94" s="48"/>
      <c r="O94" s="1604"/>
      <c r="P94" s="1595"/>
      <c r="Q94" s="1350"/>
      <c r="U94" s="7"/>
      <c r="Y94" s="7"/>
    </row>
    <row r="95" spans="1:25" ht="22.5" customHeight="1" x14ac:dyDescent="0.2">
      <c r="A95" s="1477"/>
      <c r="B95" s="35"/>
      <c r="C95" s="60"/>
      <c r="D95" s="1598"/>
      <c r="E95" s="1584"/>
      <c r="F95" s="71"/>
      <c r="G95" s="325"/>
      <c r="H95" s="1463"/>
      <c r="I95" s="1464"/>
      <c r="J95" s="337"/>
      <c r="K95" s="336"/>
      <c r="L95" s="1465"/>
      <c r="M95" s="1602"/>
      <c r="N95" s="79"/>
      <c r="O95" s="1605"/>
      <c r="P95" s="1596"/>
      <c r="Q95" s="1351"/>
      <c r="U95" s="7"/>
    </row>
    <row r="96" spans="1:25" ht="25.5" customHeight="1" x14ac:dyDescent="0.2">
      <c r="A96" s="1477"/>
      <c r="B96" s="35"/>
      <c r="C96" s="338"/>
      <c r="D96" s="1544" t="s">
        <v>131</v>
      </c>
      <c r="E96" s="339"/>
      <c r="F96" s="340"/>
      <c r="G96" s="341"/>
      <c r="H96" s="214"/>
      <c r="I96" s="774"/>
      <c r="J96" s="499"/>
      <c r="K96" s="1244"/>
      <c r="L96" s="313"/>
      <c r="M96" s="1253" t="s">
        <v>132</v>
      </c>
      <c r="N96" s="48">
        <v>1</v>
      </c>
      <c r="O96" s="255"/>
      <c r="P96" s="50"/>
      <c r="Q96" s="50"/>
      <c r="T96" s="7"/>
      <c r="U96" s="7"/>
    </row>
    <row r="97" spans="1:25" ht="27" customHeight="1" x14ac:dyDescent="0.2">
      <c r="A97" s="1477"/>
      <c r="B97" s="35"/>
      <c r="C97" s="344"/>
      <c r="D97" s="1571"/>
      <c r="E97" s="1249"/>
      <c r="F97" s="340"/>
      <c r="G97" s="341"/>
      <c r="H97" s="1239"/>
      <c r="I97" s="1273"/>
      <c r="J97" s="313"/>
      <c r="K97" s="1244"/>
      <c r="L97" s="313"/>
      <c r="M97" s="1253"/>
      <c r="N97" s="48"/>
      <c r="O97" s="255"/>
      <c r="P97" s="50"/>
      <c r="Q97" s="50"/>
      <c r="T97" s="7"/>
      <c r="U97" s="7"/>
    </row>
    <row r="98" spans="1:25" ht="21.75" customHeight="1" x14ac:dyDescent="0.2">
      <c r="A98" s="1477"/>
      <c r="B98" s="35"/>
      <c r="C98" s="60"/>
      <c r="D98" s="1597" t="s">
        <v>133</v>
      </c>
      <c r="E98" s="303"/>
      <c r="F98" s="71"/>
      <c r="G98" s="304"/>
      <c r="H98" s="1239"/>
      <c r="I98" s="1273"/>
      <c r="J98" s="313"/>
      <c r="K98" s="1244"/>
      <c r="L98" s="1244"/>
      <c r="M98" s="1253"/>
      <c r="N98" s="48"/>
      <c r="O98" s="255"/>
      <c r="P98" s="50"/>
      <c r="Q98" s="50"/>
      <c r="V98" s="7"/>
    </row>
    <row r="99" spans="1:25" ht="21.75" customHeight="1" x14ac:dyDescent="0.2">
      <c r="A99" s="1469"/>
      <c r="B99" s="35"/>
      <c r="C99" s="345"/>
      <c r="D99" s="1598"/>
      <c r="E99" s="303"/>
      <c r="F99" s="71"/>
      <c r="G99" s="304"/>
      <c r="H99" s="1239"/>
      <c r="I99" s="1273"/>
      <c r="J99" s="313"/>
      <c r="K99" s="1244"/>
      <c r="L99" s="298"/>
      <c r="M99" s="1266"/>
      <c r="N99" s="79"/>
      <c r="O99" s="262"/>
      <c r="P99" s="81"/>
      <c r="Q99" s="81"/>
      <c r="T99" s="7"/>
    </row>
    <row r="100" spans="1:25" ht="14.25" customHeight="1" x14ac:dyDescent="0.2">
      <c r="A100" s="1469"/>
      <c r="B100" s="35"/>
      <c r="C100" s="346"/>
      <c r="D100" s="1543" t="s">
        <v>134</v>
      </c>
      <c r="E100" s="347"/>
      <c r="F100" s="340"/>
      <c r="G100" s="1238"/>
      <c r="H100" s="1239"/>
      <c r="I100" s="1273"/>
      <c r="J100" s="313"/>
      <c r="K100" s="1244"/>
      <c r="L100" s="313"/>
      <c r="M100" s="1253" t="s">
        <v>135</v>
      </c>
      <c r="N100" s="48">
        <v>7</v>
      </c>
      <c r="O100" s="255">
        <v>7</v>
      </c>
      <c r="P100" s="50">
        <v>7</v>
      </c>
      <c r="Q100" s="50"/>
      <c r="T100" s="7"/>
      <c r="V100" s="7"/>
    </row>
    <row r="101" spans="1:25" ht="14.25" customHeight="1" x14ac:dyDescent="0.2">
      <c r="A101" s="1469"/>
      <c r="B101" s="35"/>
      <c r="C101" s="346"/>
      <c r="D101" s="1544"/>
      <c r="E101" s="347"/>
      <c r="F101" s="340"/>
      <c r="G101" s="341"/>
      <c r="H101" s="1239"/>
      <c r="I101" s="1273"/>
      <c r="J101" s="313"/>
      <c r="K101" s="1244"/>
      <c r="L101" s="313"/>
      <c r="M101" s="1253"/>
      <c r="N101" s="48"/>
      <c r="O101" s="255"/>
      <c r="P101" s="50"/>
      <c r="Q101" s="50"/>
      <c r="R101" s="7"/>
    </row>
    <row r="102" spans="1:25" ht="13.5" thickBot="1" x14ac:dyDescent="0.25">
      <c r="A102" s="1472"/>
      <c r="B102" s="19"/>
      <c r="C102" s="348"/>
      <c r="D102" s="1555"/>
      <c r="E102" s="349"/>
      <c r="F102" s="1270"/>
      <c r="G102" s="267" t="s">
        <v>30</v>
      </c>
      <c r="H102" s="142">
        <f>SUM(H67:H101)</f>
        <v>4679.2</v>
      </c>
      <c r="I102" s="703">
        <f>SUM(I67:I101)</f>
        <v>4896.2</v>
      </c>
      <c r="J102" s="703">
        <f>SUM(J67:J101)</f>
        <v>217</v>
      </c>
      <c r="K102" s="142">
        <f>SUM(K67:K101)</f>
        <v>4813.5999999999995</v>
      </c>
      <c r="L102" s="142">
        <f>SUM(L67:L101)</f>
        <v>4770.1000000000004</v>
      </c>
      <c r="M102" s="1285"/>
      <c r="N102" s="189"/>
      <c r="O102" s="351"/>
      <c r="P102" s="352"/>
      <c r="Q102" s="352"/>
      <c r="T102" s="7"/>
    </row>
    <row r="103" spans="1:25" ht="17.25" customHeight="1" x14ac:dyDescent="0.2">
      <c r="A103" s="1470" t="s">
        <v>21</v>
      </c>
      <c r="B103" s="354" t="s">
        <v>32</v>
      </c>
      <c r="C103" s="355" t="s">
        <v>32</v>
      </c>
      <c r="D103" s="1271" t="s">
        <v>136</v>
      </c>
      <c r="E103" s="357"/>
      <c r="F103" s="358"/>
      <c r="G103" s="115"/>
      <c r="H103" s="359"/>
      <c r="I103" s="887"/>
      <c r="J103" s="889"/>
      <c r="K103" s="359"/>
      <c r="L103" s="359"/>
      <c r="M103" s="1294"/>
      <c r="N103" s="240"/>
      <c r="O103" s="30"/>
      <c r="P103" s="31"/>
      <c r="Q103" s="31"/>
      <c r="T103" s="7"/>
      <c r="U103" s="7"/>
    </row>
    <row r="104" spans="1:25" ht="68.25" customHeight="1" x14ac:dyDescent="0.2">
      <c r="A104" s="1471"/>
      <c r="B104" s="35"/>
      <c r="C104" s="154"/>
      <c r="D104" s="1242" t="s">
        <v>137</v>
      </c>
      <c r="E104" s="361"/>
      <c r="F104" s="1585">
        <v>2</v>
      </c>
      <c r="G104" s="1293" t="s">
        <v>26</v>
      </c>
      <c r="H104" s="1239">
        <v>57.2</v>
      </c>
      <c r="I104" s="1273">
        <v>57.2</v>
      </c>
      <c r="J104" s="313"/>
      <c r="K104" s="1244">
        <v>116.5</v>
      </c>
      <c r="L104" s="1244"/>
      <c r="M104" s="331" t="s">
        <v>138</v>
      </c>
      <c r="N104" s="44">
        <v>3</v>
      </c>
      <c r="O104" s="226"/>
      <c r="P104" s="46"/>
      <c r="Q104" s="46"/>
      <c r="T104" s="7"/>
    </row>
    <row r="105" spans="1:25" ht="31.5" customHeight="1" x14ac:dyDescent="0.2">
      <c r="A105" s="1471"/>
      <c r="B105" s="35"/>
      <c r="C105" s="362"/>
      <c r="D105" s="1543" t="s">
        <v>139</v>
      </c>
      <c r="E105" s="363"/>
      <c r="F105" s="1585"/>
      <c r="G105" s="1293"/>
      <c r="H105" s="1239"/>
      <c r="I105" s="1273"/>
      <c r="J105" s="313"/>
      <c r="K105" s="1244"/>
      <c r="L105" s="1244"/>
      <c r="M105" s="331" t="s">
        <v>140</v>
      </c>
      <c r="N105" s="44">
        <v>100</v>
      </c>
      <c r="O105" s="255"/>
      <c r="P105" s="81"/>
      <c r="Q105" s="50"/>
      <c r="T105" s="7"/>
      <c r="U105" s="7"/>
    </row>
    <row r="106" spans="1:25" ht="30" customHeight="1" x14ac:dyDescent="0.2">
      <c r="A106" s="1471"/>
      <c r="B106" s="35"/>
      <c r="C106" s="364"/>
      <c r="D106" s="1571"/>
      <c r="E106" s="361"/>
      <c r="F106" s="1585"/>
      <c r="G106" s="1293"/>
      <c r="H106" s="1239"/>
      <c r="I106" s="1273"/>
      <c r="J106" s="313"/>
      <c r="K106" s="1244"/>
      <c r="L106" s="1244"/>
      <c r="M106" s="331" t="s">
        <v>141</v>
      </c>
      <c r="N106" s="44">
        <v>100</v>
      </c>
      <c r="O106" s="49"/>
      <c r="P106" s="81"/>
      <c r="Q106" s="81"/>
      <c r="T106" s="7"/>
      <c r="U106" s="7"/>
    </row>
    <row r="107" spans="1:25" ht="29.25" customHeight="1" x14ac:dyDescent="0.2">
      <c r="A107" s="1471"/>
      <c r="B107" s="35"/>
      <c r="C107" s="364"/>
      <c r="D107" s="1543" t="s">
        <v>142</v>
      </c>
      <c r="E107" s="365"/>
      <c r="F107" s="1585"/>
      <c r="G107" s="1293"/>
      <c r="H107" s="1239"/>
      <c r="I107" s="1273"/>
      <c r="J107" s="313"/>
      <c r="K107" s="1549"/>
      <c r="L107" s="1600"/>
      <c r="M107" s="366" t="s">
        <v>143</v>
      </c>
      <c r="N107" s="91">
        <v>3</v>
      </c>
      <c r="O107" s="247">
        <v>1</v>
      </c>
      <c r="P107" s="93"/>
      <c r="Q107" s="93"/>
      <c r="T107" s="7"/>
      <c r="U107" s="7"/>
    </row>
    <row r="108" spans="1:25" ht="42.75" customHeight="1" x14ac:dyDescent="0.2">
      <c r="A108" s="1471"/>
      <c r="B108" s="35"/>
      <c r="C108" s="364"/>
      <c r="D108" s="1571"/>
      <c r="E108" s="365"/>
      <c r="F108" s="1576"/>
      <c r="G108" s="1293"/>
      <c r="H108" s="1239"/>
      <c r="I108" s="1273"/>
      <c r="J108" s="313"/>
      <c r="K108" s="1599"/>
      <c r="L108" s="1601"/>
      <c r="M108" s="367"/>
      <c r="N108" s="79"/>
      <c r="O108" s="262"/>
      <c r="P108" s="81"/>
      <c r="Q108" s="81"/>
      <c r="T108" s="7"/>
      <c r="U108" s="7"/>
    </row>
    <row r="109" spans="1:25" ht="37.5" customHeight="1" x14ac:dyDescent="0.2">
      <c r="A109" s="1471"/>
      <c r="B109" s="35"/>
      <c r="C109" s="364"/>
      <c r="D109" s="1543" t="s">
        <v>144</v>
      </c>
      <c r="E109" s="365"/>
      <c r="F109" s="1360">
        <v>5</v>
      </c>
      <c r="G109" s="1376" t="s">
        <v>26</v>
      </c>
      <c r="H109" s="131">
        <v>53</v>
      </c>
      <c r="I109" s="1385">
        <v>53</v>
      </c>
      <c r="J109" s="695"/>
      <c r="K109" s="1374">
        <v>284</v>
      </c>
      <c r="L109" s="289">
        <v>368</v>
      </c>
      <c r="M109" s="368" t="s">
        <v>145</v>
      </c>
      <c r="N109" s="300">
        <v>1</v>
      </c>
      <c r="O109" s="369"/>
      <c r="P109" s="93"/>
      <c r="Q109" s="436"/>
      <c r="R109" s="330"/>
      <c r="S109" s="330"/>
      <c r="T109" s="330"/>
      <c r="U109" s="7"/>
      <c r="Y109" s="7"/>
    </row>
    <row r="110" spans="1:25" ht="18.75" customHeight="1" x14ac:dyDescent="0.2">
      <c r="A110" s="1471"/>
      <c r="B110" s="35"/>
      <c r="C110" s="362"/>
      <c r="D110" s="1571"/>
      <c r="E110" s="365"/>
      <c r="F110" s="1450"/>
      <c r="G110" s="1457"/>
      <c r="H110" s="1446"/>
      <c r="I110" s="1452"/>
      <c r="J110" s="313"/>
      <c r="K110" s="1448"/>
      <c r="L110" s="1451"/>
      <c r="M110" s="374" t="s">
        <v>146</v>
      </c>
      <c r="N110" s="294"/>
      <c r="O110" s="377">
        <v>40</v>
      </c>
      <c r="P110" s="46">
        <v>100</v>
      </c>
      <c r="Q110" s="302"/>
      <c r="T110" s="7"/>
      <c r="U110" s="7"/>
    </row>
    <row r="111" spans="1:25" ht="30.75" customHeight="1" x14ac:dyDescent="0.2">
      <c r="A111" s="1471"/>
      <c r="B111" s="35"/>
      <c r="C111" s="364"/>
      <c r="D111" s="375" t="s">
        <v>147</v>
      </c>
      <c r="E111" s="1466"/>
      <c r="F111" s="1352"/>
      <c r="G111" s="1291"/>
      <c r="H111" s="214"/>
      <c r="I111" s="774"/>
      <c r="J111" s="499"/>
      <c r="K111" s="215"/>
      <c r="L111" s="373"/>
      <c r="M111" s="923" t="s">
        <v>145</v>
      </c>
      <c r="N111" s="310">
        <v>1</v>
      </c>
      <c r="O111" s="438"/>
      <c r="P111" s="50"/>
      <c r="Q111" s="439"/>
      <c r="T111" s="7"/>
      <c r="Y111" s="7"/>
    </row>
    <row r="112" spans="1:25" ht="19.5" customHeight="1" x14ac:dyDescent="0.2">
      <c r="A112" s="1471"/>
      <c r="B112" s="35"/>
      <c r="C112" s="364"/>
      <c r="D112" s="375"/>
      <c r="E112" s="372"/>
      <c r="F112" s="1353"/>
      <c r="G112" s="1291"/>
      <c r="H112" s="214"/>
      <c r="I112" s="774"/>
      <c r="J112" s="499"/>
      <c r="K112" s="215"/>
      <c r="L112" s="373"/>
      <c r="M112" s="376" t="s">
        <v>148</v>
      </c>
      <c r="N112" s="294"/>
      <c r="O112" s="377">
        <v>1</v>
      </c>
      <c r="P112" s="46"/>
      <c r="Q112" s="302"/>
      <c r="T112" s="7"/>
    </row>
    <row r="113" spans="1:24" ht="29.25" customHeight="1" x14ac:dyDescent="0.2">
      <c r="A113" s="1471"/>
      <c r="B113" s="35"/>
      <c r="C113" s="364"/>
      <c r="D113" s="1543" t="s">
        <v>149</v>
      </c>
      <c r="E113" s="365"/>
      <c r="F113" s="1250">
        <v>6</v>
      </c>
      <c r="G113" s="1292" t="s">
        <v>26</v>
      </c>
      <c r="H113" s="131">
        <v>102.9</v>
      </c>
      <c r="I113" s="1279">
        <v>102.9</v>
      </c>
      <c r="J113" s="695"/>
      <c r="K113" s="1284">
        <v>100</v>
      </c>
      <c r="L113" s="1290"/>
      <c r="M113" s="1252" t="s">
        <v>140</v>
      </c>
      <c r="N113" s="48">
        <v>100</v>
      </c>
      <c r="O113" s="255"/>
      <c r="P113" s="50"/>
      <c r="Q113" s="50"/>
      <c r="R113" s="330"/>
      <c r="T113" s="7"/>
    </row>
    <row r="114" spans="1:24" ht="30" customHeight="1" x14ac:dyDescent="0.2">
      <c r="A114" s="1471"/>
      <c r="B114" s="35"/>
      <c r="C114" s="364"/>
      <c r="D114" s="1544"/>
      <c r="E114" s="361"/>
      <c r="F114" s="1256"/>
      <c r="G114" s="1293"/>
      <c r="H114" s="1239"/>
      <c r="I114" s="1273"/>
      <c r="J114" s="313"/>
      <c r="K114" s="1262"/>
      <c r="L114" s="1262"/>
      <c r="M114" s="331" t="s">
        <v>150</v>
      </c>
      <c r="N114" s="44">
        <v>1</v>
      </c>
      <c r="O114" s="226"/>
      <c r="P114" s="46"/>
      <c r="Q114" s="46"/>
      <c r="T114" s="7"/>
    </row>
    <row r="115" spans="1:24" ht="29.25" customHeight="1" x14ac:dyDescent="0.2">
      <c r="A115" s="1471"/>
      <c r="B115" s="35"/>
      <c r="C115" s="364"/>
      <c r="D115" s="1248"/>
      <c r="E115" s="365"/>
      <c r="F115" s="1256"/>
      <c r="G115" s="1293"/>
      <c r="H115" s="1239"/>
      <c r="I115" s="1273"/>
      <c r="J115" s="313"/>
      <c r="K115" s="1244"/>
      <c r="L115" s="1262"/>
      <c r="M115" s="1266" t="s">
        <v>151</v>
      </c>
      <c r="N115" s="79"/>
      <c r="O115" s="262">
        <v>100</v>
      </c>
      <c r="P115" s="81"/>
      <c r="Q115" s="81"/>
      <c r="T115" s="7"/>
      <c r="V115" s="7"/>
    </row>
    <row r="116" spans="1:24" ht="30" customHeight="1" x14ac:dyDescent="0.2">
      <c r="A116" s="1471"/>
      <c r="B116" s="35"/>
      <c r="C116" s="364"/>
      <c r="D116" s="1242" t="s">
        <v>152</v>
      </c>
      <c r="E116" s="363"/>
      <c r="F116" s="1256"/>
      <c r="G116" s="1293"/>
      <c r="H116" s="1239"/>
      <c r="I116" s="1273"/>
      <c r="J116" s="313"/>
      <c r="K116" s="1244"/>
      <c r="L116" s="1262"/>
      <c r="M116" s="1252" t="s">
        <v>153</v>
      </c>
      <c r="N116" s="91">
        <v>138</v>
      </c>
      <c r="O116" s="247"/>
      <c r="P116" s="93"/>
      <c r="Q116" s="93"/>
      <c r="R116" s="33"/>
      <c r="T116" s="7"/>
    </row>
    <row r="117" spans="1:24" ht="18" customHeight="1" thickBot="1" x14ac:dyDescent="0.25">
      <c r="A117" s="1471"/>
      <c r="B117" s="35"/>
      <c r="C117" s="382"/>
      <c r="D117" s="383"/>
      <c r="E117" s="384"/>
      <c r="F117" s="1270"/>
      <c r="G117" s="141" t="s">
        <v>30</v>
      </c>
      <c r="H117" s="385">
        <f>SUM(H103:H116)</f>
        <v>213.10000000000002</v>
      </c>
      <c r="I117" s="925">
        <f>SUM(I103:I116)</f>
        <v>213.10000000000002</v>
      </c>
      <c r="J117" s="926"/>
      <c r="K117" s="386">
        <f>SUM(K103:K116)</f>
        <v>500.5</v>
      </c>
      <c r="L117" s="386">
        <f>SUM(L103:L116)</f>
        <v>368</v>
      </c>
      <c r="M117" s="387"/>
      <c r="N117" s="310"/>
      <c r="O117" s="190"/>
      <c r="P117" s="352"/>
      <c r="Q117" s="191"/>
      <c r="T117" s="7"/>
      <c r="W117" s="7"/>
    </row>
    <row r="118" spans="1:24" ht="14.25" customHeight="1" x14ac:dyDescent="0.2">
      <c r="A118" s="1473" t="s">
        <v>21</v>
      </c>
      <c r="B118" s="20" t="s">
        <v>32</v>
      </c>
      <c r="C118" s="178" t="s">
        <v>51</v>
      </c>
      <c r="D118" s="1586" t="s">
        <v>154</v>
      </c>
      <c r="E118" s="388"/>
      <c r="F118" s="1269">
        <v>6</v>
      </c>
      <c r="G118" s="64" t="s">
        <v>26</v>
      </c>
      <c r="H118" s="1221">
        <v>130.80000000000001</v>
      </c>
      <c r="I118" s="389">
        <v>130.80000000000001</v>
      </c>
      <c r="J118" s="1210"/>
      <c r="K118" s="390">
        <v>146.6</v>
      </c>
      <c r="L118" s="391">
        <v>146.6</v>
      </c>
      <c r="M118" s="1589" t="s">
        <v>155</v>
      </c>
      <c r="N118" s="67">
        <v>7</v>
      </c>
      <c r="O118" s="392">
        <v>7</v>
      </c>
      <c r="P118" s="69">
        <v>7</v>
      </c>
      <c r="Q118" s="69"/>
      <c r="R118" s="172"/>
    </row>
    <row r="119" spans="1:24" ht="14.25" customHeight="1" x14ac:dyDescent="0.2">
      <c r="A119" s="1469"/>
      <c r="B119" s="35"/>
      <c r="C119" s="393"/>
      <c r="D119" s="1587"/>
      <c r="E119" s="1287"/>
      <c r="F119" s="71"/>
      <c r="G119" s="395" t="s">
        <v>156</v>
      </c>
      <c r="H119" s="629">
        <v>15.8</v>
      </c>
      <c r="I119" s="1281">
        <v>15.8</v>
      </c>
      <c r="J119" s="873"/>
      <c r="K119" s="397"/>
      <c r="L119" s="398"/>
      <c r="M119" s="1590"/>
      <c r="N119" s="308"/>
      <c r="O119" s="311"/>
      <c r="P119" s="1259"/>
      <c r="Q119" s="1259"/>
      <c r="R119" s="172"/>
    </row>
    <row r="120" spans="1:24" ht="13.5" customHeight="1" thickBot="1" x14ac:dyDescent="0.25">
      <c r="A120" s="1472"/>
      <c r="B120" s="19"/>
      <c r="C120" s="348"/>
      <c r="D120" s="1588"/>
      <c r="E120" s="384"/>
      <c r="F120" s="1270"/>
      <c r="G120" s="141" t="s">
        <v>30</v>
      </c>
      <c r="H120" s="56">
        <f>SUM(H118:H119)</f>
        <v>146.60000000000002</v>
      </c>
      <c r="I120" s="617">
        <f>SUM(I118:I119)</f>
        <v>146.60000000000002</v>
      </c>
      <c r="J120" s="616"/>
      <c r="K120" s="57">
        <f>SUM(K118)</f>
        <v>146.6</v>
      </c>
      <c r="L120" s="57">
        <f>SUM(L118)</f>
        <v>146.6</v>
      </c>
      <c r="M120" s="1591"/>
      <c r="N120" s="189"/>
      <c r="O120" s="399"/>
      <c r="P120" s="400"/>
      <c r="Q120" s="400"/>
      <c r="R120" s="1208"/>
      <c r="T120" s="7"/>
    </row>
    <row r="121" spans="1:24" ht="15.75" customHeight="1" x14ac:dyDescent="0.2">
      <c r="A121" s="1470" t="s">
        <v>21</v>
      </c>
      <c r="B121" s="20" t="s">
        <v>32</v>
      </c>
      <c r="C121" s="401" t="s">
        <v>58</v>
      </c>
      <c r="D121" s="1592" t="s">
        <v>157</v>
      </c>
      <c r="E121" s="402"/>
      <c r="F121" s="1269"/>
      <c r="G121" s="403"/>
      <c r="H121" s="404"/>
      <c r="I121" s="1223"/>
      <c r="J121" s="1216"/>
      <c r="K121" s="405"/>
      <c r="L121" s="405"/>
      <c r="M121" s="406"/>
      <c r="N121" s="181"/>
      <c r="O121" s="392"/>
      <c r="P121" s="69"/>
      <c r="Q121" s="69"/>
      <c r="U121" s="7"/>
      <c r="V121" s="7"/>
    </row>
    <row r="122" spans="1:24" ht="15.75" customHeight="1" x14ac:dyDescent="0.2">
      <c r="A122" s="1471"/>
      <c r="B122" s="35"/>
      <c r="C122" s="322"/>
      <c r="D122" s="1593"/>
      <c r="E122" s="328"/>
      <c r="F122" s="71"/>
      <c r="G122" s="304"/>
      <c r="H122" s="407"/>
      <c r="I122" s="1066"/>
      <c r="J122" s="1067"/>
      <c r="K122" s="408"/>
      <c r="L122" s="408"/>
      <c r="M122" s="409"/>
      <c r="N122" s="310"/>
      <c r="O122" s="311"/>
      <c r="P122" s="1259"/>
      <c r="Q122" s="1259"/>
      <c r="U122" s="7"/>
      <c r="V122" s="7"/>
    </row>
    <row r="123" spans="1:24" ht="15.75" customHeight="1" x14ac:dyDescent="0.2">
      <c r="A123" s="1471"/>
      <c r="B123" s="35"/>
      <c r="C123" s="322"/>
      <c r="D123" s="1593"/>
      <c r="E123" s="328"/>
      <c r="F123" s="71"/>
      <c r="G123" s="410"/>
      <c r="H123" s="411"/>
      <c r="I123" s="947"/>
      <c r="J123" s="949"/>
      <c r="K123" s="411"/>
      <c r="L123" s="411"/>
      <c r="M123" s="412"/>
      <c r="N123" s="290"/>
      <c r="O123" s="291"/>
      <c r="P123" s="1260"/>
      <c r="Q123" s="1260"/>
      <c r="S123" s="7"/>
      <c r="U123" s="7"/>
      <c r="V123" s="7"/>
    </row>
    <row r="124" spans="1:24" ht="21.75" customHeight="1" x14ac:dyDescent="0.2">
      <c r="A124" s="1471"/>
      <c r="B124" s="35"/>
      <c r="C124" s="60"/>
      <c r="D124" s="1543" t="s">
        <v>158</v>
      </c>
      <c r="E124" s="365"/>
      <c r="F124" s="1250">
        <v>5</v>
      </c>
      <c r="G124" s="1275" t="s">
        <v>26</v>
      </c>
      <c r="H124" s="131">
        <v>247.7</v>
      </c>
      <c r="I124" s="1279">
        <v>247.7</v>
      </c>
      <c r="J124" s="695"/>
      <c r="K124" s="1282">
        <v>1403.2</v>
      </c>
      <c r="L124" s="1282">
        <v>1734.6</v>
      </c>
      <c r="M124" s="1569" t="s">
        <v>159</v>
      </c>
      <c r="N124" s="91">
        <v>1</v>
      </c>
      <c r="O124" s="414"/>
      <c r="P124" s="1258"/>
      <c r="Q124" s="1258"/>
      <c r="R124" s="415"/>
      <c r="S124" s="7"/>
      <c r="V124" s="7"/>
    </row>
    <row r="125" spans="1:24" ht="21.75" customHeight="1" x14ac:dyDescent="0.2">
      <c r="A125" s="1471"/>
      <c r="B125" s="35"/>
      <c r="C125" s="60"/>
      <c r="D125" s="1544"/>
      <c r="E125" s="365"/>
      <c r="F125" s="1256"/>
      <c r="G125" s="259" t="s">
        <v>156</v>
      </c>
      <c r="H125" s="416">
        <v>143.6</v>
      </c>
      <c r="I125" s="643">
        <v>143.6</v>
      </c>
      <c r="J125" s="642"/>
      <c r="K125" s="417"/>
      <c r="L125" s="418"/>
      <c r="M125" s="1582"/>
      <c r="N125" s="48"/>
      <c r="O125" s="311"/>
      <c r="P125" s="1259"/>
      <c r="Q125" s="1259"/>
      <c r="R125" s="415"/>
      <c r="S125" s="7"/>
      <c r="V125" s="7"/>
    </row>
    <row r="126" spans="1:24" ht="27" customHeight="1" x14ac:dyDescent="0.2">
      <c r="A126" s="1471"/>
      <c r="B126" s="35"/>
      <c r="C126" s="60"/>
      <c r="D126" s="1543" t="s">
        <v>160</v>
      </c>
      <c r="E126" s="1583"/>
      <c r="F126" s="1352"/>
      <c r="G126" s="1384" t="s">
        <v>112</v>
      </c>
      <c r="H126" s="1389">
        <v>1232.4000000000001</v>
      </c>
      <c r="I126" s="1401">
        <v>1232.4000000000001</v>
      </c>
      <c r="J126" s="665"/>
      <c r="K126" s="1387">
        <v>1276.0999999999999</v>
      </c>
      <c r="L126" s="1387">
        <v>202</v>
      </c>
      <c r="M126" s="420" t="s">
        <v>161</v>
      </c>
      <c r="N126" s="421">
        <v>1</v>
      </c>
      <c r="O126" s="247"/>
      <c r="P126" s="93"/>
      <c r="Q126" s="93"/>
      <c r="R126" s="330"/>
      <c r="S126" s="330"/>
      <c r="T126" s="330"/>
    </row>
    <row r="127" spans="1:24" ht="27.75" customHeight="1" x14ac:dyDescent="0.2">
      <c r="A127" s="1471"/>
      <c r="B127" s="35"/>
      <c r="C127" s="60"/>
      <c r="D127" s="1544"/>
      <c r="E127" s="1583"/>
      <c r="F127" s="1352"/>
      <c r="G127" s="288" t="s">
        <v>162</v>
      </c>
      <c r="H127" s="131">
        <v>64.7</v>
      </c>
      <c r="I127" s="1385">
        <v>64.7</v>
      </c>
      <c r="J127" s="695"/>
      <c r="K127" s="1387">
        <v>23.6</v>
      </c>
      <c r="L127" s="1387"/>
      <c r="M127" s="422" t="s">
        <v>163</v>
      </c>
      <c r="N127" s="423"/>
      <c r="O127" s="226">
        <v>1</v>
      </c>
      <c r="P127" s="46"/>
      <c r="Q127" s="46"/>
      <c r="S127" s="7"/>
      <c r="T127" s="7"/>
      <c r="V127" s="7"/>
      <c r="X127" s="7"/>
    </row>
    <row r="128" spans="1:24" ht="18" customHeight="1" x14ac:dyDescent="0.2">
      <c r="A128" s="1471"/>
      <c r="B128" s="35"/>
      <c r="C128" s="60"/>
      <c r="D128" s="1571"/>
      <c r="E128" s="1583"/>
      <c r="F128" s="1450"/>
      <c r="G128" s="1445"/>
      <c r="H128" s="1454"/>
      <c r="I128" s="1455"/>
      <c r="J128" s="324"/>
      <c r="K128" s="1447"/>
      <c r="L128" s="1447"/>
      <c r="M128" s="424" t="s">
        <v>164</v>
      </c>
      <c r="N128" s="1409"/>
      <c r="O128" s="262"/>
      <c r="P128" s="81">
        <v>60</v>
      </c>
      <c r="Q128" s="81"/>
      <c r="S128" s="7"/>
      <c r="T128" s="7"/>
    </row>
    <row r="129" spans="1:23" ht="26.25" customHeight="1" x14ac:dyDescent="0.2">
      <c r="A129" s="1478"/>
      <c r="B129" s="35"/>
      <c r="C129" s="426"/>
      <c r="D129" s="1544" t="s">
        <v>165</v>
      </c>
      <c r="E129" s="427"/>
      <c r="F129" s="71"/>
      <c r="G129" s="1238"/>
      <c r="H129" s="1239"/>
      <c r="I129" s="1273"/>
      <c r="J129" s="313"/>
      <c r="K129" s="215"/>
      <c r="L129" s="428"/>
      <c r="M129" s="216" t="s">
        <v>166</v>
      </c>
      <c r="N129" s="310">
        <v>30</v>
      </c>
      <c r="O129" s="438">
        <v>100</v>
      </c>
      <c r="P129" s="81"/>
      <c r="Q129" s="439"/>
      <c r="R129" s="415"/>
      <c r="S129" s="415"/>
      <c r="T129" s="415"/>
    </row>
    <row r="130" spans="1:23" ht="26.25" customHeight="1" x14ac:dyDescent="0.2">
      <c r="A130" s="1478"/>
      <c r="B130" s="35"/>
      <c r="C130" s="426"/>
      <c r="D130" s="1544"/>
      <c r="E130" s="429"/>
      <c r="F130" s="71"/>
      <c r="G130" s="1238"/>
      <c r="H130" s="1239"/>
      <c r="I130" s="1273"/>
      <c r="J130" s="313"/>
      <c r="K130" s="215"/>
      <c r="L130" s="428"/>
      <c r="M130" s="251" t="s">
        <v>167</v>
      </c>
      <c r="N130" s="300"/>
      <c r="O130" s="430">
        <v>100</v>
      </c>
      <c r="P130" s="93"/>
      <c r="Q130" s="436"/>
      <c r="R130" s="415"/>
      <c r="S130" s="415"/>
      <c r="T130" s="415"/>
      <c r="W130" s="7"/>
    </row>
    <row r="131" spans="1:23" ht="32.25" customHeight="1" x14ac:dyDescent="0.2">
      <c r="A131" s="1478"/>
      <c r="B131" s="35"/>
      <c r="C131" s="426"/>
      <c r="D131" s="1571"/>
      <c r="E131" s="427"/>
      <c r="F131" s="71"/>
      <c r="G131" s="1293"/>
      <c r="H131" s="1277"/>
      <c r="I131" s="1281"/>
      <c r="J131" s="324"/>
      <c r="K131" s="86"/>
      <c r="L131" s="431"/>
      <c r="M131" s="78"/>
      <c r="N131" s="290"/>
      <c r="O131" s="432"/>
      <c r="P131" s="81"/>
      <c r="Q131" s="640"/>
      <c r="R131" s="415"/>
      <c r="S131" s="415"/>
      <c r="T131" s="415"/>
    </row>
    <row r="132" spans="1:23" ht="12.75" customHeight="1" x14ac:dyDescent="0.2">
      <c r="A132" s="1471"/>
      <c r="B132" s="35"/>
      <c r="C132" s="60"/>
      <c r="D132" s="1544" t="s">
        <v>168</v>
      </c>
      <c r="E132" s="1568"/>
      <c r="F132" s="71"/>
      <c r="G132" s="433"/>
      <c r="H132" s="1239"/>
      <c r="I132" s="1273"/>
      <c r="J132" s="313"/>
      <c r="K132" s="215"/>
      <c r="L132" s="215"/>
      <c r="M132" s="434" t="s">
        <v>164</v>
      </c>
      <c r="N132" s="435">
        <v>35</v>
      </c>
      <c r="O132" s="369">
        <v>80</v>
      </c>
      <c r="P132" s="436">
        <v>100</v>
      </c>
      <c r="Q132" s="436"/>
      <c r="R132" s="415"/>
      <c r="S132" s="7"/>
      <c r="T132" s="7"/>
    </row>
    <row r="133" spans="1:23" ht="15" customHeight="1" x14ac:dyDescent="0.2">
      <c r="A133" s="1471"/>
      <c r="B133" s="35"/>
      <c r="C133" s="60"/>
      <c r="D133" s="1544"/>
      <c r="E133" s="1568"/>
      <c r="F133" s="71"/>
      <c r="G133" s="433"/>
      <c r="H133" s="1239"/>
      <c r="I133" s="1273"/>
      <c r="J133" s="313"/>
      <c r="K133" s="215"/>
      <c r="L133" s="215"/>
      <c r="M133" s="1288"/>
      <c r="N133" s="437"/>
      <c r="O133" s="438"/>
      <c r="P133" s="439"/>
      <c r="Q133" s="439"/>
      <c r="R133" s="415"/>
      <c r="S133" s="7"/>
      <c r="U133" s="7"/>
      <c r="W133" s="7"/>
    </row>
    <row r="134" spans="1:23" x14ac:dyDescent="0.2">
      <c r="A134" s="1471"/>
      <c r="B134" s="35"/>
      <c r="C134" s="60"/>
      <c r="D134" s="1544"/>
      <c r="E134" s="1568"/>
      <c r="F134" s="71"/>
      <c r="G134" s="440"/>
      <c r="H134" s="1277"/>
      <c r="I134" s="1281"/>
      <c r="J134" s="324"/>
      <c r="K134" s="86"/>
      <c r="L134" s="86"/>
      <c r="M134" s="1288"/>
      <c r="N134" s="437"/>
      <c r="O134" s="438"/>
      <c r="P134" s="439"/>
      <c r="Q134" s="439"/>
      <c r="R134" s="415"/>
      <c r="S134" s="7"/>
      <c r="U134" s="7"/>
    </row>
    <row r="135" spans="1:23" ht="13.5" customHeight="1" x14ac:dyDescent="0.2">
      <c r="A135" s="1471"/>
      <c r="B135" s="35"/>
      <c r="C135" s="60"/>
      <c r="D135" s="1544"/>
      <c r="E135" s="1568"/>
      <c r="F135" s="71"/>
      <c r="G135" s="441"/>
      <c r="H135" s="1277"/>
      <c r="I135" s="1281"/>
      <c r="J135" s="324"/>
      <c r="K135" s="86"/>
      <c r="L135" s="86"/>
      <c r="M135" s="1288"/>
      <c r="N135" s="437"/>
      <c r="O135" s="438"/>
      <c r="P135" s="439"/>
      <c r="Q135" s="439"/>
      <c r="R135" s="415"/>
      <c r="S135" s="7"/>
      <c r="T135" s="7"/>
      <c r="U135" s="7"/>
    </row>
    <row r="136" spans="1:23" ht="15.75" customHeight="1" x14ac:dyDescent="0.2">
      <c r="A136" s="1471"/>
      <c r="B136" s="35"/>
      <c r="C136" s="426"/>
      <c r="D136" s="1571"/>
      <c r="E136" s="1568"/>
      <c r="F136" s="71"/>
      <c r="G136" s="224"/>
      <c r="H136" s="1006"/>
      <c r="I136" s="1007"/>
      <c r="J136" s="1009"/>
      <c r="K136" s="1010"/>
      <c r="L136" s="1010"/>
      <c r="M136" s="449"/>
      <c r="N136" s="450"/>
      <c r="O136" s="291"/>
      <c r="P136" s="1260"/>
      <c r="Q136" s="1260"/>
      <c r="R136" s="415"/>
      <c r="S136" s="7"/>
      <c r="T136" s="7"/>
    </row>
    <row r="137" spans="1:23" ht="32.25" customHeight="1" x14ac:dyDescent="0.2">
      <c r="A137" s="1471"/>
      <c r="B137" s="35"/>
      <c r="C137" s="60"/>
      <c r="D137" s="1544" t="s">
        <v>169</v>
      </c>
      <c r="E137" s="1568"/>
      <c r="F137" s="71"/>
      <c r="G137" s="304"/>
      <c r="H137" s="1239"/>
      <c r="I137" s="1273"/>
      <c r="J137" s="313"/>
      <c r="K137" s="1240"/>
      <c r="L137" s="1240"/>
      <c r="M137" s="1572" t="s">
        <v>170</v>
      </c>
      <c r="N137" s="48">
        <v>70</v>
      </c>
      <c r="O137" s="255">
        <v>100</v>
      </c>
      <c r="P137" s="50"/>
      <c r="Q137" s="50"/>
      <c r="R137" s="415"/>
      <c r="S137" s="7"/>
      <c r="U137" s="7"/>
    </row>
    <row r="138" spans="1:23" ht="32.25" customHeight="1" x14ac:dyDescent="0.2">
      <c r="A138" s="1471"/>
      <c r="B138" s="35"/>
      <c r="C138" s="60"/>
      <c r="D138" s="1544"/>
      <c r="E138" s="1568"/>
      <c r="F138" s="71"/>
      <c r="G138" s="304"/>
      <c r="H138" s="1239"/>
      <c r="I138" s="1273"/>
      <c r="J138" s="313"/>
      <c r="K138" s="1240"/>
      <c r="L138" s="1240"/>
      <c r="M138" s="1572"/>
      <c r="N138" s="193"/>
      <c r="O138" s="255"/>
      <c r="P138" s="50"/>
      <c r="Q138" s="50"/>
      <c r="R138" s="415"/>
      <c r="S138" s="415"/>
      <c r="T138" s="415"/>
    </row>
    <row r="139" spans="1:23" ht="16.5" customHeight="1" x14ac:dyDescent="0.2">
      <c r="A139" s="1479"/>
      <c r="B139" s="452"/>
      <c r="C139" s="426"/>
      <c r="D139" s="1571"/>
      <c r="E139" s="1568"/>
      <c r="F139" s="71"/>
      <c r="G139" s="224"/>
      <c r="H139" s="453"/>
      <c r="I139" s="1224"/>
      <c r="J139" s="1217"/>
      <c r="K139" s="454"/>
      <c r="L139" s="454"/>
      <c r="M139" s="1267"/>
      <c r="N139" s="79"/>
      <c r="O139" s="262"/>
      <c r="P139" s="81"/>
      <c r="Q139" s="81"/>
      <c r="S139" s="7"/>
      <c r="T139" s="7"/>
      <c r="U139" s="7"/>
    </row>
    <row r="140" spans="1:23" ht="44.25" customHeight="1" x14ac:dyDescent="0.2">
      <c r="A140" s="1471"/>
      <c r="B140" s="35"/>
      <c r="C140" s="426"/>
      <c r="D140" s="1241" t="s">
        <v>171</v>
      </c>
      <c r="E140" s="1249"/>
      <c r="F140" s="1256"/>
      <c r="G140" s="433"/>
      <c r="H140" s="1277"/>
      <c r="I140" s="1281"/>
      <c r="J140" s="324"/>
      <c r="K140" s="1240"/>
      <c r="L140" s="324"/>
      <c r="M140" s="455" t="s">
        <v>145</v>
      </c>
      <c r="N140" s="456"/>
      <c r="O140" s="457"/>
      <c r="P140" s="458" t="s">
        <v>172</v>
      </c>
      <c r="Q140" s="1303"/>
      <c r="R140" s="415"/>
      <c r="S140" s="7"/>
      <c r="T140" s="7"/>
      <c r="W140" s="7"/>
    </row>
    <row r="141" spans="1:23" ht="27.75" customHeight="1" x14ac:dyDescent="0.2">
      <c r="A141" s="1471"/>
      <c r="B141" s="35"/>
      <c r="C141" s="60"/>
      <c r="D141" s="1543" t="s">
        <v>173</v>
      </c>
      <c r="E141" s="1573"/>
      <c r="F141" s="1250">
        <v>2</v>
      </c>
      <c r="G141" s="1275" t="s">
        <v>26</v>
      </c>
      <c r="H141" s="1276"/>
      <c r="I141" s="1280"/>
      <c r="J141" s="665"/>
      <c r="K141" s="1282">
        <v>193.5</v>
      </c>
      <c r="L141" s="1282">
        <v>464</v>
      </c>
      <c r="M141" s="100" t="s">
        <v>174</v>
      </c>
      <c r="N141" s="101">
        <v>1</v>
      </c>
      <c r="O141" s="459"/>
      <c r="P141" s="295"/>
      <c r="Q141" s="1138"/>
      <c r="R141" s="330"/>
      <c r="S141" s="330"/>
      <c r="T141" s="330"/>
    </row>
    <row r="142" spans="1:23" ht="28.5" customHeight="1" x14ac:dyDescent="0.2">
      <c r="A142" s="1471"/>
      <c r="B142" s="35"/>
      <c r="C142" s="60"/>
      <c r="D142" s="1544"/>
      <c r="E142" s="1573"/>
      <c r="F142" s="1256"/>
      <c r="G142" s="1275" t="s">
        <v>156</v>
      </c>
      <c r="H142" s="1276">
        <v>45.7</v>
      </c>
      <c r="I142" s="1280">
        <v>45.7</v>
      </c>
      <c r="J142" s="665"/>
      <c r="K142" s="1282"/>
      <c r="L142" s="1282"/>
      <c r="M142" s="460" t="s">
        <v>175</v>
      </c>
      <c r="N142" s="101">
        <v>100</v>
      </c>
      <c r="O142" s="461"/>
      <c r="P142" s="462"/>
      <c r="Q142" s="1304"/>
      <c r="S142" s="7"/>
    </row>
    <row r="143" spans="1:23" ht="28.5" customHeight="1" x14ac:dyDescent="0.2">
      <c r="A143" s="1471"/>
      <c r="B143" s="35"/>
      <c r="C143" s="60"/>
      <c r="D143" s="1242"/>
      <c r="E143" s="1249"/>
      <c r="F143" s="1256"/>
      <c r="G143" s="1238"/>
      <c r="H143" s="1277"/>
      <c r="I143" s="1281"/>
      <c r="J143" s="324"/>
      <c r="K143" s="1240"/>
      <c r="L143" s="1240"/>
      <c r="M143" s="460" t="s">
        <v>176</v>
      </c>
      <c r="N143" s="101"/>
      <c r="O143" s="461">
        <v>100</v>
      </c>
      <c r="P143" s="462"/>
      <c r="Q143" s="1304"/>
      <c r="S143" s="7"/>
    </row>
    <row r="144" spans="1:23" ht="42" customHeight="1" x14ac:dyDescent="0.2">
      <c r="A144" s="1471"/>
      <c r="B144" s="35"/>
      <c r="C144" s="60"/>
      <c r="D144" s="75" t="s">
        <v>177</v>
      </c>
      <c r="E144" s="1289"/>
      <c r="F144" s="1251"/>
      <c r="G144" s="1278"/>
      <c r="H144" s="465"/>
      <c r="I144" s="1225"/>
      <c r="J144" s="1218"/>
      <c r="K144" s="1283"/>
      <c r="L144" s="467"/>
      <c r="M144" s="1247" t="s">
        <v>178</v>
      </c>
      <c r="N144" s="310"/>
      <c r="O144" s="311">
        <v>1</v>
      </c>
      <c r="P144" s="1259"/>
      <c r="Q144" s="1259"/>
      <c r="U144" s="7"/>
    </row>
    <row r="145" spans="1:24" ht="41.25" customHeight="1" x14ac:dyDescent="0.2">
      <c r="A145" s="1471"/>
      <c r="B145" s="35"/>
      <c r="C145" s="60"/>
      <c r="D145" s="371" t="s">
        <v>179</v>
      </c>
      <c r="E145" s="468"/>
      <c r="F145" s="1449">
        <v>2</v>
      </c>
      <c r="G145" s="1453" t="s">
        <v>26</v>
      </c>
      <c r="H145" s="469"/>
      <c r="I145" s="1024"/>
      <c r="J145" s="1026"/>
      <c r="K145" s="1456">
        <v>35.5</v>
      </c>
      <c r="L145" s="1456">
        <v>415.8</v>
      </c>
      <c r="M145" s="331" t="s">
        <v>180</v>
      </c>
      <c r="N145" s="44"/>
      <c r="O145" s="226">
        <v>1</v>
      </c>
      <c r="P145" s="295"/>
      <c r="Q145" s="46"/>
      <c r="R145" s="330"/>
      <c r="T145" s="7"/>
      <c r="U145" s="7"/>
      <c r="X145" s="7"/>
    </row>
    <row r="146" spans="1:24" ht="30" customHeight="1" x14ac:dyDescent="0.2">
      <c r="A146" s="1471"/>
      <c r="B146" s="35"/>
      <c r="C146" s="60"/>
      <c r="D146" s="375"/>
      <c r="E146" s="1249"/>
      <c r="F146" s="470"/>
      <c r="G146" s="1238"/>
      <c r="H146" s="471"/>
      <c r="I146" s="1226"/>
      <c r="J146" s="1219"/>
      <c r="K146" s="1240"/>
      <c r="L146" s="472"/>
      <c r="M146" s="1357" t="s">
        <v>181</v>
      </c>
      <c r="N146" s="478"/>
      <c r="O146" s="80">
        <v>1</v>
      </c>
      <c r="P146" s="479"/>
      <c r="Q146" s="1299"/>
      <c r="T146" s="7"/>
      <c r="U146" s="7"/>
      <c r="X146" s="7"/>
    </row>
    <row r="147" spans="1:24" ht="30" customHeight="1" x14ac:dyDescent="0.2">
      <c r="A147" s="1471"/>
      <c r="B147" s="35"/>
      <c r="C147" s="60"/>
      <c r="D147" s="375"/>
      <c r="E147" s="1255"/>
      <c r="F147" s="475">
        <v>4</v>
      </c>
      <c r="G147" s="1238"/>
      <c r="H147" s="471"/>
      <c r="I147" s="1226"/>
      <c r="J147" s="1219"/>
      <c r="K147" s="1240"/>
      <c r="L147" s="472"/>
      <c r="M147" s="1247" t="s">
        <v>182</v>
      </c>
      <c r="N147" s="473"/>
      <c r="O147" s="92">
        <v>1</v>
      </c>
      <c r="P147" s="474"/>
      <c r="Q147" s="1296"/>
      <c r="T147" s="7"/>
      <c r="U147" s="7"/>
    </row>
    <row r="148" spans="1:24" ht="27.75" customHeight="1" x14ac:dyDescent="0.2">
      <c r="A148" s="1471"/>
      <c r="B148" s="35"/>
      <c r="C148" s="60"/>
      <c r="D148" s="1242"/>
      <c r="E148" s="339"/>
      <c r="F148" s="1575">
        <v>5</v>
      </c>
      <c r="G148" s="1238"/>
      <c r="H148" s="471"/>
      <c r="I148" s="1226"/>
      <c r="J148" s="1219"/>
      <c r="K148" s="1240"/>
      <c r="L148" s="1240"/>
      <c r="M148" s="1247" t="s">
        <v>183</v>
      </c>
      <c r="N148" s="473"/>
      <c r="O148" s="92">
        <v>100</v>
      </c>
      <c r="P148" s="474"/>
      <c r="Q148" s="1296"/>
      <c r="T148" s="7"/>
      <c r="U148" s="7"/>
    </row>
    <row r="149" spans="1:24" ht="15.75" customHeight="1" x14ac:dyDescent="0.2">
      <c r="A149" s="1471"/>
      <c r="B149" s="35"/>
      <c r="C149" s="60"/>
      <c r="D149" s="1242"/>
      <c r="E149" s="339"/>
      <c r="F149" s="1576"/>
      <c r="G149" s="1238"/>
      <c r="H149" s="471"/>
      <c r="I149" s="1226"/>
      <c r="J149" s="1219"/>
      <c r="K149" s="1240"/>
      <c r="L149" s="1240"/>
      <c r="M149" s="1577" t="s">
        <v>184</v>
      </c>
      <c r="N149" s="473"/>
      <c r="O149" s="92"/>
      <c r="P149" s="474">
        <v>100</v>
      </c>
      <c r="Q149" s="1296"/>
      <c r="U149" s="7"/>
    </row>
    <row r="150" spans="1:24" ht="14.25" customHeight="1" x14ac:dyDescent="0.2">
      <c r="A150" s="1471"/>
      <c r="B150" s="35"/>
      <c r="C150" s="60"/>
      <c r="D150" s="476"/>
      <c r="E150" s="1579" t="s">
        <v>30</v>
      </c>
      <c r="F150" s="1580"/>
      <c r="G150" s="1581"/>
      <c r="H150" s="477">
        <f>SUM(H124:H149)</f>
        <v>1734.1000000000001</v>
      </c>
      <c r="I150" s="1227">
        <f>SUM(I124:I149)</f>
        <v>1734.1000000000001</v>
      </c>
      <c r="J150" s="1220"/>
      <c r="K150" s="477">
        <f>SUM(K124:K149)</f>
        <v>2931.9</v>
      </c>
      <c r="L150" s="477">
        <f>SUM(L124:L149)</f>
        <v>2816.4</v>
      </c>
      <c r="M150" s="1578"/>
      <c r="N150" s="478"/>
      <c r="O150" s="58"/>
      <c r="P150" s="479"/>
      <c r="Q150" s="1299"/>
      <c r="R150" s="480"/>
      <c r="U150" s="7"/>
    </row>
    <row r="151" spans="1:24" ht="14.25" customHeight="1" thickBot="1" x14ac:dyDescent="0.25">
      <c r="A151" s="1480" t="s">
        <v>21</v>
      </c>
      <c r="B151" s="482" t="s">
        <v>32</v>
      </c>
      <c r="C151" s="1557" t="s">
        <v>105</v>
      </c>
      <c r="D151" s="1558"/>
      <c r="E151" s="1558"/>
      <c r="F151" s="1558"/>
      <c r="G151" s="1559"/>
      <c r="H151" s="483">
        <f>H120+H117+H102+H150</f>
        <v>6773</v>
      </c>
      <c r="I151" s="1228">
        <f>I120+I117+I102+I150</f>
        <v>6990</v>
      </c>
      <c r="J151" s="1228">
        <f>J120+J117+J102+J150</f>
        <v>217</v>
      </c>
      <c r="K151" s="483">
        <f t="shared" ref="K151:L151" si="7">K120+K117+K102+K150</f>
        <v>8392.6</v>
      </c>
      <c r="L151" s="483">
        <f t="shared" si="7"/>
        <v>8101.1</v>
      </c>
      <c r="M151" s="1560"/>
      <c r="N151" s="1561"/>
      <c r="O151" s="1561"/>
      <c r="P151" s="1561"/>
      <c r="Q151" s="1562"/>
      <c r="X151" s="7"/>
    </row>
    <row r="152" spans="1:24" ht="13.5" thickBot="1" x14ac:dyDescent="0.25">
      <c r="A152" s="1481" t="s">
        <v>21</v>
      </c>
      <c r="B152" s="485" t="s">
        <v>51</v>
      </c>
      <c r="C152" s="1563" t="s">
        <v>185</v>
      </c>
      <c r="D152" s="1564"/>
      <c r="E152" s="1564"/>
      <c r="F152" s="1564"/>
      <c r="G152" s="1564"/>
      <c r="H152" s="1564"/>
      <c r="I152" s="1564"/>
      <c r="J152" s="1564"/>
      <c r="K152" s="1564"/>
      <c r="L152" s="1564"/>
      <c r="M152" s="1564"/>
      <c r="N152" s="1564"/>
      <c r="O152" s="1564"/>
      <c r="P152" s="1564"/>
      <c r="Q152" s="1565"/>
      <c r="T152" s="7"/>
      <c r="V152" s="7"/>
    </row>
    <row r="153" spans="1:24" ht="30.75" customHeight="1" x14ac:dyDescent="0.2">
      <c r="A153" s="1470" t="s">
        <v>21</v>
      </c>
      <c r="B153" s="20" t="s">
        <v>51</v>
      </c>
      <c r="C153" s="401" t="s">
        <v>21</v>
      </c>
      <c r="D153" s="1566" t="s">
        <v>186</v>
      </c>
      <c r="E153" s="1567" t="s">
        <v>187</v>
      </c>
      <c r="F153" s="1269" t="s">
        <v>34</v>
      </c>
      <c r="G153" s="403" t="s">
        <v>26</v>
      </c>
      <c r="H153" s="486">
        <v>10</v>
      </c>
      <c r="I153" s="733">
        <v>10</v>
      </c>
      <c r="J153" s="732"/>
      <c r="K153" s="486"/>
      <c r="L153" s="487"/>
      <c r="M153" s="488" t="s">
        <v>188</v>
      </c>
      <c r="N153" s="29">
        <v>1</v>
      </c>
      <c r="O153" s="489"/>
      <c r="P153" s="170"/>
      <c r="Q153" s="170"/>
    </row>
    <row r="154" spans="1:24" ht="15" customHeight="1" x14ac:dyDescent="0.2">
      <c r="A154" s="1471"/>
      <c r="B154" s="35"/>
      <c r="C154" s="322"/>
      <c r="D154" s="1544"/>
      <c r="E154" s="1568"/>
      <c r="F154" s="71"/>
      <c r="G154" s="304"/>
      <c r="H154" s="407"/>
      <c r="I154" s="1066"/>
      <c r="J154" s="1067"/>
      <c r="K154" s="407"/>
      <c r="L154" s="408"/>
      <c r="M154" s="1569" t="s">
        <v>189</v>
      </c>
      <c r="N154" s="91">
        <v>1</v>
      </c>
      <c r="O154" s="247"/>
      <c r="P154" s="93"/>
      <c r="Q154" s="93"/>
      <c r="U154" s="7"/>
    </row>
    <row r="155" spans="1:24" ht="15.75" customHeight="1" thickBot="1" x14ac:dyDescent="0.25">
      <c r="A155" s="1471"/>
      <c r="B155" s="35"/>
      <c r="C155" s="426"/>
      <c r="D155" s="1555"/>
      <c r="E155" s="490"/>
      <c r="F155" s="491"/>
      <c r="G155" s="492" t="s">
        <v>30</v>
      </c>
      <c r="H155" s="493">
        <f t="shared" ref="H155:L155" si="8">SUM(H153:H154)</f>
        <v>10</v>
      </c>
      <c r="I155" s="1072">
        <f t="shared" ref="I155" si="9">SUM(I153:I154)</f>
        <v>10</v>
      </c>
      <c r="J155" s="1073"/>
      <c r="K155" s="493">
        <f t="shared" si="8"/>
        <v>0</v>
      </c>
      <c r="L155" s="494">
        <f t="shared" si="8"/>
        <v>0</v>
      </c>
      <c r="M155" s="1570"/>
      <c r="N155" s="48"/>
      <c r="O155" s="255"/>
      <c r="P155" s="50"/>
      <c r="Q155" s="50"/>
      <c r="T155" s="7"/>
    </row>
    <row r="156" spans="1:24" ht="29.25" customHeight="1" x14ac:dyDescent="0.2">
      <c r="A156" s="1470" t="s">
        <v>21</v>
      </c>
      <c r="B156" s="20" t="s">
        <v>51</v>
      </c>
      <c r="C156" s="178" t="s">
        <v>32</v>
      </c>
      <c r="D156" s="495" t="s">
        <v>190</v>
      </c>
      <c r="E156" s="1550" t="s">
        <v>191</v>
      </c>
      <c r="F156" s="1341">
        <v>2</v>
      </c>
      <c r="G156" s="403" t="s">
        <v>26</v>
      </c>
      <c r="H156" s="496">
        <v>2.4</v>
      </c>
      <c r="I156" s="1077">
        <v>2.4</v>
      </c>
      <c r="J156" s="1078"/>
      <c r="K156" s="496">
        <v>32.5</v>
      </c>
      <c r="L156" s="497">
        <v>32</v>
      </c>
      <c r="M156" s="1343"/>
      <c r="N156" s="240"/>
      <c r="O156" s="30"/>
      <c r="P156" s="31"/>
      <c r="Q156" s="31"/>
      <c r="R156" s="7"/>
      <c r="U156" s="7"/>
    </row>
    <row r="157" spans="1:24" ht="27" customHeight="1" x14ac:dyDescent="0.2">
      <c r="A157" s="1471"/>
      <c r="B157" s="35"/>
      <c r="C157" s="60"/>
      <c r="D157" s="1552" t="s">
        <v>192</v>
      </c>
      <c r="E157" s="1551"/>
      <c r="F157" s="71"/>
      <c r="G157" s="84"/>
      <c r="H157" s="499"/>
      <c r="I157" s="774"/>
      <c r="J157" s="499"/>
      <c r="K157" s="214"/>
      <c r="L157" s="215"/>
      <c r="M157" s="488" t="s">
        <v>193</v>
      </c>
      <c r="N157" s="105"/>
      <c r="O157" s="500"/>
      <c r="P157" s="97">
        <v>2</v>
      </c>
      <c r="Q157" s="97"/>
      <c r="R157" s="7"/>
      <c r="U157" s="7"/>
    </row>
    <row r="158" spans="1:24" ht="42" customHeight="1" x14ac:dyDescent="0.2">
      <c r="A158" s="1471"/>
      <c r="B158" s="35"/>
      <c r="C158" s="60"/>
      <c r="D158" s="1553"/>
      <c r="E158" s="490"/>
      <c r="F158" s="71"/>
      <c r="G158" s="84"/>
      <c r="H158" s="499"/>
      <c r="I158" s="774"/>
      <c r="J158" s="499"/>
      <c r="K158" s="214"/>
      <c r="L158" s="215"/>
      <c r="M158" s="488" t="s">
        <v>194</v>
      </c>
      <c r="N158" s="105">
        <v>1</v>
      </c>
      <c r="O158" s="500"/>
      <c r="P158" s="97"/>
      <c r="Q158" s="97"/>
      <c r="R158" s="7"/>
      <c r="U158" s="7"/>
    </row>
    <row r="159" spans="1:24" ht="30" customHeight="1" x14ac:dyDescent="0.2">
      <c r="A159" s="1471"/>
      <c r="B159" s="35"/>
      <c r="C159" s="60"/>
      <c r="D159" s="1554"/>
      <c r="E159" s="490"/>
      <c r="F159" s="71"/>
      <c r="G159" s="84"/>
      <c r="H159" s="499"/>
      <c r="I159" s="774"/>
      <c r="J159" s="499"/>
      <c r="K159" s="214"/>
      <c r="L159" s="215"/>
      <c r="M159" s="74" t="s">
        <v>195</v>
      </c>
      <c r="N159" s="105">
        <v>1</v>
      </c>
      <c r="O159" s="500"/>
      <c r="P159" s="97">
        <v>1</v>
      </c>
      <c r="Q159" s="97"/>
      <c r="R159" s="7"/>
      <c r="U159" s="7"/>
    </row>
    <row r="160" spans="1:24" ht="29.25" customHeight="1" x14ac:dyDescent="0.2">
      <c r="A160" s="1471"/>
      <c r="B160" s="35"/>
      <c r="C160" s="154"/>
      <c r="D160" s="1543" t="s">
        <v>196</v>
      </c>
      <c r="E160" s="501"/>
      <c r="F160" s="1352"/>
      <c r="G160" s="1540"/>
      <c r="H160" s="1699"/>
      <c r="I160" s="1680"/>
      <c r="J160" s="1383"/>
      <c r="K160" s="1549"/>
      <c r="L160" s="1549"/>
      <c r="M160" s="488" t="s">
        <v>197</v>
      </c>
      <c r="N160" s="105"/>
      <c r="O160" s="96">
        <v>50</v>
      </c>
      <c r="P160" s="97">
        <v>100</v>
      </c>
      <c r="Q160" s="97"/>
      <c r="R160" s="7"/>
      <c r="U160" s="7"/>
    </row>
    <row r="161" spans="1:22" ht="42" customHeight="1" x14ac:dyDescent="0.2">
      <c r="A161" s="1471"/>
      <c r="B161" s="35"/>
      <c r="C161" s="154"/>
      <c r="D161" s="1544"/>
      <c r="E161" s="501"/>
      <c r="F161" s="1352"/>
      <c r="G161" s="1540"/>
      <c r="H161" s="1699"/>
      <c r="I161" s="1680"/>
      <c r="J161" s="1383"/>
      <c r="K161" s="1549"/>
      <c r="L161" s="1549"/>
      <c r="M161" s="502" t="s">
        <v>198</v>
      </c>
      <c r="N161" s="95"/>
      <c r="O161" s="96">
        <v>50</v>
      </c>
      <c r="P161" s="46">
        <v>100</v>
      </c>
      <c r="Q161" s="97"/>
      <c r="R161" s="7"/>
      <c r="U161" s="7"/>
    </row>
    <row r="162" spans="1:22" ht="29.25" customHeight="1" thickBot="1" x14ac:dyDescent="0.25">
      <c r="A162" s="1472"/>
      <c r="B162" s="19"/>
      <c r="C162" s="503"/>
      <c r="D162" s="1555"/>
      <c r="E162" s="1366"/>
      <c r="F162" s="505"/>
      <c r="G162" s="506" t="s">
        <v>30</v>
      </c>
      <c r="H162" s="493">
        <f>SUM(H156:H161)</f>
        <v>2.4</v>
      </c>
      <c r="I162" s="1072">
        <f>SUM(I156:I161)</f>
        <v>2.4</v>
      </c>
      <c r="J162" s="1073"/>
      <c r="K162" s="493">
        <f t="shared" ref="K162:L162" si="10">SUM(K156:K161)</f>
        <v>32.5</v>
      </c>
      <c r="L162" s="493">
        <f t="shared" si="10"/>
        <v>32</v>
      </c>
      <c r="M162" s="507" t="s">
        <v>199</v>
      </c>
      <c r="N162" s="508"/>
      <c r="O162" s="509"/>
      <c r="P162" s="166">
        <v>2</v>
      </c>
      <c r="Q162" s="764"/>
      <c r="T162" s="7"/>
    </row>
    <row r="163" spans="1:22" ht="40.5" customHeight="1" x14ac:dyDescent="0.2">
      <c r="A163" s="1470" t="s">
        <v>21</v>
      </c>
      <c r="B163" s="20" t="s">
        <v>51</v>
      </c>
      <c r="C163" s="178" t="s">
        <v>51</v>
      </c>
      <c r="D163" s="510" t="s">
        <v>200</v>
      </c>
      <c r="E163" s="511" t="s">
        <v>201</v>
      </c>
      <c r="F163" s="512" t="s">
        <v>34</v>
      </c>
      <c r="G163" s="513" t="s">
        <v>26</v>
      </c>
      <c r="H163" s="514">
        <v>252.4</v>
      </c>
      <c r="I163" s="1091">
        <v>252.4</v>
      </c>
      <c r="J163" s="1092"/>
      <c r="K163" s="515">
        <v>217</v>
      </c>
      <c r="L163" s="515">
        <v>146</v>
      </c>
      <c r="M163" s="516"/>
      <c r="N163" s="517"/>
      <c r="O163" s="518"/>
      <c r="P163" s="519"/>
      <c r="Q163" s="1305"/>
      <c r="T163" s="7"/>
      <c r="U163" s="7"/>
      <c r="V163" s="7"/>
    </row>
    <row r="164" spans="1:22" ht="39.75" customHeight="1" x14ac:dyDescent="0.2">
      <c r="A164" s="1471"/>
      <c r="B164" s="35"/>
      <c r="C164" s="60"/>
      <c r="D164" s="1537" t="s">
        <v>202</v>
      </c>
      <c r="E164" s="520" t="s">
        <v>25</v>
      </c>
      <c r="F164" s="521"/>
      <c r="G164" s="1243"/>
      <c r="H164" s="1239"/>
      <c r="I164" s="1273"/>
      <c r="J164" s="313"/>
      <c r="K164" s="1244"/>
      <c r="L164" s="1239"/>
      <c r="M164" s="523" t="s">
        <v>203</v>
      </c>
      <c r="N164" s="524">
        <v>1</v>
      </c>
      <c r="O164" s="525"/>
      <c r="P164" s="526"/>
      <c r="Q164" s="1306"/>
    </row>
    <row r="165" spans="1:22" ht="39.75" customHeight="1" x14ac:dyDescent="0.2">
      <c r="A165" s="1471"/>
      <c r="B165" s="35"/>
      <c r="C165" s="60"/>
      <c r="D165" s="1538"/>
      <c r="E165" s="361"/>
      <c r="F165" s="521"/>
      <c r="G165" s="1243"/>
      <c r="H165" s="1239"/>
      <c r="I165" s="1273"/>
      <c r="J165" s="313"/>
      <c r="K165" s="1244"/>
      <c r="L165" s="1239"/>
      <c r="M165" s="74" t="s">
        <v>204</v>
      </c>
      <c r="N165" s="524">
        <v>30</v>
      </c>
      <c r="O165" s="525">
        <v>2</v>
      </c>
      <c r="P165" s="526"/>
      <c r="Q165" s="1306"/>
    </row>
    <row r="166" spans="1:22" ht="17.25" customHeight="1" x14ac:dyDescent="0.2">
      <c r="A166" s="1471"/>
      <c r="B166" s="35"/>
      <c r="C166" s="60"/>
      <c r="D166" s="1539"/>
      <c r="E166" s="361"/>
      <c r="F166" s="521"/>
      <c r="G166" s="1243"/>
      <c r="H166" s="527"/>
      <c r="I166" s="1101"/>
      <c r="J166" s="1102"/>
      <c r="K166" s="528"/>
      <c r="L166" s="1244"/>
      <c r="M166" s="529" t="s">
        <v>95</v>
      </c>
      <c r="N166" s="530">
        <v>1</v>
      </c>
      <c r="O166" s="531">
        <v>1</v>
      </c>
      <c r="P166" s="532"/>
      <c r="Q166" s="1307"/>
    </row>
    <row r="167" spans="1:22" ht="30.75" customHeight="1" x14ac:dyDescent="0.2">
      <c r="A167" s="1471"/>
      <c r="B167" s="35"/>
      <c r="C167" s="60"/>
      <c r="D167" s="1537" t="s">
        <v>205</v>
      </c>
      <c r="E167" s="501"/>
      <c r="F167" s="521"/>
      <c r="G167" s="1548"/>
      <c r="H167" s="1541"/>
      <c r="I167" s="1679"/>
      <c r="J167" s="313"/>
      <c r="K167" s="1542"/>
      <c r="L167" s="1542"/>
      <c r="M167" s="529" t="s">
        <v>206</v>
      </c>
      <c r="N167" s="524">
        <v>1</v>
      </c>
      <c r="O167" s="533">
        <v>1</v>
      </c>
      <c r="P167" s="526">
        <v>1</v>
      </c>
      <c r="Q167" s="526"/>
      <c r="R167" s="12"/>
    </row>
    <row r="168" spans="1:22" ht="42.75" customHeight="1" x14ac:dyDescent="0.2">
      <c r="A168" s="1471"/>
      <c r="B168" s="35"/>
      <c r="C168" s="60"/>
      <c r="D168" s="1538"/>
      <c r="E168" s="501"/>
      <c r="F168" s="521"/>
      <c r="G168" s="1548"/>
      <c r="H168" s="1541"/>
      <c r="I168" s="1679"/>
      <c r="J168" s="313"/>
      <c r="K168" s="1542"/>
      <c r="L168" s="1542"/>
      <c r="M168" s="529" t="s">
        <v>207</v>
      </c>
      <c r="N168" s="79">
        <v>29000</v>
      </c>
      <c r="O168" s="80">
        <v>31450</v>
      </c>
      <c r="P168" s="46">
        <v>33400</v>
      </c>
      <c r="Q168" s="81"/>
      <c r="R168" s="12"/>
    </row>
    <row r="169" spans="1:22" ht="38.25" customHeight="1" x14ac:dyDescent="0.2">
      <c r="A169" s="1471"/>
      <c r="B169" s="35"/>
      <c r="C169" s="60"/>
      <c r="D169" s="1538"/>
      <c r="E169" s="501"/>
      <c r="F169" s="521"/>
      <c r="G169" s="1548"/>
      <c r="H169" s="1541"/>
      <c r="I169" s="1679"/>
      <c r="J169" s="313"/>
      <c r="K169" s="1542"/>
      <c r="L169" s="1542"/>
      <c r="M169" s="529" t="s">
        <v>208</v>
      </c>
      <c r="N169" s="450">
        <v>5150</v>
      </c>
      <c r="O169" s="534">
        <v>5240</v>
      </c>
      <c r="P169" s="526">
        <v>5578</v>
      </c>
      <c r="Q169" s="535"/>
      <c r="R169" s="12"/>
    </row>
    <row r="170" spans="1:22" ht="30.75" customHeight="1" x14ac:dyDescent="0.2">
      <c r="A170" s="1471"/>
      <c r="B170" s="35"/>
      <c r="C170" s="60"/>
      <c r="D170" s="1538"/>
      <c r="E170" s="501"/>
      <c r="F170" s="521"/>
      <c r="G170" s="1548"/>
      <c r="H170" s="1541"/>
      <c r="I170" s="1679"/>
      <c r="J170" s="313"/>
      <c r="K170" s="1542"/>
      <c r="L170" s="1542"/>
      <c r="M170" s="74" t="s">
        <v>209</v>
      </c>
      <c r="N170" s="44">
        <v>1</v>
      </c>
      <c r="O170" s="49">
        <v>1</v>
      </c>
      <c r="P170" s="46">
        <v>1</v>
      </c>
      <c r="Q170" s="46"/>
      <c r="R170" s="12"/>
    </row>
    <row r="171" spans="1:22" ht="42" customHeight="1" x14ac:dyDescent="0.2">
      <c r="A171" s="1471"/>
      <c r="B171" s="35"/>
      <c r="C171" s="60"/>
      <c r="D171" s="1539"/>
      <c r="E171" s="501"/>
      <c r="F171" s="521"/>
      <c r="G171" s="1548"/>
      <c r="H171" s="1541"/>
      <c r="I171" s="1679"/>
      <c r="J171" s="313"/>
      <c r="K171" s="1542"/>
      <c r="L171" s="1542"/>
      <c r="M171" s="1267" t="s">
        <v>210</v>
      </c>
      <c r="N171" s="79">
        <v>5100</v>
      </c>
      <c r="O171" s="262">
        <v>5100</v>
      </c>
      <c r="P171" s="81">
        <v>5100</v>
      </c>
      <c r="Q171" s="81"/>
      <c r="R171" s="12"/>
      <c r="T171" s="7"/>
    </row>
    <row r="172" spans="1:22" ht="28.5" customHeight="1" x14ac:dyDescent="0.2">
      <c r="A172" s="1471"/>
      <c r="B172" s="35"/>
      <c r="C172" s="154"/>
      <c r="D172" s="1537" t="s">
        <v>211</v>
      </c>
      <c r="E172" s="501"/>
      <c r="F172" s="521"/>
      <c r="G172" s="1548"/>
      <c r="H172" s="1541"/>
      <c r="I172" s="1679"/>
      <c r="J172" s="313"/>
      <c r="K172" s="1542"/>
      <c r="L172" s="1542"/>
      <c r="M172" s="1267" t="s">
        <v>212</v>
      </c>
      <c r="N172" s="79">
        <v>1</v>
      </c>
      <c r="O172" s="262">
        <v>1</v>
      </c>
      <c r="P172" s="81">
        <v>1</v>
      </c>
      <c r="Q172" s="81"/>
      <c r="R172" s="12"/>
      <c r="T172" s="7"/>
    </row>
    <row r="173" spans="1:22" ht="28.5" customHeight="1" x14ac:dyDescent="0.2">
      <c r="A173" s="1471"/>
      <c r="B173" s="35"/>
      <c r="C173" s="154"/>
      <c r="D173" s="1539"/>
      <c r="E173" s="501"/>
      <c r="F173" s="521"/>
      <c r="G173" s="1548"/>
      <c r="H173" s="1541"/>
      <c r="I173" s="1679"/>
      <c r="J173" s="313"/>
      <c r="K173" s="1542"/>
      <c r="L173" s="1542"/>
      <c r="M173" s="1267" t="s">
        <v>213</v>
      </c>
      <c r="N173" s="79">
        <v>1</v>
      </c>
      <c r="O173" s="262"/>
      <c r="P173" s="81"/>
      <c r="Q173" s="81"/>
      <c r="R173" s="12"/>
      <c r="T173" s="7"/>
    </row>
    <row r="174" spans="1:22" ht="15.75" customHeight="1" x14ac:dyDescent="0.2">
      <c r="A174" s="1471"/>
      <c r="B174" s="35"/>
      <c r="C174" s="154"/>
      <c r="D174" s="1537" t="s">
        <v>214</v>
      </c>
      <c r="E174" s="501"/>
      <c r="F174" s="521"/>
      <c r="G174" s="1548"/>
      <c r="H174" s="1541"/>
      <c r="I174" s="1679"/>
      <c r="J174" s="313"/>
      <c r="K174" s="1542"/>
      <c r="L174" s="1542"/>
      <c r="M174" s="529" t="s">
        <v>215</v>
      </c>
      <c r="N174" s="450">
        <v>1</v>
      </c>
      <c r="O174" s="534"/>
      <c r="P174" s="535"/>
      <c r="Q174" s="535"/>
      <c r="R174" s="12"/>
      <c r="T174" s="7"/>
    </row>
    <row r="175" spans="1:22" ht="16.5" customHeight="1" x14ac:dyDescent="0.2">
      <c r="A175" s="1471"/>
      <c r="B175" s="35"/>
      <c r="C175" s="154"/>
      <c r="D175" s="1538"/>
      <c r="E175" s="501"/>
      <c r="F175" s="521"/>
      <c r="G175" s="1548"/>
      <c r="H175" s="1541"/>
      <c r="I175" s="1679"/>
      <c r="J175" s="313"/>
      <c r="K175" s="1542"/>
      <c r="L175" s="1542"/>
      <c r="M175" s="529" t="s">
        <v>216</v>
      </c>
      <c r="N175" s="450">
        <v>1</v>
      </c>
      <c r="O175" s="536"/>
      <c r="P175" s="535"/>
      <c r="Q175" s="535"/>
      <c r="R175" s="12"/>
      <c r="T175" s="7"/>
    </row>
    <row r="176" spans="1:22" ht="28.5" customHeight="1" x14ac:dyDescent="0.2">
      <c r="A176" s="1471"/>
      <c r="B176" s="35"/>
      <c r="C176" s="154"/>
      <c r="D176" s="1539"/>
      <c r="E176" s="501"/>
      <c r="F176" s="521"/>
      <c r="G176" s="1548"/>
      <c r="H176" s="1541"/>
      <c r="I176" s="1679"/>
      <c r="J176" s="313"/>
      <c r="K176" s="1542"/>
      <c r="L176" s="1542"/>
      <c r="M176" s="529" t="s">
        <v>217</v>
      </c>
      <c r="N176" s="450">
        <v>20</v>
      </c>
      <c r="O176" s="536">
        <v>70</v>
      </c>
      <c r="P176" s="535">
        <v>100</v>
      </c>
      <c r="Q176" s="535"/>
      <c r="R176" s="12"/>
      <c r="T176" s="7"/>
    </row>
    <row r="177" spans="1:23" ht="17.25" customHeight="1" x14ac:dyDescent="0.2">
      <c r="A177" s="1471"/>
      <c r="B177" s="35"/>
      <c r="C177" s="154"/>
      <c r="D177" s="1538" t="s">
        <v>218</v>
      </c>
      <c r="E177" s="501"/>
      <c r="F177" s="521"/>
      <c r="G177" s="1540"/>
      <c r="H177" s="1541"/>
      <c r="I177" s="1679"/>
      <c r="J177" s="313"/>
      <c r="K177" s="1542"/>
      <c r="L177" s="1542"/>
      <c r="M177" s="529" t="s">
        <v>219</v>
      </c>
      <c r="N177" s="450"/>
      <c r="O177" s="536">
        <v>1</v>
      </c>
      <c r="P177" s="535"/>
      <c r="Q177" s="535"/>
      <c r="R177" s="12"/>
      <c r="T177" s="7"/>
    </row>
    <row r="178" spans="1:23" ht="28.5" customHeight="1" x14ac:dyDescent="0.2">
      <c r="A178" s="1471"/>
      <c r="B178" s="35"/>
      <c r="C178" s="154"/>
      <c r="D178" s="1538"/>
      <c r="E178" s="501"/>
      <c r="F178" s="521"/>
      <c r="G178" s="1540"/>
      <c r="H178" s="1541"/>
      <c r="I178" s="1679"/>
      <c r="J178" s="313"/>
      <c r="K178" s="1542"/>
      <c r="L178" s="1542"/>
      <c r="M178" s="529" t="s">
        <v>220</v>
      </c>
      <c r="N178" s="450"/>
      <c r="O178" s="536">
        <v>1</v>
      </c>
      <c r="P178" s="535">
        <v>1</v>
      </c>
      <c r="Q178" s="535"/>
      <c r="R178" s="12"/>
      <c r="T178" s="7"/>
    </row>
    <row r="179" spans="1:23" ht="28.5" customHeight="1" x14ac:dyDescent="0.2">
      <c r="A179" s="1471"/>
      <c r="B179" s="35"/>
      <c r="C179" s="154"/>
      <c r="D179" s="1538"/>
      <c r="E179" s="501"/>
      <c r="F179" s="521"/>
      <c r="G179" s="1540"/>
      <c r="H179" s="1541"/>
      <c r="I179" s="1679"/>
      <c r="J179" s="313"/>
      <c r="K179" s="1542"/>
      <c r="L179" s="1542"/>
      <c r="M179" s="529" t="s">
        <v>221</v>
      </c>
      <c r="N179" s="450"/>
      <c r="O179" s="536">
        <v>30</v>
      </c>
      <c r="P179" s="535">
        <v>50</v>
      </c>
      <c r="Q179" s="535"/>
      <c r="R179" s="12"/>
      <c r="T179" s="7"/>
    </row>
    <row r="180" spans="1:23" ht="42" customHeight="1" x14ac:dyDescent="0.2">
      <c r="A180" s="1471"/>
      <c r="B180" s="35"/>
      <c r="C180" s="154"/>
      <c r="D180" s="1539"/>
      <c r="E180" s="501"/>
      <c r="F180" s="521"/>
      <c r="G180" s="1540"/>
      <c r="H180" s="1541"/>
      <c r="I180" s="1679"/>
      <c r="J180" s="313"/>
      <c r="K180" s="1542"/>
      <c r="L180" s="1542"/>
      <c r="M180" s="537" t="s">
        <v>222</v>
      </c>
      <c r="N180" s="530"/>
      <c r="O180" s="536"/>
      <c r="P180" s="532">
        <v>20</v>
      </c>
      <c r="Q180" s="532"/>
      <c r="R180" s="12"/>
      <c r="T180" s="7"/>
    </row>
    <row r="181" spans="1:23" ht="28.5" customHeight="1" x14ac:dyDescent="0.2">
      <c r="A181" s="1471"/>
      <c r="B181" s="35"/>
      <c r="C181" s="154"/>
      <c r="D181" s="1543" t="s">
        <v>223</v>
      </c>
      <c r="E181" s="538"/>
      <c r="F181" s="1256"/>
      <c r="G181" s="1540"/>
      <c r="H181" s="1545"/>
      <c r="I181" s="1698"/>
      <c r="J181" s="1229"/>
      <c r="K181" s="1546"/>
      <c r="L181" s="1547"/>
      <c r="M181" s="539" t="s">
        <v>224</v>
      </c>
      <c r="N181" s="540">
        <v>1</v>
      </c>
      <c r="O181" s="533"/>
      <c r="P181" s="541">
        <v>2</v>
      </c>
      <c r="Q181" s="541"/>
      <c r="R181" s="12"/>
      <c r="T181" s="7"/>
      <c r="U181" s="7"/>
    </row>
    <row r="182" spans="1:23" ht="41.25" customHeight="1" x14ac:dyDescent="0.2">
      <c r="A182" s="1471"/>
      <c r="B182" s="35"/>
      <c r="C182" s="154"/>
      <c r="D182" s="1544"/>
      <c r="E182" s="538"/>
      <c r="F182" s="1256"/>
      <c r="G182" s="1540"/>
      <c r="H182" s="1545"/>
      <c r="I182" s="1698"/>
      <c r="J182" s="1229"/>
      <c r="K182" s="1546"/>
      <c r="L182" s="1547"/>
      <c r="M182" s="539" t="s">
        <v>225</v>
      </c>
      <c r="N182" s="540">
        <v>1</v>
      </c>
      <c r="O182" s="533"/>
      <c r="P182" s="541"/>
      <c r="Q182" s="541"/>
      <c r="R182" s="12"/>
      <c r="T182" s="7"/>
      <c r="U182" s="7"/>
    </row>
    <row r="183" spans="1:23" ht="15" customHeight="1" thickBot="1" x14ac:dyDescent="0.25">
      <c r="A183" s="1471"/>
      <c r="B183" s="35"/>
      <c r="C183" s="426"/>
      <c r="D183" s="1242"/>
      <c r="E183" s="538"/>
      <c r="F183" s="491"/>
      <c r="G183" s="506" t="s">
        <v>30</v>
      </c>
      <c r="H183" s="493">
        <f>SUM(H163:H182)</f>
        <v>252.4</v>
      </c>
      <c r="I183" s="1072">
        <f>SUM(I163:I182)</f>
        <v>252.4</v>
      </c>
      <c r="J183" s="1073"/>
      <c r="K183" s="493">
        <f t="shared" ref="K183:L183" si="11">SUM(K163:K182)</f>
        <v>217</v>
      </c>
      <c r="L183" s="493">
        <f t="shared" si="11"/>
        <v>146</v>
      </c>
      <c r="M183" s="542" t="s">
        <v>95</v>
      </c>
      <c r="N183" s="540"/>
      <c r="O183" s="543"/>
      <c r="P183" s="541">
        <v>1</v>
      </c>
      <c r="Q183" s="532"/>
      <c r="T183" s="7"/>
    </row>
    <row r="184" spans="1:23" ht="42" customHeight="1" x14ac:dyDescent="0.2">
      <c r="A184" s="1470" t="s">
        <v>21</v>
      </c>
      <c r="B184" s="20" t="s">
        <v>51</v>
      </c>
      <c r="C184" s="178" t="s">
        <v>58</v>
      </c>
      <c r="D184" s="544" t="s">
        <v>226</v>
      </c>
      <c r="E184" s="545"/>
      <c r="F184" s="1516">
        <v>2</v>
      </c>
      <c r="G184" s="513" t="s">
        <v>26</v>
      </c>
      <c r="H184" s="546"/>
      <c r="I184" s="1132"/>
      <c r="J184" s="1133"/>
      <c r="K184" s="547">
        <v>60</v>
      </c>
      <c r="L184" s="547">
        <v>35</v>
      </c>
      <c r="M184" s="548"/>
      <c r="N184" s="181"/>
      <c r="O184" s="549"/>
      <c r="P184" s="183"/>
      <c r="Q184" s="1308"/>
      <c r="T184" s="7"/>
      <c r="V184" s="7"/>
    </row>
    <row r="185" spans="1:23" ht="42" customHeight="1" x14ac:dyDescent="0.2">
      <c r="A185" s="1471"/>
      <c r="B185" s="35"/>
      <c r="C185" s="60"/>
      <c r="D185" s="550" t="s">
        <v>227</v>
      </c>
      <c r="E185" s="551" t="s">
        <v>228</v>
      </c>
      <c r="F185" s="1517"/>
      <c r="G185" s="1238"/>
      <c r="H185" s="552"/>
      <c r="I185" s="1231"/>
      <c r="J185" s="552"/>
      <c r="K185" s="553"/>
      <c r="L185" s="553"/>
      <c r="M185" s="488" t="s">
        <v>229</v>
      </c>
      <c r="N185" s="554"/>
      <c r="O185" s="555">
        <v>1</v>
      </c>
      <c r="P185" s="556"/>
      <c r="Q185" s="1309"/>
      <c r="T185" s="7"/>
      <c r="U185" s="7"/>
    </row>
    <row r="186" spans="1:23" ht="29.25" customHeight="1" x14ac:dyDescent="0.2">
      <c r="A186" s="1471"/>
      <c r="B186" s="35"/>
      <c r="C186" s="60"/>
      <c r="D186" s="557" t="s">
        <v>230</v>
      </c>
      <c r="E186" s="490"/>
      <c r="F186" s="1517"/>
      <c r="G186" s="439"/>
      <c r="H186" s="558"/>
      <c r="I186" s="1232"/>
      <c r="J186" s="558"/>
      <c r="K186" s="559"/>
      <c r="L186" s="559"/>
      <c r="M186" s="529" t="s">
        <v>231</v>
      </c>
      <c r="N186" s="450"/>
      <c r="O186" s="534">
        <v>1</v>
      </c>
      <c r="P186" s="535"/>
      <c r="Q186" s="535"/>
      <c r="T186" s="7"/>
      <c r="U186" s="7"/>
      <c r="W186" s="7"/>
    </row>
    <row r="187" spans="1:23" ht="29.25" customHeight="1" thickBot="1" x14ac:dyDescent="0.25">
      <c r="A187" s="1472"/>
      <c r="B187" s="19"/>
      <c r="C187" s="503"/>
      <c r="D187" s="1274"/>
      <c r="E187" s="1295"/>
      <c r="F187" s="1518"/>
      <c r="G187" s="506" t="s">
        <v>30</v>
      </c>
      <c r="H187" s="561"/>
      <c r="I187" s="1233"/>
      <c r="J187" s="1230"/>
      <c r="K187" s="562">
        <f>SUM(K184:K186)</f>
        <v>60</v>
      </c>
      <c r="L187" s="562">
        <f>SUM(L184:L186)</f>
        <v>35</v>
      </c>
      <c r="M187" s="529" t="s">
        <v>232</v>
      </c>
      <c r="N187" s="563"/>
      <c r="O187" s="564">
        <v>10</v>
      </c>
      <c r="P187" s="565">
        <v>20</v>
      </c>
      <c r="Q187" s="565"/>
      <c r="U187" s="7"/>
    </row>
    <row r="188" spans="1:23" ht="14.25" customHeight="1" thickBot="1" x14ac:dyDescent="0.25">
      <c r="A188" s="1482" t="s">
        <v>21</v>
      </c>
      <c r="B188" s="567" t="s">
        <v>51</v>
      </c>
      <c r="C188" s="1519" t="s">
        <v>105</v>
      </c>
      <c r="D188" s="1520"/>
      <c r="E188" s="1520"/>
      <c r="F188" s="1520"/>
      <c r="G188" s="1521"/>
      <c r="H188" s="568">
        <f>H187+H162+H155+H183</f>
        <v>264.8</v>
      </c>
      <c r="I188" s="1058">
        <f>I187+I162+I155+I183</f>
        <v>264.8</v>
      </c>
      <c r="J188" s="1174"/>
      <c r="K188" s="568">
        <f>K187+K162+K155+K183</f>
        <v>309.5</v>
      </c>
      <c r="L188" s="568">
        <f>L187+L162+L155+L183</f>
        <v>213</v>
      </c>
      <c r="M188" s="1522"/>
      <c r="N188" s="1523"/>
      <c r="O188" s="1523"/>
      <c r="P188" s="1523"/>
      <c r="Q188" s="1524"/>
    </row>
    <row r="189" spans="1:23" ht="14.25" customHeight="1" thickBot="1" x14ac:dyDescent="0.25">
      <c r="A189" s="1467" t="s">
        <v>21</v>
      </c>
      <c r="B189" s="1686" t="s">
        <v>233</v>
      </c>
      <c r="C189" s="1687"/>
      <c r="D189" s="1687"/>
      <c r="E189" s="1687"/>
      <c r="F189" s="1687"/>
      <c r="G189" s="1688"/>
      <c r="H189" s="1483">
        <f>+H188+H151+H65</f>
        <v>8749.5</v>
      </c>
      <c r="I189" s="1484">
        <f>+I188+I151+I65</f>
        <v>8966.5</v>
      </c>
      <c r="J189" s="1484">
        <f>+J188+J151+J65</f>
        <v>217</v>
      </c>
      <c r="K189" s="1485">
        <f>+K188+K151+K65</f>
        <v>10545.800000000001</v>
      </c>
      <c r="L189" s="1485">
        <f>+L188+L151+L65</f>
        <v>10057.200000000001</v>
      </c>
      <c r="M189" s="1689"/>
      <c r="N189" s="1690"/>
      <c r="O189" s="1690"/>
      <c r="P189" s="1690"/>
      <c r="Q189" s="1691"/>
    </row>
    <row r="190" spans="1:23" ht="14.25" customHeight="1" thickBot="1" x14ac:dyDescent="0.25">
      <c r="A190" s="1486" t="s">
        <v>77</v>
      </c>
      <c r="B190" s="1692" t="s">
        <v>234</v>
      </c>
      <c r="C190" s="1693"/>
      <c r="D190" s="1693"/>
      <c r="E190" s="1693"/>
      <c r="F190" s="1693"/>
      <c r="G190" s="1694"/>
      <c r="H190" s="1487">
        <f t="shared" ref="H190:L190" si="12">+H189</f>
        <v>8749.5</v>
      </c>
      <c r="I190" s="1488">
        <f t="shared" ref="I190:J190" si="13">+I189</f>
        <v>8966.5</v>
      </c>
      <c r="J190" s="1488">
        <f t="shared" si="13"/>
        <v>217</v>
      </c>
      <c r="K190" s="1489">
        <f t="shared" si="12"/>
        <v>10545.800000000001</v>
      </c>
      <c r="L190" s="1489">
        <f t="shared" si="12"/>
        <v>10057.200000000001</v>
      </c>
      <c r="M190" s="1695"/>
      <c r="N190" s="1696"/>
      <c r="O190" s="1696"/>
      <c r="P190" s="1696"/>
      <c r="Q190" s="1697"/>
    </row>
    <row r="191" spans="1:23" ht="24.75" customHeight="1" thickBot="1" x14ac:dyDescent="0.25">
      <c r="A191" s="1512" t="s">
        <v>235</v>
      </c>
      <c r="B191" s="1512"/>
      <c r="C191" s="1512"/>
      <c r="D191" s="1512"/>
      <c r="E191" s="1512"/>
      <c r="F191" s="1512"/>
      <c r="G191" s="1512"/>
      <c r="H191" s="1512"/>
      <c r="I191" s="1512"/>
      <c r="J191" s="1512"/>
      <c r="K191" s="1512"/>
      <c r="L191" s="1512"/>
      <c r="M191" s="574"/>
      <c r="N191" s="575"/>
      <c r="O191" s="575"/>
      <c r="P191" s="575"/>
      <c r="Q191" s="575"/>
    </row>
    <row r="192" spans="1:23" ht="108.75" customHeight="1" x14ac:dyDescent="0.2">
      <c r="A192" s="1513" t="s">
        <v>236</v>
      </c>
      <c r="B192" s="1514"/>
      <c r="C192" s="1514"/>
      <c r="D192" s="1514"/>
      <c r="E192" s="1514"/>
      <c r="F192" s="1514"/>
      <c r="G192" s="1515"/>
      <c r="H192" s="1234" t="s">
        <v>237</v>
      </c>
      <c r="I192" s="1235" t="s">
        <v>338</v>
      </c>
      <c r="J192" s="1236" t="s">
        <v>337</v>
      </c>
      <c r="K192" s="577" t="s">
        <v>238</v>
      </c>
      <c r="L192" s="577" t="s">
        <v>239</v>
      </c>
      <c r="M192" s="1204"/>
      <c r="N192" s="1500"/>
      <c r="O192" s="1500"/>
      <c r="P192" s="1500"/>
      <c r="Q192" s="1500"/>
    </row>
    <row r="193" spans="1:22" ht="15.75" customHeight="1" x14ac:dyDescent="0.2">
      <c r="A193" s="1681" t="s">
        <v>240</v>
      </c>
      <c r="B193" s="1682"/>
      <c r="C193" s="1682"/>
      <c r="D193" s="1682"/>
      <c r="E193" s="1682"/>
      <c r="F193" s="1682"/>
      <c r="G193" s="1683"/>
      <c r="H193" s="1490">
        <f>SUM(H194:H199)</f>
        <v>7452.3999999999987</v>
      </c>
      <c r="I193" s="1491">
        <f>SUM(I194:I199)</f>
        <v>7669.3999999999987</v>
      </c>
      <c r="J193" s="1491">
        <f>SUM(J194:J199)</f>
        <v>217</v>
      </c>
      <c r="K193" s="1492">
        <f>SUM(K194:K199)</f>
        <v>9239.4000000000015</v>
      </c>
      <c r="L193" s="1492">
        <f>SUM(L194:L199)</f>
        <v>9855.2000000000007</v>
      </c>
      <c r="M193" s="1204"/>
      <c r="N193" s="1500"/>
      <c r="O193" s="1500"/>
      <c r="P193" s="1500"/>
      <c r="Q193" s="1500"/>
    </row>
    <row r="194" spans="1:22" ht="13.5" customHeight="1" x14ac:dyDescent="0.2">
      <c r="A194" s="1506" t="s">
        <v>241</v>
      </c>
      <c r="B194" s="1507"/>
      <c r="C194" s="1507"/>
      <c r="D194" s="1507"/>
      <c r="E194" s="1507"/>
      <c r="F194" s="1507"/>
      <c r="G194" s="1508"/>
      <c r="H194" s="581">
        <f>SUMIF(G14:G182,"sb",H14:H182)</f>
        <v>6564.6999999999989</v>
      </c>
      <c r="I194" s="1330">
        <f>SUMIF(G14:G182,"sb",I14:I182)</f>
        <v>6781.6999999999989</v>
      </c>
      <c r="J194" s="1331">
        <f>+I194-H194</f>
        <v>217</v>
      </c>
      <c r="K194" s="397">
        <f>SUMIF(G14:G187,"sb",K14:K187)</f>
        <v>8596</v>
      </c>
      <c r="L194" s="397">
        <f>SUMIF(G14:G187,"sb",L14:L187)</f>
        <v>9204.4</v>
      </c>
      <c r="M194" s="1205"/>
      <c r="N194" s="1501"/>
      <c r="O194" s="1501"/>
      <c r="P194" s="1501"/>
      <c r="Q194" s="1501"/>
    </row>
    <row r="195" spans="1:22" ht="27.75" customHeight="1" x14ac:dyDescent="0.2">
      <c r="A195" s="1509" t="s">
        <v>242</v>
      </c>
      <c r="B195" s="1510"/>
      <c r="C195" s="1510"/>
      <c r="D195" s="1510"/>
      <c r="E195" s="1510"/>
      <c r="F195" s="1510"/>
      <c r="G195" s="1511"/>
      <c r="H195" s="581">
        <f>SUMIF(G21:G183,"sb(esa)",H21:H183)</f>
        <v>46</v>
      </c>
      <c r="I195" s="1193">
        <f>SUMIF(G21:G183,"sb(esa)",I21:I183)</f>
        <v>46</v>
      </c>
      <c r="J195" s="1194"/>
      <c r="K195" s="397"/>
      <c r="L195" s="397"/>
      <c r="M195" s="1205"/>
      <c r="N195" s="1205"/>
      <c r="O195" s="1205"/>
      <c r="P195" s="1237"/>
      <c r="Q195" s="1237"/>
    </row>
    <row r="196" spans="1:22" ht="14.25" customHeight="1" x14ac:dyDescent="0.2">
      <c r="A196" s="1506" t="s">
        <v>243</v>
      </c>
      <c r="B196" s="1507"/>
      <c r="C196" s="1507"/>
      <c r="D196" s="1507"/>
      <c r="E196" s="1507"/>
      <c r="F196" s="1507"/>
      <c r="G196" s="1508"/>
      <c r="H196" s="581">
        <f>SUMIF(G21:G187,"sb(l)",H21:H187)</f>
        <v>205.10000000000002</v>
      </c>
      <c r="I196" s="1193">
        <f>SUMIF(G21:G187,"sb(l)",I21:I187)</f>
        <v>205.10000000000002</v>
      </c>
      <c r="J196" s="1194"/>
      <c r="K196" s="397"/>
      <c r="L196" s="397"/>
      <c r="M196" s="1205"/>
      <c r="N196" s="1205"/>
      <c r="O196" s="1205"/>
      <c r="P196" s="1237"/>
      <c r="Q196" s="1237"/>
    </row>
    <row r="197" spans="1:22" ht="14.25" customHeight="1" x14ac:dyDescent="0.2">
      <c r="A197" s="1506" t="s">
        <v>244</v>
      </c>
      <c r="B197" s="1507"/>
      <c r="C197" s="1507"/>
      <c r="D197" s="1507"/>
      <c r="E197" s="1507"/>
      <c r="F197" s="1507"/>
      <c r="G197" s="1508"/>
      <c r="H197" s="581">
        <f>SUMIF(G18:G182,"sb(vr)",H18:H182)</f>
        <v>222.7</v>
      </c>
      <c r="I197" s="1193">
        <f>SUMIF(G18:G182,"sb(vr)",I18:I182)</f>
        <v>222.7</v>
      </c>
      <c r="J197" s="1194"/>
      <c r="K197" s="397">
        <f>SUMIF(G14:G182,"sb(vr)",K14:K182)</f>
        <v>222.7</v>
      </c>
      <c r="L197" s="397">
        <f>SUMIF(G14:G182,"sb(vr)",L14:L182)</f>
        <v>222.7</v>
      </c>
      <c r="M197" s="1207"/>
      <c r="N197" s="1205"/>
      <c r="O197" s="1205"/>
      <c r="P197" s="1237"/>
      <c r="Q197" s="1237"/>
    </row>
    <row r="198" spans="1:22" ht="30" customHeight="1" x14ac:dyDescent="0.2">
      <c r="A198" s="1509" t="s">
        <v>245</v>
      </c>
      <c r="B198" s="1510"/>
      <c r="C198" s="1510"/>
      <c r="D198" s="1510"/>
      <c r="E198" s="1510"/>
      <c r="F198" s="1510"/>
      <c r="G198" s="1511"/>
      <c r="H198" s="583">
        <f>SUMIF(G18:G182,"sb(sp)",H18:H182)</f>
        <v>413.9</v>
      </c>
      <c r="I198" s="1197">
        <f>SUMIF(G18:G182,"sb(sp)",I18:I182)</f>
        <v>413.9</v>
      </c>
      <c r="J198" s="1198"/>
      <c r="K198" s="584">
        <f>SUMIF(G21:G182,"sb(sp)",K21:K182)</f>
        <v>420.7</v>
      </c>
      <c r="L198" s="584">
        <f>SUMIF(G21:G182,"sb(sp)",L21:L182)</f>
        <v>428.1</v>
      </c>
      <c r="M198" s="585"/>
      <c r="N198" s="1501"/>
      <c r="O198" s="1501"/>
      <c r="P198" s="1501"/>
      <c r="Q198" s="1501"/>
    </row>
    <row r="199" spans="1:22" x14ac:dyDescent="0.2">
      <c r="A199" s="1509" t="s">
        <v>246</v>
      </c>
      <c r="B199" s="1510"/>
      <c r="C199" s="1510"/>
      <c r="D199" s="1510"/>
      <c r="E199" s="1510"/>
      <c r="F199" s="1510"/>
      <c r="G199" s="1511"/>
      <c r="H199" s="586">
        <f>SUMIF(G21:G182,"sb(spl)",H21:H182)</f>
        <v>0</v>
      </c>
      <c r="I199" s="786">
        <f>SUMIF(G21:G182,"sb(spl)",I21:I182)</f>
        <v>0</v>
      </c>
      <c r="J199" s="785"/>
      <c r="K199" s="587">
        <f>SUMIF(G21:G182,"sb(spl)",K21:K182)</f>
        <v>0</v>
      </c>
      <c r="L199" s="587">
        <f>SUMIF(G21:G182,"sb(spl)",L21:L182)</f>
        <v>0</v>
      </c>
      <c r="M199" s="585"/>
      <c r="N199" s="1205"/>
      <c r="O199" s="1205"/>
      <c r="P199" s="1237"/>
      <c r="Q199" s="1237"/>
    </row>
    <row r="200" spans="1:22" x14ac:dyDescent="0.2">
      <c r="A200" s="1681" t="s">
        <v>247</v>
      </c>
      <c r="B200" s="1682"/>
      <c r="C200" s="1682"/>
      <c r="D200" s="1682"/>
      <c r="E200" s="1682"/>
      <c r="F200" s="1682"/>
      <c r="G200" s="1683"/>
      <c r="H200" s="1493">
        <f t="shared" ref="H200:K200" si="14">SUM(H201:H203)</f>
        <v>1297.1000000000001</v>
      </c>
      <c r="I200" s="1494">
        <f t="shared" ref="I200" si="15">SUM(I201:I203)</f>
        <v>1297.1000000000001</v>
      </c>
      <c r="J200" s="1495"/>
      <c r="K200" s="1496">
        <f t="shared" si="14"/>
        <v>1306.3999999999999</v>
      </c>
      <c r="L200" s="1496">
        <f>SUM(L201:L203)</f>
        <v>202</v>
      </c>
      <c r="M200" s="1204"/>
      <c r="N200" s="1500"/>
      <c r="O200" s="1500"/>
      <c r="P200" s="1500"/>
      <c r="Q200" s="1500"/>
    </row>
    <row r="201" spans="1:22" x14ac:dyDescent="0.2">
      <c r="A201" s="1506" t="s">
        <v>248</v>
      </c>
      <c r="B201" s="1507"/>
      <c r="C201" s="1507"/>
      <c r="D201" s="1507"/>
      <c r="E201" s="1507"/>
      <c r="F201" s="1507"/>
      <c r="G201" s="1508"/>
      <c r="H201" s="581">
        <f>SUMIF(G18:G182,"es",H18:H182)</f>
        <v>1232.4000000000001</v>
      </c>
      <c r="I201" s="1193">
        <f>SUMIF(G18:G182,"es",I18:I182)</f>
        <v>1232.4000000000001</v>
      </c>
      <c r="J201" s="1194"/>
      <c r="K201" s="397">
        <f>SUMIF(G21:G182,"es",K21:K182)</f>
        <v>1282.8</v>
      </c>
      <c r="L201" s="397">
        <f>SUMIF(G21:G182,"es",L21:L182)</f>
        <v>202</v>
      </c>
      <c r="M201" s="1205"/>
      <c r="N201" s="1501"/>
      <c r="O201" s="1501"/>
      <c r="P201" s="1501"/>
      <c r="Q201" s="1501"/>
    </row>
    <row r="202" spans="1:22" x14ac:dyDescent="0.2">
      <c r="A202" s="1506" t="s">
        <v>249</v>
      </c>
      <c r="B202" s="1507"/>
      <c r="C202" s="1507"/>
      <c r="D202" s="1507"/>
      <c r="E202" s="1507"/>
      <c r="F202" s="1507"/>
      <c r="G202" s="1508"/>
      <c r="H202" s="581">
        <f>SUMIF(G21:G182,"LRVB",H21:H182)</f>
        <v>0</v>
      </c>
      <c r="I202" s="1193">
        <f>SUMIF(G21:G182,"LRVB",I21:I182)</f>
        <v>0</v>
      </c>
      <c r="J202" s="1194"/>
      <c r="K202" s="397">
        <f>SUMIF(G21:G182,"LRVB",K21:K182)</f>
        <v>0</v>
      </c>
      <c r="L202" s="397">
        <f>SUMIF(G21:G182,"LRVB",L21:L182)</f>
        <v>0</v>
      </c>
      <c r="M202" s="1205"/>
      <c r="N202" s="1205"/>
      <c r="O202" s="1205"/>
      <c r="P202" s="1237"/>
      <c r="Q202" s="1237"/>
    </row>
    <row r="203" spans="1:22" x14ac:dyDescent="0.2">
      <c r="A203" s="1506" t="s">
        <v>250</v>
      </c>
      <c r="B203" s="1507"/>
      <c r="C203" s="1507"/>
      <c r="D203" s="1507"/>
      <c r="E203" s="1507"/>
      <c r="F203" s="1507"/>
      <c r="G203" s="1508"/>
      <c r="H203" s="581">
        <f>SUMIF(G20:G182,"kt",H20:H182)</f>
        <v>64.7</v>
      </c>
      <c r="I203" s="1193">
        <f>SUMIF(G20:G182,"kt",I20:I182)</f>
        <v>64.7</v>
      </c>
      <c r="J203" s="790"/>
      <c r="K203" s="590">
        <f>SUMIF(G21:G171,"kt",K21:K171)</f>
        <v>23.6</v>
      </c>
      <c r="L203" s="590">
        <f>SUMIF(G21:G171,"kt",L21:L171)</f>
        <v>0</v>
      </c>
      <c r="M203" s="1205"/>
      <c r="N203" s="1205"/>
      <c r="O203" s="1205"/>
      <c r="P203" s="1237"/>
      <c r="Q203" s="1237"/>
      <c r="V203" s="7"/>
    </row>
    <row r="204" spans="1:22" ht="13.5" thickBot="1" x14ac:dyDescent="0.25">
      <c r="A204" s="1497" t="s">
        <v>30</v>
      </c>
      <c r="B204" s="1498"/>
      <c r="C204" s="1498"/>
      <c r="D204" s="1498"/>
      <c r="E204" s="1498"/>
      <c r="F204" s="1498"/>
      <c r="G204" s="1499"/>
      <c r="H204" s="198">
        <f>H200+H193</f>
        <v>8749.4999999999982</v>
      </c>
      <c r="I204" s="760">
        <f>I200+I193</f>
        <v>8966.4999999999982</v>
      </c>
      <c r="J204" s="760">
        <f>J200+J193</f>
        <v>217</v>
      </c>
      <c r="K204" s="199">
        <f>K200+K193</f>
        <v>10545.800000000001</v>
      </c>
      <c r="L204" s="199">
        <f>L200+L193</f>
        <v>10057.200000000001</v>
      </c>
      <c r="M204" s="1204"/>
      <c r="N204" s="1500"/>
      <c r="O204" s="1500"/>
      <c r="P204" s="1500"/>
      <c r="Q204" s="1500"/>
    </row>
    <row r="205" spans="1:22" x14ac:dyDescent="0.2">
      <c r="A205" s="591"/>
      <c r="B205" s="592"/>
      <c r="C205" s="591"/>
      <c r="D205" s="593"/>
      <c r="M205" s="594"/>
      <c r="N205" s="1501"/>
      <c r="O205" s="1501"/>
      <c r="P205" s="1501"/>
      <c r="Q205" s="1501"/>
    </row>
    <row r="206" spans="1:22" x14ac:dyDescent="0.2">
      <c r="G206" s="1207"/>
      <c r="M206" s="574"/>
    </row>
    <row r="207" spans="1:22" ht="16.5" customHeight="1" x14ac:dyDescent="0.2">
      <c r="E207" s="1502" t="s">
        <v>251</v>
      </c>
      <c r="F207" s="1502"/>
      <c r="G207" s="1502"/>
      <c r="H207" s="1502"/>
      <c r="I207" s="1502"/>
      <c r="J207" s="1502"/>
      <c r="K207" s="1502"/>
      <c r="L207" s="1502"/>
    </row>
    <row r="208" spans="1:22" x14ac:dyDescent="0.2">
      <c r="G208" s="1207"/>
    </row>
    <row r="209" spans="7:7" x14ac:dyDescent="0.2">
      <c r="G209" s="1207"/>
    </row>
  </sheetData>
  <mergeCells count="179">
    <mergeCell ref="M1:Q1"/>
    <mergeCell ref="A2:Q2"/>
    <mergeCell ref="A3:Q3"/>
    <mergeCell ref="A4:Q4"/>
    <mergeCell ref="N5:Q5"/>
    <mergeCell ref="A6:A9"/>
    <mergeCell ref="B6:B9"/>
    <mergeCell ref="C6:C9"/>
    <mergeCell ref="D6:D9"/>
    <mergeCell ref="E6:E9"/>
    <mergeCell ref="Q6:Q9"/>
    <mergeCell ref="F6:F9"/>
    <mergeCell ref="G6:G9"/>
    <mergeCell ref="H6:H9"/>
    <mergeCell ref="K6:K9"/>
    <mergeCell ref="L6:L9"/>
    <mergeCell ref="M7:M9"/>
    <mergeCell ref="N8:N9"/>
    <mergeCell ref="O8:O9"/>
    <mergeCell ref="J6:J9"/>
    <mergeCell ref="N7:P7"/>
    <mergeCell ref="S20:T20"/>
    <mergeCell ref="D29:D30"/>
    <mergeCell ref="D31:D32"/>
    <mergeCell ref="D34:D35"/>
    <mergeCell ref="D36:D37"/>
    <mergeCell ref="A10:Q10"/>
    <mergeCell ref="A11:Q11"/>
    <mergeCell ref="B12:Q12"/>
    <mergeCell ref="C13:Q13"/>
    <mergeCell ref="A14:A17"/>
    <mergeCell ref="D23:D24"/>
    <mergeCell ref="D43:D44"/>
    <mergeCell ref="D45:D46"/>
    <mergeCell ref="D47:D48"/>
    <mergeCell ref="H47:H49"/>
    <mergeCell ref="K47:K49"/>
    <mergeCell ref="L47:L49"/>
    <mergeCell ref="D38:D40"/>
    <mergeCell ref="M39:M40"/>
    <mergeCell ref="D41:D42"/>
    <mergeCell ref="E41:E42"/>
    <mergeCell ref="F41:F42"/>
    <mergeCell ref="M41:M42"/>
    <mergeCell ref="C66:Q66"/>
    <mergeCell ref="D67:D68"/>
    <mergeCell ref="M68:M69"/>
    <mergeCell ref="D72:D74"/>
    <mergeCell ref="M72:M73"/>
    <mergeCell ref="D75:D77"/>
    <mergeCell ref="D51:D52"/>
    <mergeCell ref="M51:M52"/>
    <mergeCell ref="D53:D54"/>
    <mergeCell ref="D60:D62"/>
    <mergeCell ref="D63:D64"/>
    <mergeCell ref="C65:G65"/>
    <mergeCell ref="M65:Q65"/>
    <mergeCell ref="Q67:Q71"/>
    <mergeCell ref="M93:M95"/>
    <mergeCell ref="O93:O95"/>
    <mergeCell ref="D78:D79"/>
    <mergeCell ref="M78:M79"/>
    <mergeCell ref="N78:N79"/>
    <mergeCell ref="D80:D82"/>
    <mergeCell ref="M80:M82"/>
    <mergeCell ref="D84:D85"/>
    <mergeCell ref="M84:M85"/>
    <mergeCell ref="D96:D97"/>
    <mergeCell ref="D98:D99"/>
    <mergeCell ref="D100:D102"/>
    <mergeCell ref="F104:F108"/>
    <mergeCell ref="D105:D106"/>
    <mergeCell ref="D107:D108"/>
    <mergeCell ref="K107:K108"/>
    <mergeCell ref="L107:L108"/>
    <mergeCell ref="D86:D88"/>
    <mergeCell ref="D89:D92"/>
    <mergeCell ref="D93:D95"/>
    <mergeCell ref="E93:E95"/>
    <mergeCell ref="D124:D125"/>
    <mergeCell ref="M124:M125"/>
    <mergeCell ref="D126:D128"/>
    <mergeCell ref="E126:E128"/>
    <mergeCell ref="D129:D131"/>
    <mergeCell ref="D132:D136"/>
    <mergeCell ref="E132:E136"/>
    <mergeCell ref="D109:D110"/>
    <mergeCell ref="D113:D114"/>
    <mergeCell ref="D118:D120"/>
    <mergeCell ref="M118:M120"/>
    <mergeCell ref="D121:D123"/>
    <mergeCell ref="C151:G151"/>
    <mergeCell ref="M151:Q151"/>
    <mergeCell ref="C152:Q152"/>
    <mergeCell ref="D153:D155"/>
    <mergeCell ref="E153:E154"/>
    <mergeCell ref="M154:M155"/>
    <mergeCell ref="D137:D139"/>
    <mergeCell ref="E137:E139"/>
    <mergeCell ref="M137:M138"/>
    <mergeCell ref="D141:D142"/>
    <mergeCell ref="E141:E142"/>
    <mergeCell ref="F148:F149"/>
    <mergeCell ref="M149:M150"/>
    <mergeCell ref="E150:G150"/>
    <mergeCell ref="L160:L161"/>
    <mergeCell ref="D164:D166"/>
    <mergeCell ref="D167:D171"/>
    <mergeCell ref="G167:G171"/>
    <mergeCell ref="H167:H171"/>
    <mergeCell ref="K167:K171"/>
    <mergeCell ref="L167:L171"/>
    <mergeCell ref="E156:E157"/>
    <mergeCell ref="D157:D159"/>
    <mergeCell ref="D160:D162"/>
    <mergeCell ref="G160:G161"/>
    <mergeCell ref="H160:H161"/>
    <mergeCell ref="K160:K161"/>
    <mergeCell ref="D172:D173"/>
    <mergeCell ref="G172:G173"/>
    <mergeCell ref="H172:H173"/>
    <mergeCell ref="K172:K173"/>
    <mergeCell ref="L172:L173"/>
    <mergeCell ref="D174:D176"/>
    <mergeCell ref="G174:G176"/>
    <mergeCell ref="H174:H176"/>
    <mergeCell ref="K174:K176"/>
    <mergeCell ref="L174:L176"/>
    <mergeCell ref="D177:D180"/>
    <mergeCell ref="G177:G180"/>
    <mergeCell ref="H177:H180"/>
    <mergeCell ref="K177:K180"/>
    <mergeCell ref="L177:L180"/>
    <mergeCell ref="D181:D182"/>
    <mergeCell ref="G181:G182"/>
    <mergeCell ref="H181:H182"/>
    <mergeCell ref="K181:K182"/>
    <mergeCell ref="L181:L182"/>
    <mergeCell ref="I177:I180"/>
    <mergeCell ref="I181:I182"/>
    <mergeCell ref="A199:G199"/>
    <mergeCell ref="A191:L191"/>
    <mergeCell ref="A192:G192"/>
    <mergeCell ref="N192:Q192"/>
    <mergeCell ref="A193:G193"/>
    <mergeCell ref="N193:Q193"/>
    <mergeCell ref="A194:G194"/>
    <mergeCell ref="N194:Q194"/>
    <mergeCell ref="F184:F187"/>
    <mergeCell ref="C188:G188"/>
    <mergeCell ref="M188:Q188"/>
    <mergeCell ref="B189:G189"/>
    <mergeCell ref="M189:Q189"/>
    <mergeCell ref="B190:G190"/>
    <mergeCell ref="M190:Q190"/>
    <mergeCell ref="A204:G204"/>
    <mergeCell ref="N204:Q204"/>
    <mergeCell ref="N205:Q205"/>
    <mergeCell ref="E207:L207"/>
    <mergeCell ref="I6:I9"/>
    <mergeCell ref="I47:I49"/>
    <mergeCell ref="I160:I161"/>
    <mergeCell ref="I167:I171"/>
    <mergeCell ref="I172:I173"/>
    <mergeCell ref="I174:I176"/>
    <mergeCell ref="A200:G200"/>
    <mergeCell ref="N200:Q200"/>
    <mergeCell ref="A201:G201"/>
    <mergeCell ref="N201:Q201"/>
    <mergeCell ref="A202:G202"/>
    <mergeCell ref="A203:G203"/>
    <mergeCell ref="A195:G195"/>
    <mergeCell ref="A196:G196"/>
    <mergeCell ref="A197:G197"/>
    <mergeCell ref="A198:G198"/>
    <mergeCell ref="N198:Q198"/>
    <mergeCell ref="P8:P9"/>
    <mergeCell ref="P93:P95"/>
    <mergeCell ref="M6:P6"/>
  </mergeCells>
  <printOptions horizontalCentered="1"/>
  <pageMargins left="0.31496062992125984" right="0.31496062992125984" top="0.74803149606299213" bottom="0.35433070866141736" header="0.31496062992125984" footer="0.31496062992125984"/>
  <pageSetup paperSize="9" scale="89" orientation="landscape" r:id="rId1"/>
  <rowBreaks count="9" manualBreakCount="9">
    <brk id="56" max="16" man="1"/>
    <brk id="77" max="16" man="1"/>
    <brk id="97" max="16" man="1"/>
    <brk id="114" max="16" man="1"/>
    <brk id="136" max="16" man="1"/>
    <brk id="152" max="16" man="1"/>
    <brk id="166" max="16" man="1"/>
    <brk id="181" max="16" man="1"/>
    <brk id="190"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37"/>
  <sheetViews>
    <sheetView zoomScaleNormal="100" zoomScaleSheetLayoutView="70" workbookViewId="0"/>
  </sheetViews>
  <sheetFormatPr defaultColWidth="9.140625" defaultRowHeight="12.75" x14ac:dyDescent="0.2"/>
  <cols>
    <col min="1" max="1" width="2.5703125" style="1" customWidth="1"/>
    <col min="2" max="2" width="3.140625" style="2" customWidth="1"/>
    <col min="3" max="3" width="2.7109375" style="1" customWidth="1"/>
    <col min="4" max="4" width="26.42578125" style="3" customWidth="1"/>
    <col min="5" max="5" width="4" style="4" customWidth="1"/>
    <col min="6" max="6" width="2.7109375" style="5" customWidth="1"/>
    <col min="7" max="7" width="17.140625" style="5" customWidth="1"/>
    <col min="8" max="8" width="7.42578125" style="5" customWidth="1"/>
    <col min="9" max="9" width="9.28515625" style="596" customWidth="1"/>
    <col min="10" max="10" width="10" style="6" customWidth="1"/>
    <col min="11" max="14" width="7.85546875" style="6" customWidth="1"/>
    <col min="15" max="16" width="7.7109375" style="6" customWidth="1"/>
    <col min="17" max="17" width="23.5703125" style="595" customWidth="1"/>
    <col min="18" max="18" width="6.85546875" style="1202" customWidth="1"/>
    <col min="19" max="19" width="6" style="5" customWidth="1"/>
    <col min="20" max="21" width="6.140625" style="5" customWidth="1"/>
    <col min="22" max="16384" width="9.140625" style="3"/>
  </cols>
  <sheetData>
    <row r="1" spans="1:25" ht="15.75" x14ac:dyDescent="0.2">
      <c r="Q1" s="1834" t="s">
        <v>252</v>
      </c>
      <c r="R1" s="1834"/>
      <c r="S1" s="1834"/>
      <c r="T1" s="1834"/>
      <c r="U1" s="1834"/>
    </row>
    <row r="2" spans="1:25" s="9" customFormat="1" ht="15.75" x14ac:dyDescent="0.2">
      <c r="A2" s="1659" t="s">
        <v>253</v>
      </c>
      <c r="B2" s="1659"/>
      <c r="C2" s="1659"/>
      <c r="D2" s="1659"/>
      <c r="E2" s="1659"/>
      <c r="F2" s="1659"/>
      <c r="G2" s="1659"/>
      <c r="H2" s="1659"/>
      <c r="I2" s="1659"/>
      <c r="J2" s="1659"/>
      <c r="K2" s="1659"/>
      <c r="L2" s="1659"/>
      <c r="M2" s="1659"/>
      <c r="N2" s="1659"/>
      <c r="O2" s="1659"/>
      <c r="P2" s="1659"/>
      <c r="Q2" s="1659"/>
      <c r="R2" s="1659"/>
      <c r="S2" s="1659"/>
      <c r="T2" s="1659"/>
      <c r="U2" s="1659"/>
      <c r="V2" s="7"/>
      <c r="W2" s="8"/>
    </row>
    <row r="3" spans="1:25" s="9" customFormat="1" ht="27.75" customHeight="1" x14ac:dyDescent="0.2">
      <c r="A3" s="1660" t="s">
        <v>254</v>
      </c>
      <c r="B3" s="1661"/>
      <c r="C3" s="1661"/>
      <c r="D3" s="1661"/>
      <c r="E3" s="1661"/>
      <c r="F3" s="1661"/>
      <c r="G3" s="1661"/>
      <c r="H3" s="1661"/>
      <c r="I3" s="1661"/>
      <c r="J3" s="1661"/>
      <c r="K3" s="1661"/>
      <c r="L3" s="1661"/>
      <c r="M3" s="1661"/>
      <c r="N3" s="1661"/>
      <c r="O3" s="1661"/>
      <c r="P3" s="1661"/>
      <c r="Q3" s="1661"/>
      <c r="R3" s="1661"/>
      <c r="S3" s="1661"/>
      <c r="T3" s="1661"/>
      <c r="U3" s="1661"/>
      <c r="V3" s="7"/>
      <c r="W3" s="8"/>
    </row>
    <row r="4" spans="1:25" s="9" customFormat="1" ht="15.75" x14ac:dyDescent="0.2">
      <c r="A4" s="1659" t="s">
        <v>3</v>
      </c>
      <c r="B4" s="1662"/>
      <c r="C4" s="1662"/>
      <c r="D4" s="1662"/>
      <c r="E4" s="1662"/>
      <c r="F4" s="1662"/>
      <c r="G4" s="1662"/>
      <c r="H4" s="1662"/>
      <c r="I4" s="1662"/>
      <c r="J4" s="1662"/>
      <c r="K4" s="1662"/>
      <c r="L4" s="1662"/>
      <c r="M4" s="1662"/>
      <c r="N4" s="1662"/>
      <c r="O4" s="1662"/>
      <c r="P4" s="1662"/>
      <c r="Q4" s="1662"/>
      <c r="R4" s="1662"/>
      <c r="S4" s="1662"/>
      <c r="T4" s="1662"/>
      <c r="U4" s="1662"/>
      <c r="V4" s="7"/>
      <c r="W4" s="8"/>
    </row>
    <row r="5" spans="1:25" s="17" customFormat="1" ht="13.5" thickBot="1" x14ac:dyDescent="0.25">
      <c r="A5" s="10"/>
      <c r="B5" s="11"/>
      <c r="C5" s="10"/>
      <c r="D5" s="12"/>
      <c r="E5" s="13"/>
      <c r="F5" s="14"/>
      <c r="G5" s="14"/>
      <c r="H5" s="5"/>
      <c r="I5" s="596"/>
      <c r="J5" s="6"/>
      <c r="K5" s="15"/>
      <c r="L5" s="15"/>
      <c r="M5" s="15"/>
      <c r="N5" s="15"/>
      <c r="O5" s="15"/>
      <c r="P5" s="15"/>
      <c r="Q5" s="16"/>
      <c r="R5" s="597"/>
      <c r="S5" s="1835" t="s">
        <v>4</v>
      </c>
      <c r="T5" s="1835"/>
      <c r="U5" s="1835"/>
      <c r="V5" s="7"/>
      <c r="W5" s="7"/>
    </row>
    <row r="6" spans="1:25" s="17" customFormat="1" ht="19.5" customHeight="1" x14ac:dyDescent="0.2">
      <c r="A6" s="1664" t="s">
        <v>5</v>
      </c>
      <c r="B6" s="1667" t="s">
        <v>6</v>
      </c>
      <c r="C6" s="1667" t="s">
        <v>7</v>
      </c>
      <c r="D6" s="1670" t="s">
        <v>8</v>
      </c>
      <c r="E6" s="1673" t="s">
        <v>9</v>
      </c>
      <c r="F6" s="1639" t="s">
        <v>10</v>
      </c>
      <c r="G6" s="1719" t="s">
        <v>255</v>
      </c>
      <c r="H6" s="1642" t="s">
        <v>11</v>
      </c>
      <c r="I6" s="1826" t="s">
        <v>256</v>
      </c>
      <c r="J6" s="1829" t="s">
        <v>257</v>
      </c>
      <c r="K6" s="1730" t="s">
        <v>12</v>
      </c>
      <c r="L6" s="1832"/>
      <c r="M6" s="1832"/>
      <c r="N6" s="1833"/>
      <c r="O6" s="1645" t="s">
        <v>13</v>
      </c>
      <c r="P6" s="1645" t="s">
        <v>14</v>
      </c>
      <c r="Q6" s="1648" t="s">
        <v>15</v>
      </c>
      <c r="R6" s="1649"/>
      <c r="S6" s="1649"/>
      <c r="T6" s="1649"/>
      <c r="U6" s="1650"/>
      <c r="V6" s="7"/>
      <c r="W6" s="7"/>
    </row>
    <row r="7" spans="1:25" s="17" customFormat="1" ht="21" customHeight="1" x14ac:dyDescent="0.2">
      <c r="A7" s="1665"/>
      <c r="B7" s="1668"/>
      <c r="C7" s="1668"/>
      <c r="D7" s="1671"/>
      <c r="E7" s="1674"/>
      <c r="F7" s="1640"/>
      <c r="G7" s="1652"/>
      <c r="H7" s="1643"/>
      <c r="I7" s="1827"/>
      <c r="J7" s="1830"/>
      <c r="K7" s="1815" t="s">
        <v>258</v>
      </c>
      <c r="L7" s="1818" t="s">
        <v>259</v>
      </c>
      <c r="M7" s="1819"/>
      <c r="N7" s="1820" t="s">
        <v>260</v>
      </c>
      <c r="O7" s="1646"/>
      <c r="P7" s="1646"/>
      <c r="Q7" s="1651" t="s">
        <v>8</v>
      </c>
      <c r="R7" s="1726" t="s">
        <v>261</v>
      </c>
      <c r="S7" s="1654"/>
      <c r="T7" s="1654"/>
      <c r="U7" s="1655"/>
      <c r="V7" s="7"/>
      <c r="W7" s="7"/>
    </row>
    <row r="8" spans="1:25" s="17" customFormat="1" ht="28.5" customHeight="1" x14ac:dyDescent="0.2">
      <c r="A8" s="1665"/>
      <c r="B8" s="1668"/>
      <c r="C8" s="1668"/>
      <c r="D8" s="1671"/>
      <c r="E8" s="1674"/>
      <c r="F8" s="1640"/>
      <c r="G8" s="1652"/>
      <c r="H8" s="1643"/>
      <c r="I8" s="1828"/>
      <c r="J8" s="1831"/>
      <c r="K8" s="1816"/>
      <c r="L8" s="1822" t="s">
        <v>258</v>
      </c>
      <c r="M8" s="1824" t="s">
        <v>262</v>
      </c>
      <c r="N8" s="1551"/>
      <c r="O8" s="1646"/>
      <c r="P8" s="1646"/>
      <c r="Q8" s="1652"/>
      <c r="R8" s="1813" t="s">
        <v>263</v>
      </c>
      <c r="S8" s="1656" t="s">
        <v>16</v>
      </c>
      <c r="T8" s="1656" t="s">
        <v>17</v>
      </c>
      <c r="U8" s="1625" t="s">
        <v>18</v>
      </c>
      <c r="V8" s="7"/>
      <c r="W8" s="7"/>
    </row>
    <row r="9" spans="1:25" s="17" customFormat="1" ht="75.75" customHeight="1" thickBot="1" x14ac:dyDescent="0.25">
      <c r="A9" s="1666"/>
      <c r="B9" s="1669"/>
      <c r="C9" s="1669"/>
      <c r="D9" s="1672"/>
      <c r="E9" s="1675"/>
      <c r="F9" s="1641"/>
      <c r="G9" s="1653"/>
      <c r="H9" s="1644"/>
      <c r="I9" s="598" t="s">
        <v>258</v>
      </c>
      <c r="J9" s="599" t="s">
        <v>258</v>
      </c>
      <c r="K9" s="1817"/>
      <c r="L9" s="1823"/>
      <c r="M9" s="1825"/>
      <c r="N9" s="1821"/>
      <c r="O9" s="1647"/>
      <c r="P9" s="1647"/>
      <c r="Q9" s="1653"/>
      <c r="R9" s="1814"/>
      <c r="S9" s="1657"/>
      <c r="T9" s="1657"/>
      <c r="U9" s="1626"/>
      <c r="V9" s="7"/>
      <c r="W9" s="7"/>
    </row>
    <row r="10" spans="1:25" ht="15" customHeight="1" x14ac:dyDescent="0.2">
      <c r="A10" s="1627" t="s">
        <v>19</v>
      </c>
      <c r="B10" s="1628"/>
      <c r="C10" s="1628"/>
      <c r="D10" s="1628"/>
      <c r="E10" s="1628"/>
      <c r="F10" s="1628"/>
      <c r="G10" s="1628"/>
      <c r="H10" s="1628"/>
      <c r="I10" s="1628"/>
      <c r="J10" s="1628"/>
      <c r="K10" s="1628"/>
      <c r="L10" s="1628"/>
      <c r="M10" s="1628"/>
      <c r="N10" s="1628"/>
      <c r="O10" s="1628"/>
      <c r="P10" s="1628"/>
      <c r="Q10" s="1628"/>
      <c r="R10" s="1628"/>
      <c r="S10" s="1628"/>
      <c r="T10" s="1628"/>
      <c r="U10" s="1629"/>
    </row>
    <row r="11" spans="1:25" ht="13.5" thickBot="1" x14ac:dyDescent="0.25">
      <c r="A11" s="1630" t="s">
        <v>20</v>
      </c>
      <c r="B11" s="1631"/>
      <c r="C11" s="1631"/>
      <c r="D11" s="1631"/>
      <c r="E11" s="1631"/>
      <c r="F11" s="1631"/>
      <c r="G11" s="1631"/>
      <c r="H11" s="1631"/>
      <c r="I11" s="1631"/>
      <c r="J11" s="1631"/>
      <c r="K11" s="1631"/>
      <c r="L11" s="1631"/>
      <c r="M11" s="1631"/>
      <c r="N11" s="1631"/>
      <c r="O11" s="1631"/>
      <c r="P11" s="1631"/>
      <c r="Q11" s="1631"/>
      <c r="R11" s="1631"/>
      <c r="S11" s="1631"/>
      <c r="T11" s="1631"/>
      <c r="U11" s="1632"/>
    </row>
    <row r="12" spans="1:25" ht="13.5" thickBot="1" x14ac:dyDescent="0.25">
      <c r="A12" s="18" t="s">
        <v>21</v>
      </c>
      <c r="B12" s="1633" t="s">
        <v>22</v>
      </c>
      <c r="C12" s="1634"/>
      <c r="D12" s="1634"/>
      <c r="E12" s="1634"/>
      <c r="F12" s="1634"/>
      <c r="G12" s="1634"/>
      <c r="H12" s="1634"/>
      <c r="I12" s="1634"/>
      <c r="J12" s="1634"/>
      <c r="K12" s="1634"/>
      <c r="L12" s="1634"/>
      <c r="M12" s="1634"/>
      <c r="N12" s="1634"/>
      <c r="O12" s="1634"/>
      <c r="P12" s="1634"/>
      <c r="Q12" s="1634"/>
      <c r="R12" s="1634"/>
      <c r="S12" s="1634"/>
      <c r="T12" s="1634"/>
      <c r="U12" s="1635"/>
      <c r="W12" s="7"/>
    </row>
    <row r="13" spans="1:25" ht="13.5" thickBot="1" x14ac:dyDescent="0.25">
      <c r="A13" s="18" t="s">
        <v>21</v>
      </c>
      <c r="B13" s="19" t="s">
        <v>21</v>
      </c>
      <c r="C13" s="1610" t="s">
        <v>23</v>
      </c>
      <c r="D13" s="1564"/>
      <c r="E13" s="1564"/>
      <c r="F13" s="1564"/>
      <c r="G13" s="1564"/>
      <c r="H13" s="1564"/>
      <c r="I13" s="1564"/>
      <c r="J13" s="1564"/>
      <c r="K13" s="1564"/>
      <c r="L13" s="1564"/>
      <c r="M13" s="1564"/>
      <c r="N13" s="1564"/>
      <c r="O13" s="1564"/>
      <c r="P13" s="1564"/>
      <c r="Q13" s="1564"/>
      <c r="R13" s="1564"/>
      <c r="S13" s="1564"/>
      <c r="T13" s="1564"/>
      <c r="U13" s="1565"/>
    </row>
    <row r="14" spans="1:25" ht="29.25" customHeight="1" x14ac:dyDescent="0.2">
      <c r="A14" s="1636" t="s">
        <v>21</v>
      </c>
      <c r="B14" s="20" t="s">
        <v>21</v>
      </c>
      <c r="C14" s="21" t="s">
        <v>21</v>
      </c>
      <c r="D14" s="22" t="s">
        <v>24</v>
      </c>
      <c r="E14" s="23" t="s">
        <v>25</v>
      </c>
      <c r="F14" s="24">
        <v>2</v>
      </c>
      <c r="G14" s="1700"/>
      <c r="H14" s="25" t="s">
        <v>26</v>
      </c>
      <c r="I14" s="600">
        <v>241</v>
      </c>
      <c r="J14" s="601">
        <f>25+163.4+40+21+1</f>
        <v>250.4</v>
      </c>
      <c r="K14" s="602">
        <v>338.7</v>
      </c>
      <c r="L14" s="603">
        <v>338.7</v>
      </c>
      <c r="M14" s="603"/>
      <c r="N14" s="604"/>
      <c r="O14" s="26">
        <v>338.7</v>
      </c>
      <c r="P14" s="27">
        <v>338.7</v>
      </c>
      <c r="Q14" s="28" t="s">
        <v>27</v>
      </c>
      <c r="R14" s="605">
        <v>62</v>
      </c>
      <c r="S14" s="606">
        <v>80</v>
      </c>
      <c r="T14" s="30">
        <v>80</v>
      </c>
      <c r="U14" s="31">
        <v>80</v>
      </c>
      <c r="V14" s="32"/>
      <c r="W14" s="33"/>
      <c r="X14" s="33"/>
      <c r="Y14" s="34"/>
    </row>
    <row r="15" spans="1:25" ht="29.25" customHeight="1" x14ac:dyDescent="0.2">
      <c r="A15" s="1637"/>
      <c r="B15" s="35"/>
      <c r="C15" s="36"/>
      <c r="D15" s="37"/>
      <c r="E15" s="38"/>
      <c r="F15" s="39"/>
      <c r="G15" s="1701"/>
      <c r="H15" s="40"/>
      <c r="I15" s="607"/>
      <c r="J15" s="608"/>
      <c r="K15" s="609"/>
      <c r="L15" s="610"/>
      <c r="M15" s="610"/>
      <c r="N15" s="611"/>
      <c r="O15" s="41"/>
      <c r="P15" s="42"/>
      <c r="Q15" s="612" t="s">
        <v>28</v>
      </c>
      <c r="R15" s="613"/>
      <c r="S15" s="49">
        <v>9000</v>
      </c>
      <c r="T15" s="45">
        <v>10000</v>
      </c>
      <c r="U15" s="46">
        <v>11000</v>
      </c>
      <c r="V15" s="32"/>
      <c r="W15" s="33"/>
      <c r="X15" s="33"/>
      <c r="Y15" s="34"/>
    </row>
    <row r="16" spans="1:25" ht="29.25" customHeight="1" x14ac:dyDescent="0.2">
      <c r="A16" s="1637"/>
      <c r="B16" s="35"/>
      <c r="C16" s="36"/>
      <c r="D16" s="37"/>
      <c r="E16" s="38"/>
      <c r="F16" s="39"/>
      <c r="G16" s="1701"/>
      <c r="H16" s="47"/>
      <c r="I16" s="607"/>
      <c r="J16" s="608"/>
      <c r="K16" s="609"/>
      <c r="L16" s="610"/>
      <c r="M16" s="610"/>
      <c r="N16" s="611"/>
      <c r="O16" s="41"/>
      <c r="P16" s="42"/>
      <c r="Q16" s="612" t="s">
        <v>29</v>
      </c>
      <c r="R16" s="613"/>
      <c r="S16" s="58">
        <v>1</v>
      </c>
      <c r="T16" s="49">
        <v>3</v>
      </c>
      <c r="U16" s="50">
        <v>5</v>
      </c>
      <c r="V16" s="32"/>
      <c r="W16" s="33"/>
      <c r="X16" s="33"/>
      <c r="Y16" s="34"/>
    </row>
    <row r="17" spans="1:26" ht="17.25" customHeight="1" thickBot="1" x14ac:dyDescent="0.25">
      <c r="A17" s="1638"/>
      <c r="B17" s="19"/>
      <c r="C17" s="51"/>
      <c r="D17" s="52"/>
      <c r="E17" s="53"/>
      <c r="F17" s="54"/>
      <c r="G17" s="1812"/>
      <c r="H17" s="55" t="s">
        <v>30</v>
      </c>
      <c r="I17" s="56">
        <f>SUM(I14)</f>
        <v>241</v>
      </c>
      <c r="J17" s="614">
        <f>SUM(J14)</f>
        <v>250.4</v>
      </c>
      <c r="K17" s="615">
        <f>SUM(K14)</f>
        <v>338.7</v>
      </c>
      <c r="L17" s="616">
        <f>SUM(L14)</f>
        <v>338.7</v>
      </c>
      <c r="M17" s="617"/>
      <c r="N17" s="618"/>
      <c r="O17" s="616">
        <f>SUM(O14)</f>
        <v>338.7</v>
      </c>
      <c r="P17" s="57">
        <f>SUM(P14)</f>
        <v>338.7</v>
      </c>
      <c r="Q17" s="612" t="s">
        <v>31</v>
      </c>
      <c r="R17" s="613"/>
      <c r="S17" s="49">
        <v>4</v>
      </c>
      <c r="T17" s="58">
        <v>7</v>
      </c>
      <c r="U17" s="46">
        <v>9</v>
      </c>
      <c r="V17" s="7"/>
      <c r="W17" s="33"/>
      <c r="X17" s="33"/>
      <c r="Y17" s="33"/>
    </row>
    <row r="18" spans="1:26" ht="27" customHeight="1" x14ac:dyDescent="0.2">
      <c r="A18" s="59" t="s">
        <v>21</v>
      </c>
      <c r="B18" s="35" t="s">
        <v>21</v>
      </c>
      <c r="C18" s="60" t="s">
        <v>32</v>
      </c>
      <c r="D18" s="61" t="s">
        <v>33</v>
      </c>
      <c r="E18" s="62" t="s">
        <v>25</v>
      </c>
      <c r="F18" s="63" t="s">
        <v>34</v>
      </c>
      <c r="G18" s="619" t="s">
        <v>264</v>
      </c>
      <c r="H18" s="64"/>
      <c r="I18" s="620"/>
      <c r="J18" s="621"/>
      <c r="K18" s="622"/>
      <c r="L18" s="623"/>
      <c r="M18" s="624"/>
      <c r="N18" s="391"/>
      <c r="O18" s="623"/>
      <c r="P18" s="390"/>
      <c r="Q18" s="625"/>
      <c r="R18" s="626"/>
      <c r="S18" s="627"/>
      <c r="T18" s="68"/>
      <c r="U18" s="69"/>
      <c r="V18" s="70"/>
      <c r="W18" s="33"/>
      <c r="X18" s="33"/>
      <c r="Y18" s="33"/>
    </row>
    <row r="19" spans="1:26" ht="29.25" customHeight="1" x14ac:dyDescent="0.2">
      <c r="A19" s="59"/>
      <c r="B19" s="35"/>
      <c r="C19" s="60"/>
      <c r="D19" s="476" t="s">
        <v>38</v>
      </c>
      <c r="E19" s="76"/>
      <c r="F19" s="77"/>
      <c r="G19" s="125"/>
      <c r="H19" s="225" t="s">
        <v>26</v>
      </c>
      <c r="I19" s="628">
        <v>190</v>
      </c>
      <c r="J19" s="629">
        <v>190</v>
      </c>
      <c r="K19" s="305">
        <v>190</v>
      </c>
      <c r="L19" s="324">
        <v>190</v>
      </c>
      <c r="M19" s="396"/>
      <c r="N19" s="306"/>
      <c r="O19" s="324">
        <v>190</v>
      </c>
      <c r="P19" s="99">
        <v>190</v>
      </c>
      <c r="Q19" s="293" t="s">
        <v>35</v>
      </c>
      <c r="R19" s="630">
        <v>4</v>
      </c>
      <c r="S19" s="80">
        <v>4</v>
      </c>
      <c r="T19" s="80">
        <v>4</v>
      </c>
      <c r="U19" s="81">
        <v>4</v>
      </c>
      <c r="W19" s="1622"/>
      <c r="X19" s="1622"/>
      <c r="Y19" s="33"/>
      <c r="Z19" s="7"/>
    </row>
    <row r="20" spans="1:26" ht="16.5" customHeight="1" x14ac:dyDescent="0.2">
      <c r="A20" s="59"/>
      <c r="B20" s="35"/>
      <c r="C20" s="60"/>
      <c r="D20" s="326"/>
      <c r="E20" s="76"/>
      <c r="F20" s="77"/>
      <c r="G20" s="125"/>
      <c r="H20" s="225"/>
      <c r="I20" s="628"/>
      <c r="J20" s="629"/>
      <c r="K20" s="305"/>
      <c r="L20" s="324"/>
      <c r="M20" s="396"/>
      <c r="N20" s="306"/>
      <c r="O20" s="324"/>
      <c r="P20" s="99"/>
      <c r="Q20" s="631" t="s">
        <v>265</v>
      </c>
      <c r="R20" s="630"/>
      <c r="S20" s="80">
        <v>16</v>
      </c>
      <c r="T20" s="80">
        <v>16</v>
      </c>
      <c r="U20" s="81">
        <v>16</v>
      </c>
      <c r="W20" s="33"/>
      <c r="X20" s="33"/>
      <c r="Y20" s="34"/>
      <c r="Z20" s="7"/>
    </row>
    <row r="21" spans="1:26" ht="30" customHeight="1" x14ac:dyDescent="0.2">
      <c r="A21" s="59"/>
      <c r="B21" s="35"/>
      <c r="C21" s="60"/>
      <c r="D21" s="381"/>
      <c r="E21" s="76"/>
      <c r="F21" s="77"/>
      <c r="G21" s="125"/>
      <c r="H21" s="81"/>
      <c r="I21" s="632"/>
      <c r="J21" s="633"/>
      <c r="K21" s="634"/>
      <c r="L21" s="635"/>
      <c r="M21" s="636"/>
      <c r="N21" s="637"/>
      <c r="O21" s="635"/>
      <c r="P21" s="466"/>
      <c r="Q21" s="631" t="s">
        <v>39</v>
      </c>
      <c r="R21" s="630"/>
      <c r="S21" s="80">
        <v>4</v>
      </c>
      <c r="T21" s="80">
        <v>5</v>
      </c>
      <c r="U21" s="81">
        <v>7</v>
      </c>
      <c r="W21" s="638"/>
      <c r="X21" s="638"/>
      <c r="Y21" s="33"/>
      <c r="Z21" s="7"/>
    </row>
    <row r="22" spans="1:26" ht="29.25" customHeight="1" x14ac:dyDescent="0.2">
      <c r="A22" s="59"/>
      <c r="B22" s="35"/>
      <c r="C22" s="60"/>
      <c r="D22" s="82" t="s">
        <v>40</v>
      </c>
      <c r="E22" s="83"/>
      <c r="F22" s="71"/>
      <c r="G22" s="639"/>
      <c r="H22" s="640" t="s">
        <v>26</v>
      </c>
      <c r="I22" s="641"/>
      <c r="J22" s="633"/>
      <c r="K22" s="634">
        <v>40</v>
      </c>
      <c r="L22" s="642">
        <v>40</v>
      </c>
      <c r="M22" s="643"/>
      <c r="N22" s="644"/>
      <c r="O22" s="645">
        <v>40</v>
      </c>
      <c r="P22" s="646">
        <v>240</v>
      </c>
      <c r="Q22" s="293" t="s">
        <v>41</v>
      </c>
      <c r="R22" s="613"/>
      <c r="S22" s="49">
        <v>2</v>
      </c>
      <c r="T22" s="49">
        <v>2</v>
      </c>
      <c r="U22" s="46">
        <v>9</v>
      </c>
      <c r="W22" s="33"/>
      <c r="X22" s="33"/>
      <c r="Y22" s="33"/>
    </row>
    <row r="23" spans="1:26" ht="30" customHeight="1" x14ac:dyDescent="0.2">
      <c r="A23" s="59"/>
      <c r="B23" s="35"/>
      <c r="C23" s="60"/>
      <c r="D23" s="88" t="s">
        <v>42</v>
      </c>
      <c r="E23" s="83"/>
      <c r="F23" s="71"/>
      <c r="G23" s="639"/>
      <c r="H23" s="84" t="s">
        <v>26</v>
      </c>
      <c r="I23" s="419"/>
      <c r="J23" s="647"/>
      <c r="K23" s="648">
        <v>58</v>
      </c>
      <c r="L23" s="649">
        <v>58</v>
      </c>
      <c r="M23" s="650"/>
      <c r="N23" s="651"/>
      <c r="O23" s="649">
        <v>58</v>
      </c>
      <c r="P23" s="487">
        <v>58</v>
      </c>
      <c r="Q23" s="299" t="s">
        <v>35</v>
      </c>
      <c r="R23" s="652"/>
      <c r="S23" s="92">
        <v>2</v>
      </c>
      <c r="T23" s="92">
        <v>2</v>
      </c>
      <c r="U23" s="93">
        <v>2</v>
      </c>
      <c r="W23" s="34"/>
      <c r="X23" s="33"/>
      <c r="Y23" s="33"/>
    </row>
    <row r="24" spans="1:26" ht="18" customHeight="1" x14ac:dyDescent="0.2">
      <c r="A24" s="59"/>
      <c r="B24" s="35"/>
      <c r="C24" s="60"/>
      <c r="D24" s="326"/>
      <c r="E24" s="83"/>
      <c r="F24" s="71"/>
      <c r="G24" s="639"/>
      <c r="H24" s="171"/>
      <c r="I24" s="85"/>
      <c r="J24" s="629"/>
      <c r="K24" s="653"/>
      <c r="L24" s="654"/>
      <c r="M24" s="655"/>
      <c r="N24" s="656"/>
      <c r="O24" s="654"/>
      <c r="P24" s="86"/>
      <c r="Q24" s="657" t="s">
        <v>265</v>
      </c>
      <c r="R24" s="652"/>
      <c r="S24" s="92">
        <v>8</v>
      </c>
      <c r="T24" s="92">
        <v>8</v>
      </c>
      <c r="U24" s="93">
        <v>8</v>
      </c>
      <c r="W24" s="7"/>
    </row>
    <row r="25" spans="1:26" ht="30" customHeight="1" x14ac:dyDescent="0.2">
      <c r="A25" s="59"/>
      <c r="B25" s="35"/>
      <c r="C25" s="60"/>
      <c r="D25" s="381"/>
      <c r="E25" s="83"/>
      <c r="F25" s="71"/>
      <c r="G25" s="639"/>
      <c r="H25" s="171"/>
      <c r="I25" s="324"/>
      <c r="J25" s="633"/>
      <c r="K25" s="658"/>
      <c r="L25" s="654"/>
      <c r="M25" s="655"/>
      <c r="N25" s="656"/>
      <c r="O25" s="654"/>
      <c r="P25" s="86"/>
      <c r="Q25" s="299" t="s">
        <v>43</v>
      </c>
      <c r="R25" s="652"/>
      <c r="S25" s="92">
        <v>4</v>
      </c>
      <c r="T25" s="92">
        <v>4</v>
      </c>
      <c r="U25" s="93">
        <v>4</v>
      </c>
      <c r="W25" s="7"/>
    </row>
    <row r="26" spans="1:26" ht="16.5" customHeight="1" x14ac:dyDescent="0.2">
      <c r="A26" s="59"/>
      <c r="B26" s="35"/>
      <c r="C26" s="60"/>
      <c r="D26" s="1543" t="s">
        <v>44</v>
      </c>
      <c r="E26" s="83"/>
      <c r="F26" s="71"/>
      <c r="G26" s="639"/>
      <c r="H26" s="302" t="s">
        <v>26</v>
      </c>
      <c r="I26" s="642">
        <v>24</v>
      </c>
      <c r="J26" s="659">
        <v>24</v>
      </c>
      <c r="K26" s="658">
        <v>24</v>
      </c>
      <c r="L26" s="645">
        <v>24</v>
      </c>
      <c r="M26" s="660"/>
      <c r="N26" s="661"/>
      <c r="O26" s="645">
        <v>24</v>
      </c>
      <c r="P26" s="646">
        <v>24</v>
      </c>
      <c r="Q26" s="366" t="s">
        <v>45</v>
      </c>
      <c r="R26" s="662">
        <v>1</v>
      </c>
      <c r="S26" s="96">
        <v>1</v>
      </c>
      <c r="T26" s="96">
        <v>1</v>
      </c>
      <c r="U26" s="97">
        <v>1</v>
      </c>
      <c r="W26" s="7"/>
    </row>
    <row r="27" spans="1:26" ht="27" customHeight="1" x14ac:dyDescent="0.2">
      <c r="A27" s="59"/>
      <c r="B27" s="35"/>
      <c r="C27" s="60"/>
      <c r="D27" s="1544"/>
      <c r="E27" s="83"/>
      <c r="F27" s="71"/>
      <c r="G27" s="639"/>
      <c r="H27" s="253" t="s">
        <v>36</v>
      </c>
      <c r="I27" s="663">
        <v>172.9</v>
      </c>
      <c r="J27" s="664">
        <v>172.9</v>
      </c>
      <c r="K27" s="634">
        <v>222.7</v>
      </c>
      <c r="L27" s="665">
        <v>222.7</v>
      </c>
      <c r="M27" s="666"/>
      <c r="N27" s="667"/>
      <c r="O27" s="665">
        <v>222.7</v>
      </c>
      <c r="P27" s="73">
        <v>222.7</v>
      </c>
      <c r="Q27" s="100" t="s">
        <v>46</v>
      </c>
      <c r="R27" s="668">
        <v>500</v>
      </c>
      <c r="S27" s="669">
        <v>500</v>
      </c>
      <c r="T27" s="102">
        <v>500</v>
      </c>
      <c r="U27" s="103">
        <v>500</v>
      </c>
      <c r="W27" s="7"/>
      <c r="Z27" s="7"/>
    </row>
    <row r="28" spans="1:26" ht="40.5" customHeight="1" x14ac:dyDescent="0.2">
      <c r="A28" s="59"/>
      <c r="B28" s="35"/>
      <c r="C28" s="60"/>
      <c r="D28" s="1544"/>
      <c r="E28" s="83"/>
      <c r="F28" s="71"/>
      <c r="G28" s="1367"/>
      <c r="H28" s="1410" t="s">
        <v>26</v>
      </c>
      <c r="I28" s="1389">
        <v>77.599999999999994</v>
      </c>
      <c r="J28" s="664">
        <v>75.2</v>
      </c>
      <c r="K28" s="648">
        <v>82.6</v>
      </c>
      <c r="L28" s="649">
        <v>82.6</v>
      </c>
      <c r="M28" s="650"/>
      <c r="N28" s="651"/>
      <c r="O28" s="649">
        <v>82.6</v>
      </c>
      <c r="P28" s="487">
        <v>82.6</v>
      </c>
      <c r="Q28" s="100" t="s">
        <v>47</v>
      </c>
      <c r="R28" s="668"/>
      <c r="S28" s="500">
        <v>30</v>
      </c>
      <c r="T28" s="106">
        <v>30</v>
      </c>
      <c r="U28" s="107">
        <v>30</v>
      </c>
      <c r="W28" s="7"/>
      <c r="X28" s="7"/>
      <c r="Z28" s="7"/>
    </row>
    <row r="29" spans="1:26" ht="42" customHeight="1" x14ac:dyDescent="0.2">
      <c r="A29" s="59"/>
      <c r="B29" s="35"/>
      <c r="C29" s="60"/>
      <c r="D29" s="375"/>
      <c r="E29" s="83"/>
      <c r="F29" s="71"/>
      <c r="G29" s="1367"/>
      <c r="H29" s="104"/>
      <c r="I29" s="1390"/>
      <c r="J29" s="675"/>
      <c r="K29" s="653"/>
      <c r="L29" s="654"/>
      <c r="M29" s="655"/>
      <c r="N29" s="656"/>
      <c r="O29" s="654"/>
      <c r="P29" s="86"/>
      <c r="Q29" s="676" t="s">
        <v>48</v>
      </c>
      <c r="R29" s="677"/>
      <c r="S29" s="678">
        <v>15</v>
      </c>
      <c r="T29" s="679">
        <v>20</v>
      </c>
      <c r="U29" s="680">
        <v>20</v>
      </c>
      <c r="W29" s="7"/>
      <c r="Z29" s="7"/>
    </row>
    <row r="30" spans="1:26" ht="15" customHeight="1" x14ac:dyDescent="0.2">
      <c r="A30" s="670"/>
      <c r="B30" s="443"/>
      <c r="C30" s="671"/>
      <c r="D30" s="901"/>
      <c r="E30" s="672"/>
      <c r="F30" s="445"/>
      <c r="G30" s="673"/>
      <c r="H30" s="1422"/>
      <c r="I30" s="1391"/>
      <c r="J30" s="801"/>
      <c r="K30" s="658"/>
      <c r="L30" s="806"/>
      <c r="M30" s="1214"/>
      <c r="N30" s="1423"/>
      <c r="O30" s="806"/>
      <c r="P30" s="807"/>
      <c r="Q30" s="100" t="s">
        <v>49</v>
      </c>
      <c r="R30" s="668">
        <v>1</v>
      </c>
      <c r="S30" s="500">
        <v>1</v>
      </c>
      <c r="T30" s="106">
        <v>1</v>
      </c>
      <c r="U30" s="107">
        <v>1</v>
      </c>
      <c r="W30" s="7"/>
      <c r="Z30" s="7"/>
    </row>
    <row r="31" spans="1:26" ht="43.5" customHeight="1" thickBot="1" x14ac:dyDescent="0.25">
      <c r="A31" s="59"/>
      <c r="B31" s="35"/>
      <c r="C31" s="60"/>
      <c r="D31" s="383"/>
      <c r="E31" s="76"/>
      <c r="F31" s="71"/>
      <c r="G31" s="639"/>
      <c r="H31" s="1411" t="s">
        <v>30</v>
      </c>
      <c r="I31" s="1412">
        <f>SUM(I19:I28)</f>
        <v>464.5</v>
      </c>
      <c r="J31" s="1413">
        <f>SUM(J19:J28)</f>
        <v>462.09999999999997</v>
      </c>
      <c r="K31" s="1414">
        <f>SUM(K19:K28)</f>
        <v>617.30000000000007</v>
      </c>
      <c r="L31" s="1415">
        <f>SUM(L19:L28)</f>
        <v>617.30000000000007</v>
      </c>
      <c r="M31" s="1416">
        <f t="shared" ref="M31:N31" si="0">SUM(M19:M28)</f>
        <v>0</v>
      </c>
      <c r="N31" s="1417">
        <f t="shared" si="0"/>
        <v>0</v>
      </c>
      <c r="O31" s="1415">
        <f>SUM(O19:O28)</f>
        <v>617.30000000000007</v>
      </c>
      <c r="P31" s="1418">
        <f>SUM(P19:P28)</f>
        <v>817.30000000000007</v>
      </c>
      <c r="Q31" s="449" t="s">
        <v>266</v>
      </c>
      <c r="R31" s="677">
        <v>8</v>
      </c>
      <c r="S31" s="1419">
        <v>8</v>
      </c>
      <c r="T31" s="1420">
        <v>8</v>
      </c>
      <c r="U31" s="1421">
        <v>8</v>
      </c>
      <c r="W31" s="7"/>
    </row>
    <row r="32" spans="1:26" ht="29.25" customHeight="1" x14ac:dyDescent="0.2">
      <c r="A32" s="112" t="s">
        <v>21</v>
      </c>
      <c r="B32" s="20" t="s">
        <v>21</v>
      </c>
      <c r="C32" s="113" t="s">
        <v>51</v>
      </c>
      <c r="D32" s="1623" t="s">
        <v>267</v>
      </c>
      <c r="E32" s="114"/>
      <c r="F32" s="63">
        <v>2</v>
      </c>
      <c r="G32" s="619" t="s">
        <v>264</v>
      </c>
      <c r="H32" s="115" t="s">
        <v>26</v>
      </c>
      <c r="I32" s="150">
        <v>439.6</v>
      </c>
      <c r="J32" s="683">
        <v>559.4</v>
      </c>
      <c r="K32" s="276">
        <v>33.4</v>
      </c>
      <c r="L32" s="684">
        <v>33.4</v>
      </c>
      <c r="M32" s="685"/>
      <c r="N32" s="686"/>
      <c r="O32" s="684">
        <v>33.4</v>
      </c>
      <c r="P32" s="117">
        <v>33.4</v>
      </c>
      <c r="Q32" s="687" t="s">
        <v>53</v>
      </c>
      <c r="R32" s="688">
        <v>4</v>
      </c>
      <c r="S32" s="120">
        <v>1</v>
      </c>
      <c r="T32" s="120">
        <v>1</v>
      </c>
      <c r="U32" s="121">
        <v>1</v>
      </c>
      <c r="W32" s="7"/>
    </row>
    <row r="33" spans="1:26" ht="43.5" customHeight="1" x14ac:dyDescent="0.2">
      <c r="A33" s="122"/>
      <c r="B33" s="35"/>
      <c r="C33" s="123"/>
      <c r="D33" s="1624"/>
      <c r="E33" s="124"/>
      <c r="F33" s="71"/>
      <c r="G33" s="639"/>
      <c r="H33" s="125"/>
      <c r="I33" s="689"/>
      <c r="J33" s="690"/>
      <c r="K33" s="297"/>
      <c r="L33" s="313"/>
      <c r="M33" s="691"/>
      <c r="N33" s="298"/>
      <c r="O33" s="313"/>
      <c r="P33" s="127"/>
      <c r="Q33" s="692" t="s">
        <v>54</v>
      </c>
      <c r="R33" s="668"/>
      <c r="S33" s="461">
        <v>4</v>
      </c>
      <c r="T33" s="102">
        <v>4</v>
      </c>
      <c r="U33" s="103">
        <v>4</v>
      </c>
      <c r="W33" s="7"/>
      <c r="Z33" s="7"/>
    </row>
    <row r="34" spans="1:26" ht="28.5" customHeight="1" x14ac:dyDescent="0.2">
      <c r="A34" s="122"/>
      <c r="B34" s="35"/>
      <c r="C34" s="123"/>
      <c r="D34" s="1543" t="s">
        <v>55</v>
      </c>
      <c r="E34" s="124"/>
      <c r="F34" s="71"/>
      <c r="G34" s="639"/>
      <c r="H34" s="130" t="s">
        <v>26</v>
      </c>
      <c r="I34" s="693"/>
      <c r="J34" s="694"/>
      <c r="K34" s="283">
        <v>40</v>
      </c>
      <c r="L34" s="695">
        <v>40</v>
      </c>
      <c r="M34" s="696"/>
      <c r="N34" s="289"/>
      <c r="O34" s="695">
        <v>40</v>
      </c>
      <c r="P34" s="132">
        <v>40</v>
      </c>
      <c r="Q34" s="697" t="s">
        <v>56</v>
      </c>
      <c r="R34" s="698">
        <v>1</v>
      </c>
      <c r="S34" s="135">
        <v>1</v>
      </c>
      <c r="T34" s="135">
        <v>1</v>
      </c>
      <c r="U34" s="136">
        <v>1</v>
      </c>
      <c r="W34" s="7"/>
    </row>
    <row r="35" spans="1:26" ht="41.25" customHeight="1" thickBot="1" x14ac:dyDescent="0.25">
      <c r="A35" s="137"/>
      <c r="B35" s="19"/>
      <c r="C35" s="138"/>
      <c r="D35" s="1555"/>
      <c r="E35" s="139"/>
      <c r="F35" s="140"/>
      <c r="G35" s="699"/>
      <c r="H35" s="141" t="s">
        <v>30</v>
      </c>
      <c r="I35" s="142">
        <f>SUM(I32:I33)</f>
        <v>439.6</v>
      </c>
      <c r="J35" s="700">
        <f>SUM(J32:J33)</f>
        <v>559.4</v>
      </c>
      <c r="K35" s="701">
        <f>SUM(K32:K34)</f>
        <v>73.400000000000006</v>
      </c>
      <c r="L35" s="702">
        <f>SUM(L32:L34)</f>
        <v>73.400000000000006</v>
      </c>
      <c r="M35" s="703"/>
      <c r="N35" s="704"/>
      <c r="O35" s="702">
        <f>SUM(O32:O34)</f>
        <v>73.400000000000006</v>
      </c>
      <c r="P35" s="143">
        <f>SUM(P32:P34)</f>
        <v>73.400000000000006</v>
      </c>
      <c r="Q35" s="705" t="s">
        <v>57</v>
      </c>
      <c r="R35" s="706"/>
      <c r="S35" s="707">
        <v>1</v>
      </c>
      <c r="T35" s="146"/>
      <c r="U35" s="147"/>
      <c r="W35" s="7"/>
    </row>
    <row r="36" spans="1:26" ht="30" customHeight="1" x14ac:dyDescent="0.2">
      <c r="A36" s="112" t="s">
        <v>21</v>
      </c>
      <c r="B36" s="20" t="s">
        <v>21</v>
      </c>
      <c r="C36" s="148" t="s">
        <v>58</v>
      </c>
      <c r="D36" s="149" t="s">
        <v>59</v>
      </c>
      <c r="E36" s="114"/>
      <c r="F36" s="63">
        <v>2</v>
      </c>
      <c r="G36" s="619" t="s">
        <v>264</v>
      </c>
      <c r="H36" s="708"/>
      <c r="I36" s="709"/>
      <c r="J36" s="710"/>
      <c r="K36" s="711"/>
      <c r="L36" s="712"/>
      <c r="M36" s="713"/>
      <c r="N36" s="714"/>
      <c r="O36" s="712"/>
      <c r="P36" s="715"/>
      <c r="Q36" s="697"/>
      <c r="R36" s="716"/>
      <c r="S36" s="153"/>
      <c r="T36" s="153"/>
      <c r="U36" s="121"/>
      <c r="W36" s="7"/>
    </row>
    <row r="37" spans="1:26" ht="15.75" customHeight="1" x14ac:dyDescent="0.2">
      <c r="A37" s="122"/>
      <c r="B37" s="35"/>
      <c r="C37" s="123"/>
      <c r="D37" s="1543" t="s">
        <v>60</v>
      </c>
      <c r="E37" s="124"/>
      <c r="F37" s="71"/>
      <c r="G37" s="639"/>
      <c r="H37" s="717" t="s">
        <v>26</v>
      </c>
      <c r="I37" s="718">
        <v>5</v>
      </c>
      <c r="J37" s="664">
        <v>5</v>
      </c>
      <c r="K37" s="648">
        <v>13.2</v>
      </c>
      <c r="L37" s="649">
        <v>13.2</v>
      </c>
      <c r="M37" s="650"/>
      <c r="N37" s="651"/>
      <c r="O37" s="649">
        <v>13.2</v>
      </c>
      <c r="P37" s="487">
        <v>13.2</v>
      </c>
      <c r="Q37" s="331" t="s">
        <v>61</v>
      </c>
      <c r="R37" s="719"/>
      <c r="S37" s="49">
        <v>35</v>
      </c>
      <c r="T37" s="49">
        <v>35</v>
      </c>
      <c r="U37" s="46">
        <v>35</v>
      </c>
      <c r="W37" s="7"/>
    </row>
    <row r="38" spans="1:26" ht="15.75" customHeight="1" x14ac:dyDescent="0.2">
      <c r="A38" s="122"/>
      <c r="B38" s="35"/>
      <c r="C38" s="154"/>
      <c r="D38" s="1571"/>
      <c r="E38" s="124"/>
      <c r="F38" s="71"/>
      <c r="G38" s="639"/>
      <c r="H38" s="155"/>
      <c r="I38" s="156"/>
      <c r="J38" s="720"/>
      <c r="K38" s="721"/>
      <c r="L38" s="722"/>
      <c r="M38" s="723"/>
      <c r="N38" s="724"/>
      <c r="O38" s="722"/>
      <c r="P38" s="157"/>
      <c r="Q38" s="380" t="s">
        <v>62</v>
      </c>
      <c r="R38" s="725">
        <v>1750</v>
      </c>
      <c r="S38" s="92">
        <v>1750</v>
      </c>
      <c r="T38" s="92">
        <v>1750</v>
      </c>
      <c r="U38" s="93">
        <v>1750</v>
      </c>
      <c r="W38" s="7"/>
    </row>
    <row r="39" spans="1:26" ht="15.75" customHeight="1" x14ac:dyDescent="0.2">
      <c r="A39" s="122"/>
      <c r="B39" s="35"/>
      <c r="C39" s="123"/>
      <c r="D39" s="1543" t="s">
        <v>63</v>
      </c>
      <c r="E39" s="124"/>
      <c r="F39" s="71"/>
      <c r="G39" s="639"/>
      <c r="H39" s="717" t="s">
        <v>26</v>
      </c>
      <c r="I39" s="726"/>
      <c r="J39" s="664"/>
      <c r="K39" s="674">
        <v>5</v>
      </c>
      <c r="L39" s="649">
        <v>5</v>
      </c>
      <c r="M39" s="650"/>
      <c r="N39" s="651"/>
      <c r="O39" s="649">
        <v>15</v>
      </c>
      <c r="P39" s="487"/>
      <c r="Q39" s="380" t="s">
        <v>64</v>
      </c>
      <c r="R39" s="652"/>
      <c r="S39" s="92">
        <v>30</v>
      </c>
      <c r="T39" s="160">
        <v>100</v>
      </c>
      <c r="U39" s="93"/>
      <c r="W39" s="7"/>
      <c r="Y39" s="7"/>
    </row>
    <row r="40" spans="1:26" ht="31.5" customHeight="1" thickBot="1" x14ac:dyDescent="0.25">
      <c r="A40" s="137"/>
      <c r="B40" s="19"/>
      <c r="C40" s="138"/>
      <c r="D40" s="1555"/>
      <c r="E40" s="139"/>
      <c r="F40" s="140"/>
      <c r="G40" s="699"/>
      <c r="H40" s="161" t="s">
        <v>30</v>
      </c>
      <c r="I40" s="162">
        <f>SUM(I37:I39)</f>
        <v>5</v>
      </c>
      <c r="J40" s="727">
        <f t="shared" ref="J40:P40" si="1">SUM(J37:J39)</f>
        <v>5</v>
      </c>
      <c r="K40" s="728">
        <f>SUM(K37:K39)</f>
        <v>18.2</v>
      </c>
      <c r="L40" s="729">
        <f t="shared" si="1"/>
        <v>18.2</v>
      </c>
      <c r="M40" s="730">
        <f t="shared" si="1"/>
        <v>0</v>
      </c>
      <c r="N40" s="729">
        <f t="shared" si="1"/>
        <v>0</v>
      </c>
      <c r="O40" s="162">
        <f>SUM(O37:O39)</f>
        <v>28.2</v>
      </c>
      <c r="P40" s="162">
        <f t="shared" si="1"/>
        <v>13.2</v>
      </c>
      <c r="Q40" s="368" t="s">
        <v>65</v>
      </c>
      <c r="R40" s="731"/>
      <c r="S40" s="165"/>
      <c r="T40" s="165">
        <v>30</v>
      </c>
      <c r="U40" s="166">
        <v>50</v>
      </c>
      <c r="W40" s="7"/>
    </row>
    <row r="41" spans="1:26" ht="28.5" customHeight="1" x14ac:dyDescent="0.2">
      <c r="A41" s="112" t="s">
        <v>21</v>
      </c>
      <c r="B41" s="20" t="s">
        <v>21</v>
      </c>
      <c r="C41" s="113" t="s">
        <v>66</v>
      </c>
      <c r="D41" s="1566" t="s">
        <v>67</v>
      </c>
      <c r="E41" s="114"/>
      <c r="F41" s="63">
        <v>2</v>
      </c>
      <c r="G41" s="619" t="s">
        <v>264</v>
      </c>
      <c r="H41" s="64" t="s">
        <v>26</v>
      </c>
      <c r="I41" s="620">
        <v>200</v>
      </c>
      <c r="J41" s="601">
        <v>200</v>
      </c>
      <c r="K41" s="602">
        <v>200</v>
      </c>
      <c r="L41" s="732">
        <v>200</v>
      </c>
      <c r="M41" s="733"/>
      <c r="N41" s="734"/>
      <c r="O41" s="732">
        <v>200</v>
      </c>
      <c r="P41" s="167"/>
      <c r="Q41" s="735" t="s">
        <v>68</v>
      </c>
      <c r="R41" s="736">
        <v>7</v>
      </c>
      <c r="S41" s="606">
        <v>6</v>
      </c>
      <c r="T41" s="169">
        <v>7</v>
      </c>
      <c r="U41" s="170"/>
      <c r="W41" s="7"/>
      <c r="Y41" s="7"/>
    </row>
    <row r="42" spans="1:26" ht="17.25" customHeight="1" x14ac:dyDescent="0.2">
      <c r="A42" s="122"/>
      <c r="B42" s="35"/>
      <c r="C42" s="123"/>
      <c r="D42" s="1544"/>
      <c r="E42" s="124"/>
      <c r="F42" s="71"/>
      <c r="G42" s="639"/>
      <c r="H42" s="171"/>
      <c r="I42" s="737"/>
      <c r="J42" s="675"/>
      <c r="K42" s="305"/>
      <c r="L42" s="654"/>
      <c r="M42" s="655"/>
      <c r="N42" s="656"/>
      <c r="O42" s="654"/>
      <c r="P42" s="86"/>
      <c r="Q42" s="1577" t="s">
        <v>69</v>
      </c>
      <c r="R42" s="652">
        <v>7</v>
      </c>
      <c r="S42" s="92">
        <v>6</v>
      </c>
      <c r="T42" s="172">
        <v>7</v>
      </c>
      <c r="U42" s="50"/>
      <c r="W42" s="7"/>
      <c r="Y42" s="7"/>
    </row>
    <row r="43" spans="1:26" ht="15.75" customHeight="1" thickBot="1" x14ac:dyDescent="0.25">
      <c r="A43" s="137"/>
      <c r="B43" s="19"/>
      <c r="C43" s="138"/>
      <c r="D43" s="1555"/>
      <c r="E43" s="139"/>
      <c r="F43" s="140"/>
      <c r="G43" s="699"/>
      <c r="H43" s="161" t="s">
        <v>30</v>
      </c>
      <c r="I43" s="162">
        <f t="shared" ref="I43:O43" si="2">SUM(I41)</f>
        <v>200</v>
      </c>
      <c r="J43" s="727">
        <f t="shared" si="2"/>
        <v>200</v>
      </c>
      <c r="K43" s="728">
        <f t="shared" si="2"/>
        <v>200</v>
      </c>
      <c r="L43" s="729">
        <f t="shared" si="2"/>
        <v>200</v>
      </c>
      <c r="M43" s="730">
        <f t="shared" si="2"/>
        <v>0</v>
      </c>
      <c r="N43" s="738">
        <f t="shared" si="2"/>
        <v>0</v>
      </c>
      <c r="O43" s="729">
        <f t="shared" si="2"/>
        <v>200</v>
      </c>
      <c r="P43" s="173"/>
      <c r="Q43" s="1781"/>
      <c r="R43" s="739"/>
      <c r="S43" s="175"/>
      <c r="T43" s="175"/>
      <c r="U43" s="176"/>
      <c r="W43" s="7"/>
    </row>
    <row r="44" spans="1:26" ht="25.5" customHeight="1" x14ac:dyDescent="0.2">
      <c r="A44" s="177" t="s">
        <v>21</v>
      </c>
      <c r="B44" s="20" t="s">
        <v>21</v>
      </c>
      <c r="C44" s="178" t="s">
        <v>70</v>
      </c>
      <c r="D44" s="1586" t="s">
        <v>71</v>
      </c>
      <c r="E44" s="1567"/>
      <c r="F44" s="1619" t="s">
        <v>34</v>
      </c>
      <c r="G44" s="619" t="s">
        <v>264</v>
      </c>
      <c r="H44" s="64" t="s">
        <v>26</v>
      </c>
      <c r="I44" s="600">
        <v>75</v>
      </c>
      <c r="J44" s="740">
        <v>71.900000000000006</v>
      </c>
      <c r="K44" s="741">
        <v>74.7</v>
      </c>
      <c r="L44" s="742">
        <v>74.7</v>
      </c>
      <c r="M44" s="743"/>
      <c r="N44" s="744"/>
      <c r="O44" s="742">
        <v>74.7</v>
      </c>
      <c r="P44" s="180">
        <v>74.7</v>
      </c>
      <c r="Q44" s="1811" t="s">
        <v>72</v>
      </c>
      <c r="R44" s="745">
        <v>21</v>
      </c>
      <c r="S44" s="746">
        <v>21</v>
      </c>
      <c r="T44" s="182">
        <v>21</v>
      </c>
      <c r="U44" s="183">
        <v>21</v>
      </c>
      <c r="W44" s="184"/>
      <c r="X44" s="185"/>
      <c r="Y44" s="185"/>
      <c r="Z44" s="185"/>
    </row>
    <row r="45" spans="1:26" ht="15.75" customHeight="1" thickBot="1" x14ac:dyDescent="0.25">
      <c r="A45" s="186"/>
      <c r="B45" s="19"/>
      <c r="C45" s="187"/>
      <c r="D45" s="1588"/>
      <c r="E45" s="1618"/>
      <c r="F45" s="1620"/>
      <c r="G45" s="699"/>
      <c r="H45" s="188" t="s">
        <v>30</v>
      </c>
      <c r="I45" s="142">
        <f>SUM(I44)</f>
        <v>75</v>
      </c>
      <c r="J45" s="614">
        <f t="shared" ref="J45:P45" si="3">SUM(J44:J44)</f>
        <v>71.900000000000006</v>
      </c>
      <c r="K45" s="615">
        <f t="shared" si="3"/>
        <v>74.7</v>
      </c>
      <c r="L45" s="616">
        <f t="shared" si="3"/>
        <v>74.7</v>
      </c>
      <c r="M45" s="617"/>
      <c r="N45" s="618"/>
      <c r="O45" s="616">
        <f t="shared" si="3"/>
        <v>74.7</v>
      </c>
      <c r="P45" s="57">
        <f t="shared" si="3"/>
        <v>74.7</v>
      </c>
      <c r="Q45" s="1781"/>
      <c r="R45" s="747"/>
      <c r="S45" s="748"/>
      <c r="T45" s="190"/>
      <c r="U45" s="191"/>
      <c r="W45" s="184"/>
      <c r="X45" s="185"/>
      <c r="Y45" s="185"/>
      <c r="Z45" s="185"/>
    </row>
    <row r="46" spans="1:26" ht="30.75" customHeight="1" x14ac:dyDescent="0.2">
      <c r="A46" s="177" t="s">
        <v>21</v>
      </c>
      <c r="B46" s="20" t="s">
        <v>21</v>
      </c>
      <c r="C46" s="178" t="s">
        <v>73</v>
      </c>
      <c r="D46" s="1586" t="s">
        <v>74</v>
      </c>
      <c r="E46" s="192"/>
      <c r="F46" s="63">
        <v>2</v>
      </c>
      <c r="G46" s="619" t="s">
        <v>264</v>
      </c>
      <c r="H46" s="64" t="s">
        <v>26</v>
      </c>
      <c r="I46" s="600">
        <v>18</v>
      </c>
      <c r="J46" s="601">
        <v>17.7</v>
      </c>
      <c r="K46" s="749">
        <v>4.9000000000000004</v>
      </c>
      <c r="L46" s="732">
        <v>4.9000000000000004</v>
      </c>
      <c r="M46" s="733"/>
      <c r="N46" s="734"/>
      <c r="O46" s="732">
        <v>4.9000000000000004</v>
      </c>
      <c r="P46" s="167">
        <v>4.9000000000000004</v>
      </c>
      <c r="Q46" s="277" t="s">
        <v>268</v>
      </c>
      <c r="R46" s="750">
        <v>3</v>
      </c>
      <c r="S46" s="751"/>
      <c r="T46" s="752"/>
      <c r="U46" s="753"/>
      <c r="W46" s="7"/>
      <c r="Z46" s="7"/>
    </row>
    <row r="47" spans="1:26" ht="30.75" customHeight="1" x14ac:dyDescent="0.2">
      <c r="A47" s="59"/>
      <c r="B47" s="35"/>
      <c r="C47" s="60"/>
      <c r="D47" s="1587"/>
      <c r="E47" s="212"/>
      <c r="F47" s="71"/>
      <c r="G47" s="639"/>
      <c r="H47" s="84"/>
      <c r="I47" s="754"/>
      <c r="J47" s="675"/>
      <c r="K47" s="653"/>
      <c r="L47" s="654"/>
      <c r="M47" s="655"/>
      <c r="N47" s="656"/>
      <c r="O47" s="654"/>
      <c r="P47" s="86"/>
      <c r="Q47" s="331" t="s">
        <v>75</v>
      </c>
      <c r="R47" s="755">
        <v>1</v>
      </c>
      <c r="S47" s="756">
        <v>1</v>
      </c>
      <c r="T47" s="194">
        <v>1</v>
      </c>
      <c r="U47" s="195">
        <v>1</v>
      </c>
      <c r="W47" s="7"/>
      <c r="Z47" s="7"/>
    </row>
    <row r="48" spans="1:26" s="201" customFormat="1" ht="28.5" customHeight="1" thickBot="1" x14ac:dyDescent="0.25">
      <c r="A48" s="186"/>
      <c r="B48" s="19"/>
      <c r="C48" s="187"/>
      <c r="D48" s="1588"/>
      <c r="E48" s="196"/>
      <c r="F48" s="140"/>
      <c r="G48" s="699"/>
      <c r="H48" s="197" t="s">
        <v>30</v>
      </c>
      <c r="I48" s="162">
        <f>SUM(I46)</f>
        <v>18</v>
      </c>
      <c r="J48" s="757">
        <f>J46</f>
        <v>17.7</v>
      </c>
      <c r="K48" s="758">
        <f>K46</f>
        <v>4.9000000000000004</v>
      </c>
      <c r="L48" s="759">
        <f>SUM(L46)</f>
        <v>4.9000000000000004</v>
      </c>
      <c r="M48" s="760"/>
      <c r="N48" s="761"/>
      <c r="O48" s="759">
        <f>O46</f>
        <v>4.9000000000000004</v>
      </c>
      <c r="P48" s="199">
        <f>P46</f>
        <v>4.9000000000000004</v>
      </c>
      <c r="Q48" s="762" t="s">
        <v>76</v>
      </c>
      <c r="R48" s="763">
        <v>150</v>
      </c>
      <c r="S48" s="509">
        <v>180</v>
      </c>
      <c r="T48" s="509">
        <v>210</v>
      </c>
      <c r="U48" s="764">
        <v>230</v>
      </c>
      <c r="W48" s="202"/>
      <c r="Z48" s="202"/>
    </row>
    <row r="49" spans="1:30" ht="16.5" customHeight="1" x14ac:dyDescent="0.2">
      <c r="A49" s="203" t="s">
        <v>21</v>
      </c>
      <c r="B49" s="20" t="s">
        <v>21</v>
      </c>
      <c r="C49" s="178" t="s">
        <v>77</v>
      </c>
      <c r="D49" s="1616" t="s">
        <v>78</v>
      </c>
      <c r="E49" s="192"/>
      <c r="F49" s="204" t="s">
        <v>34</v>
      </c>
      <c r="G49" s="1801" t="s">
        <v>264</v>
      </c>
      <c r="H49" s="205"/>
      <c r="I49" s="765"/>
      <c r="J49" s="766"/>
      <c r="K49" s="767"/>
      <c r="L49" s="768"/>
      <c r="M49" s="769"/>
      <c r="N49" s="770"/>
      <c r="O49" s="768"/>
      <c r="P49" s="207"/>
      <c r="Q49" s="208"/>
      <c r="R49" s="771"/>
      <c r="S49" s="772"/>
      <c r="T49" s="210"/>
      <c r="U49" s="211"/>
    </row>
    <row r="50" spans="1:30" ht="12.75" customHeight="1" x14ac:dyDescent="0.2">
      <c r="A50" s="59"/>
      <c r="B50" s="35"/>
      <c r="C50" s="60"/>
      <c r="D50" s="1617"/>
      <c r="E50" s="212"/>
      <c r="F50" s="213"/>
      <c r="G50" s="1802"/>
      <c r="H50" s="98"/>
      <c r="I50" s="689"/>
      <c r="J50" s="773"/>
      <c r="K50" s="342"/>
      <c r="L50" s="499"/>
      <c r="M50" s="774"/>
      <c r="N50" s="775"/>
      <c r="O50" s="499"/>
      <c r="P50" s="215"/>
      <c r="Q50" s="216"/>
      <c r="R50" s="776"/>
      <c r="S50" s="777"/>
      <c r="T50" s="218"/>
      <c r="U50" s="219"/>
    </row>
    <row r="51" spans="1:30" ht="28.5" customHeight="1" x14ac:dyDescent="0.2">
      <c r="A51" s="59"/>
      <c r="B51" s="35"/>
      <c r="C51" s="60"/>
      <c r="D51" s="1587" t="s">
        <v>79</v>
      </c>
      <c r="E51" s="1346"/>
      <c r="F51" s="213"/>
      <c r="G51" s="1367"/>
      <c r="H51" s="1375" t="s">
        <v>26</v>
      </c>
      <c r="I51" s="689">
        <v>40</v>
      </c>
      <c r="J51" s="778">
        <v>25.3</v>
      </c>
      <c r="K51" s="1368">
        <v>34.9</v>
      </c>
      <c r="L51" s="1365">
        <v>30.9</v>
      </c>
      <c r="M51" s="1365"/>
      <c r="N51" s="1371">
        <v>4</v>
      </c>
      <c r="O51" s="1338">
        <v>34.9</v>
      </c>
      <c r="P51" s="1338">
        <v>34.9</v>
      </c>
      <c r="Q51" s="1344" t="s">
        <v>80</v>
      </c>
      <c r="R51" s="630" t="s">
        <v>81</v>
      </c>
      <c r="S51" s="80" t="s">
        <v>81</v>
      </c>
      <c r="T51" s="80">
        <v>4</v>
      </c>
      <c r="U51" s="81">
        <v>4</v>
      </c>
      <c r="X51" s="7"/>
    </row>
    <row r="52" spans="1:30" ht="29.25" customHeight="1" x14ac:dyDescent="0.2">
      <c r="A52" s="670"/>
      <c r="B52" s="443"/>
      <c r="C52" s="671"/>
      <c r="D52" s="1598"/>
      <c r="E52" s="1359"/>
      <c r="F52" s="1424"/>
      <c r="G52" s="673"/>
      <c r="H52" s="1406"/>
      <c r="I52" s="780"/>
      <c r="J52" s="781"/>
      <c r="K52" s="1369"/>
      <c r="L52" s="1370"/>
      <c r="M52" s="1370"/>
      <c r="N52" s="1372"/>
      <c r="O52" s="1354"/>
      <c r="P52" s="1354"/>
      <c r="Q52" s="331" t="s">
        <v>82</v>
      </c>
      <c r="R52" s="613">
        <v>7</v>
      </c>
      <c r="S52" s="49">
        <v>9</v>
      </c>
      <c r="T52" s="49">
        <v>5</v>
      </c>
      <c r="U52" s="46">
        <v>8</v>
      </c>
    </row>
    <row r="53" spans="1:30" ht="28.5" customHeight="1" x14ac:dyDescent="0.2">
      <c r="A53" s="59"/>
      <c r="B53" s="35"/>
      <c r="C53" s="60"/>
      <c r="D53" s="220"/>
      <c r="E53" s="212"/>
      <c r="F53" s="213"/>
      <c r="G53" s="639"/>
      <c r="H53" s="779"/>
      <c r="I53" s="780"/>
      <c r="J53" s="781"/>
      <c r="K53" s="1369"/>
      <c r="L53" s="1370"/>
      <c r="M53" s="1370"/>
      <c r="N53" s="1372"/>
      <c r="O53" s="1354"/>
      <c r="P53" s="1354"/>
      <c r="Q53" s="1344" t="s">
        <v>83</v>
      </c>
      <c r="R53" s="630">
        <v>10</v>
      </c>
      <c r="S53" s="80">
        <v>10</v>
      </c>
      <c r="T53" s="80">
        <v>10</v>
      </c>
      <c r="U53" s="81">
        <v>10</v>
      </c>
    </row>
    <row r="54" spans="1:30" ht="54.75" customHeight="1" x14ac:dyDescent="0.2">
      <c r="A54" s="59"/>
      <c r="B54" s="35"/>
      <c r="C54" s="60"/>
      <c r="D54" s="222" t="s">
        <v>84</v>
      </c>
      <c r="E54" s="223"/>
      <c r="F54" s="224"/>
      <c r="G54" s="125"/>
      <c r="H54" s="225" t="s">
        <v>26</v>
      </c>
      <c r="I54" s="754">
        <v>50</v>
      </c>
      <c r="J54" s="629">
        <v>98.2</v>
      </c>
      <c r="K54" s="297"/>
      <c r="L54" s="313"/>
      <c r="M54" s="691"/>
      <c r="N54" s="298"/>
      <c r="O54" s="324">
        <v>110</v>
      </c>
      <c r="P54" s="99">
        <v>110</v>
      </c>
      <c r="Q54" s="331" t="s">
        <v>269</v>
      </c>
      <c r="R54" s="613">
        <v>4</v>
      </c>
      <c r="S54" s="49"/>
      <c r="T54" s="226">
        <v>4</v>
      </c>
      <c r="U54" s="46">
        <v>4</v>
      </c>
      <c r="Y54" s="7"/>
      <c r="Z54" s="7"/>
    </row>
    <row r="55" spans="1:30" ht="93" customHeight="1" x14ac:dyDescent="0.2">
      <c r="A55" s="59"/>
      <c r="B55" s="35"/>
      <c r="C55" s="60"/>
      <c r="D55" s="1543" t="s">
        <v>86</v>
      </c>
      <c r="E55" s="223"/>
      <c r="F55" s="224"/>
      <c r="G55" s="125"/>
      <c r="H55" s="259" t="s">
        <v>26</v>
      </c>
      <c r="I55" s="782">
        <v>200</v>
      </c>
      <c r="J55" s="783">
        <v>264.8</v>
      </c>
      <c r="K55" s="784">
        <v>255.5</v>
      </c>
      <c r="L55" s="785">
        <v>255.5</v>
      </c>
      <c r="M55" s="786"/>
      <c r="N55" s="787"/>
      <c r="O55" s="645">
        <v>256</v>
      </c>
      <c r="P55" s="646">
        <v>256</v>
      </c>
      <c r="Q55" s="1577" t="s">
        <v>270</v>
      </c>
      <c r="R55" s="788">
        <v>10</v>
      </c>
      <c r="S55" s="789">
        <v>7</v>
      </c>
      <c r="T55" s="228">
        <v>7</v>
      </c>
      <c r="U55" s="229">
        <v>7</v>
      </c>
      <c r="X55" s="7"/>
      <c r="Y55" s="7"/>
      <c r="Z55" s="7"/>
    </row>
    <row r="56" spans="1:30" ht="36" customHeight="1" x14ac:dyDescent="0.2">
      <c r="A56" s="59"/>
      <c r="B56" s="35"/>
      <c r="C56" s="60"/>
      <c r="D56" s="1544"/>
      <c r="E56" s="223"/>
      <c r="F56" s="224"/>
      <c r="G56" s="125"/>
      <c r="H56" s="413" t="s">
        <v>36</v>
      </c>
      <c r="I56" s="718"/>
      <c r="J56" s="647">
        <v>6.2</v>
      </c>
      <c r="K56" s="283"/>
      <c r="L56" s="695"/>
      <c r="M56" s="696"/>
      <c r="N56" s="289"/>
      <c r="O56" s="790"/>
      <c r="P56" s="590"/>
      <c r="Q56" s="1613"/>
      <c r="R56" s="788"/>
      <c r="S56" s="789"/>
      <c r="T56" s="228"/>
      <c r="U56" s="229"/>
      <c r="X56" s="7"/>
      <c r="Y56" s="7"/>
      <c r="Z56" s="7"/>
    </row>
    <row r="57" spans="1:30" ht="24.75" customHeight="1" x14ac:dyDescent="0.2">
      <c r="A57" s="59"/>
      <c r="B57" s="35"/>
      <c r="C57" s="60"/>
      <c r="D57" s="1543" t="s">
        <v>88</v>
      </c>
      <c r="E57" s="223"/>
      <c r="F57" s="224"/>
      <c r="G57" s="125"/>
      <c r="H57" s="413" t="s">
        <v>26</v>
      </c>
      <c r="I57" s="718"/>
      <c r="J57" s="647"/>
      <c r="K57" s="283">
        <v>1</v>
      </c>
      <c r="L57" s="695">
        <v>1</v>
      </c>
      <c r="M57" s="696"/>
      <c r="N57" s="289"/>
      <c r="O57" s="790">
        <v>1</v>
      </c>
      <c r="P57" s="590">
        <v>1</v>
      </c>
      <c r="Q57" s="163" t="s">
        <v>89</v>
      </c>
      <c r="R57" s="791"/>
      <c r="S57" s="232">
        <v>1</v>
      </c>
      <c r="T57" s="232">
        <v>1</v>
      </c>
      <c r="U57" s="233">
        <v>1</v>
      </c>
      <c r="X57" s="7"/>
      <c r="Y57" s="7"/>
      <c r="Z57" s="7"/>
      <c r="AA57" s="7"/>
    </row>
    <row r="58" spans="1:30" ht="19.5" customHeight="1" thickBot="1" x14ac:dyDescent="0.25">
      <c r="A58" s="59"/>
      <c r="B58" s="35"/>
      <c r="C58" s="60"/>
      <c r="D58" s="1555"/>
      <c r="E58" s="223"/>
      <c r="F58" s="224"/>
      <c r="G58" s="125"/>
      <c r="H58" s="197" t="s">
        <v>30</v>
      </c>
      <c r="I58" s="162">
        <f>SUM(I51:I57)</f>
        <v>290</v>
      </c>
      <c r="J58" s="727">
        <f>SUM(J51:J57)</f>
        <v>394.5</v>
      </c>
      <c r="K58" s="728">
        <f>SUM(K51:K57)</f>
        <v>291.39999999999998</v>
      </c>
      <c r="L58" s="729">
        <f>SUM(L51:L57)</f>
        <v>287.39999999999998</v>
      </c>
      <c r="M58" s="730">
        <f t="shared" ref="M58:N58" si="4">SUM(M51:M56)</f>
        <v>0</v>
      </c>
      <c r="N58" s="738">
        <f t="shared" si="4"/>
        <v>4</v>
      </c>
      <c r="O58" s="729">
        <f>SUM(O51:O57)</f>
        <v>401.9</v>
      </c>
      <c r="P58" s="173">
        <f>SUM(P51:P57)</f>
        <v>401.9</v>
      </c>
      <c r="Q58" s="792"/>
      <c r="R58" s="793"/>
      <c r="S58" s="794"/>
      <c r="T58" s="236"/>
      <c r="U58" s="237"/>
      <c r="X58" s="7"/>
      <c r="Y58" s="7"/>
      <c r="Z58" s="7"/>
    </row>
    <row r="59" spans="1:30" ht="42" customHeight="1" x14ac:dyDescent="0.2">
      <c r="A59" s="177" t="s">
        <v>21</v>
      </c>
      <c r="B59" s="20" t="s">
        <v>21</v>
      </c>
      <c r="C59" s="178" t="s">
        <v>90</v>
      </c>
      <c r="D59" s="238" t="s">
        <v>91</v>
      </c>
      <c r="E59" s="192"/>
      <c r="F59" s="63">
        <v>2</v>
      </c>
      <c r="G59" s="619" t="s">
        <v>264</v>
      </c>
      <c r="H59" s="64"/>
      <c r="I59" s="620"/>
      <c r="J59" s="601"/>
      <c r="K59" s="767"/>
      <c r="L59" s="768"/>
      <c r="M59" s="769"/>
      <c r="N59" s="770"/>
      <c r="O59" s="732"/>
      <c r="P59" s="167"/>
      <c r="Q59" s="239"/>
      <c r="R59" s="626"/>
      <c r="S59" s="795"/>
      <c r="T59" s="30"/>
      <c r="U59" s="241"/>
      <c r="W59" s="7"/>
      <c r="Z59" s="7"/>
    </row>
    <row r="60" spans="1:30" ht="27.75" customHeight="1" x14ac:dyDescent="0.2">
      <c r="A60" s="59"/>
      <c r="B60" s="35"/>
      <c r="C60" s="60"/>
      <c r="D60" s="1597" t="s">
        <v>271</v>
      </c>
      <c r="E60" s="212"/>
      <c r="F60" s="71"/>
      <c r="G60" s="639"/>
      <c r="H60" s="717" t="s">
        <v>26</v>
      </c>
      <c r="I60" s="726"/>
      <c r="J60" s="664"/>
      <c r="K60" s="741">
        <v>6.5</v>
      </c>
      <c r="L60" s="742">
        <v>6.5</v>
      </c>
      <c r="M60" s="743"/>
      <c r="N60" s="744"/>
      <c r="O60" s="649">
        <v>11</v>
      </c>
      <c r="P60" s="487">
        <v>12</v>
      </c>
      <c r="Q60" s="74" t="s">
        <v>93</v>
      </c>
      <c r="R60" s="613"/>
      <c r="S60" s="796">
        <v>1</v>
      </c>
      <c r="T60" s="244"/>
      <c r="U60" s="245"/>
      <c r="W60" s="7"/>
      <c r="Z60" s="7"/>
    </row>
    <row r="61" spans="1:30" ht="29.25" customHeight="1" x14ac:dyDescent="0.2">
      <c r="A61" s="59"/>
      <c r="B61" s="35"/>
      <c r="C61" s="60"/>
      <c r="D61" s="1587"/>
      <c r="E61" s="212"/>
      <c r="F61" s="71"/>
      <c r="G61" s="639"/>
      <c r="H61" s="84"/>
      <c r="I61" s="737"/>
      <c r="J61" s="675"/>
      <c r="K61" s="342"/>
      <c r="L61" s="499"/>
      <c r="M61" s="774"/>
      <c r="N61" s="775"/>
      <c r="O61" s="654"/>
      <c r="P61" s="86"/>
      <c r="Q61" s="158" t="s">
        <v>272</v>
      </c>
      <c r="R61" s="652"/>
      <c r="S61" s="797">
        <v>1</v>
      </c>
      <c r="T61" s="414"/>
      <c r="U61" s="295"/>
      <c r="W61" s="7"/>
      <c r="Z61" s="7"/>
    </row>
    <row r="62" spans="1:30" ht="29.25" customHeight="1" x14ac:dyDescent="0.2">
      <c r="A62" s="59"/>
      <c r="B62" s="35"/>
      <c r="C62" s="60"/>
      <c r="D62" s="246"/>
      <c r="E62" s="212"/>
      <c r="F62" s="71"/>
      <c r="G62" s="639"/>
      <c r="H62" s="84"/>
      <c r="I62" s="737"/>
      <c r="J62" s="675"/>
      <c r="K62" s="342"/>
      <c r="L62" s="499"/>
      <c r="M62" s="774"/>
      <c r="N62" s="775"/>
      <c r="O62" s="654"/>
      <c r="P62" s="86"/>
      <c r="Q62" s="158" t="s">
        <v>94</v>
      </c>
      <c r="R62" s="652"/>
      <c r="S62" s="92"/>
      <c r="T62" s="247">
        <v>1</v>
      </c>
      <c r="U62" s="248"/>
      <c r="W62" s="7"/>
      <c r="Z62" s="7"/>
    </row>
    <row r="63" spans="1:30" ht="17.25" customHeight="1" x14ac:dyDescent="0.2">
      <c r="A63" s="59"/>
      <c r="B63" s="35"/>
      <c r="C63" s="60"/>
      <c r="D63" s="246"/>
      <c r="E63" s="212"/>
      <c r="F63" s="71"/>
      <c r="G63" s="639"/>
      <c r="H63" s="84"/>
      <c r="I63" s="737"/>
      <c r="J63" s="675"/>
      <c r="K63" s="342"/>
      <c r="L63" s="499"/>
      <c r="M63" s="774"/>
      <c r="N63" s="775"/>
      <c r="O63" s="654"/>
      <c r="P63" s="86"/>
      <c r="Q63" s="158" t="s">
        <v>95</v>
      </c>
      <c r="R63" s="652"/>
      <c r="S63" s="92"/>
      <c r="T63" s="247"/>
      <c r="U63" s="249">
        <v>1</v>
      </c>
      <c r="W63" s="7"/>
      <c r="Z63" s="7"/>
    </row>
    <row r="64" spans="1:30" ht="17.25" customHeight="1" x14ac:dyDescent="0.2">
      <c r="A64" s="59"/>
      <c r="B64" s="35"/>
      <c r="C64" s="60"/>
      <c r="D64" s="798"/>
      <c r="E64" s="1346"/>
      <c r="F64" s="71"/>
      <c r="G64" s="1367"/>
      <c r="H64" s="799"/>
      <c r="I64" s="800"/>
      <c r="J64" s="801"/>
      <c r="K64" s="802"/>
      <c r="L64" s="803"/>
      <c r="M64" s="804"/>
      <c r="N64" s="805"/>
      <c r="O64" s="806"/>
      <c r="P64" s="807"/>
      <c r="Q64" s="74" t="s">
        <v>273</v>
      </c>
      <c r="R64" s="808"/>
      <c r="S64" s="809"/>
      <c r="T64" s="226">
        <v>80</v>
      </c>
      <c r="U64" s="107">
        <v>100</v>
      </c>
      <c r="W64" s="7"/>
      <c r="Z64" s="7"/>
      <c r="AA64" s="7"/>
      <c r="AD64" s="7"/>
    </row>
    <row r="65" spans="1:28" ht="30" customHeight="1" x14ac:dyDescent="0.2">
      <c r="A65" s="59"/>
      <c r="B65" s="35"/>
      <c r="C65" s="60"/>
      <c r="D65" s="1544" t="s">
        <v>274</v>
      </c>
      <c r="E65" s="223"/>
      <c r="F65" s="224"/>
      <c r="G65" s="125"/>
      <c r="H65" s="225" t="s">
        <v>26</v>
      </c>
      <c r="I65" s="754">
        <v>5</v>
      </c>
      <c r="J65" s="629">
        <v>0</v>
      </c>
      <c r="K65" s="342">
        <v>86.6</v>
      </c>
      <c r="L65" s="499">
        <v>86.6</v>
      </c>
      <c r="M65" s="774"/>
      <c r="N65" s="775"/>
      <c r="O65" s="654">
        <v>86.6</v>
      </c>
      <c r="P65" s="86"/>
      <c r="Q65" s="810" t="s">
        <v>98</v>
      </c>
      <c r="R65" s="811"/>
      <c r="S65" s="812">
        <v>3</v>
      </c>
      <c r="T65" s="80">
        <v>3</v>
      </c>
      <c r="U65" s="813"/>
      <c r="W65" s="7"/>
      <c r="X65" s="7"/>
      <c r="Z65" s="7"/>
    </row>
    <row r="66" spans="1:28" ht="30" customHeight="1" x14ac:dyDescent="0.2">
      <c r="A66" s="59"/>
      <c r="B66" s="35"/>
      <c r="C66" s="60"/>
      <c r="D66" s="1544"/>
      <c r="E66" s="223"/>
      <c r="F66" s="224"/>
      <c r="G66" s="125"/>
      <c r="H66" s="225"/>
      <c r="I66" s="754"/>
      <c r="J66" s="629"/>
      <c r="K66" s="342"/>
      <c r="L66" s="499"/>
      <c r="M66" s="774"/>
      <c r="N66" s="775"/>
      <c r="O66" s="654"/>
      <c r="P66" s="86"/>
      <c r="Q66" s="368" t="s">
        <v>99</v>
      </c>
      <c r="R66" s="814"/>
      <c r="S66" s="244">
        <v>2</v>
      </c>
      <c r="T66" s="255">
        <v>2</v>
      </c>
      <c r="U66" s="249"/>
      <c r="W66" s="7"/>
      <c r="X66" s="7"/>
      <c r="Z66" s="7"/>
      <c r="AA66" s="7"/>
    </row>
    <row r="67" spans="1:28" ht="31.5" customHeight="1" x14ac:dyDescent="0.2">
      <c r="A67" s="59"/>
      <c r="B67" s="35"/>
      <c r="C67" s="60"/>
      <c r="D67" s="1544"/>
      <c r="E67" s="223"/>
      <c r="F67" s="224"/>
      <c r="G67" s="125"/>
      <c r="H67" s="225"/>
      <c r="I67" s="754"/>
      <c r="J67" s="629"/>
      <c r="K67" s="342"/>
      <c r="L67" s="499"/>
      <c r="M67" s="774"/>
      <c r="N67" s="775"/>
      <c r="O67" s="654"/>
      <c r="P67" s="86"/>
      <c r="Q67" s="368" t="s">
        <v>275</v>
      </c>
      <c r="R67" s="814"/>
      <c r="S67" s="812">
        <v>5</v>
      </c>
      <c r="T67" s="92">
        <v>5</v>
      </c>
      <c r="U67" s="249"/>
      <c r="W67" s="7"/>
      <c r="X67" s="7"/>
      <c r="Z67" s="7"/>
    </row>
    <row r="68" spans="1:28" s="201" customFormat="1" ht="15.75" customHeight="1" thickBot="1" x14ac:dyDescent="0.25">
      <c r="A68" s="186"/>
      <c r="B68" s="19"/>
      <c r="C68" s="187"/>
      <c r="D68" s="1555"/>
      <c r="E68" s="196"/>
      <c r="F68" s="140"/>
      <c r="G68" s="699"/>
      <c r="H68" s="197" t="s">
        <v>30</v>
      </c>
      <c r="I68" s="162">
        <f t="shared" ref="I68:P68" si="5">SUM(I60:I65)</f>
        <v>5</v>
      </c>
      <c r="J68" s="727">
        <f t="shared" si="5"/>
        <v>0</v>
      </c>
      <c r="K68" s="728">
        <f>SUM(K60:K65)</f>
        <v>93.1</v>
      </c>
      <c r="L68" s="729">
        <f t="shared" si="5"/>
        <v>93.1</v>
      </c>
      <c r="M68" s="730">
        <f t="shared" si="5"/>
        <v>0</v>
      </c>
      <c r="N68" s="738">
        <f t="shared" si="5"/>
        <v>0</v>
      </c>
      <c r="O68" s="729">
        <f>SUM(O60:O65)</f>
        <v>97.6</v>
      </c>
      <c r="P68" s="173">
        <f t="shared" si="5"/>
        <v>12</v>
      </c>
      <c r="Q68" s="815" t="s">
        <v>100</v>
      </c>
      <c r="R68" s="816"/>
      <c r="S68" s="817">
        <v>53</v>
      </c>
      <c r="T68" s="165">
        <v>53</v>
      </c>
      <c r="U68" s="258"/>
      <c r="W68" s="202"/>
      <c r="Z68" s="202"/>
      <c r="AB68" s="202"/>
    </row>
    <row r="69" spans="1:28" ht="35.25" customHeight="1" x14ac:dyDescent="0.2">
      <c r="A69" s="59" t="s">
        <v>21</v>
      </c>
      <c r="B69" s="35" t="s">
        <v>21</v>
      </c>
      <c r="C69" s="60" t="s">
        <v>101</v>
      </c>
      <c r="D69" s="1566" t="s">
        <v>102</v>
      </c>
      <c r="E69" s="223"/>
      <c r="F69" s="224">
        <v>2</v>
      </c>
      <c r="G69" s="125" t="s">
        <v>264</v>
      </c>
      <c r="H69" s="259" t="s">
        <v>26</v>
      </c>
      <c r="I69" s="754">
        <v>5</v>
      </c>
      <c r="J69" s="629">
        <v>9.9</v>
      </c>
      <c r="K69" s="818"/>
      <c r="L69" s="819"/>
      <c r="M69" s="820"/>
      <c r="N69" s="821"/>
      <c r="O69" s="822">
        <v>7</v>
      </c>
      <c r="P69" s="230">
        <v>7</v>
      </c>
      <c r="Q69" s="823" t="s">
        <v>103</v>
      </c>
      <c r="R69" s="630">
        <v>1</v>
      </c>
      <c r="S69" s="80"/>
      <c r="T69" s="262">
        <v>1</v>
      </c>
      <c r="U69" s="81">
        <v>1</v>
      </c>
      <c r="X69" s="7"/>
      <c r="Y69" s="7"/>
      <c r="Z69" s="7"/>
    </row>
    <row r="70" spans="1:28" ht="16.5" customHeight="1" thickBot="1" x14ac:dyDescent="0.25">
      <c r="A70" s="263"/>
      <c r="B70" s="19"/>
      <c r="C70" s="264"/>
      <c r="D70" s="1555"/>
      <c r="E70" s="265"/>
      <c r="F70" s="266"/>
      <c r="G70" s="699"/>
      <c r="H70" s="267" t="s">
        <v>30</v>
      </c>
      <c r="I70" s="142">
        <f>SUM(I69)</f>
        <v>5</v>
      </c>
      <c r="J70" s="700">
        <f t="shared" ref="J70:P70" si="6">SUM(J69)</f>
        <v>9.9</v>
      </c>
      <c r="K70" s="701">
        <f>SUM(K69)</f>
        <v>0</v>
      </c>
      <c r="L70" s="702">
        <f t="shared" si="6"/>
        <v>0</v>
      </c>
      <c r="M70" s="703">
        <f t="shared" si="6"/>
        <v>0</v>
      </c>
      <c r="N70" s="704">
        <f t="shared" si="6"/>
        <v>0</v>
      </c>
      <c r="O70" s="702">
        <f t="shared" si="6"/>
        <v>7</v>
      </c>
      <c r="P70" s="143">
        <f t="shared" si="6"/>
        <v>7</v>
      </c>
      <c r="Q70" s="367" t="s">
        <v>104</v>
      </c>
      <c r="R70" s="824">
        <v>50</v>
      </c>
      <c r="S70" s="58"/>
      <c r="T70" s="255">
        <v>50</v>
      </c>
      <c r="U70" s="50">
        <v>50</v>
      </c>
      <c r="W70" s="7"/>
    </row>
    <row r="71" spans="1:28" ht="13.5" thickBot="1" x14ac:dyDescent="0.25">
      <c r="A71" s="484" t="s">
        <v>21</v>
      </c>
      <c r="B71" s="485" t="s">
        <v>21</v>
      </c>
      <c r="C71" s="1615" t="s">
        <v>105</v>
      </c>
      <c r="D71" s="1520"/>
      <c r="E71" s="1520"/>
      <c r="F71" s="1520"/>
      <c r="G71" s="1520"/>
      <c r="H71" s="1521"/>
      <c r="I71" s="825">
        <f>+I70+I68+I58+I48+I45+I43+I40+I35+I31+I17</f>
        <v>1743.1</v>
      </c>
      <c r="J71" s="826">
        <f>+J70+J68+J58+J48+J45+J43+J40+J38+J35+J31+J17</f>
        <v>1970.9</v>
      </c>
      <c r="K71" s="827">
        <f>+K70+K68+K58+K48+K45+K43+K40+K38+K35+K31+K17</f>
        <v>1711.7</v>
      </c>
      <c r="L71" s="825">
        <f>+L70+L68+L58+L48+L45+L43+L40+L38+L35+L31+L17</f>
        <v>1707.7</v>
      </c>
      <c r="M71" s="828">
        <f>+M70+M68+M58+M48+M45+M43+M40+M38+M35+M31+M17</f>
        <v>0</v>
      </c>
      <c r="N71" s="829">
        <f>+N70+N68+N58+N48+N45+N43+N40+N38+N35+N31+N17</f>
        <v>4</v>
      </c>
      <c r="O71" s="825">
        <f>+O70+O68+O58+O48+O45+O43+O40+O35+O31+O17</f>
        <v>1843.7</v>
      </c>
      <c r="P71" s="272">
        <f>+P70+P68+P58+P48+P45+P43+P40+P38+P35+P31+P17</f>
        <v>1743.1000000000001</v>
      </c>
      <c r="Q71" s="1522"/>
      <c r="R71" s="1523"/>
      <c r="S71" s="1523"/>
      <c r="T71" s="1523"/>
      <c r="U71" s="1524"/>
    </row>
    <row r="72" spans="1:28" ht="13.5" thickBot="1" x14ac:dyDescent="0.25">
      <c r="A72" s="112" t="s">
        <v>21</v>
      </c>
      <c r="B72" s="273" t="s">
        <v>32</v>
      </c>
      <c r="C72" s="1610" t="s">
        <v>106</v>
      </c>
      <c r="D72" s="1564"/>
      <c r="E72" s="1564"/>
      <c r="F72" s="1564"/>
      <c r="G72" s="1564"/>
      <c r="H72" s="1564"/>
      <c r="I72" s="1564"/>
      <c r="J72" s="1564"/>
      <c r="K72" s="1564"/>
      <c r="L72" s="1564"/>
      <c r="M72" s="1564"/>
      <c r="N72" s="1564"/>
      <c r="O72" s="1564"/>
      <c r="P72" s="1564"/>
      <c r="Q72" s="1564"/>
      <c r="R72" s="1564"/>
      <c r="S72" s="1564"/>
      <c r="T72" s="1564"/>
      <c r="U72" s="1565"/>
    </row>
    <row r="73" spans="1:28" ht="15.75" customHeight="1" x14ac:dyDescent="0.2">
      <c r="A73" s="112" t="s">
        <v>21</v>
      </c>
      <c r="B73" s="20" t="s">
        <v>32</v>
      </c>
      <c r="C73" s="178" t="s">
        <v>21</v>
      </c>
      <c r="D73" s="1611" t="s">
        <v>107</v>
      </c>
      <c r="E73" s="274" t="s">
        <v>25</v>
      </c>
      <c r="F73" s="63" t="s">
        <v>34</v>
      </c>
      <c r="G73" s="1801" t="s">
        <v>264</v>
      </c>
      <c r="H73" s="275"/>
      <c r="I73" s="116"/>
      <c r="J73" s="683"/>
      <c r="K73" s="276"/>
      <c r="L73" s="684"/>
      <c r="M73" s="685"/>
      <c r="N73" s="684"/>
      <c r="O73" s="117"/>
      <c r="P73" s="684"/>
      <c r="Q73" s="830" t="s">
        <v>108</v>
      </c>
      <c r="R73" s="831">
        <v>1084</v>
      </c>
      <c r="S73" s="832">
        <v>1136</v>
      </c>
      <c r="T73" s="279">
        <v>1245</v>
      </c>
      <c r="U73" s="280">
        <v>1297</v>
      </c>
    </row>
    <row r="74" spans="1:28" ht="15.75" customHeight="1" x14ac:dyDescent="0.2">
      <c r="A74" s="122"/>
      <c r="B74" s="35"/>
      <c r="C74" s="60"/>
      <c r="D74" s="1612"/>
      <c r="E74" s="281"/>
      <c r="F74" s="71"/>
      <c r="G74" s="1802"/>
      <c r="H74" s="282" t="s">
        <v>109</v>
      </c>
      <c r="I74" s="784">
        <v>400.1</v>
      </c>
      <c r="J74" s="833">
        <v>478.7</v>
      </c>
      <c r="K74" s="283">
        <f>+L74+N74</f>
        <v>413.90000000000003</v>
      </c>
      <c r="L74" s="695">
        <v>405.8</v>
      </c>
      <c r="M74" s="696">
        <v>11.9</v>
      </c>
      <c r="N74" s="695">
        <v>8.1</v>
      </c>
      <c r="O74" s="132">
        <v>420.7</v>
      </c>
      <c r="P74" s="587">
        <v>428.1</v>
      </c>
      <c r="Q74" s="1569" t="s">
        <v>110</v>
      </c>
      <c r="R74" s="834">
        <v>1360</v>
      </c>
      <c r="S74" s="835">
        <v>1467</v>
      </c>
      <c r="T74" s="285">
        <v>1480</v>
      </c>
      <c r="U74" s="286">
        <v>1498</v>
      </c>
      <c r="V74" s="836"/>
      <c r="W74" s="836"/>
      <c r="X74" s="836"/>
      <c r="Y74" s="33"/>
      <c r="AA74" s="7"/>
    </row>
    <row r="75" spans="1:28" ht="15.75" customHeight="1" x14ac:dyDescent="0.2">
      <c r="A75" s="122"/>
      <c r="B75" s="35"/>
      <c r="C75" s="60"/>
      <c r="D75" s="287"/>
      <c r="E75" s="281"/>
      <c r="F75" s="71"/>
      <c r="G75" s="639"/>
      <c r="H75" s="282" t="s">
        <v>276</v>
      </c>
      <c r="I75" s="131">
        <v>62.3</v>
      </c>
      <c r="J75" s="837">
        <v>62.3</v>
      </c>
      <c r="K75" s="283"/>
      <c r="L75" s="695"/>
      <c r="M75" s="696"/>
      <c r="N75" s="695"/>
      <c r="O75" s="132"/>
      <c r="P75" s="313"/>
      <c r="Q75" s="1614"/>
      <c r="R75" s="838"/>
      <c r="S75" s="432"/>
      <c r="T75" s="291"/>
      <c r="U75" s="292"/>
    </row>
    <row r="76" spans="1:28" ht="15.75" customHeight="1" x14ac:dyDescent="0.2">
      <c r="A76" s="122"/>
      <c r="B76" s="35"/>
      <c r="C76" s="60"/>
      <c r="D76" s="287"/>
      <c r="E76" s="281"/>
      <c r="F76" s="71"/>
      <c r="G76" s="639"/>
      <c r="H76" s="282" t="s">
        <v>277</v>
      </c>
      <c r="I76" s="839"/>
      <c r="J76" s="833">
        <v>14</v>
      </c>
      <c r="K76" s="283"/>
      <c r="L76" s="695"/>
      <c r="M76" s="696"/>
      <c r="N76" s="695"/>
      <c r="O76" s="132"/>
      <c r="P76" s="289"/>
      <c r="Q76" s="1569" t="s">
        <v>278</v>
      </c>
      <c r="R76" s="840">
        <v>12</v>
      </c>
      <c r="S76" s="841"/>
      <c r="T76" s="311"/>
      <c r="U76" s="312"/>
    </row>
    <row r="77" spans="1:28" ht="15.75" customHeight="1" x14ac:dyDescent="0.2">
      <c r="A77" s="122"/>
      <c r="B77" s="35"/>
      <c r="C77" s="60"/>
      <c r="D77" s="287"/>
      <c r="E77" s="281"/>
      <c r="F77" s="71"/>
      <c r="G77" s="639"/>
      <c r="H77" s="296"/>
      <c r="I77" s="842"/>
      <c r="J77" s="778"/>
      <c r="K77" s="297"/>
      <c r="L77" s="313"/>
      <c r="M77" s="691"/>
      <c r="N77" s="313"/>
      <c r="O77" s="127"/>
      <c r="P77" s="298"/>
      <c r="Q77" s="1614"/>
      <c r="R77" s="840"/>
      <c r="S77" s="841"/>
      <c r="T77" s="311"/>
      <c r="U77" s="312"/>
      <c r="Y77" s="7"/>
      <c r="AA77" s="7"/>
    </row>
    <row r="78" spans="1:28" ht="41.25" customHeight="1" x14ac:dyDescent="0.2">
      <c r="A78" s="122"/>
      <c r="B78" s="35"/>
      <c r="C78" s="60"/>
      <c r="D78" s="287"/>
      <c r="E78" s="281"/>
      <c r="F78" s="71"/>
      <c r="G78" s="639"/>
      <c r="H78" s="296"/>
      <c r="I78" s="842"/>
      <c r="J78" s="778"/>
      <c r="K78" s="297"/>
      <c r="L78" s="313"/>
      <c r="M78" s="691"/>
      <c r="N78" s="313"/>
      <c r="O78" s="127"/>
      <c r="P78" s="313"/>
      <c r="Q78" s="87" t="s">
        <v>279</v>
      </c>
      <c r="R78" s="613"/>
      <c r="S78" s="843">
        <v>14</v>
      </c>
      <c r="T78" s="244"/>
      <c r="U78" s="295"/>
      <c r="Y78" s="7"/>
      <c r="AA78" s="7"/>
    </row>
    <row r="79" spans="1:28" ht="18" customHeight="1" x14ac:dyDescent="0.2">
      <c r="A79" s="122"/>
      <c r="B79" s="35"/>
      <c r="C79" s="60"/>
      <c r="D79" s="287"/>
      <c r="E79" s="281"/>
      <c r="F79" s="71"/>
      <c r="G79" s="639"/>
      <c r="H79" s="296"/>
      <c r="I79" s="842"/>
      <c r="J79" s="778"/>
      <c r="K79" s="297"/>
      <c r="L79" s="313"/>
      <c r="M79" s="691"/>
      <c r="N79" s="313"/>
      <c r="O79" s="127"/>
      <c r="P79" s="313"/>
      <c r="Q79" s="90" t="s">
        <v>114</v>
      </c>
      <c r="R79" s="844">
        <v>35</v>
      </c>
      <c r="S79" s="430">
        <v>30</v>
      </c>
      <c r="T79" s="301">
        <v>29</v>
      </c>
      <c r="U79" s="302">
        <v>25</v>
      </c>
    </row>
    <row r="80" spans="1:28" ht="18" customHeight="1" x14ac:dyDescent="0.2">
      <c r="A80" s="122"/>
      <c r="B80" s="35"/>
      <c r="C80" s="60"/>
      <c r="D80" s="1597" t="s">
        <v>115</v>
      </c>
      <c r="E80" s="303"/>
      <c r="F80" s="71"/>
      <c r="G80" s="639"/>
      <c r="H80" s="288" t="s">
        <v>26</v>
      </c>
      <c r="I80" s="718">
        <v>544.70000000000005</v>
      </c>
      <c r="J80" s="845">
        <v>564.20000000000005</v>
      </c>
      <c r="K80" s="1319">
        <f>+L80+N80</f>
        <v>712.6</v>
      </c>
      <c r="L80" s="1320">
        <v>712.6</v>
      </c>
      <c r="M80" s="1321">
        <v>310.2</v>
      </c>
      <c r="N80" s="665"/>
      <c r="O80" s="73">
        <f>+K80</f>
        <v>712.6</v>
      </c>
      <c r="P80" s="73">
        <f>+L80</f>
        <v>712.6</v>
      </c>
      <c r="Q80" s="1569"/>
      <c r="R80" s="725"/>
      <c r="S80" s="92"/>
      <c r="T80" s="160"/>
      <c r="U80" s="93"/>
      <c r="V80" s="330"/>
      <c r="X80" s="7"/>
    </row>
    <row r="81" spans="1:26" ht="13.5" customHeight="1" x14ac:dyDescent="0.2">
      <c r="A81" s="122"/>
      <c r="B81" s="35"/>
      <c r="C81" s="60"/>
      <c r="D81" s="1587"/>
      <c r="E81" s="303"/>
      <c r="F81" s="71"/>
      <c r="G81" s="639"/>
      <c r="H81" s="304"/>
      <c r="I81" s="754"/>
      <c r="J81" s="847"/>
      <c r="K81" s="305"/>
      <c r="L81" s="324"/>
      <c r="M81" s="1317"/>
      <c r="N81" s="324"/>
      <c r="O81" s="99"/>
      <c r="P81" s="306"/>
      <c r="Q81" s="1582"/>
      <c r="R81" s="840"/>
      <c r="S81" s="58"/>
      <c r="T81" s="172"/>
      <c r="U81" s="50"/>
      <c r="X81" s="7"/>
      <c r="Y81" s="7"/>
    </row>
    <row r="82" spans="1:26" ht="28.5" customHeight="1" x14ac:dyDescent="0.2">
      <c r="A82" s="122"/>
      <c r="B82" s="35"/>
      <c r="C82" s="60"/>
      <c r="D82" s="1598"/>
      <c r="E82" s="303"/>
      <c r="F82" s="71"/>
      <c r="G82" s="639"/>
      <c r="H82" s="410"/>
      <c r="I82" s="848"/>
      <c r="J82" s="849"/>
      <c r="K82" s="634"/>
      <c r="L82" s="635"/>
      <c r="M82" s="1318"/>
      <c r="N82" s="635"/>
      <c r="O82" s="466"/>
      <c r="P82" s="637"/>
      <c r="Q82" s="850"/>
      <c r="R82" s="851"/>
      <c r="S82" s="852"/>
      <c r="T82" s="853"/>
      <c r="U82" s="81"/>
      <c r="Y82" s="7"/>
    </row>
    <row r="83" spans="1:26" ht="18.75" customHeight="1" x14ac:dyDescent="0.2">
      <c r="A83" s="122"/>
      <c r="B83" s="35"/>
      <c r="C83" s="60"/>
      <c r="D83" s="1597" t="s">
        <v>116</v>
      </c>
      <c r="E83" s="303"/>
      <c r="F83" s="71"/>
      <c r="G83" s="639"/>
      <c r="H83" s="84" t="s">
        <v>26</v>
      </c>
      <c r="I83" s="754">
        <v>1167.5</v>
      </c>
      <c r="J83" s="845">
        <v>1167.5</v>
      </c>
      <c r="K83" s="1322">
        <f>+L83+N83</f>
        <v>1259.2</v>
      </c>
      <c r="L83" s="1323">
        <v>1151.2</v>
      </c>
      <c r="M83" s="1324">
        <v>714</v>
      </c>
      <c r="N83" s="313">
        <v>108</v>
      </c>
      <c r="O83" s="127">
        <f>+K83</f>
        <v>1259.2</v>
      </c>
      <c r="P83" s="127">
        <f>+O83</f>
        <v>1259.2</v>
      </c>
      <c r="Q83" s="854"/>
      <c r="R83" s="788"/>
      <c r="S83" s="841"/>
      <c r="T83" s="311"/>
      <c r="U83" s="312"/>
      <c r="V83" s="7"/>
      <c r="W83" s="7"/>
      <c r="X83" s="7"/>
      <c r="Z83" s="7"/>
    </row>
    <row r="84" spans="1:26" ht="18.75" customHeight="1" x14ac:dyDescent="0.2">
      <c r="A84" s="122"/>
      <c r="B84" s="35"/>
      <c r="C84" s="60"/>
      <c r="D84" s="1587"/>
      <c r="E84" s="303"/>
      <c r="F84" s="71"/>
      <c r="G84" s="639"/>
      <c r="H84" s="84"/>
      <c r="I84" s="754"/>
      <c r="J84" s="847"/>
      <c r="K84" s="1311"/>
      <c r="L84" s="313"/>
      <c r="M84" s="1310"/>
      <c r="N84" s="313"/>
      <c r="O84" s="127"/>
      <c r="P84" s="313"/>
      <c r="Q84" s="855"/>
      <c r="R84" s="788"/>
      <c r="S84" s="841"/>
      <c r="T84" s="311"/>
      <c r="U84" s="312"/>
      <c r="V84" s="7"/>
      <c r="W84" s="7"/>
      <c r="X84" s="7"/>
      <c r="Z84" s="7"/>
    </row>
    <row r="85" spans="1:26" ht="18.75" customHeight="1" x14ac:dyDescent="0.2">
      <c r="A85" s="122"/>
      <c r="B85" s="35"/>
      <c r="C85" s="60"/>
      <c r="D85" s="1598"/>
      <c r="E85" s="303"/>
      <c r="F85" s="71"/>
      <c r="G85" s="639"/>
      <c r="H85" s="315"/>
      <c r="I85" s="856"/>
      <c r="J85" s="857"/>
      <c r="K85" s="1311"/>
      <c r="L85" s="313"/>
      <c r="M85" s="1310"/>
      <c r="N85" s="313"/>
      <c r="O85" s="127"/>
      <c r="P85" s="313"/>
      <c r="Q85" s="858"/>
      <c r="R85" s="788"/>
      <c r="S85" s="841"/>
      <c r="T85" s="311"/>
      <c r="U85" s="312"/>
      <c r="V85" s="7"/>
      <c r="W85" s="7"/>
      <c r="X85" s="7"/>
      <c r="Z85" s="7"/>
    </row>
    <row r="86" spans="1:26" ht="27.75" customHeight="1" x14ac:dyDescent="0.2">
      <c r="A86" s="122"/>
      <c r="B86" s="35"/>
      <c r="C86" s="317"/>
      <c r="D86" s="1597" t="s">
        <v>117</v>
      </c>
      <c r="E86" s="303"/>
      <c r="F86" s="71"/>
      <c r="G86" s="639"/>
      <c r="H86" s="288" t="s">
        <v>26</v>
      </c>
      <c r="I86" s="718">
        <v>74.8</v>
      </c>
      <c r="J86" s="845">
        <v>74.8</v>
      </c>
      <c r="K86" s="1325">
        <f>+L86+N86</f>
        <v>84.9</v>
      </c>
      <c r="L86" s="1326">
        <v>84.9</v>
      </c>
      <c r="M86" s="1327">
        <v>42.2</v>
      </c>
      <c r="N86" s="695"/>
      <c r="O86" s="132">
        <f>+K86</f>
        <v>84.9</v>
      </c>
      <c r="P86" s="132">
        <f>+L86</f>
        <v>84.9</v>
      </c>
      <c r="Q86" s="1809"/>
      <c r="R86" s="791"/>
      <c r="S86" s="1806"/>
      <c r="T86" s="414"/>
      <c r="U86" s="248"/>
      <c r="V86" s="7"/>
      <c r="Z86" s="7"/>
    </row>
    <row r="87" spans="1:26" ht="12" customHeight="1" x14ac:dyDescent="0.2">
      <c r="A87" s="122"/>
      <c r="B87" s="35"/>
      <c r="C87" s="317"/>
      <c r="D87" s="1598"/>
      <c r="E87" s="303"/>
      <c r="F87" s="71"/>
      <c r="G87" s="639"/>
      <c r="H87" s="410"/>
      <c r="I87" s="848"/>
      <c r="J87" s="847"/>
      <c r="K87" s="859"/>
      <c r="L87" s="860"/>
      <c r="M87" s="861"/>
      <c r="N87" s="860"/>
      <c r="O87" s="862"/>
      <c r="P87" s="860"/>
      <c r="Q87" s="1810"/>
      <c r="R87" s="863"/>
      <c r="S87" s="1807"/>
      <c r="T87" s="291"/>
      <c r="U87" s="292"/>
    </row>
    <row r="88" spans="1:26" ht="18.75" customHeight="1" x14ac:dyDescent="0.2">
      <c r="A88" s="321"/>
      <c r="B88" s="35"/>
      <c r="C88" s="322"/>
      <c r="D88" s="1552" t="s">
        <v>118</v>
      </c>
      <c r="E88" s="323"/>
      <c r="F88" s="71"/>
      <c r="G88" s="639"/>
      <c r="H88" s="304" t="s">
        <v>26</v>
      </c>
      <c r="I88" s="754">
        <v>826.8</v>
      </c>
      <c r="J88" s="864">
        <v>826.8</v>
      </c>
      <c r="K88" s="1319">
        <f>+L88+N88</f>
        <v>946.9</v>
      </c>
      <c r="L88" s="1321">
        <v>939.6</v>
      </c>
      <c r="M88" s="1321">
        <v>611.5</v>
      </c>
      <c r="N88" s="1315">
        <v>7.3</v>
      </c>
      <c r="O88" s="73">
        <f>+K88</f>
        <v>946.9</v>
      </c>
      <c r="P88" s="73">
        <f>+O88</f>
        <v>946.9</v>
      </c>
      <c r="Q88" s="1569" t="s">
        <v>119</v>
      </c>
      <c r="R88" s="824">
        <v>770</v>
      </c>
      <c r="S88" s="92">
        <v>805</v>
      </c>
      <c r="T88" s="92">
        <v>850</v>
      </c>
      <c r="U88" s="93">
        <v>850</v>
      </c>
    </row>
    <row r="89" spans="1:26" ht="17.25" customHeight="1" x14ac:dyDescent="0.2">
      <c r="A89" s="321"/>
      <c r="B89" s="35"/>
      <c r="C89" s="322"/>
      <c r="D89" s="1553"/>
      <c r="E89" s="323"/>
      <c r="F89" s="71"/>
      <c r="G89" s="639"/>
      <c r="H89" s="304"/>
      <c r="I89" s="754"/>
      <c r="J89" s="847"/>
      <c r="K89" s="305"/>
      <c r="L89" s="324"/>
      <c r="M89" s="1317"/>
      <c r="N89" s="324"/>
      <c r="O89" s="99"/>
      <c r="P89" s="324"/>
      <c r="Q89" s="1582"/>
      <c r="R89" s="824"/>
      <c r="S89" s="58"/>
      <c r="T89" s="255"/>
      <c r="U89" s="50"/>
    </row>
    <row r="90" spans="1:26" ht="18.75" customHeight="1" x14ac:dyDescent="0.2">
      <c r="A90" s="59"/>
      <c r="B90" s="35"/>
      <c r="C90" s="322"/>
      <c r="D90" s="1553"/>
      <c r="E90" s="323"/>
      <c r="F90" s="71"/>
      <c r="G90" s="639"/>
      <c r="H90" s="325"/>
      <c r="I90" s="856"/>
      <c r="J90" s="857"/>
      <c r="K90" s="305"/>
      <c r="L90" s="324"/>
      <c r="M90" s="1317"/>
      <c r="N90" s="324"/>
      <c r="O90" s="99"/>
      <c r="P90" s="324"/>
      <c r="Q90" s="1582"/>
      <c r="R90" s="824"/>
      <c r="S90" s="58"/>
      <c r="T90" s="255"/>
      <c r="U90" s="50"/>
      <c r="W90" s="7"/>
    </row>
    <row r="91" spans="1:26" ht="28.5" customHeight="1" x14ac:dyDescent="0.2">
      <c r="A91" s="122"/>
      <c r="B91" s="35"/>
      <c r="C91" s="60"/>
      <c r="D91" s="381" t="s">
        <v>120</v>
      </c>
      <c r="E91" s="303"/>
      <c r="F91" s="71"/>
      <c r="G91" s="1367"/>
      <c r="H91" s="410" t="s">
        <v>26</v>
      </c>
      <c r="I91" s="848">
        <v>4</v>
      </c>
      <c r="J91" s="866">
        <v>4</v>
      </c>
      <c r="K91" s="1312"/>
      <c r="L91" s="868"/>
      <c r="M91" s="1313"/>
      <c r="N91" s="868"/>
      <c r="O91" s="870"/>
      <c r="P91" s="868"/>
      <c r="Q91" s="1373"/>
      <c r="R91" s="918"/>
      <c r="S91" s="841"/>
      <c r="T91" s="311"/>
      <c r="U91" s="1350"/>
      <c r="Y91" s="7"/>
      <c r="Z91" s="7"/>
    </row>
    <row r="92" spans="1:26" ht="21" customHeight="1" x14ac:dyDescent="0.2">
      <c r="A92" s="59"/>
      <c r="B92" s="35"/>
      <c r="C92" s="60"/>
      <c r="D92" s="1587" t="s">
        <v>121</v>
      </c>
      <c r="E92" s="303"/>
      <c r="F92" s="71"/>
      <c r="G92" s="639"/>
      <c r="H92" s="304" t="s">
        <v>26</v>
      </c>
      <c r="I92" s="754">
        <v>327.2</v>
      </c>
      <c r="J92" s="847">
        <v>327.2</v>
      </c>
      <c r="K92" s="1322">
        <f>+L92+N92</f>
        <v>366.70000000000005</v>
      </c>
      <c r="L92" s="1323">
        <v>365.6</v>
      </c>
      <c r="M92" s="1324">
        <v>193.4</v>
      </c>
      <c r="N92" s="313">
        <v>1.1000000000000001</v>
      </c>
      <c r="O92" s="127">
        <f>+K92</f>
        <v>366.70000000000005</v>
      </c>
      <c r="P92" s="127">
        <f>+O92</f>
        <v>366.70000000000005</v>
      </c>
      <c r="Q92" s="1808"/>
      <c r="R92" s="788"/>
      <c r="S92" s="871"/>
      <c r="T92" s="311"/>
      <c r="U92" s="312"/>
      <c r="X92" s="7"/>
      <c r="Y92" s="7"/>
    </row>
    <row r="93" spans="1:26" ht="21" customHeight="1" x14ac:dyDescent="0.2">
      <c r="A93" s="59"/>
      <c r="B93" s="35"/>
      <c r="C93" s="60"/>
      <c r="D93" s="1587"/>
      <c r="E93" s="303"/>
      <c r="F93" s="71"/>
      <c r="G93" s="639"/>
      <c r="H93" s="304"/>
      <c r="I93" s="754"/>
      <c r="J93" s="847"/>
      <c r="K93" s="1312"/>
      <c r="L93" s="868"/>
      <c r="M93" s="1313"/>
      <c r="N93" s="868"/>
      <c r="O93" s="870"/>
      <c r="P93" s="870"/>
      <c r="Q93" s="1808"/>
      <c r="R93" s="788"/>
      <c r="S93" s="871"/>
      <c r="T93" s="311"/>
      <c r="U93" s="312"/>
      <c r="X93" s="7"/>
      <c r="Y93" s="7"/>
    </row>
    <row r="94" spans="1:26" ht="18.75" customHeight="1" x14ac:dyDescent="0.2">
      <c r="A94" s="59"/>
      <c r="B94" s="35"/>
      <c r="C94" s="60"/>
      <c r="D94" s="1587" t="s">
        <v>280</v>
      </c>
      <c r="E94" s="303"/>
      <c r="F94" s="71"/>
      <c r="G94" s="639"/>
      <c r="H94" s="872" t="s">
        <v>26</v>
      </c>
      <c r="I94" s="782"/>
      <c r="J94" s="873"/>
      <c r="K94" s="784">
        <v>8.1</v>
      </c>
      <c r="L94" s="785">
        <v>3.6</v>
      </c>
      <c r="M94" s="786"/>
      <c r="N94" s="785">
        <v>4.5</v>
      </c>
      <c r="O94" s="587">
        <v>1.2</v>
      </c>
      <c r="P94" s="587"/>
      <c r="Q94" s="858"/>
      <c r="R94" s="788"/>
      <c r="S94" s="871"/>
      <c r="T94" s="311"/>
      <c r="U94" s="312"/>
      <c r="W94" s="7"/>
      <c r="X94" s="7"/>
      <c r="Z94" s="7"/>
    </row>
    <row r="95" spans="1:26" ht="18.75" customHeight="1" x14ac:dyDescent="0.2">
      <c r="A95" s="59"/>
      <c r="B95" s="35"/>
      <c r="C95" s="322"/>
      <c r="D95" s="1587"/>
      <c r="E95" s="328"/>
      <c r="F95" s="71"/>
      <c r="G95" s="639"/>
      <c r="H95" s="288" t="s">
        <v>111</v>
      </c>
      <c r="I95" s="718"/>
      <c r="J95" s="845"/>
      <c r="K95" s="1316">
        <v>46</v>
      </c>
      <c r="L95" s="695">
        <v>20.6</v>
      </c>
      <c r="M95" s="1314"/>
      <c r="N95" s="695">
        <v>25.4</v>
      </c>
      <c r="O95" s="132"/>
      <c r="P95" s="132"/>
      <c r="Q95" s="858"/>
      <c r="R95" s="788"/>
      <c r="S95" s="871"/>
      <c r="T95" s="311"/>
      <c r="U95" s="312"/>
      <c r="W95" s="7"/>
      <c r="X95" s="7"/>
    </row>
    <row r="96" spans="1:26" ht="18.75" customHeight="1" x14ac:dyDescent="0.2">
      <c r="A96" s="59"/>
      <c r="B96" s="35"/>
      <c r="C96" s="322"/>
      <c r="D96" s="1587"/>
      <c r="E96" s="328"/>
      <c r="F96" s="71"/>
      <c r="G96" s="639"/>
      <c r="H96" s="288" t="s">
        <v>112</v>
      </c>
      <c r="I96" s="718"/>
      <c r="J96" s="845"/>
      <c r="K96" s="1316"/>
      <c r="L96" s="695"/>
      <c r="M96" s="1314"/>
      <c r="N96" s="695"/>
      <c r="O96" s="132">
        <v>6.7</v>
      </c>
      <c r="P96" s="132"/>
      <c r="Q96" s="858"/>
      <c r="R96" s="788"/>
      <c r="S96" s="871"/>
      <c r="T96" s="311"/>
      <c r="U96" s="312"/>
      <c r="W96" s="7"/>
      <c r="X96" s="7"/>
    </row>
    <row r="97" spans="1:26" ht="28.5" customHeight="1" x14ac:dyDescent="0.2">
      <c r="A97" s="59"/>
      <c r="B97" s="35"/>
      <c r="C97" s="322"/>
      <c r="D97" s="1587" t="s">
        <v>281</v>
      </c>
      <c r="E97" s="328"/>
      <c r="F97" s="71"/>
      <c r="G97" s="1367"/>
      <c r="H97" s="717" t="s">
        <v>26</v>
      </c>
      <c r="I97" s="1403"/>
      <c r="J97" s="874"/>
      <c r="K97" s="1400">
        <v>53.9</v>
      </c>
      <c r="L97" s="1385"/>
      <c r="M97" s="1385"/>
      <c r="N97" s="1386">
        <v>53.9</v>
      </c>
      <c r="O97" s="1374">
        <v>43</v>
      </c>
      <c r="P97" s="1374"/>
      <c r="Q97" s="1345" t="s">
        <v>124</v>
      </c>
      <c r="R97" s="630"/>
      <c r="S97" s="876">
        <v>1</v>
      </c>
      <c r="T97" s="262"/>
      <c r="U97" s="1351"/>
      <c r="V97" s="330"/>
      <c r="W97" s="7"/>
      <c r="X97" s="7"/>
    </row>
    <row r="98" spans="1:26" ht="28.5" customHeight="1" x14ac:dyDescent="0.2">
      <c r="A98" s="59"/>
      <c r="B98" s="35"/>
      <c r="C98" s="322"/>
      <c r="D98" s="1587"/>
      <c r="E98" s="328"/>
      <c r="F98" s="71"/>
      <c r="G98" s="1367"/>
      <c r="H98" s="84"/>
      <c r="I98" s="1404"/>
      <c r="J98" s="877"/>
      <c r="K98" s="1368"/>
      <c r="L98" s="1365"/>
      <c r="M98" s="1365"/>
      <c r="N98" s="1371"/>
      <c r="O98" s="1338"/>
      <c r="P98" s="1338"/>
      <c r="Q98" s="488" t="s">
        <v>125</v>
      </c>
      <c r="R98" s="613"/>
      <c r="S98" s="879">
        <v>100</v>
      </c>
      <c r="T98" s="262"/>
      <c r="U98" s="295"/>
      <c r="W98" s="7"/>
      <c r="X98" s="7"/>
    </row>
    <row r="99" spans="1:26" ht="16.5" customHeight="1" x14ac:dyDescent="0.2">
      <c r="A99" s="59"/>
      <c r="B99" s="35"/>
      <c r="C99" s="322"/>
      <c r="D99" s="1587"/>
      <c r="E99" s="328"/>
      <c r="F99" s="71"/>
      <c r="G99" s="1367"/>
      <c r="H99" s="84"/>
      <c r="I99" s="1404"/>
      <c r="J99" s="877"/>
      <c r="K99" s="1368"/>
      <c r="L99" s="1365"/>
      <c r="M99" s="1365"/>
      <c r="N99" s="1371"/>
      <c r="O99" s="1338"/>
      <c r="P99" s="1338"/>
      <c r="Q99" s="488" t="s">
        <v>126</v>
      </c>
      <c r="R99" s="613"/>
      <c r="S99" s="49"/>
      <c r="T99" s="262">
        <v>100</v>
      </c>
      <c r="U99" s="46"/>
      <c r="W99" s="7"/>
      <c r="X99" s="7"/>
      <c r="Y99" s="7"/>
    </row>
    <row r="100" spans="1:26" ht="28.5" customHeight="1" x14ac:dyDescent="0.2">
      <c r="A100" s="670"/>
      <c r="B100" s="443"/>
      <c r="C100" s="865"/>
      <c r="D100" s="1598"/>
      <c r="E100" s="1425"/>
      <c r="F100" s="445"/>
      <c r="G100" s="673"/>
      <c r="H100" s="1426"/>
      <c r="I100" s="1427"/>
      <c r="J100" s="1428"/>
      <c r="K100" s="1369"/>
      <c r="L100" s="1370"/>
      <c r="M100" s="1370"/>
      <c r="N100" s="1372"/>
      <c r="O100" s="1354"/>
      <c r="P100" s="1354"/>
      <c r="Q100" s="74" t="s">
        <v>282</v>
      </c>
      <c r="R100" s="613"/>
      <c r="S100" s="459"/>
      <c r="T100" s="226">
        <v>100</v>
      </c>
      <c r="U100" s="46"/>
      <c r="W100" s="7"/>
      <c r="X100" s="7"/>
    </row>
    <row r="101" spans="1:26" ht="22.5" customHeight="1" x14ac:dyDescent="0.2">
      <c r="A101" s="321"/>
      <c r="B101" s="35"/>
      <c r="C101" s="322"/>
      <c r="D101" s="1587" t="s">
        <v>128</v>
      </c>
      <c r="E101" s="1568" t="s">
        <v>129</v>
      </c>
      <c r="F101" s="71"/>
      <c r="G101" s="639"/>
      <c r="H101" s="84" t="s">
        <v>26</v>
      </c>
      <c r="I101" s="754">
        <v>440.1</v>
      </c>
      <c r="J101" s="877">
        <v>440.1</v>
      </c>
      <c r="K101" s="1322">
        <f>+L101+N101</f>
        <v>596.5</v>
      </c>
      <c r="L101" s="1323">
        <v>595</v>
      </c>
      <c r="M101" s="1324">
        <v>356.8</v>
      </c>
      <c r="N101" s="313">
        <v>1.5</v>
      </c>
      <c r="O101" s="1338">
        <f>+K101</f>
        <v>596.5</v>
      </c>
      <c r="P101" s="1338">
        <f>+O101</f>
        <v>596.5</v>
      </c>
      <c r="Q101" s="1590" t="s">
        <v>130</v>
      </c>
      <c r="R101" s="824">
        <v>2</v>
      </c>
      <c r="S101" s="58">
        <v>1</v>
      </c>
      <c r="T101" s="1604"/>
      <c r="U101" s="1595"/>
      <c r="Y101" s="7"/>
    </row>
    <row r="102" spans="1:26" ht="22.5" customHeight="1" x14ac:dyDescent="0.2">
      <c r="A102" s="321"/>
      <c r="B102" s="35"/>
      <c r="C102" s="322"/>
      <c r="D102" s="1587"/>
      <c r="E102" s="1568"/>
      <c r="F102" s="71"/>
      <c r="G102" s="639"/>
      <c r="H102" s="304"/>
      <c r="I102" s="754"/>
      <c r="J102" s="847"/>
      <c r="K102" s="1311"/>
      <c r="L102" s="313"/>
      <c r="M102" s="1310"/>
      <c r="N102" s="313"/>
      <c r="O102" s="127"/>
      <c r="P102" s="313"/>
      <c r="Q102" s="1590"/>
      <c r="R102" s="824"/>
      <c r="S102" s="58"/>
      <c r="T102" s="1604"/>
      <c r="U102" s="1595"/>
      <c r="Y102" s="7"/>
    </row>
    <row r="103" spans="1:26" ht="22.5" customHeight="1" x14ac:dyDescent="0.2">
      <c r="A103" s="321"/>
      <c r="B103" s="35"/>
      <c r="C103" s="322"/>
      <c r="D103" s="1598"/>
      <c r="E103" s="1568"/>
      <c r="F103" s="71"/>
      <c r="G103" s="639"/>
      <c r="H103" s="325"/>
      <c r="I103" s="856"/>
      <c r="J103" s="857"/>
      <c r="K103" s="1311"/>
      <c r="L103" s="313"/>
      <c r="M103" s="1310"/>
      <c r="N103" s="337"/>
      <c r="O103" s="336"/>
      <c r="P103" s="337"/>
      <c r="Q103" s="1602"/>
      <c r="R103" s="630"/>
      <c r="S103" s="80"/>
      <c r="T103" s="1605"/>
      <c r="U103" s="1596"/>
      <c r="Y103" s="7"/>
    </row>
    <row r="104" spans="1:26" ht="31.5" customHeight="1" x14ac:dyDescent="0.2">
      <c r="A104" s="321"/>
      <c r="B104" s="35"/>
      <c r="C104" s="344"/>
      <c r="D104" s="222" t="s">
        <v>283</v>
      </c>
      <c r="E104" s="124"/>
      <c r="F104" s="340"/>
      <c r="G104" s="880"/>
      <c r="H104" s="881" t="s">
        <v>26</v>
      </c>
      <c r="I104" s="882">
        <v>178.8</v>
      </c>
      <c r="J104" s="873">
        <v>178.8</v>
      </c>
      <c r="K104" s="784"/>
      <c r="L104" s="785"/>
      <c r="M104" s="786"/>
      <c r="N104" s="785"/>
      <c r="O104" s="587"/>
      <c r="P104" s="785"/>
      <c r="Q104" s="74" t="s">
        <v>132</v>
      </c>
      <c r="R104" s="613">
        <v>1</v>
      </c>
      <c r="S104" s="49"/>
      <c r="T104" s="226"/>
      <c r="U104" s="46"/>
      <c r="W104" s="7"/>
      <c r="Y104" s="7"/>
    </row>
    <row r="105" spans="1:26" ht="25.5" customHeight="1" x14ac:dyDescent="0.2">
      <c r="A105" s="321"/>
      <c r="B105" s="35"/>
      <c r="C105" s="338"/>
      <c r="D105" s="1543" t="s">
        <v>131</v>
      </c>
      <c r="E105" s="339"/>
      <c r="F105" s="340"/>
      <c r="G105" s="880"/>
      <c r="H105" s="341" t="s">
        <v>26</v>
      </c>
      <c r="I105" s="856">
        <v>42.4</v>
      </c>
      <c r="J105" s="847">
        <v>42.4</v>
      </c>
      <c r="K105" s="1311">
        <v>32.299999999999997</v>
      </c>
      <c r="L105" s="313"/>
      <c r="M105" s="1310"/>
      <c r="N105" s="313">
        <v>32.299999999999997</v>
      </c>
      <c r="O105" s="127"/>
      <c r="P105" s="313"/>
      <c r="Q105" s="200" t="s">
        <v>132</v>
      </c>
      <c r="R105" s="824">
        <v>1</v>
      </c>
      <c r="S105" s="58">
        <v>1</v>
      </c>
      <c r="T105" s="255"/>
      <c r="U105" s="50"/>
      <c r="X105" s="7"/>
      <c r="Y105" s="7"/>
    </row>
    <row r="106" spans="1:26" ht="27" customHeight="1" x14ac:dyDescent="0.2">
      <c r="A106" s="321"/>
      <c r="B106" s="35"/>
      <c r="C106" s="344"/>
      <c r="D106" s="1571"/>
      <c r="E106" s="124"/>
      <c r="F106" s="340"/>
      <c r="G106" s="880"/>
      <c r="H106" s="341"/>
      <c r="I106" s="856"/>
      <c r="J106" s="866"/>
      <c r="K106" s="1311"/>
      <c r="L106" s="313"/>
      <c r="M106" s="1310"/>
      <c r="N106" s="313"/>
      <c r="O106" s="127"/>
      <c r="P106" s="313"/>
      <c r="Q106" s="200"/>
      <c r="R106" s="824"/>
      <c r="S106" s="58"/>
      <c r="T106" s="255"/>
      <c r="U106" s="50"/>
      <c r="X106" s="7"/>
      <c r="Y106" s="7"/>
    </row>
    <row r="107" spans="1:26" ht="21.75" customHeight="1" x14ac:dyDescent="0.2">
      <c r="A107" s="321"/>
      <c r="B107" s="35"/>
      <c r="C107" s="60"/>
      <c r="D107" s="1597" t="s">
        <v>133</v>
      </c>
      <c r="E107" s="303"/>
      <c r="F107" s="71"/>
      <c r="G107" s="639"/>
      <c r="H107" s="288" t="s">
        <v>26</v>
      </c>
      <c r="I107" s="718">
        <v>318.39999999999998</v>
      </c>
      <c r="J107" s="874">
        <v>318.39999999999998</v>
      </c>
      <c r="K107" s="1325">
        <f>+L107+N107</f>
        <v>372.1</v>
      </c>
      <c r="L107" s="1326">
        <v>364.6</v>
      </c>
      <c r="M107" s="1327">
        <v>162.4</v>
      </c>
      <c r="N107" s="695">
        <v>7.5</v>
      </c>
      <c r="O107" s="132">
        <f>+K107</f>
        <v>372.1</v>
      </c>
      <c r="P107" s="132">
        <f>+O107</f>
        <v>372.1</v>
      </c>
      <c r="Q107" s="158"/>
      <c r="R107" s="652"/>
      <c r="S107" s="92"/>
      <c r="T107" s="247"/>
      <c r="U107" s="93"/>
      <c r="Z107" s="7"/>
    </row>
    <row r="108" spans="1:26" ht="21.75" customHeight="1" x14ac:dyDescent="0.2">
      <c r="A108" s="59"/>
      <c r="B108" s="35"/>
      <c r="C108" s="345"/>
      <c r="D108" s="1598"/>
      <c r="E108" s="303"/>
      <c r="F108" s="71"/>
      <c r="G108" s="639"/>
      <c r="H108" s="410"/>
      <c r="I108" s="848"/>
      <c r="J108" s="866"/>
      <c r="K108" s="867"/>
      <c r="L108" s="868"/>
      <c r="M108" s="869"/>
      <c r="N108" s="868"/>
      <c r="O108" s="870"/>
      <c r="P108" s="868"/>
      <c r="Q108" s="87"/>
      <c r="R108" s="630"/>
      <c r="S108" s="80"/>
      <c r="T108" s="262"/>
      <c r="U108" s="81"/>
      <c r="X108" s="7"/>
    </row>
    <row r="109" spans="1:26" ht="14.25" customHeight="1" x14ac:dyDescent="0.2">
      <c r="A109" s="59"/>
      <c r="B109" s="35"/>
      <c r="C109" s="346"/>
      <c r="D109" s="1543" t="s">
        <v>134</v>
      </c>
      <c r="E109" s="347"/>
      <c r="F109" s="340"/>
      <c r="G109" s="880"/>
      <c r="H109" s="225" t="s">
        <v>26</v>
      </c>
      <c r="I109" s="754">
        <v>2.8</v>
      </c>
      <c r="J109" s="396">
        <v>2.8</v>
      </c>
      <c r="K109" s="297">
        <v>3.1</v>
      </c>
      <c r="L109" s="313">
        <v>3.1</v>
      </c>
      <c r="M109" s="691"/>
      <c r="N109" s="313"/>
      <c r="O109" s="127">
        <v>3.1</v>
      </c>
      <c r="P109" s="313">
        <v>3.1</v>
      </c>
      <c r="Q109" s="200" t="s">
        <v>135</v>
      </c>
      <c r="R109" s="824">
        <v>7</v>
      </c>
      <c r="S109" s="58">
        <v>7</v>
      </c>
      <c r="T109" s="255">
        <v>7</v>
      </c>
      <c r="U109" s="50">
        <v>7</v>
      </c>
      <c r="X109" s="7"/>
      <c r="Z109" s="7"/>
    </row>
    <row r="110" spans="1:26" ht="14.25" customHeight="1" x14ac:dyDescent="0.2">
      <c r="A110" s="59"/>
      <c r="B110" s="35"/>
      <c r="C110" s="346"/>
      <c r="D110" s="1544"/>
      <c r="E110" s="347"/>
      <c r="F110" s="340"/>
      <c r="G110" s="880"/>
      <c r="H110" s="341"/>
      <c r="I110" s="856"/>
      <c r="J110" s="629"/>
      <c r="K110" s="297"/>
      <c r="L110" s="313"/>
      <c r="M110" s="691"/>
      <c r="N110" s="313"/>
      <c r="O110" s="127"/>
      <c r="P110" s="313"/>
      <c r="Q110" s="200"/>
      <c r="R110" s="824"/>
      <c r="S110" s="58"/>
      <c r="T110" s="255"/>
      <c r="U110" s="50"/>
      <c r="V110" s="7"/>
    </row>
    <row r="111" spans="1:26" ht="13.5" thickBot="1" x14ac:dyDescent="0.25">
      <c r="A111" s="137"/>
      <c r="B111" s="19"/>
      <c r="C111" s="348"/>
      <c r="D111" s="1555"/>
      <c r="E111" s="349"/>
      <c r="F111" s="140"/>
      <c r="G111" s="699"/>
      <c r="H111" s="267" t="s">
        <v>30</v>
      </c>
      <c r="I111" s="142">
        <f>SUM(I74:I110)</f>
        <v>4389.9000000000005</v>
      </c>
      <c r="J111" s="700">
        <f t="shared" ref="J111:P111" si="7">SUM(J74:J110)</f>
        <v>4501.9999999999991</v>
      </c>
      <c r="K111" s="142">
        <f>SUM(K74:K110)</f>
        <v>4896.2000000000007</v>
      </c>
      <c r="L111" s="703">
        <f t="shared" si="7"/>
        <v>4646.6000000000004</v>
      </c>
      <c r="M111" s="883">
        <f t="shared" si="7"/>
        <v>2402.4</v>
      </c>
      <c r="N111" s="702">
        <f t="shared" si="7"/>
        <v>249.60000000000002</v>
      </c>
      <c r="O111" s="142">
        <f t="shared" si="7"/>
        <v>4813.6000000000004</v>
      </c>
      <c r="P111" s="142">
        <f t="shared" si="7"/>
        <v>4770.1000000000013</v>
      </c>
      <c r="Q111" s="762"/>
      <c r="R111" s="884"/>
      <c r="S111" s="748"/>
      <c r="T111" s="351"/>
      <c r="U111" s="352"/>
      <c r="X111" s="7"/>
    </row>
    <row r="112" spans="1:26" ht="17.25" customHeight="1" x14ac:dyDescent="0.2">
      <c r="A112" s="353" t="s">
        <v>21</v>
      </c>
      <c r="B112" s="354" t="s">
        <v>32</v>
      </c>
      <c r="C112" s="355" t="s">
        <v>32</v>
      </c>
      <c r="D112" s="356" t="s">
        <v>136</v>
      </c>
      <c r="E112" s="357"/>
      <c r="F112" s="358"/>
      <c r="G112" s="885"/>
      <c r="H112" s="115"/>
      <c r="I112" s="150"/>
      <c r="J112" s="886"/>
      <c r="K112" s="359"/>
      <c r="L112" s="887"/>
      <c r="M112" s="888"/>
      <c r="N112" s="889"/>
      <c r="O112" s="890"/>
      <c r="P112" s="890"/>
      <c r="Q112" s="498"/>
      <c r="R112" s="605"/>
      <c r="S112" s="795"/>
      <c r="T112" s="30"/>
      <c r="U112" s="31"/>
      <c r="X112" s="7"/>
      <c r="Y112" s="7"/>
    </row>
    <row r="113" spans="1:25" ht="40.5" customHeight="1" x14ac:dyDescent="0.2">
      <c r="A113" s="122"/>
      <c r="B113" s="35"/>
      <c r="C113" s="154"/>
      <c r="D113" s="1544" t="s">
        <v>137</v>
      </c>
      <c r="E113" s="361"/>
      <c r="F113" s="77">
        <v>2</v>
      </c>
      <c r="G113" s="125" t="s">
        <v>264</v>
      </c>
      <c r="H113" s="125" t="s">
        <v>26</v>
      </c>
      <c r="I113" s="689">
        <v>230</v>
      </c>
      <c r="J113" s="847">
        <v>230</v>
      </c>
      <c r="K113" s="126">
        <v>35.200000000000003</v>
      </c>
      <c r="L113" s="691">
        <v>35.200000000000003</v>
      </c>
      <c r="M113" s="891"/>
      <c r="N113" s="878"/>
      <c r="O113" s="127">
        <v>10.6</v>
      </c>
      <c r="P113" s="127">
        <v>0</v>
      </c>
      <c r="Q113" s="892" t="s">
        <v>284</v>
      </c>
      <c r="R113" s="893">
        <v>100</v>
      </c>
      <c r="S113" s="80"/>
      <c r="T113" s="262"/>
      <c r="U113" s="81"/>
      <c r="X113" s="7"/>
    </row>
    <row r="114" spans="1:25" ht="40.5" customHeight="1" x14ac:dyDescent="0.2">
      <c r="A114" s="122"/>
      <c r="B114" s="35"/>
      <c r="C114" s="364"/>
      <c r="D114" s="1544"/>
      <c r="E114" s="361"/>
      <c r="F114" s="1352"/>
      <c r="G114" s="1377"/>
      <c r="H114" s="1377"/>
      <c r="I114" s="689"/>
      <c r="J114" s="1398"/>
      <c r="K114" s="1337"/>
      <c r="L114" s="1365"/>
      <c r="M114" s="891"/>
      <c r="N114" s="313"/>
      <c r="O114" s="1338"/>
      <c r="P114" s="1338"/>
      <c r="Q114" s="899" t="s">
        <v>285</v>
      </c>
      <c r="R114" s="900">
        <v>1070</v>
      </c>
      <c r="S114" s="49"/>
      <c r="T114" s="262"/>
      <c r="U114" s="81"/>
      <c r="X114" s="7"/>
    </row>
    <row r="115" spans="1:25" ht="30.75" customHeight="1" x14ac:dyDescent="0.2">
      <c r="A115" s="122"/>
      <c r="B115" s="35"/>
      <c r="C115" s="364"/>
      <c r="D115" s="326"/>
      <c r="E115" s="361"/>
      <c r="F115" s="77"/>
      <c r="G115" s="125"/>
      <c r="H115" s="125"/>
      <c r="I115" s="689"/>
      <c r="J115" s="847"/>
      <c r="K115" s="126"/>
      <c r="L115" s="691"/>
      <c r="M115" s="891"/>
      <c r="N115" s="313"/>
      <c r="O115" s="127"/>
      <c r="P115" s="127"/>
      <c r="Q115" s="892" t="s">
        <v>138</v>
      </c>
      <c r="R115" s="893">
        <v>4</v>
      </c>
      <c r="S115" s="80">
        <v>3</v>
      </c>
      <c r="T115" s="262"/>
      <c r="U115" s="81"/>
      <c r="X115" s="7"/>
    </row>
    <row r="116" spans="1:25" ht="30" customHeight="1" x14ac:dyDescent="0.2">
      <c r="A116" s="122"/>
      <c r="B116" s="35"/>
      <c r="C116" s="364"/>
      <c r="D116" s="901"/>
      <c r="E116" s="361"/>
      <c r="F116" s="77"/>
      <c r="G116" s="896"/>
      <c r="H116" s="125"/>
      <c r="I116" s="689"/>
      <c r="J116" s="878"/>
      <c r="K116" s="126"/>
      <c r="L116" s="691"/>
      <c r="M116" s="891"/>
      <c r="N116" s="313"/>
      <c r="O116" s="127"/>
      <c r="P116" s="127"/>
      <c r="Q116" s="902" t="s">
        <v>286</v>
      </c>
      <c r="R116" s="903"/>
      <c r="S116" s="92">
        <v>100</v>
      </c>
      <c r="T116" s="262"/>
      <c r="U116" s="81"/>
      <c r="X116" s="7"/>
    </row>
    <row r="117" spans="1:25" ht="31.5" customHeight="1" x14ac:dyDescent="0.2">
      <c r="A117" s="122"/>
      <c r="B117" s="35"/>
      <c r="C117" s="362"/>
      <c r="D117" s="1543" t="s">
        <v>139</v>
      </c>
      <c r="E117" s="363"/>
      <c r="F117" s="378">
        <v>2</v>
      </c>
      <c r="G117" s="130" t="s">
        <v>264</v>
      </c>
      <c r="H117" s="130" t="s">
        <v>26</v>
      </c>
      <c r="I117" s="693"/>
      <c r="J117" s="694"/>
      <c r="K117" s="131">
        <v>3.1</v>
      </c>
      <c r="L117" s="696">
        <v>3.1</v>
      </c>
      <c r="M117" s="904"/>
      <c r="N117" s="695"/>
      <c r="O117" s="132">
        <v>47.4</v>
      </c>
      <c r="P117" s="132"/>
      <c r="Q117" s="899" t="s">
        <v>140</v>
      </c>
      <c r="R117" s="613"/>
      <c r="S117" s="905">
        <v>100</v>
      </c>
      <c r="T117" s="255"/>
      <c r="U117" s="81"/>
      <c r="X117" s="7"/>
      <c r="Y117" s="7"/>
    </row>
    <row r="118" spans="1:25" ht="30" customHeight="1" x14ac:dyDescent="0.2">
      <c r="A118" s="122"/>
      <c r="B118" s="35"/>
      <c r="C118" s="364"/>
      <c r="D118" s="1571"/>
      <c r="E118" s="361"/>
      <c r="F118" s="77"/>
      <c r="G118" s="125"/>
      <c r="H118" s="130" t="s">
        <v>26</v>
      </c>
      <c r="I118" s="693"/>
      <c r="J118" s="694"/>
      <c r="K118" s="131">
        <v>7.7</v>
      </c>
      <c r="L118" s="696">
        <v>7.7</v>
      </c>
      <c r="M118" s="904"/>
      <c r="N118" s="695"/>
      <c r="O118" s="132"/>
      <c r="P118" s="132"/>
      <c r="Q118" s="899" t="s">
        <v>287</v>
      </c>
      <c r="R118" s="613"/>
      <c r="S118" s="905">
        <v>100</v>
      </c>
      <c r="T118" s="49"/>
      <c r="U118" s="81"/>
      <c r="X118" s="7"/>
      <c r="Y118" s="7"/>
    </row>
    <row r="119" spans="1:25" ht="52.5" customHeight="1" x14ac:dyDescent="0.2">
      <c r="A119" s="122"/>
      <c r="B119" s="35"/>
      <c r="C119" s="364"/>
      <c r="D119" s="1543" t="s">
        <v>149</v>
      </c>
      <c r="E119" s="361"/>
      <c r="F119" s="475">
        <v>2</v>
      </c>
      <c r="G119" s="906" t="s">
        <v>264</v>
      </c>
      <c r="H119" s="906" t="s">
        <v>26</v>
      </c>
      <c r="I119" s="907">
        <v>2</v>
      </c>
      <c r="J119" s="908">
        <v>2</v>
      </c>
      <c r="K119" s="586"/>
      <c r="L119" s="786"/>
      <c r="M119" s="909"/>
      <c r="N119" s="785"/>
      <c r="O119" s="910"/>
      <c r="P119" s="910"/>
      <c r="Q119" s="911" t="s">
        <v>288</v>
      </c>
      <c r="R119" s="613">
        <v>100</v>
      </c>
      <c r="S119" s="49"/>
      <c r="T119" s="226"/>
      <c r="U119" s="46"/>
      <c r="X119" s="7"/>
    </row>
    <row r="120" spans="1:25" ht="29.25" customHeight="1" x14ac:dyDescent="0.2">
      <c r="A120" s="122"/>
      <c r="B120" s="35"/>
      <c r="C120" s="364"/>
      <c r="D120" s="1544"/>
      <c r="E120" s="365"/>
      <c r="F120" s="77">
        <v>6</v>
      </c>
      <c r="G120" s="130" t="s">
        <v>289</v>
      </c>
      <c r="H120" s="130" t="s">
        <v>26</v>
      </c>
      <c r="I120" s="693"/>
      <c r="J120" s="875"/>
      <c r="K120" s="131">
        <v>90.6</v>
      </c>
      <c r="L120" s="696">
        <v>78.599999999999994</v>
      </c>
      <c r="M120" s="904"/>
      <c r="N120" s="695">
        <v>12</v>
      </c>
      <c r="O120" s="132">
        <v>100</v>
      </c>
      <c r="P120" s="379"/>
      <c r="Q120" s="380" t="s">
        <v>140</v>
      </c>
      <c r="R120" s="912"/>
      <c r="S120" s="58">
        <v>100</v>
      </c>
      <c r="T120" s="255"/>
      <c r="U120" s="50"/>
      <c r="V120" s="330"/>
      <c r="W120" s="330"/>
      <c r="X120" s="7"/>
    </row>
    <row r="121" spans="1:25" ht="30" customHeight="1" x14ac:dyDescent="0.2">
      <c r="A121" s="122"/>
      <c r="B121" s="35"/>
      <c r="C121" s="364"/>
      <c r="D121" s="1334"/>
      <c r="E121" s="361"/>
      <c r="F121" s="1352"/>
      <c r="G121" s="1377"/>
      <c r="H121" s="1377"/>
      <c r="I121" s="689"/>
      <c r="J121" s="1371"/>
      <c r="K121" s="1337"/>
      <c r="L121" s="1365"/>
      <c r="M121" s="891"/>
      <c r="N121" s="313"/>
      <c r="O121" s="1355"/>
      <c r="P121" s="1355"/>
      <c r="Q121" s="331" t="s">
        <v>150</v>
      </c>
      <c r="R121" s="913"/>
      <c r="S121" s="49">
        <v>1</v>
      </c>
      <c r="T121" s="226"/>
      <c r="U121" s="46"/>
      <c r="X121" s="7"/>
    </row>
    <row r="122" spans="1:25" ht="29.25" customHeight="1" x14ac:dyDescent="0.2">
      <c r="A122" s="442"/>
      <c r="B122" s="443"/>
      <c r="C122" s="894"/>
      <c r="D122" s="1335"/>
      <c r="E122" s="895"/>
      <c r="F122" s="1353"/>
      <c r="G122" s="1378"/>
      <c r="H122" s="1378"/>
      <c r="I122" s="780"/>
      <c r="J122" s="1372"/>
      <c r="K122" s="897"/>
      <c r="L122" s="1370"/>
      <c r="M122" s="898"/>
      <c r="N122" s="868"/>
      <c r="O122" s="1354"/>
      <c r="P122" s="1356"/>
      <c r="Q122" s="1344" t="s">
        <v>151</v>
      </c>
      <c r="R122" s="915"/>
      <c r="S122" s="80"/>
      <c r="T122" s="262">
        <v>100</v>
      </c>
      <c r="U122" s="81"/>
      <c r="X122" s="7"/>
    </row>
    <row r="123" spans="1:25" ht="30.75" customHeight="1" x14ac:dyDescent="0.2">
      <c r="A123" s="122"/>
      <c r="B123" s="35"/>
      <c r="C123" s="364"/>
      <c r="D123" s="1544" t="s">
        <v>152</v>
      </c>
      <c r="E123" s="363"/>
      <c r="F123" s="77">
        <v>2</v>
      </c>
      <c r="G123" s="1377" t="s">
        <v>264</v>
      </c>
      <c r="H123" s="125" t="s">
        <v>26</v>
      </c>
      <c r="I123" s="689">
        <v>10</v>
      </c>
      <c r="J123" s="878">
        <v>25.3</v>
      </c>
      <c r="K123" s="126"/>
      <c r="L123" s="691"/>
      <c r="M123" s="891"/>
      <c r="N123" s="313"/>
      <c r="O123" s="127"/>
      <c r="P123" s="370"/>
      <c r="Q123" s="293" t="s">
        <v>290</v>
      </c>
      <c r="R123" s="893">
        <v>100</v>
      </c>
      <c r="S123" s="80"/>
      <c r="T123" s="262"/>
      <c r="U123" s="81"/>
      <c r="V123" s="33"/>
      <c r="X123" s="7"/>
    </row>
    <row r="124" spans="1:25" ht="30.75" customHeight="1" x14ac:dyDescent="0.2">
      <c r="A124" s="122"/>
      <c r="B124" s="35"/>
      <c r="C124" s="364"/>
      <c r="D124" s="1544"/>
      <c r="E124" s="365"/>
      <c r="F124" s="378">
        <v>6</v>
      </c>
      <c r="G124" s="1803" t="s">
        <v>289</v>
      </c>
      <c r="H124" s="130" t="s">
        <v>26</v>
      </c>
      <c r="I124" s="693"/>
      <c r="J124" s="694"/>
      <c r="K124" s="131">
        <v>12.3</v>
      </c>
      <c r="L124" s="696"/>
      <c r="M124" s="904"/>
      <c r="N124" s="695">
        <v>12.3</v>
      </c>
      <c r="O124" s="379"/>
      <c r="P124" s="379"/>
      <c r="Q124" s="899" t="s">
        <v>291</v>
      </c>
      <c r="R124" s="916">
        <v>1</v>
      </c>
      <c r="S124" s="80"/>
      <c r="T124" s="262"/>
      <c r="U124" s="81"/>
      <c r="X124" s="7"/>
    </row>
    <row r="125" spans="1:25" ht="18" customHeight="1" x14ac:dyDescent="0.2">
      <c r="A125" s="122"/>
      <c r="B125" s="35"/>
      <c r="C125" s="364"/>
      <c r="D125" s="1544"/>
      <c r="E125" s="365"/>
      <c r="F125" s="77"/>
      <c r="G125" s="1804"/>
      <c r="H125" s="125"/>
      <c r="I125" s="689"/>
      <c r="J125" s="690"/>
      <c r="K125" s="126"/>
      <c r="L125" s="691"/>
      <c r="M125" s="891"/>
      <c r="N125" s="313"/>
      <c r="O125" s="370"/>
      <c r="P125" s="370"/>
      <c r="Q125" s="380" t="s">
        <v>153</v>
      </c>
      <c r="R125" s="893"/>
      <c r="S125" s="80">
        <v>138</v>
      </c>
      <c r="T125" s="262"/>
      <c r="U125" s="81"/>
      <c r="X125" s="7"/>
    </row>
    <row r="126" spans="1:25" ht="37.5" customHeight="1" x14ac:dyDescent="0.2">
      <c r="A126" s="122"/>
      <c r="B126" s="35"/>
      <c r="C126" s="364"/>
      <c r="D126" s="1543" t="s">
        <v>292</v>
      </c>
      <c r="E126" s="365"/>
      <c r="F126" s="1575">
        <v>5</v>
      </c>
      <c r="G126" s="1803" t="s">
        <v>293</v>
      </c>
      <c r="H126" s="130" t="s">
        <v>26</v>
      </c>
      <c r="I126" s="693"/>
      <c r="J126" s="696"/>
      <c r="K126" s="131">
        <v>38</v>
      </c>
      <c r="L126" s="696"/>
      <c r="M126" s="904"/>
      <c r="N126" s="695">
        <v>38</v>
      </c>
      <c r="O126" s="132">
        <v>224</v>
      </c>
      <c r="P126" s="289">
        <v>368</v>
      </c>
      <c r="Q126" s="368" t="s">
        <v>145</v>
      </c>
      <c r="R126" s="917"/>
      <c r="S126" s="430">
        <v>1</v>
      </c>
      <c r="T126" s="369"/>
      <c r="U126" s="93"/>
      <c r="X126" s="7"/>
      <c r="Y126" s="7"/>
    </row>
    <row r="127" spans="1:25" ht="30.75" customHeight="1" x14ac:dyDescent="0.2">
      <c r="A127" s="122"/>
      <c r="B127" s="35"/>
      <c r="C127" s="364"/>
      <c r="D127" s="1544"/>
      <c r="E127" s="365"/>
      <c r="F127" s="1576"/>
      <c r="G127" s="1805"/>
      <c r="H127" s="125"/>
      <c r="I127" s="689"/>
      <c r="J127" s="691"/>
      <c r="K127" s="126"/>
      <c r="L127" s="691"/>
      <c r="M127" s="891"/>
      <c r="N127" s="313"/>
      <c r="O127" s="127"/>
      <c r="P127" s="370"/>
      <c r="Q127" s="368" t="s">
        <v>146</v>
      </c>
      <c r="R127" s="917"/>
      <c r="S127" s="430"/>
      <c r="T127" s="369">
        <v>40</v>
      </c>
      <c r="U127" s="93">
        <v>100</v>
      </c>
      <c r="X127" s="7"/>
      <c r="Y127" s="7"/>
    </row>
    <row r="128" spans="1:25" ht="17.25" customHeight="1" x14ac:dyDescent="0.2">
      <c r="A128" s="122"/>
      <c r="B128" s="35"/>
      <c r="C128" s="364"/>
      <c r="D128" s="1571"/>
      <c r="E128" s="365"/>
      <c r="F128" s="378">
        <v>6</v>
      </c>
      <c r="G128" s="130"/>
      <c r="H128" s="130" t="s">
        <v>26</v>
      </c>
      <c r="I128" s="693">
        <v>56.7</v>
      </c>
      <c r="J128" s="696"/>
      <c r="K128" s="131"/>
      <c r="L128" s="696"/>
      <c r="M128" s="904"/>
      <c r="N128" s="695"/>
      <c r="O128" s="379"/>
      <c r="P128" s="379"/>
      <c r="Q128" s="376"/>
      <c r="R128" s="918"/>
      <c r="S128" s="841"/>
      <c r="T128" s="438"/>
      <c r="U128" s="50"/>
      <c r="X128" s="7"/>
      <c r="Y128" s="7"/>
    </row>
    <row r="129" spans="1:27" ht="29.25" customHeight="1" x14ac:dyDescent="0.2">
      <c r="A129" s="122"/>
      <c r="B129" s="35"/>
      <c r="C129" s="364"/>
      <c r="D129" s="1543" t="s">
        <v>294</v>
      </c>
      <c r="E129" s="365"/>
      <c r="F129" s="378">
        <v>2</v>
      </c>
      <c r="G129" s="130" t="s">
        <v>264</v>
      </c>
      <c r="H129" s="130" t="s">
        <v>26</v>
      </c>
      <c r="I129" s="693"/>
      <c r="J129" s="696"/>
      <c r="K129" s="131">
        <v>11.2</v>
      </c>
      <c r="L129" s="696">
        <v>11.2</v>
      </c>
      <c r="M129" s="904"/>
      <c r="N129" s="695"/>
      <c r="O129" s="1774">
        <v>58.5</v>
      </c>
      <c r="P129" s="1798"/>
      <c r="Q129" s="366" t="s">
        <v>143</v>
      </c>
      <c r="R129" s="652"/>
      <c r="S129" s="92">
        <v>3</v>
      </c>
      <c r="T129" s="247">
        <v>1</v>
      </c>
      <c r="U129" s="93"/>
      <c r="X129" s="7"/>
      <c r="Y129" s="7"/>
    </row>
    <row r="130" spans="1:27" ht="42.75" customHeight="1" x14ac:dyDescent="0.2">
      <c r="A130" s="122"/>
      <c r="B130" s="35"/>
      <c r="C130" s="362"/>
      <c r="D130" s="1571"/>
      <c r="E130" s="363"/>
      <c r="F130" s="464"/>
      <c r="G130" s="896"/>
      <c r="H130" s="896"/>
      <c r="I130" s="780"/>
      <c r="J130" s="869"/>
      <c r="K130" s="897"/>
      <c r="L130" s="869"/>
      <c r="M130" s="898"/>
      <c r="N130" s="868"/>
      <c r="O130" s="1599"/>
      <c r="P130" s="1601"/>
      <c r="Q130" s="823"/>
      <c r="R130" s="630"/>
      <c r="S130" s="80"/>
      <c r="T130" s="262"/>
      <c r="U130" s="81"/>
      <c r="X130" s="7"/>
      <c r="Y130" s="7"/>
    </row>
    <row r="131" spans="1:27" ht="38.25" customHeight="1" x14ac:dyDescent="0.2">
      <c r="A131" s="122"/>
      <c r="B131" s="35"/>
      <c r="C131" s="364"/>
      <c r="D131" s="375" t="s">
        <v>147</v>
      </c>
      <c r="E131" s="372"/>
      <c r="F131" s="919">
        <v>5</v>
      </c>
      <c r="G131" s="1799" t="s">
        <v>295</v>
      </c>
      <c r="H131" s="98" t="s">
        <v>26</v>
      </c>
      <c r="I131" s="920"/>
      <c r="J131" s="774"/>
      <c r="K131" s="214">
        <v>15</v>
      </c>
      <c r="L131" s="774"/>
      <c r="M131" s="921"/>
      <c r="N131" s="499">
        <v>15</v>
      </c>
      <c r="O131" s="215">
        <v>60</v>
      </c>
      <c r="P131" s="922"/>
      <c r="Q131" s="923" t="s">
        <v>145</v>
      </c>
      <c r="R131" s="918"/>
      <c r="S131" s="841">
        <v>1</v>
      </c>
      <c r="T131" s="438"/>
      <c r="U131" s="50"/>
      <c r="X131" s="7"/>
    </row>
    <row r="132" spans="1:27" ht="18" customHeight="1" thickBot="1" x14ac:dyDescent="0.25">
      <c r="A132" s="122"/>
      <c r="B132" s="35"/>
      <c r="C132" s="382"/>
      <c r="D132" s="383"/>
      <c r="E132" s="384"/>
      <c r="F132" s="140"/>
      <c r="G132" s="1800"/>
      <c r="H132" s="141" t="s">
        <v>30</v>
      </c>
      <c r="I132" s="111">
        <f>SUM(I113:I131)</f>
        <v>298.7</v>
      </c>
      <c r="J132" s="924">
        <f t="shared" ref="J132:P132" si="8">SUM(J112:J131)</f>
        <v>257.3</v>
      </c>
      <c r="K132" s="385">
        <f t="shared" si="8"/>
        <v>213.1</v>
      </c>
      <c r="L132" s="925">
        <f t="shared" si="8"/>
        <v>135.79999999999998</v>
      </c>
      <c r="M132" s="926">
        <f t="shared" si="8"/>
        <v>0</v>
      </c>
      <c r="N132" s="927">
        <f t="shared" si="8"/>
        <v>77.3</v>
      </c>
      <c r="O132" s="386">
        <f>SUM(O112:O131)</f>
        <v>500.5</v>
      </c>
      <c r="P132" s="386">
        <f t="shared" si="8"/>
        <v>368</v>
      </c>
      <c r="Q132" s="376" t="s">
        <v>148</v>
      </c>
      <c r="R132" s="917"/>
      <c r="S132" s="430"/>
      <c r="T132" s="928">
        <v>1</v>
      </c>
      <c r="U132" s="929"/>
      <c r="X132" s="7"/>
      <c r="AA132" s="7"/>
    </row>
    <row r="133" spans="1:27" ht="19.5" customHeight="1" x14ac:dyDescent="0.2">
      <c r="A133" s="177" t="s">
        <v>21</v>
      </c>
      <c r="B133" s="20" t="s">
        <v>32</v>
      </c>
      <c r="C133" s="178" t="s">
        <v>51</v>
      </c>
      <c r="D133" s="1586" t="s">
        <v>154</v>
      </c>
      <c r="E133" s="388"/>
      <c r="F133" s="63">
        <v>6</v>
      </c>
      <c r="G133" s="1801" t="s">
        <v>296</v>
      </c>
      <c r="H133" s="930" t="s">
        <v>26</v>
      </c>
      <c r="I133" s="931">
        <f>154.5-18</f>
        <v>136.5</v>
      </c>
      <c r="J133" s="932">
        <f>154.5-18</f>
        <v>136.5</v>
      </c>
      <c r="K133" s="26">
        <f>+L133</f>
        <v>130.80000000000001</v>
      </c>
      <c r="L133" s="389">
        <v>130.80000000000001</v>
      </c>
      <c r="M133" s="933"/>
      <c r="N133" s="934"/>
      <c r="O133" s="935">
        <v>146.6</v>
      </c>
      <c r="P133" s="391">
        <v>146.6</v>
      </c>
      <c r="Q133" s="1589" t="s">
        <v>155</v>
      </c>
      <c r="R133" s="936">
        <v>7</v>
      </c>
      <c r="S133" s="627">
        <v>7</v>
      </c>
      <c r="T133" s="392">
        <v>7</v>
      </c>
      <c r="U133" s="69">
        <v>7</v>
      </c>
      <c r="V133" s="172"/>
    </row>
    <row r="134" spans="1:27" ht="19.5" customHeight="1" x14ac:dyDescent="0.2">
      <c r="A134" s="59"/>
      <c r="B134" s="35"/>
      <c r="C134" s="393"/>
      <c r="D134" s="1587"/>
      <c r="E134" s="394"/>
      <c r="F134" s="71"/>
      <c r="G134" s="1802"/>
      <c r="H134" s="84" t="s">
        <v>156</v>
      </c>
      <c r="I134" s="937">
        <v>18</v>
      </c>
      <c r="J134" s="938">
        <v>18</v>
      </c>
      <c r="K134" s="939">
        <f>+L134</f>
        <v>15.8</v>
      </c>
      <c r="L134" s="396">
        <v>15.8</v>
      </c>
      <c r="M134" s="940"/>
      <c r="N134" s="822"/>
      <c r="O134" s="230"/>
      <c r="P134" s="397"/>
      <c r="Q134" s="1590"/>
      <c r="R134" s="941"/>
      <c r="S134" s="812"/>
      <c r="T134" s="311"/>
      <c r="U134" s="312"/>
      <c r="V134" s="172"/>
    </row>
    <row r="135" spans="1:27" ht="13.5" customHeight="1" thickBot="1" x14ac:dyDescent="0.25">
      <c r="A135" s="137"/>
      <c r="B135" s="19"/>
      <c r="C135" s="348"/>
      <c r="D135" s="1588"/>
      <c r="E135" s="384"/>
      <c r="F135" s="140"/>
      <c r="G135" s="699"/>
      <c r="H135" s="141" t="s">
        <v>30</v>
      </c>
      <c r="I135" s="142">
        <f>SUM(I133:I134)</f>
        <v>154.5</v>
      </c>
      <c r="J135" s="614">
        <f>SUM(J133:J134)</f>
        <v>154.5</v>
      </c>
      <c r="K135" s="56">
        <f>SUM(K133:K134)</f>
        <v>146.60000000000002</v>
      </c>
      <c r="L135" s="617">
        <f>SUM(L133:L134)</f>
        <v>146.60000000000002</v>
      </c>
      <c r="M135" s="942"/>
      <c r="N135" s="616">
        <f>SUM(N133:N134)</f>
        <v>0</v>
      </c>
      <c r="O135" s="57">
        <f>SUM(O133)</f>
        <v>146.6</v>
      </c>
      <c r="P135" s="57">
        <f>SUM(P133)</f>
        <v>146.6</v>
      </c>
      <c r="Q135" s="1591"/>
      <c r="R135" s="943"/>
      <c r="S135" s="748"/>
      <c r="T135" s="399"/>
      <c r="U135" s="400"/>
      <c r="V135" s="194"/>
      <c r="X135" s="7"/>
    </row>
    <row r="136" spans="1:27" ht="15.75" customHeight="1" x14ac:dyDescent="0.2">
      <c r="A136" s="112" t="s">
        <v>21</v>
      </c>
      <c r="B136" s="20" t="s">
        <v>32</v>
      </c>
      <c r="C136" s="401" t="s">
        <v>58</v>
      </c>
      <c r="D136" s="1592" t="s">
        <v>157</v>
      </c>
      <c r="E136" s="402"/>
      <c r="F136" s="63"/>
      <c r="G136" s="944"/>
      <c r="H136" s="403" t="s">
        <v>26</v>
      </c>
      <c r="I136" s="945"/>
      <c r="J136" s="946"/>
      <c r="K136" s="411"/>
      <c r="L136" s="947"/>
      <c r="M136" s="948"/>
      <c r="N136" s="949"/>
      <c r="O136" s="950"/>
      <c r="P136" s="951"/>
      <c r="Q136" s="952"/>
      <c r="R136" s="953"/>
      <c r="S136" s="954"/>
      <c r="T136" s="955"/>
      <c r="U136" s="956"/>
      <c r="Y136" s="7"/>
      <c r="Z136" s="7"/>
    </row>
    <row r="137" spans="1:27" ht="15.75" customHeight="1" x14ac:dyDescent="0.2">
      <c r="A137" s="122"/>
      <c r="B137" s="35"/>
      <c r="C137" s="322"/>
      <c r="D137" s="1593"/>
      <c r="E137" s="328"/>
      <c r="F137" s="71"/>
      <c r="G137" s="944"/>
      <c r="H137" s="872" t="s">
        <v>156</v>
      </c>
      <c r="I137" s="3"/>
      <c r="J137" s="946"/>
      <c r="K137" s="411"/>
      <c r="L137" s="947"/>
      <c r="M137" s="948"/>
      <c r="N137" s="949"/>
      <c r="O137" s="950"/>
      <c r="P137" s="950"/>
      <c r="Q137" s="957"/>
      <c r="R137" s="838"/>
      <c r="S137" s="432"/>
      <c r="T137" s="291"/>
      <c r="U137" s="292"/>
      <c r="Y137" s="7"/>
      <c r="Z137" s="7"/>
    </row>
    <row r="138" spans="1:27" ht="15.75" customHeight="1" x14ac:dyDescent="0.2">
      <c r="A138" s="122"/>
      <c r="B138" s="35"/>
      <c r="C138" s="322"/>
      <c r="D138" s="1593"/>
      <c r="E138" s="328"/>
      <c r="F138" s="71"/>
      <c r="G138" s="944"/>
      <c r="H138" s="872" t="s">
        <v>112</v>
      </c>
      <c r="I138" s="958"/>
      <c r="J138" s="946"/>
      <c r="K138" s="411"/>
      <c r="L138" s="947"/>
      <c r="M138" s="948"/>
      <c r="N138" s="949"/>
      <c r="O138" s="950"/>
      <c r="P138" s="950"/>
      <c r="Q138" s="957"/>
      <c r="R138" s="838"/>
      <c r="S138" s="432"/>
      <c r="T138" s="291"/>
      <c r="U138" s="292"/>
      <c r="W138" s="7"/>
      <c r="Y138" s="7"/>
      <c r="Z138" s="7"/>
    </row>
    <row r="139" spans="1:27" ht="15.75" customHeight="1" x14ac:dyDescent="0.2">
      <c r="A139" s="122"/>
      <c r="B139" s="35"/>
      <c r="C139" s="322"/>
      <c r="D139" s="1797"/>
      <c r="E139" s="328"/>
      <c r="F139" s="71"/>
      <c r="G139" s="944"/>
      <c r="H139" s="304" t="s">
        <v>162</v>
      </c>
      <c r="I139" s="945"/>
      <c r="J139" s="946"/>
      <c r="K139" s="411"/>
      <c r="L139" s="947"/>
      <c r="M139" s="948"/>
      <c r="N139" s="949"/>
      <c r="O139" s="950"/>
      <c r="P139" s="950"/>
      <c r="Q139" s="957"/>
      <c r="R139" s="838"/>
      <c r="S139" s="432"/>
      <c r="T139" s="291"/>
      <c r="U139" s="292"/>
      <c r="Y139" s="7"/>
      <c r="Z139" s="7"/>
    </row>
    <row r="140" spans="1:27" ht="15" customHeight="1" x14ac:dyDescent="0.2">
      <c r="A140" s="122"/>
      <c r="B140" s="35"/>
      <c r="C140" s="60"/>
      <c r="D140" s="1543" t="s">
        <v>158</v>
      </c>
      <c r="E140" s="365"/>
      <c r="F140" s="378">
        <v>4</v>
      </c>
      <c r="G140" s="959"/>
      <c r="H140" s="413" t="s">
        <v>26</v>
      </c>
      <c r="I140" s="718">
        <v>20</v>
      </c>
      <c r="J140" s="960">
        <v>20</v>
      </c>
      <c r="K140" s="961"/>
      <c r="L140" s="962"/>
      <c r="M140" s="963"/>
      <c r="N140" s="964"/>
      <c r="O140" s="965"/>
      <c r="P140" s="965"/>
      <c r="Q140" s="1569" t="s">
        <v>159</v>
      </c>
      <c r="R140" s="662"/>
      <c r="S140" s="92">
        <v>1</v>
      </c>
      <c r="T140" s="414"/>
      <c r="U140" s="248"/>
      <c r="V140" s="415"/>
      <c r="W140" s="7"/>
      <c r="Z140" s="7"/>
    </row>
    <row r="141" spans="1:27" ht="15" customHeight="1" x14ac:dyDescent="0.2">
      <c r="A141" s="122"/>
      <c r="B141" s="35"/>
      <c r="C141" s="60"/>
      <c r="D141" s="1544"/>
      <c r="E141" s="365"/>
      <c r="F141" s="378">
        <v>5</v>
      </c>
      <c r="G141" s="959" t="s">
        <v>297</v>
      </c>
      <c r="H141" s="413" t="s">
        <v>26</v>
      </c>
      <c r="I141" s="718"/>
      <c r="J141" s="966"/>
      <c r="K141" s="131">
        <v>20</v>
      </c>
      <c r="L141" s="696">
        <v>20</v>
      </c>
      <c r="M141" s="904"/>
      <c r="N141" s="695"/>
      <c r="O141" s="73"/>
      <c r="P141" s="965"/>
      <c r="Q141" s="1582"/>
      <c r="R141" s="967"/>
      <c r="S141" s="58"/>
      <c r="T141" s="311"/>
      <c r="U141" s="312"/>
      <c r="V141" s="415"/>
      <c r="W141" s="7"/>
      <c r="Z141" s="7"/>
    </row>
    <row r="142" spans="1:27" ht="12.75" customHeight="1" x14ac:dyDescent="0.2">
      <c r="A142" s="122"/>
      <c r="B142" s="35"/>
      <c r="C142" s="426"/>
      <c r="D142" s="1571"/>
      <c r="E142" s="365"/>
      <c r="F142" s="464"/>
      <c r="G142" s="968"/>
      <c r="H142" s="446"/>
      <c r="I142" s="969"/>
      <c r="J142" s="970"/>
      <c r="K142" s="971"/>
      <c r="L142" s="972"/>
      <c r="M142" s="973"/>
      <c r="N142" s="974"/>
      <c r="O142" s="914"/>
      <c r="P142" s="975"/>
      <c r="Q142" s="1614"/>
      <c r="R142" s="976"/>
      <c r="S142" s="80"/>
      <c r="T142" s="291"/>
      <c r="U142" s="292"/>
      <c r="V142" s="415"/>
      <c r="W142" s="7"/>
      <c r="Z142" s="7"/>
    </row>
    <row r="143" spans="1:27" ht="27" customHeight="1" x14ac:dyDescent="0.2">
      <c r="A143" s="122"/>
      <c r="B143" s="35"/>
      <c r="C143" s="60"/>
      <c r="D143" s="1543" t="s">
        <v>160</v>
      </c>
      <c r="E143" s="1573"/>
      <c r="F143" s="1360">
        <v>4</v>
      </c>
      <c r="G143" s="1381"/>
      <c r="H143" s="1384" t="s">
        <v>26</v>
      </c>
      <c r="I143" s="718">
        <v>17</v>
      </c>
      <c r="J143" s="960">
        <v>17</v>
      </c>
      <c r="K143" s="1389"/>
      <c r="L143" s="1401"/>
      <c r="M143" s="977"/>
      <c r="N143" s="665"/>
      <c r="O143" s="1387"/>
      <c r="P143" s="472"/>
      <c r="Q143" s="420" t="s">
        <v>161</v>
      </c>
      <c r="R143" s="978"/>
      <c r="S143" s="979">
        <v>1</v>
      </c>
      <c r="T143" s="247"/>
      <c r="U143" s="93"/>
      <c r="W143" s="7"/>
      <c r="X143" s="7"/>
    </row>
    <row r="144" spans="1:27" ht="27.75" customHeight="1" x14ac:dyDescent="0.2">
      <c r="A144" s="122"/>
      <c r="B144" s="35"/>
      <c r="C144" s="60"/>
      <c r="D144" s="1544"/>
      <c r="E144" s="1573"/>
      <c r="F144" s="1360">
        <v>5</v>
      </c>
      <c r="G144" s="1381" t="s">
        <v>297</v>
      </c>
      <c r="H144" s="1384" t="s">
        <v>26</v>
      </c>
      <c r="I144" s="718"/>
      <c r="J144" s="980"/>
      <c r="K144" s="1389">
        <v>33</v>
      </c>
      <c r="L144" s="1401"/>
      <c r="M144" s="977"/>
      <c r="N144" s="665">
        <v>33</v>
      </c>
      <c r="O144" s="1387">
        <v>90.8</v>
      </c>
      <c r="P144" s="1387">
        <v>1569</v>
      </c>
      <c r="Q144" s="422" t="s">
        <v>163</v>
      </c>
      <c r="R144" s="981"/>
      <c r="S144" s="982"/>
      <c r="T144" s="226">
        <v>1</v>
      </c>
      <c r="U144" s="46"/>
      <c r="W144" s="7"/>
      <c r="X144" s="7"/>
    </row>
    <row r="145" spans="1:27" ht="18" customHeight="1" thickBot="1" x14ac:dyDescent="0.25">
      <c r="A145" s="122"/>
      <c r="B145" s="35"/>
      <c r="C145" s="60"/>
      <c r="D145" s="1544"/>
      <c r="E145" s="1573"/>
      <c r="F145" s="1352"/>
      <c r="G145" s="1382"/>
      <c r="H145" s="1364"/>
      <c r="I145" s="754"/>
      <c r="J145" s="1429"/>
      <c r="K145" s="1390"/>
      <c r="L145" s="1402"/>
      <c r="M145" s="999"/>
      <c r="N145" s="324"/>
      <c r="O145" s="1363"/>
      <c r="P145" s="1363"/>
      <c r="Q145" s="1430" t="s">
        <v>164</v>
      </c>
      <c r="R145" s="983"/>
      <c r="S145" s="777"/>
      <c r="T145" s="255"/>
      <c r="U145" s="50">
        <v>60</v>
      </c>
      <c r="W145" s="7"/>
      <c r="X145" s="7"/>
    </row>
    <row r="146" spans="1:27" ht="26.25" customHeight="1" x14ac:dyDescent="0.2">
      <c r="A146" s="1431"/>
      <c r="B146" s="20"/>
      <c r="C146" s="1432"/>
      <c r="D146" s="1566" t="s">
        <v>165</v>
      </c>
      <c r="E146" s="1433"/>
      <c r="F146" s="1341" t="s">
        <v>298</v>
      </c>
      <c r="G146" s="1434" t="s">
        <v>299</v>
      </c>
      <c r="H146" s="1031" t="s">
        <v>26</v>
      </c>
      <c r="I146" s="600">
        <v>22</v>
      </c>
      <c r="J146" s="1435">
        <v>22</v>
      </c>
      <c r="K146" s="116">
        <v>87.6</v>
      </c>
      <c r="L146" s="685">
        <v>0.4</v>
      </c>
      <c r="M146" s="1436">
        <v>0.3</v>
      </c>
      <c r="N146" s="684">
        <v>87.2</v>
      </c>
      <c r="O146" s="207">
        <v>949.1</v>
      </c>
      <c r="P146" s="1437"/>
      <c r="Q146" s="1438" t="s">
        <v>300</v>
      </c>
      <c r="R146" s="1439">
        <v>1</v>
      </c>
      <c r="S146" s="954"/>
      <c r="T146" s="1440"/>
      <c r="U146" s="170"/>
      <c r="V146" s="415"/>
      <c r="W146" s="415"/>
      <c r="X146" s="415"/>
    </row>
    <row r="147" spans="1:27" ht="26.25" customHeight="1" x14ac:dyDescent="0.2">
      <c r="A147" s="425"/>
      <c r="B147" s="35"/>
      <c r="C147" s="426"/>
      <c r="D147" s="1544"/>
      <c r="E147" s="429"/>
      <c r="F147" s="71"/>
      <c r="G147" s="1379"/>
      <c r="H147" s="1384" t="s">
        <v>156</v>
      </c>
      <c r="I147" s="718"/>
      <c r="J147" s="960"/>
      <c r="K147" s="131">
        <v>1.8</v>
      </c>
      <c r="L147" s="1385"/>
      <c r="M147" s="904"/>
      <c r="N147" s="695">
        <v>1.8</v>
      </c>
      <c r="O147" s="180"/>
      <c r="P147" s="986"/>
      <c r="Q147" s="987" t="s">
        <v>166</v>
      </c>
      <c r="R147" s="978"/>
      <c r="S147" s="430">
        <v>30</v>
      </c>
      <c r="T147" s="369">
        <v>100</v>
      </c>
      <c r="U147" s="93"/>
      <c r="V147" s="415"/>
      <c r="W147" s="415"/>
      <c r="X147" s="415"/>
    </row>
    <row r="148" spans="1:27" ht="36" customHeight="1" x14ac:dyDescent="0.2">
      <c r="A148" s="425"/>
      <c r="B148" s="35"/>
      <c r="C148" s="426"/>
      <c r="D148" s="1571"/>
      <c r="E148" s="429"/>
      <c r="F148" s="445"/>
      <c r="G148" s="988"/>
      <c r="H148" s="906" t="s">
        <v>112</v>
      </c>
      <c r="I148" s="907"/>
      <c r="J148" s="989"/>
      <c r="K148" s="416">
        <v>506.5</v>
      </c>
      <c r="L148" s="643">
        <v>1.9</v>
      </c>
      <c r="M148" s="990">
        <v>1.2</v>
      </c>
      <c r="N148" s="642">
        <v>504.6</v>
      </c>
      <c r="O148" s="646">
        <v>692</v>
      </c>
      <c r="P148" s="991"/>
      <c r="Q148" s="90" t="s">
        <v>167</v>
      </c>
      <c r="R148" s="992"/>
      <c r="S148" s="843"/>
      <c r="T148" s="843">
        <v>100</v>
      </c>
      <c r="U148" s="46"/>
      <c r="V148" s="415"/>
      <c r="W148" s="415"/>
      <c r="X148" s="415"/>
    </row>
    <row r="149" spans="1:27" ht="12.75" customHeight="1" x14ac:dyDescent="0.2">
      <c r="A149" s="122"/>
      <c r="B149" s="35"/>
      <c r="C149" s="60"/>
      <c r="D149" s="1544" t="s">
        <v>168</v>
      </c>
      <c r="E149" s="1568"/>
      <c r="F149" s="71">
        <v>5</v>
      </c>
      <c r="G149" s="1794" t="s">
        <v>301</v>
      </c>
      <c r="H149" s="993" t="s">
        <v>26</v>
      </c>
      <c r="I149" s="897">
        <v>155.4</v>
      </c>
      <c r="J149" s="1372">
        <v>155.4</v>
      </c>
      <c r="K149" s="897">
        <v>107.1</v>
      </c>
      <c r="L149" s="1370">
        <v>107.1</v>
      </c>
      <c r="M149" s="898">
        <v>0.6</v>
      </c>
      <c r="N149" s="868"/>
      <c r="O149" s="994">
        <v>363.3</v>
      </c>
      <c r="P149" s="994">
        <v>160.6</v>
      </c>
      <c r="Q149" s="1795" t="s">
        <v>163</v>
      </c>
      <c r="R149" s="983">
        <v>1</v>
      </c>
      <c r="S149" s="995"/>
      <c r="T149" s="438"/>
      <c r="U149" s="439"/>
      <c r="V149" s="415"/>
      <c r="W149" s="7"/>
      <c r="X149" s="7"/>
    </row>
    <row r="150" spans="1:27" ht="15" customHeight="1" x14ac:dyDescent="0.2">
      <c r="A150" s="122"/>
      <c r="B150" s="35"/>
      <c r="C150" s="60"/>
      <c r="D150" s="1544"/>
      <c r="E150" s="1568"/>
      <c r="F150" s="71"/>
      <c r="G150" s="1794"/>
      <c r="H150" s="996" t="s">
        <v>156</v>
      </c>
      <c r="I150" s="586">
        <v>21.5</v>
      </c>
      <c r="J150" s="908">
        <v>21.5</v>
      </c>
      <c r="K150" s="586">
        <v>141.80000000000001</v>
      </c>
      <c r="L150" s="786">
        <v>141.80000000000001</v>
      </c>
      <c r="M150" s="909"/>
      <c r="N150" s="785"/>
      <c r="O150" s="997"/>
      <c r="P150" s="997"/>
      <c r="Q150" s="1795"/>
      <c r="R150" s="983"/>
      <c r="S150" s="777"/>
      <c r="T150" s="438"/>
      <c r="U150" s="439"/>
      <c r="V150" s="415"/>
      <c r="W150" s="7"/>
      <c r="Y150" s="7"/>
    </row>
    <row r="151" spans="1:27" x14ac:dyDescent="0.2">
      <c r="A151" s="122"/>
      <c r="B151" s="35"/>
      <c r="C151" s="60"/>
      <c r="D151" s="1544"/>
      <c r="E151" s="1568"/>
      <c r="F151" s="71"/>
      <c r="G151" s="1379"/>
      <c r="H151" s="998" t="s">
        <v>112</v>
      </c>
      <c r="I151" s="1389">
        <v>306.60000000000002</v>
      </c>
      <c r="J151" s="1397">
        <v>306.60000000000002</v>
      </c>
      <c r="K151" s="1390">
        <v>359.6</v>
      </c>
      <c r="L151" s="1402">
        <v>359.6</v>
      </c>
      <c r="M151" s="999">
        <v>3.5</v>
      </c>
      <c r="N151" s="324"/>
      <c r="O151" s="86">
        <v>460.3</v>
      </c>
      <c r="P151" s="86">
        <v>202</v>
      </c>
      <c r="Q151" s="434" t="s">
        <v>164</v>
      </c>
      <c r="R151" s="1000"/>
      <c r="S151" s="1001">
        <v>35</v>
      </c>
      <c r="T151" s="369">
        <v>80</v>
      </c>
      <c r="U151" s="436">
        <v>100</v>
      </c>
      <c r="V151" s="415"/>
      <c r="W151" s="7"/>
      <c r="Y151" s="7"/>
    </row>
    <row r="152" spans="1:27" ht="13.5" customHeight="1" x14ac:dyDescent="0.2">
      <c r="A152" s="122"/>
      <c r="B152" s="35"/>
      <c r="C152" s="60"/>
      <c r="D152" s="1544"/>
      <c r="E152" s="1568"/>
      <c r="F152" s="71"/>
      <c r="G152" s="1379"/>
      <c r="H152" s="441"/>
      <c r="I152" s="689"/>
      <c r="J152" s="1002"/>
      <c r="K152" s="1390"/>
      <c r="L152" s="1402"/>
      <c r="M152" s="999"/>
      <c r="N152" s="324"/>
      <c r="O152" s="86"/>
      <c r="P152" s="86"/>
      <c r="Q152" s="1003"/>
      <c r="R152" s="1004"/>
      <c r="S152" s="995"/>
      <c r="T152" s="438"/>
      <c r="U152" s="439"/>
      <c r="V152" s="415"/>
      <c r="W152" s="7"/>
      <c r="X152" s="7"/>
      <c r="Y152" s="7"/>
    </row>
    <row r="153" spans="1:27" ht="15.75" customHeight="1" x14ac:dyDescent="0.2">
      <c r="A153" s="122"/>
      <c r="B153" s="35"/>
      <c r="C153" s="426"/>
      <c r="D153" s="1571"/>
      <c r="E153" s="1568"/>
      <c r="F153" s="71"/>
      <c r="G153" s="988"/>
      <c r="H153" s="224"/>
      <c r="I153" s="709"/>
      <c r="J153" s="1005"/>
      <c r="K153" s="1006"/>
      <c r="L153" s="1007"/>
      <c r="M153" s="1008"/>
      <c r="N153" s="1009"/>
      <c r="O153" s="1010"/>
      <c r="P153" s="1010"/>
      <c r="Q153" s="1011"/>
      <c r="R153" s="1012"/>
      <c r="S153" s="1013"/>
      <c r="T153" s="311"/>
      <c r="U153" s="1350"/>
      <c r="V153" s="415"/>
      <c r="W153" s="7"/>
      <c r="X153" s="7"/>
      <c r="AA153" s="7"/>
    </row>
    <row r="154" spans="1:27" ht="32.25" customHeight="1" x14ac:dyDescent="0.2">
      <c r="A154" s="122"/>
      <c r="B154" s="35"/>
      <c r="C154" s="60"/>
      <c r="D154" s="1543" t="s">
        <v>169</v>
      </c>
      <c r="E154" s="1568"/>
      <c r="F154" s="984">
        <v>5</v>
      </c>
      <c r="G154" s="985" t="s">
        <v>302</v>
      </c>
      <c r="H154" s="288" t="s">
        <v>112</v>
      </c>
      <c r="I154" s="416">
        <v>366.3</v>
      </c>
      <c r="J154" s="873">
        <v>366.3</v>
      </c>
      <c r="K154" s="131">
        <v>366.3</v>
      </c>
      <c r="L154" s="1385"/>
      <c r="M154" s="904"/>
      <c r="N154" s="695">
        <v>366.3</v>
      </c>
      <c r="O154" s="1387">
        <v>123.8</v>
      </c>
      <c r="P154" s="1387"/>
      <c r="Q154" s="1796" t="s">
        <v>170</v>
      </c>
      <c r="R154" s="1014">
        <v>70</v>
      </c>
      <c r="S154" s="92">
        <v>70</v>
      </c>
      <c r="T154" s="247">
        <v>100</v>
      </c>
      <c r="U154" s="93"/>
      <c r="V154" s="415"/>
      <c r="W154" s="7"/>
      <c r="Y154" s="7"/>
    </row>
    <row r="155" spans="1:27" ht="32.25" customHeight="1" x14ac:dyDescent="0.2">
      <c r="A155" s="122"/>
      <c r="B155" s="35"/>
      <c r="C155" s="60"/>
      <c r="D155" s="1544"/>
      <c r="E155" s="1568"/>
      <c r="F155" s="71"/>
      <c r="G155" s="1379"/>
      <c r="H155" s="288" t="s">
        <v>162</v>
      </c>
      <c r="I155" s="1389">
        <v>64.7</v>
      </c>
      <c r="J155" s="1397">
        <v>64.7</v>
      </c>
      <c r="K155" s="131">
        <v>64.7</v>
      </c>
      <c r="L155" s="1385"/>
      <c r="M155" s="904"/>
      <c r="N155" s="695">
        <v>64.7</v>
      </c>
      <c r="O155" s="1387">
        <v>23.6</v>
      </c>
      <c r="P155" s="1387"/>
      <c r="Q155" s="1572"/>
      <c r="R155" s="967"/>
      <c r="S155" s="756"/>
      <c r="T155" s="255"/>
      <c r="U155" s="50"/>
      <c r="V155" s="415"/>
      <c r="W155" s="415"/>
      <c r="X155" s="415"/>
    </row>
    <row r="156" spans="1:27" ht="16.5" customHeight="1" x14ac:dyDescent="0.2">
      <c r="A156" s="1336"/>
      <c r="B156" s="452"/>
      <c r="C156" s="426"/>
      <c r="D156" s="1571"/>
      <c r="E156" s="1568"/>
      <c r="F156" s="445"/>
      <c r="G156" s="988"/>
      <c r="H156" s="446"/>
      <c r="I156" s="969"/>
      <c r="J156" s="970"/>
      <c r="K156" s="1015"/>
      <c r="L156" s="1016"/>
      <c r="M156" s="1017"/>
      <c r="N156" s="1018"/>
      <c r="O156" s="975"/>
      <c r="P156" s="975"/>
      <c r="Q156" s="1019"/>
      <c r="R156" s="630"/>
      <c r="S156" s="80"/>
      <c r="T156" s="262"/>
      <c r="U156" s="81"/>
      <c r="W156" s="7"/>
      <c r="X156" s="7"/>
    </row>
    <row r="157" spans="1:27" ht="44.25" customHeight="1" x14ac:dyDescent="0.2">
      <c r="A157" s="122"/>
      <c r="B157" s="35"/>
      <c r="C157" s="426"/>
      <c r="D157" s="1334" t="s">
        <v>171</v>
      </c>
      <c r="E157" s="1361"/>
      <c r="F157" s="1352">
        <v>5</v>
      </c>
      <c r="G157" s="1382" t="s">
        <v>302</v>
      </c>
      <c r="H157" s="433" t="s">
        <v>26</v>
      </c>
      <c r="I157" s="305"/>
      <c r="J157" s="306"/>
      <c r="K157" s="1390"/>
      <c r="L157" s="1402"/>
      <c r="M157" s="999"/>
      <c r="N157" s="1398"/>
      <c r="O157" s="1363"/>
      <c r="P157" s="324">
        <v>5</v>
      </c>
      <c r="Q157" s="1020" t="s">
        <v>145</v>
      </c>
      <c r="R157" s="1021"/>
      <c r="S157" s="1022"/>
      <c r="T157" s="1022"/>
      <c r="U157" s="1023" t="s">
        <v>172</v>
      </c>
      <c r="V157" s="415"/>
      <c r="W157" s="7"/>
      <c r="X157" s="7"/>
    </row>
    <row r="158" spans="1:27" ht="27.75" customHeight="1" x14ac:dyDescent="0.2">
      <c r="A158" s="122"/>
      <c r="B158" s="35"/>
      <c r="C158" s="60"/>
      <c r="D158" s="1543" t="s">
        <v>173</v>
      </c>
      <c r="E158" s="1573"/>
      <c r="F158" s="1360">
        <v>5</v>
      </c>
      <c r="G158" s="1381"/>
      <c r="H158" s="1384" t="s">
        <v>26</v>
      </c>
      <c r="I158" s="846">
        <v>6.5</v>
      </c>
      <c r="J158" s="667"/>
      <c r="K158" s="469"/>
      <c r="L158" s="1024"/>
      <c r="M158" s="1025"/>
      <c r="N158" s="1026"/>
      <c r="O158" s="965"/>
      <c r="P158" s="965"/>
      <c r="Q158" s="100" t="s">
        <v>174</v>
      </c>
      <c r="R158" s="668">
        <v>1</v>
      </c>
      <c r="S158" s="669">
        <v>1</v>
      </c>
      <c r="T158" s="459"/>
      <c r="U158" s="295"/>
      <c r="W158" s="7"/>
    </row>
    <row r="159" spans="1:27" ht="28.5" customHeight="1" x14ac:dyDescent="0.2">
      <c r="A159" s="122"/>
      <c r="B159" s="35"/>
      <c r="C159" s="60"/>
      <c r="D159" s="1544"/>
      <c r="E159" s="1573"/>
      <c r="F159" s="1360">
        <v>2</v>
      </c>
      <c r="G159" s="1381" t="s">
        <v>264</v>
      </c>
      <c r="H159" s="1384" t="s">
        <v>26</v>
      </c>
      <c r="I159" s="718"/>
      <c r="J159" s="647">
        <v>45.7</v>
      </c>
      <c r="K159" s="1389"/>
      <c r="L159" s="1024"/>
      <c r="M159" s="1025"/>
      <c r="N159" s="647"/>
      <c r="O159" s="1387">
        <v>188.5</v>
      </c>
      <c r="P159" s="1387">
        <v>464</v>
      </c>
      <c r="Q159" s="460" t="s">
        <v>175</v>
      </c>
      <c r="R159" s="668"/>
      <c r="S159" s="669">
        <v>100</v>
      </c>
      <c r="T159" s="461"/>
      <c r="U159" s="462"/>
      <c r="W159" s="7"/>
    </row>
    <row r="160" spans="1:27" ht="28.5" customHeight="1" x14ac:dyDescent="0.2">
      <c r="A160" s="122"/>
      <c r="B160" s="35"/>
      <c r="C160" s="60"/>
      <c r="D160" s="1334"/>
      <c r="E160" s="339"/>
      <c r="F160" s="1352"/>
      <c r="G160" s="1382"/>
      <c r="H160" s="259" t="s">
        <v>156</v>
      </c>
      <c r="I160" s="782"/>
      <c r="J160" s="783"/>
      <c r="K160" s="416">
        <v>45.7</v>
      </c>
      <c r="L160" s="643"/>
      <c r="M160" s="990"/>
      <c r="N160" s="642">
        <v>45.7</v>
      </c>
      <c r="O160" s="417"/>
      <c r="P160" s="417"/>
      <c r="Q160" s="460" t="s">
        <v>176</v>
      </c>
      <c r="R160" s="1027"/>
      <c r="S160" s="669"/>
      <c r="T160" s="461">
        <v>100</v>
      </c>
      <c r="U160" s="462"/>
      <c r="W160" s="7"/>
    </row>
    <row r="161" spans="1:26" ht="42" customHeight="1" thickBot="1" x14ac:dyDescent="0.25">
      <c r="A161" s="122"/>
      <c r="B161" s="35"/>
      <c r="C161" s="60"/>
      <c r="D161" s="1333" t="s">
        <v>177</v>
      </c>
      <c r="E161" s="468"/>
      <c r="F161" s="1360">
        <v>2</v>
      </c>
      <c r="G161" s="1381" t="s">
        <v>264</v>
      </c>
      <c r="H161" s="1384" t="s">
        <v>26</v>
      </c>
      <c r="I161" s="1028"/>
      <c r="J161" s="966"/>
      <c r="K161" s="469"/>
      <c r="L161" s="1024"/>
      <c r="M161" s="1025"/>
      <c r="N161" s="1026"/>
      <c r="O161" s="1387">
        <v>5</v>
      </c>
      <c r="P161" s="965"/>
      <c r="Q161" s="502" t="s">
        <v>178</v>
      </c>
      <c r="R161" s="917"/>
      <c r="S161" s="841"/>
      <c r="T161" s="311">
        <v>1</v>
      </c>
      <c r="U161" s="1350"/>
      <c r="Y161" s="7"/>
    </row>
    <row r="162" spans="1:26" ht="42.75" customHeight="1" x14ac:dyDescent="0.2">
      <c r="A162" s="122"/>
      <c r="B162" s="1029"/>
      <c r="C162" s="1791"/>
      <c r="D162" s="1566" t="s">
        <v>303</v>
      </c>
      <c r="E162" s="114"/>
      <c r="F162" s="1793">
        <v>2</v>
      </c>
      <c r="G162" s="1030" t="s">
        <v>264</v>
      </c>
      <c r="H162" s="1031" t="s">
        <v>26</v>
      </c>
      <c r="I162" s="1032"/>
      <c r="J162" s="1033"/>
      <c r="K162" s="1034"/>
      <c r="L162" s="1035"/>
      <c r="M162" s="1036"/>
      <c r="N162" s="1037"/>
      <c r="O162" s="27">
        <v>5</v>
      </c>
      <c r="P162" s="1038"/>
      <c r="Q162" s="1343" t="s">
        <v>180</v>
      </c>
      <c r="R162" s="605"/>
      <c r="S162" s="1039"/>
      <c r="T162" s="30">
        <v>1</v>
      </c>
      <c r="U162" s="69"/>
      <c r="X162" s="7"/>
      <c r="Y162" s="7"/>
    </row>
    <row r="163" spans="1:26" ht="29.25" customHeight="1" x14ac:dyDescent="0.2">
      <c r="A163" s="122"/>
      <c r="B163" s="35"/>
      <c r="C163" s="1791"/>
      <c r="D163" s="1544"/>
      <c r="E163" s="1361"/>
      <c r="F163" s="1576"/>
      <c r="G163" s="968"/>
      <c r="H163" s="1384" t="s">
        <v>26</v>
      </c>
      <c r="I163" s="1040"/>
      <c r="J163" s="966"/>
      <c r="K163" s="469"/>
      <c r="L163" s="1024"/>
      <c r="M163" s="1025"/>
      <c r="N163" s="1026"/>
      <c r="O163" s="1387">
        <v>6</v>
      </c>
      <c r="P163" s="965"/>
      <c r="Q163" s="1339" t="s">
        <v>181</v>
      </c>
      <c r="R163" s="652"/>
      <c r="S163" s="160"/>
      <c r="T163" s="92">
        <v>1</v>
      </c>
      <c r="U163" s="474"/>
      <c r="X163" s="7"/>
      <c r="Y163" s="7"/>
    </row>
    <row r="164" spans="1:26" ht="41.25" customHeight="1" x14ac:dyDescent="0.2">
      <c r="A164" s="122"/>
      <c r="B164" s="35"/>
      <c r="C164" s="1791"/>
      <c r="D164" s="1334"/>
      <c r="E164" s="1361"/>
      <c r="F164" s="1360">
        <v>4</v>
      </c>
      <c r="G164" s="1381" t="s">
        <v>304</v>
      </c>
      <c r="H164" s="1384" t="s">
        <v>26</v>
      </c>
      <c r="I164" s="1040"/>
      <c r="J164" s="966"/>
      <c r="K164" s="469"/>
      <c r="L164" s="1024"/>
      <c r="M164" s="1025"/>
      <c r="N164" s="1026"/>
      <c r="O164" s="1387">
        <v>4.5</v>
      </c>
      <c r="P164" s="965"/>
      <c r="Q164" s="1339" t="s">
        <v>182</v>
      </c>
      <c r="R164" s="91"/>
      <c r="S164" s="45">
        <v>1</v>
      </c>
      <c r="T164" s="1347"/>
      <c r="U164" s="474"/>
      <c r="Y164" s="7"/>
    </row>
    <row r="165" spans="1:26" ht="30" customHeight="1" x14ac:dyDescent="0.2">
      <c r="A165" s="122"/>
      <c r="B165" s="35"/>
      <c r="C165" s="1791"/>
      <c r="D165" s="1334"/>
      <c r="E165" s="1573"/>
      <c r="F165" s="1575">
        <v>5</v>
      </c>
      <c r="G165" s="1782" t="s">
        <v>305</v>
      </c>
      <c r="H165" s="1384" t="s">
        <v>26</v>
      </c>
      <c r="I165" s="1040"/>
      <c r="J165" s="966"/>
      <c r="K165" s="469"/>
      <c r="L165" s="1024"/>
      <c r="M165" s="1025"/>
      <c r="N165" s="1026"/>
      <c r="O165" s="1387">
        <v>20</v>
      </c>
      <c r="P165" s="965"/>
      <c r="Q165" s="1339" t="s">
        <v>183</v>
      </c>
      <c r="R165" s="91"/>
      <c r="S165" s="45">
        <v>100</v>
      </c>
      <c r="T165" s="1347"/>
      <c r="U165" s="474"/>
      <c r="Y165" s="7"/>
    </row>
    <row r="166" spans="1:26" ht="17.25" customHeight="1" x14ac:dyDescent="0.2">
      <c r="A166" s="122"/>
      <c r="B166" s="35"/>
      <c r="C166" s="1791"/>
      <c r="D166" s="1334"/>
      <c r="E166" s="1573"/>
      <c r="F166" s="1585"/>
      <c r="G166" s="1783"/>
      <c r="H166" s="1384" t="s">
        <v>26</v>
      </c>
      <c r="I166" s="1040"/>
      <c r="J166" s="966"/>
      <c r="K166" s="469"/>
      <c r="L166" s="1024"/>
      <c r="M166" s="1025"/>
      <c r="N166" s="1026"/>
      <c r="O166" s="1387"/>
      <c r="P166" s="1387">
        <v>415.8</v>
      </c>
      <c r="Q166" s="1569" t="s">
        <v>184</v>
      </c>
      <c r="R166" s="91"/>
      <c r="S166" s="45"/>
      <c r="T166" s="1347">
        <v>100</v>
      </c>
      <c r="U166" s="474"/>
      <c r="Y166" s="7"/>
    </row>
    <row r="167" spans="1:26" ht="17.25" customHeight="1" x14ac:dyDescent="0.2">
      <c r="A167" s="122"/>
      <c r="B167" s="35"/>
      <c r="C167" s="1791"/>
      <c r="D167" s="1334"/>
      <c r="E167" s="1573"/>
      <c r="F167" s="1585"/>
      <c r="G167" s="1783"/>
      <c r="H167" s="110" t="s">
        <v>30</v>
      </c>
      <c r="I167" s="1041"/>
      <c r="J167" s="1042"/>
      <c r="K167" s="1043"/>
      <c r="L167" s="1044"/>
      <c r="M167" s="1045"/>
      <c r="N167" s="1046"/>
      <c r="O167" s="1047">
        <f>SUM(O162:O166)</f>
        <v>35.5</v>
      </c>
      <c r="P167" s="1047">
        <f>SUM(P162:P166)</f>
        <v>415.8</v>
      </c>
      <c r="Q167" s="1582"/>
      <c r="R167" s="48"/>
      <c r="S167" s="172"/>
      <c r="T167" s="1348"/>
      <c r="U167" s="479"/>
      <c r="Y167" s="7"/>
    </row>
    <row r="168" spans="1:26" ht="13.5" customHeight="1" thickBot="1" x14ac:dyDescent="0.25">
      <c r="A168" s="1048"/>
      <c r="B168" s="1049"/>
      <c r="C168" s="1792"/>
      <c r="D168" s="1784" t="s">
        <v>306</v>
      </c>
      <c r="E168" s="1785"/>
      <c r="F168" s="1785"/>
      <c r="G168" s="1785"/>
      <c r="H168" s="1786"/>
      <c r="I168" s="1050">
        <f t="shared" ref="I168:N168" si="9">SUM(I140:I162)</f>
        <v>980</v>
      </c>
      <c r="J168" s="1051">
        <f t="shared" si="9"/>
        <v>1019.2</v>
      </c>
      <c r="K168" s="1050">
        <f t="shared" si="9"/>
        <v>1734.1000000000001</v>
      </c>
      <c r="L168" s="1052">
        <f t="shared" si="9"/>
        <v>630.79999999999995</v>
      </c>
      <c r="M168" s="1053">
        <f t="shared" si="9"/>
        <v>5.6</v>
      </c>
      <c r="N168" s="1054">
        <f t="shared" si="9"/>
        <v>1103.3000000000002</v>
      </c>
      <c r="O168" s="1055">
        <f>SUM(O140:O166)</f>
        <v>2931.9000000000005</v>
      </c>
      <c r="P168" s="1055">
        <f>SUM(P140:P166)</f>
        <v>2816.4</v>
      </c>
      <c r="Q168" s="1787"/>
      <c r="R168" s="1788"/>
      <c r="S168" s="1788"/>
      <c r="T168" s="1788"/>
      <c r="U168" s="1789"/>
      <c r="V168" s="330"/>
      <c r="W168" s="330"/>
      <c r="X168" s="330"/>
    </row>
    <row r="169" spans="1:26" ht="13.5" thickBot="1" x14ac:dyDescent="0.25">
      <c r="A169" s="484" t="s">
        <v>21</v>
      </c>
      <c r="B169" s="1056" t="s">
        <v>32</v>
      </c>
      <c r="C169" s="1790" t="s">
        <v>105</v>
      </c>
      <c r="D169" s="1520"/>
      <c r="E169" s="1520"/>
      <c r="F169" s="1520"/>
      <c r="G169" s="1520"/>
      <c r="H169" s="1521"/>
      <c r="I169" s="825">
        <f>+I168+I135+I132+I111</f>
        <v>5823.1</v>
      </c>
      <c r="J169" s="1057">
        <f t="shared" ref="J169:P169" si="10">J135+J132+J168+J111</f>
        <v>5932.9999999999991</v>
      </c>
      <c r="K169" s="568">
        <f t="shared" si="10"/>
        <v>6990.0000000000009</v>
      </c>
      <c r="L169" s="1058">
        <f t="shared" si="10"/>
        <v>5559.8</v>
      </c>
      <c r="M169" s="1059">
        <f t="shared" si="10"/>
        <v>2408</v>
      </c>
      <c r="N169" s="1060">
        <f t="shared" si="10"/>
        <v>1430.2000000000003</v>
      </c>
      <c r="O169" s="1061">
        <f t="shared" si="10"/>
        <v>8392.6</v>
      </c>
      <c r="P169" s="1061">
        <f t="shared" si="10"/>
        <v>8101.1000000000013</v>
      </c>
      <c r="Q169" s="1522"/>
      <c r="R169" s="1523"/>
      <c r="S169" s="1523"/>
      <c r="T169" s="1523"/>
      <c r="U169" s="1524"/>
    </row>
    <row r="170" spans="1:26" ht="13.5" thickBot="1" x14ac:dyDescent="0.25">
      <c r="A170" s="484" t="s">
        <v>21</v>
      </c>
      <c r="B170" s="485" t="s">
        <v>51</v>
      </c>
      <c r="C170" s="1563" t="s">
        <v>185</v>
      </c>
      <c r="D170" s="1564"/>
      <c r="E170" s="1564"/>
      <c r="F170" s="1564"/>
      <c r="G170" s="1564"/>
      <c r="H170" s="1564"/>
      <c r="I170" s="1564"/>
      <c r="J170" s="1564"/>
      <c r="K170" s="1564"/>
      <c r="L170" s="1564"/>
      <c r="M170" s="1564"/>
      <c r="N170" s="1564"/>
      <c r="O170" s="1564"/>
      <c r="P170" s="1564"/>
      <c r="Q170" s="1564"/>
      <c r="R170" s="1564"/>
      <c r="S170" s="1564"/>
      <c r="T170" s="1564"/>
      <c r="U170" s="1565"/>
      <c r="X170" s="7"/>
      <c r="Z170" s="7"/>
    </row>
    <row r="171" spans="1:26" ht="30.75" customHeight="1" x14ac:dyDescent="0.2">
      <c r="A171" s="112" t="s">
        <v>21</v>
      </c>
      <c r="B171" s="20" t="s">
        <v>51</v>
      </c>
      <c r="C171" s="401" t="s">
        <v>21</v>
      </c>
      <c r="D171" s="1566" t="s">
        <v>186</v>
      </c>
      <c r="E171" s="1567" t="s">
        <v>187</v>
      </c>
      <c r="F171" s="63" t="s">
        <v>34</v>
      </c>
      <c r="G171" s="619" t="s">
        <v>264</v>
      </c>
      <c r="H171" s="403" t="s">
        <v>26</v>
      </c>
      <c r="I171" s="600">
        <v>10</v>
      </c>
      <c r="J171" s="1062">
        <v>0</v>
      </c>
      <c r="K171" s="486">
        <v>10</v>
      </c>
      <c r="L171" s="733">
        <v>10</v>
      </c>
      <c r="M171" s="732"/>
      <c r="N171" s="1063"/>
      <c r="O171" s="486"/>
      <c r="P171" s="487"/>
      <c r="Q171" s="899" t="s">
        <v>188</v>
      </c>
      <c r="R171" s="916"/>
      <c r="S171" s="49">
        <v>1</v>
      </c>
      <c r="T171" s="226"/>
      <c r="U171" s="46"/>
    </row>
    <row r="172" spans="1:26" ht="15" customHeight="1" x14ac:dyDescent="0.2">
      <c r="A172" s="122"/>
      <c r="B172" s="35"/>
      <c r="C172" s="322"/>
      <c r="D172" s="1544"/>
      <c r="E172" s="1568"/>
      <c r="F172" s="71"/>
      <c r="G172" s="639"/>
      <c r="H172" s="304"/>
      <c r="I172" s="1064"/>
      <c r="J172" s="1065"/>
      <c r="K172" s="407"/>
      <c r="L172" s="1066"/>
      <c r="M172" s="1067"/>
      <c r="N172" s="1068"/>
      <c r="O172" s="407"/>
      <c r="P172" s="408"/>
      <c r="Q172" s="1577" t="s">
        <v>189</v>
      </c>
      <c r="R172" s="652"/>
      <c r="S172" s="92">
        <v>1</v>
      </c>
      <c r="T172" s="247"/>
      <c r="U172" s="93"/>
      <c r="Y172" s="7"/>
    </row>
    <row r="173" spans="1:26" ht="15.75" customHeight="1" thickBot="1" x14ac:dyDescent="0.25">
      <c r="A173" s="122"/>
      <c r="B173" s="35"/>
      <c r="C173" s="426"/>
      <c r="D173" s="1555"/>
      <c r="E173" s="490"/>
      <c r="F173" s="491"/>
      <c r="G173" s="1069"/>
      <c r="H173" s="492" t="s">
        <v>30</v>
      </c>
      <c r="I173" s="1070">
        <f t="shared" ref="I173:P173" si="11">SUM(I171:I172)</f>
        <v>10</v>
      </c>
      <c r="J173" s="1071">
        <f t="shared" si="11"/>
        <v>0</v>
      </c>
      <c r="K173" s="493">
        <f t="shared" si="11"/>
        <v>10</v>
      </c>
      <c r="L173" s="1072">
        <f t="shared" si="11"/>
        <v>10</v>
      </c>
      <c r="M173" s="1073"/>
      <c r="N173" s="1074"/>
      <c r="O173" s="493">
        <f t="shared" si="11"/>
        <v>0</v>
      </c>
      <c r="P173" s="494">
        <f t="shared" si="11"/>
        <v>0</v>
      </c>
      <c r="Q173" s="1781"/>
      <c r="R173" s="1075"/>
      <c r="S173" s="58"/>
      <c r="T173" s="255"/>
      <c r="U173" s="50"/>
      <c r="X173" s="7"/>
    </row>
    <row r="174" spans="1:26" ht="29.25" customHeight="1" x14ac:dyDescent="0.2">
      <c r="A174" s="112" t="s">
        <v>21</v>
      </c>
      <c r="B174" s="20" t="s">
        <v>51</v>
      </c>
      <c r="C174" s="178" t="s">
        <v>32</v>
      </c>
      <c r="D174" s="495" t="s">
        <v>190</v>
      </c>
      <c r="E174" s="1550" t="s">
        <v>191</v>
      </c>
      <c r="F174" s="63">
        <v>2</v>
      </c>
      <c r="G174" s="619" t="s">
        <v>264</v>
      </c>
      <c r="H174" s="403"/>
      <c r="I174" s="1076"/>
      <c r="J174" s="604"/>
      <c r="K174" s="496"/>
      <c r="L174" s="1077"/>
      <c r="M174" s="1078"/>
      <c r="N174" s="1079"/>
      <c r="O174" s="496"/>
      <c r="P174" s="497"/>
      <c r="Q174" s="498"/>
      <c r="R174" s="605"/>
      <c r="S174" s="1039"/>
      <c r="T174" s="30"/>
      <c r="U174" s="31"/>
      <c r="V174" s="7"/>
      <c r="Y174" s="7"/>
    </row>
    <row r="175" spans="1:26" ht="27" customHeight="1" x14ac:dyDescent="0.2">
      <c r="A175" s="122"/>
      <c r="B175" s="35"/>
      <c r="C175" s="60"/>
      <c r="D175" s="1552" t="s">
        <v>192</v>
      </c>
      <c r="E175" s="1551"/>
      <c r="F175" s="71"/>
      <c r="G175" s="639"/>
      <c r="H175" s="717" t="s">
        <v>26</v>
      </c>
      <c r="I175" s="718">
        <v>12</v>
      </c>
      <c r="J175" s="874">
        <v>12</v>
      </c>
      <c r="K175" s="742">
        <v>2.4</v>
      </c>
      <c r="L175" s="743">
        <v>2.4</v>
      </c>
      <c r="M175" s="742"/>
      <c r="N175" s="1080"/>
      <c r="O175" s="179">
        <v>2.5</v>
      </c>
      <c r="P175" s="180">
        <v>12</v>
      </c>
      <c r="Q175" s="899" t="s">
        <v>307</v>
      </c>
      <c r="R175" s="662">
        <v>1</v>
      </c>
      <c r="S175" s="500"/>
      <c r="T175" s="500"/>
      <c r="U175" s="97">
        <v>2</v>
      </c>
      <c r="V175" s="7"/>
      <c r="Y175" s="7"/>
    </row>
    <row r="176" spans="1:26" ht="42" customHeight="1" x14ac:dyDescent="0.2">
      <c r="A176" s="122"/>
      <c r="B176" s="35"/>
      <c r="C176" s="60"/>
      <c r="D176" s="1553"/>
      <c r="E176" s="490"/>
      <c r="F176" s="71"/>
      <c r="G176" s="1367"/>
      <c r="H176" s="84"/>
      <c r="I176" s="737"/>
      <c r="J176" s="877"/>
      <c r="K176" s="499"/>
      <c r="L176" s="774"/>
      <c r="M176" s="499"/>
      <c r="N176" s="1141"/>
      <c r="O176" s="214"/>
      <c r="P176" s="215"/>
      <c r="Q176" s="899" t="s">
        <v>194</v>
      </c>
      <c r="R176" s="755"/>
      <c r="S176" s="500">
        <v>1</v>
      </c>
      <c r="T176" s="500"/>
      <c r="U176" s="107"/>
      <c r="V176" s="7"/>
      <c r="Y176" s="7"/>
    </row>
    <row r="177" spans="1:26" ht="30" customHeight="1" x14ac:dyDescent="0.2">
      <c r="A177" s="122"/>
      <c r="B177" s="35"/>
      <c r="C177" s="60"/>
      <c r="D177" s="1084"/>
      <c r="E177" s="490"/>
      <c r="F177" s="71"/>
      <c r="G177" s="639"/>
      <c r="H177" s="799"/>
      <c r="I177" s="800"/>
      <c r="J177" s="1081"/>
      <c r="K177" s="803"/>
      <c r="L177" s="804"/>
      <c r="M177" s="803"/>
      <c r="N177" s="1082"/>
      <c r="O177" s="1083"/>
      <c r="P177" s="994"/>
      <c r="Q177" s="293" t="s">
        <v>195</v>
      </c>
      <c r="R177" s="967"/>
      <c r="S177" s="678">
        <v>1</v>
      </c>
      <c r="T177" s="678"/>
      <c r="U177" s="195">
        <v>1</v>
      </c>
      <c r="V177" s="7"/>
      <c r="Y177" s="7"/>
    </row>
    <row r="178" spans="1:26" ht="29.25" customHeight="1" x14ac:dyDescent="0.2">
      <c r="A178" s="122"/>
      <c r="B178" s="35"/>
      <c r="C178" s="154"/>
      <c r="D178" s="1543" t="s">
        <v>196</v>
      </c>
      <c r="E178" s="501"/>
      <c r="F178" s="77"/>
      <c r="G178" s="125"/>
      <c r="H178" s="1739" t="s">
        <v>26</v>
      </c>
      <c r="I178" s="1776"/>
      <c r="J178" s="1778"/>
      <c r="K178" s="1780"/>
      <c r="L178" s="1771"/>
      <c r="M178" s="1771"/>
      <c r="N178" s="1772"/>
      <c r="O178" s="1774">
        <v>30</v>
      </c>
      <c r="P178" s="1774">
        <v>20</v>
      </c>
      <c r="Q178" s="899" t="s">
        <v>197</v>
      </c>
      <c r="R178" s="662"/>
      <c r="S178" s="500"/>
      <c r="T178" s="96">
        <v>50</v>
      </c>
      <c r="U178" s="97">
        <v>100</v>
      </c>
      <c r="V178" s="7"/>
      <c r="Y178" s="7"/>
    </row>
    <row r="179" spans="1:26" ht="42" customHeight="1" x14ac:dyDescent="0.2">
      <c r="A179" s="122"/>
      <c r="B179" s="35"/>
      <c r="C179" s="154"/>
      <c r="D179" s="1544"/>
      <c r="E179" s="501"/>
      <c r="F179" s="77"/>
      <c r="G179" s="125"/>
      <c r="H179" s="1540"/>
      <c r="I179" s="1777"/>
      <c r="J179" s="1779"/>
      <c r="K179" s="1556"/>
      <c r="L179" s="1680"/>
      <c r="M179" s="1680"/>
      <c r="N179" s="1773"/>
      <c r="O179" s="1549"/>
      <c r="P179" s="1549"/>
      <c r="Q179" s="902" t="s">
        <v>308</v>
      </c>
      <c r="R179" s="662"/>
      <c r="S179" s="96"/>
      <c r="T179" s="96">
        <v>50</v>
      </c>
      <c r="U179" s="46">
        <v>100</v>
      </c>
      <c r="V179" s="7"/>
      <c r="Y179" s="7"/>
    </row>
    <row r="180" spans="1:26" ht="29.25" customHeight="1" thickBot="1" x14ac:dyDescent="0.25">
      <c r="A180" s="122"/>
      <c r="B180" s="35"/>
      <c r="C180" s="426"/>
      <c r="D180" s="1555"/>
      <c r="E180" s="490"/>
      <c r="F180" s="491"/>
      <c r="G180" s="1069"/>
      <c r="H180" s="492" t="s">
        <v>30</v>
      </c>
      <c r="I180" s="1070">
        <f>SUM(I175:I179)</f>
        <v>12</v>
      </c>
      <c r="J180" s="1085">
        <f>SUM(J175:J179)</f>
        <v>12</v>
      </c>
      <c r="K180" s="493">
        <f>SUM(K175:K179)</f>
        <v>2.4</v>
      </c>
      <c r="L180" s="1086">
        <f>SUM(L175:L179)</f>
        <v>2.4</v>
      </c>
      <c r="M180" s="1073"/>
      <c r="N180" s="1087"/>
      <c r="O180" s="1070">
        <f>SUM(O175:O179)</f>
        <v>32.5</v>
      </c>
      <c r="P180" s="494">
        <f>SUM(P175:P179)</f>
        <v>32</v>
      </c>
      <c r="Q180" s="380" t="s">
        <v>199</v>
      </c>
      <c r="R180" s="662"/>
      <c r="S180" s="96"/>
      <c r="T180" s="96"/>
      <c r="U180" s="93">
        <v>2</v>
      </c>
      <c r="X180" s="7"/>
    </row>
    <row r="181" spans="1:26" ht="40.5" customHeight="1" x14ac:dyDescent="0.2">
      <c r="A181" s="112" t="s">
        <v>21</v>
      </c>
      <c r="B181" s="20" t="s">
        <v>51</v>
      </c>
      <c r="C181" s="178" t="s">
        <v>51</v>
      </c>
      <c r="D181" s="510" t="s">
        <v>200</v>
      </c>
      <c r="E181" s="511" t="s">
        <v>201</v>
      </c>
      <c r="F181" s="512" t="s">
        <v>34</v>
      </c>
      <c r="G181" s="1088" t="s">
        <v>264</v>
      </c>
      <c r="H181" s="513"/>
      <c r="I181" s="1089"/>
      <c r="J181" s="1090"/>
      <c r="K181" s="514"/>
      <c r="L181" s="1091"/>
      <c r="M181" s="1092"/>
      <c r="N181" s="1093"/>
      <c r="O181" s="1092"/>
      <c r="P181" s="514"/>
      <c r="Q181" s="1094"/>
      <c r="R181" s="1095"/>
      <c r="S181" s="1096"/>
      <c r="T181" s="518"/>
      <c r="U181" s="519"/>
      <c r="X181" s="7"/>
      <c r="Y181" s="7"/>
      <c r="Z181" s="7"/>
    </row>
    <row r="182" spans="1:26" ht="39.75" customHeight="1" x14ac:dyDescent="0.2">
      <c r="A182" s="122"/>
      <c r="B182" s="35"/>
      <c r="C182" s="60"/>
      <c r="D182" s="1537" t="s">
        <v>309</v>
      </c>
      <c r="E182" s="1097" t="s">
        <v>25</v>
      </c>
      <c r="F182" s="521"/>
      <c r="G182" s="1098"/>
      <c r="H182" s="1099" t="s">
        <v>26</v>
      </c>
      <c r="I182" s="419"/>
      <c r="J182" s="647"/>
      <c r="K182" s="131">
        <v>128</v>
      </c>
      <c r="L182" s="696">
        <v>128</v>
      </c>
      <c r="M182" s="695"/>
      <c r="N182" s="875"/>
      <c r="O182" s="695">
        <v>83</v>
      </c>
      <c r="P182" s="131"/>
      <c r="Q182" s="1100" t="s">
        <v>203</v>
      </c>
      <c r="R182" s="525"/>
      <c r="S182" s="533">
        <v>1</v>
      </c>
      <c r="T182" s="525"/>
      <c r="U182" s="526"/>
    </row>
    <row r="183" spans="1:26" ht="39.75" customHeight="1" x14ac:dyDescent="0.2">
      <c r="A183" s="122"/>
      <c r="B183" s="35"/>
      <c r="C183" s="60"/>
      <c r="D183" s="1538"/>
      <c r="E183" s="361"/>
      <c r="F183" s="521"/>
      <c r="G183" s="1098"/>
      <c r="H183" s="522"/>
      <c r="I183" s="85"/>
      <c r="J183" s="629"/>
      <c r="K183" s="126"/>
      <c r="L183" s="691"/>
      <c r="M183" s="313"/>
      <c r="N183" s="878"/>
      <c r="O183" s="313"/>
      <c r="P183" s="126"/>
      <c r="Q183" s="331" t="s">
        <v>204</v>
      </c>
      <c r="R183" s="44"/>
      <c r="S183" s="533">
        <v>30</v>
      </c>
      <c r="T183" s="525">
        <v>2</v>
      </c>
      <c r="U183" s="526"/>
    </row>
    <row r="184" spans="1:26" ht="17.25" customHeight="1" x14ac:dyDescent="0.2">
      <c r="A184" s="122"/>
      <c r="B184" s="35"/>
      <c r="C184" s="60"/>
      <c r="D184" s="1539"/>
      <c r="E184" s="361"/>
      <c r="F184" s="521"/>
      <c r="G184" s="1098"/>
      <c r="H184" s="522"/>
      <c r="I184" s="85"/>
      <c r="J184" s="629"/>
      <c r="K184" s="527"/>
      <c r="L184" s="1101"/>
      <c r="M184" s="1102"/>
      <c r="N184" s="1103"/>
      <c r="O184" s="1102"/>
      <c r="P184" s="126"/>
      <c r="Q184" s="1104" t="s">
        <v>95</v>
      </c>
      <c r="R184" s="172"/>
      <c r="S184" s="1013">
        <v>1</v>
      </c>
      <c r="T184" s="531">
        <v>1</v>
      </c>
      <c r="U184" s="532"/>
    </row>
    <row r="185" spans="1:26" ht="39.75" customHeight="1" x14ac:dyDescent="0.2">
      <c r="A185" s="122"/>
      <c r="B185" s="35"/>
      <c r="C185" s="60"/>
      <c r="D185" s="1737" t="s">
        <v>310</v>
      </c>
      <c r="E185" s="429"/>
      <c r="F185" s="491"/>
      <c r="G185" s="1069"/>
      <c r="H185" s="1099" t="s">
        <v>311</v>
      </c>
      <c r="I185" s="1105">
        <v>58</v>
      </c>
      <c r="J185" s="1106">
        <v>58</v>
      </c>
      <c r="K185" s="1107"/>
      <c r="L185" s="1108"/>
      <c r="M185" s="1109"/>
      <c r="N185" s="1110"/>
      <c r="O185" s="1109"/>
      <c r="P185" s="1107"/>
      <c r="Q185" s="1111" t="s">
        <v>312</v>
      </c>
      <c r="R185" s="1112">
        <v>21</v>
      </c>
      <c r="S185" s="1113"/>
      <c r="T185" s="1114"/>
      <c r="U185" s="541"/>
      <c r="Z185" s="7"/>
    </row>
    <row r="186" spans="1:26" ht="30.75" customHeight="1" x14ac:dyDescent="0.2">
      <c r="A186" s="122"/>
      <c r="B186" s="35"/>
      <c r="C186" s="60"/>
      <c r="D186" s="1775"/>
      <c r="E186" s="429"/>
      <c r="F186" s="491"/>
      <c r="G186" s="1069"/>
      <c r="H186" s="1115" t="s">
        <v>26</v>
      </c>
      <c r="I186" s="1116">
        <v>490</v>
      </c>
      <c r="J186" s="1117">
        <v>489</v>
      </c>
      <c r="K186" s="1118"/>
      <c r="L186" s="1119"/>
      <c r="M186" s="1120"/>
      <c r="N186" s="1121"/>
      <c r="O186" s="1120"/>
      <c r="P186" s="1118"/>
      <c r="Q186" s="1122" t="s">
        <v>313</v>
      </c>
      <c r="R186" s="1123">
        <v>1</v>
      </c>
      <c r="S186" s="533"/>
      <c r="T186" s="525"/>
      <c r="U186" s="526"/>
      <c r="Z186" s="7"/>
    </row>
    <row r="187" spans="1:26" ht="30.75" customHeight="1" x14ac:dyDescent="0.2">
      <c r="A187" s="122"/>
      <c r="B187" s="35"/>
      <c r="C187" s="60"/>
      <c r="D187" s="1537" t="s">
        <v>205</v>
      </c>
      <c r="E187" s="501"/>
      <c r="F187" s="521"/>
      <c r="G187" s="1098"/>
      <c r="H187" s="1393" t="s">
        <v>26</v>
      </c>
      <c r="I187" s="1394">
        <v>130</v>
      </c>
      <c r="J187" s="1397">
        <f>130+7</f>
        <v>137</v>
      </c>
      <c r="K187" s="1400">
        <v>100.4</v>
      </c>
      <c r="L187" s="1385">
        <v>100.4</v>
      </c>
      <c r="M187" s="1385"/>
      <c r="N187" s="1386"/>
      <c r="O187" s="1387">
        <v>100</v>
      </c>
      <c r="P187" s="1389">
        <v>100</v>
      </c>
      <c r="Q187" s="1104" t="s">
        <v>206</v>
      </c>
      <c r="R187" s="1124">
        <v>1</v>
      </c>
      <c r="S187" s="534">
        <v>1</v>
      </c>
      <c r="T187" s="534">
        <v>1</v>
      </c>
      <c r="U187" s="532">
        <v>1</v>
      </c>
      <c r="V187" s="12"/>
    </row>
    <row r="188" spans="1:26" ht="42.75" customHeight="1" x14ac:dyDescent="0.2">
      <c r="A188" s="442"/>
      <c r="B188" s="443"/>
      <c r="C188" s="671"/>
      <c r="D188" s="1539"/>
      <c r="E188" s="1125"/>
      <c r="F188" s="1126"/>
      <c r="G188" s="1127"/>
      <c r="H188" s="1392"/>
      <c r="I188" s="1396"/>
      <c r="J188" s="1399"/>
      <c r="K188" s="1369"/>
      <c r="L188" s="1370"/>
      <c r="M188" s="1370"/>
      <c r="N188" s="1372"/>
      <c r="O188" s="1388"/>
      <c r="P188" s="1391"/>
      <c r="Q188" s="1104" t="s">
        <v>314</v>
      </c>
      <c r="R188" s="976">
        <v>23300</v>
      </c>
      <c r="S188" s="80">
        <v>29000</v>
      </c>
      <c r="T188" s="80">
        <v>31450</v>
      </c>
      <c r="U188" s="46">
        <v>33400</v>
      </c>
      <c r="V188" s="12"/>
    </row>
    <row r="189" spans="1:26" ht="30.75" customHeight="1" x14ac:dyDescent="0.2">
      <c r="A189" s="122"/>
      <c r="B189" s="35"/>
      <c r="C189" s="60"/>
      <c r="D189" s="1441"/>
      <c r="E189" s="501"/>
      <c r="F189" s="521"/>
      <c r="G189" s="1098"/>
      <c r="H189" s="1362"/>
      <c r="I189" s="1395"/>
      <c r="J189" s="1398"/>
      <c r="K189" s="1368"/>
      <c r="L189" s="1365"/>
      <c r="M189" s="1365"/>
      <c r="N189" s="1371"/>
      <c r="O189" s="1363"/>
      <c r="P189" s="1390"/>
      <c r="Q189" s="1104" t="s">
        <v>315</v>
      </c>
      <c r="R189" s="1124">
        <v>5017</v>
      </c>
      <c r="S189" s="534">
        <v>5150</v>
      </c>
      <c r="T189" s="534">
        <v>5240</v>
      </c>
      <c r="U189" s="535">
        <v>5578</v>
      </c>
      <c r="V189" s="12"/>
    </row>
    <row r="190" spans="1:26" ht="30.75" customHeight="1" x14ac:dyDescent="0.2">
      <c r="A190" s="122"/>
      <c r="B190" s="35"/>
      <c r="C190" s="60"/>
      <c r="D190" s="1441"/>
      <c r="E190" s="501"/>
      <c r="F190" s="521"/>
      <c r="G190" s="1098"/>
      <c r="H190" s="1362"/>
      <c r="I190" s="1395"/>
      <c r="J190" s="1398"/>
      <c r="K190" s="1368"/>
      <c r="L190" s="1365"/>
      <c r="M190" s="1365"/>
      <c r="N190" s="1371"/>
      <c r="O190" s="1363"/>
      <c r="P190" s="1390"/>
      <c r="Q190" s="331" t="s">
        <v>316</v>
      </c>
      <c r="R190" s="613"/>
      <c r="S190" s="49">
        <v>1</v>
      </c>
      <c r="T190" s="49">
        <v>1</v>
      </c>
      <c r="U190" s="46">
        <v>1</v>
      </c>
      <c r="V190" s="12"/>
    </row>
    <row r="191" spans="1:26" ht="42" customHeight="1" x14ac:dyDescent="0.2">
      <c r="A191" s="122"/>
      <c r="B191" s="35"/>
      <c r="C191" s="60"/>
      <c r="D191" s="1442"/>
      <c r="E191" s="501"/>
      <c r="F191" s="521"/>
      <c r="G191" s="1098"/>
      <c r="H191" s="1392"/>
      <c r="I191" s="1396"/>
      <c r="J191" s="1399"/>
      <c r="K191" s="1369"/>
      <c r="L191" s="1370"/>
      <c r="M191" s="1370"/>
      <c r="N191" s="1372"/>
      <c r="O191" s="1388"/>
      <c r="P191" s="1391"/>
      <c r="Q191" s="293" t="s">
        <v>210</v>
      </c>
      <c r="R191" s="630">
        <v>5550</v>
      </c>
      <c r="S191" s="80">
        <v>5100</v>
      </c>
      <c r="T191" s="262">
        <v>5100</v>
      </c>
      <c r="U191" s="81">
        <v>5100</v>
      </c>
      <c r="V191" s="12"/>
      <c r="X191" s="7"/>
    </row>
    <row r="192" spans="1:26" ht="28.5" customHeight="1" x14ac:dyDescent="0.2">
      <c r="A192" s="122"/>
      <c r="B192" s="35"/>
      <c r="C192" s="154"/>
      <c r="D192" s="1538" t="s">
        <v>317</v>
      </c>
      <c r="E192" s="501"/>
      <c r="F192" s="521"/>
      <c r="G192" s="1098"/>
      <c r="H192" s="1548" t="s">
        <v>26</v>
      </c>
      <c r="I192" s="1756"/>
      <c r="J192" s="1759"/>
      <c r="K192" s="1756">
        <v>4</v>
      </c>
      <c r="L192" s="1679">
        <v>4</v>
      </c>
      <c r="M192" s="1679"/>
      <c r="N192" s="1759"/>
      <c r="O192" s="1542">
        <v>4</v>
      </c>
      <c r="P192" s="1751">
        <v>4</v>
      </c>
      <c r="Q192" s="293" t="s">
        <v>212</v>
      </c>
      <c r="R192" s="630"/>
      <c r="S192" s="80">
        <v>1</v>
      </c>
      <c r="T192" s="262">
        <v>1</v>
      </c>
      <c r="U192" s="81">
        <v>1</v>
      </c>
      <c r="V192" s="12"/>
      <c r="X192" s="7"/>
    </row>
    <row r="193" spans="1:28" ht="28.5" customHeight="1" x14ac:dyDescent="0.2">
      <c r="A193" s="122"/>
      <c r="B193" s="35"/>
      <c r="C193" s="154"/>
      <c r="D193" s="1539"/>
      <c r="E193" s="501"/>
      <c r="F193" s="521"/>
      <c r="G193" s="1098"/>
      <c r="H193" s="1770"/>
      <c r="I193" s="1757"/>
      <c r="J193" s="1760"/>
      <c r="K193" s="1757"/>
      <c r="L193" s="1762"/>
      <c r="M193" s="1762"/>
      <c r="N193" s="1760"/>
      <c r="O193" s="1768"/>
      <c r="P193" s="1752"/>
      <c r="Q193" s="293" t="s">
        <v>213</v>
      </c>
      <c r="R193" s="630"/>
      <c r="S193" s="80">
        <v>1</v>
      </c>
      <c r="T193" s="262"/>
      <c r="U193" s="81"/>
      <c r="V193" s="12"/>
      <c r="X193" s="7"/>
    </row>
    <row r="194" spans="1:28" ht="15.75" customHeight="1" x14ac:dyDescent="0.2">
      <c r="A194" s="122"/>
      <c r="B194" s="35"/>
      <c r="C194" s="154"/>
      <c r="D194" s="1537" t="s">
        <v>318</v>
      </c>
      <c r="E194" s="501"/>
      <c r="F194" s="521"/>
      <c r="G194" s="1098"/>
      <c r="H194" s="1769" t="s">
        <v>26</v>
      </c>
      <c r="I194" s="1755"/>
      <c r="J194" s="1758"/>
      <c r="K194" s="1755">
        <v>10</v>
      </c>
      <c r="L194" s="1763">
        <v>10</v>
      </c>
      <c r="M194" s="1761"/>
      <c r="N194" s="1758"/>
      <c r="O194" s="1767">
        <v>10</v>
      </c>
      <c r="P194" s="1753">
        <v>10</v>
      </c>
      <c r="Q194" s="1104" t="s">
        <v>215</v>
      </c>
      <c r="R194" s="1124"/>
      <c r="S194" s="534">
        <v>1</v>
      </c>
      <c r="T194" s="534"/>
      <c r="U194" s="535"/>
      <c r="V194" s="12"/>
      <c r="X194" s="7"/>
    </row>
    <row r="195" spans="1:28" ht="16.5" customHeight="1" x14ac:dyDescent="0.2">
      <c r="A195" s="122"/>
      <c r="B195" s="35"/>
      <c r="C195" s="154"/>
      <c r="D195" s="1538"/>
      <c r="E195" s="501"/>
      <c r="F195" s="521"/>
      <c r="G195" s="1098"/>
      <c r="H195" s="1548"/>
      <c r="I195" s="1756"/>
      <c r="J195" s="1759"/>
      <c r="K195" s="1756"/>
      <c r="L195" s="1764"/>
      <c r="M195" s="1679"/>
      <c r="N195" s="1759"/>
      <c r="O195" s="1542"/>
      <c r="P195" s="1751"/>
      <c r="Q195" s="1104" t="s">
        <v>319</v>
      </c>
      <c r="R195" s="1124"/>
      <c r="S195" s="534">
        <v>1</v>
      </c>
      <c r="T195" s="536"/>
      <c r="U195" s="535"/>
      <c r="V195" s="12"/>
      <c r="X195" s="7"/>
    </row>
    <row r="196" spans="1:28" ht="28.5" customHeight="1" x14ac:dyDescent="0.2">
      <c r="A196" s="122"/>
      <c r="B196" s="35"/>
      <c r="C196" s="154"/>
      <c r="D196" s="1539"/>
      <c r="E196" s="501"/>
      <c r="F196" s="521"/>
      <c r="G196" s="1098"/>
      <c r="H196" s="1770"/>
      <c r="I196" s="1757"/>
      <c r="J196" s="1760"/>
      <c r="K196" s="1757"/>
      <c r="L196" s="1765"/>
      <c r="M196" s="1762"/>
      <c r="N196" s="1760"/>
      <c r="O196" s="1768"/>
      <c r="P196" s="1752"/>
      <c r="Q196" s="1104" t="s">
        <v>217</v>
      </c>
      <c r="R196" s="1124"/>
      <c r="S196" s="534">
        <v>20</v>
      </c>
      <c r="T196" s="536">
        <v>70</v>
      </c>
      <c r="U196" s="535">
        <v>100</v>
      </c>
      <c r="V196" s="12"/>
      <c r="X196" s="7"/>
    </row>
    <row r="197" spans="1:28" ht="17.25" customHeight="1" x14ac:dyDescent="0.2">
      <c r="A197" s="122"/>
      <c r="B197" s="35"/>
      <c r="C197" s="154"/>
      <c r="D197" s="1537" t="s">
        <v>218</v>
      </c>
      <c r="E197" s="501"/>
      <c r="F197" s="521"/>
      <c r="G197" s="1098"/>
      <c r="H197" s="1739" t="s">
        <v>26</v>
      </c>
      <c r="I197" s="1755"/>
      <c r="J197" s="1758"/>
      <c r="K197" s="1755"/>
      <c r="L197" s="1761"/>
      <c r="M197" s="1763"/>
      <c r="N197" s="1742"/>
      <c r="O197" s="1767">
        <v>20</v>
      </c>
      <c r="P197" s="1753">
        <v>20</v>
      </c>
      <c r="Q197" s="1104" t="s">
        <v>219</v>
      </c>
      <c r="R197" s="1124"/>
      <c r="S197" s="534"/>
      <c r="T197" s="536">
        <v>1</v>
      </c>
      <c r="U197" s="535"/>
      <c r="V197" s="12"/>
      <c r="X197" s="7"/>
    </row>
    <row r="198" spans="1:28" ht="28.5" customHeight="1" x14ac:dyDescent="0.2">
      <c r="A198" s="122"/>
      <c r="B198" s="35"/>
      <c r="C198" s="154"/>
      <c r="D198" s="1538"/>
      <c r="E198" s="501"/>
      <c r="F198" s="521"/>
      <c r="G198" s="1098"/>
      <c r="H198" s="1540"/>
      <c r="I198" s="1756"/>
      <c r="J198" s="1759"/>
      <c r="K198" s="1756"/>
      <c r="L198" s="1679"/>
      <c r="M198" s="1764"/>
      <c r="N198" s="1743"/>
      <c r="O198" s="1542"/>
      <c r="P198" s="1751"/>
      <c r="Q198" s="1104" t="s">
        <v>320</v>
      </c>
      <c r="R198" s="1124"/>
      <c r="S198" s="534"/>
      <c r="T198" s="536">
        <v>1</v>
      </c>
      <c r="U198" s="535">
        <v>1</v>
      </c>
      <c r="V198" s="12"/>
      <c r="X198" s="7"/>
    </row>
    <row r="199" spans="1:28" ht="28.5" customHeight="1" x14ac:dyDescent="0.2">
      <c r="A199" s="122"/>
      <c r="B199" s="35"/>
      <c r="C199" s="154"/>
      <c r="D199" s="1538"/>
      <c r="E199" s="501"/>
      <c r="F199" s="521"/>
      <c r="G199" s="1098"/>
      <c r="H199" s="1540"/>
      <c r="I199" s="1756"/>
      <c r="J199" s="1759"/>
      <c r="K199" s="1756"/>
      <c r="L199" s="1679"/>
      <c r="M199" s="1764"/>
      <c r="N199" s="1743"/>
      <c r="O199" s="1542"/>
      <c r="P199" s="1751"/>
      <c r="Q199" s="1104" t="s">
        <v>221</v>
      </c>
      <c r="R199" s="1124"/>
      <c r="S199" s="534"/>
      <c r="T199" s="536">
        <v>30</v>
      </c>
      <c r="U199" s="535">
        <v>50</v>
      </c>
      <c r="V199" s="12"/>
      <c r="X199" s="7"/>
    </row>
    <row r="200" spans="1:28" ht="42" customHeight="1" x14ac:dyDescent="0.2">
      <c r="A200" s="122"/>
      <c r="B200" s="35"/>
      <c r="C200" s="154"/>
      <c r="D200" s="1539"/>
      <c r="E200" s="501"/>
      <c r="F200" s="521"/>
      <c r="G200" s="1098"/>
      <c r="H200" s="1754"/>
      <c r="I200" s="1757"/>
      <c r="J200" s="1760"/>
      <c r="K200" s="1757"/>
      <c r="L200" s="1762"/>
      <c r="M200" s="1765"/>
      <c r="N200" s="1766"/>
      <c r="O200" s="1768"/>
      <c r="P200" s="1752"/>
      <c r="Q200" s="1128" t="s">
        <v>222</v>
      </c>
      <c r="R200" s="1124"/>
      <c r="S200" s="1013"/>
      <c r="T200" s="536"/>
      <c r="U200" s="532">
        <v>20</v>
      </c>
      <c r="V200" s="12"/>
      <c r="X200" s="7"/>
    </row>
    <row r="201" spans="1:28" ht="28.5" customHeight="1" x14ac:dyDescent="0.2">
      <c r="A201" s="122"/>
      <c r="B201" s="35"/>
      <c r="C201" s="154"/>
      <c r="D201" s="1543" t="s">
        <v>223</v>
      </c>
      <c r="E201" s="538"/>
      <c r="F201" s="77"/>
      <c r="G201" s="125"/>
      <c r="H201" s="1739" t="s">
        <v>26</v>
      </c>
      <c r="I201" s="1740"/>
      <c r="J201" s="1742"/>
      <c r="K201" s="1744">
        <v>10</v>
      </c>
      <c r="L201" s="1732">
        <v>10</v>
      </c>
      <c r="M201" s="1732"/>
      <c r="N201" s="1733"/>
      <c r="O201" s="1735"/>
      <c r="P201" s="1736">
        <v>12</v>
      </c>
      <c r="Q201" s="1129" t="s">
        <v>321</v>
      </c>
      <c r="R201" s="613"/>
      <c r="S201" s="1113">
        <v>1</v>
      </c>
      <c r="T201" s="533"/>
      <c r="U201" s="541">
        <v>2</v>
      </c>
      <c r="V201" s="12"/>
      <c r="X201" s="7"/>
      <c r="Y201" s="7"/>
    </row>
    <row r="202" spans="1:28" ht="41.25" customHeight="1" x14ac:dyDescent="0.2">
      <c r="A202" s="122"/>
      <c r="B202" s="35"/>
      <c r="C202" s="154"/>
      <c r="D202" s="1544"/>
      <c r="E202" s="538"/>
      <c r="F202" s="77"/>
      <c r="G202" s="125"/>
      <c r="H202" s="1540"/>
      <c r="I202" s="1741"/>
      <c r="J202" s="1743"/>
      <c r="K202" s="1745"/>
      <c r="L202" s="1698"/>
      <c r="M202" s="1698"/>
      <c r="N202" s="1734"/>
      <c r="O202" s="1546"/>
      <c r="P202" s="1547"/>
      <c r="Q202" s="1129" t="s">
        <v>322</v>
      </c>
      <c r="R202" s="1075"/>
      <c r="S202" s="1113">
        <v>1</v>
      </c>
      <c r="T202" s="533"/>
      <c r="U202" s="541"/>
      <c r="V202" s="12"/>
      <c r="X202" s="7"/>
      <c r="Y202" s="7"/>
    </row>
    <row r="203" spans="1:28" ht="15" customHeight="1" thickBot="1" x14ac:dyDescent="0.25">
      <c r="A203" s="122"/>
      <c r="B203" s="35"/>
      <c r="C203" s="426"/>
      <c r="D203" s="326"/>
      <c r="E203" s="538"/>
      <c r="F203" s="491"/>
      <c r="G203" s="1069"/>
      <c r="H203" s="506" t="s">
        <v>30</v>
      </c>
      <c r="I203" s="493">
        <f>SUM(I182:I202)</f>
        <v>678</v>
      </c>
      <c r="J203" s="1085">
        <f t="shared" ref="J203:P203" si="12">SUM(J182:J202)</f>
        <v>684</v>
      </c>
      <c r="K203" s="1130">
        <f t="shared" si="12"/>
        <v>252.4</v>
      </c>
      <c r="L203" s="1073">
        <f t="shared" si="12"/>
        <v>252.4</v>
      </c>
      <c r="M203" s="1072">
        <f t="shared" si="12"/>
        <v>0</v>
      </c>
      <c r="N203" s="1073">
        <f t="shared" si="12"/>
        <v>0</v>
      </c>
      <c r="O203" s="493">
        <f t="shared" si="12"/>
        <v>217</v>
      </c>
      <c r="P203" s="493">
        <f t="shared" si="12"/>
        <v>146</v>
      </c>
      <c r="Q203" s="1131" t="s">
        <v>95</v>
      </c>
      <c r="R203" s="652"/>
      <c r="S203" s="1113"/>
      <c r="T203" s="543"/>
      <c r="U203" s="541">
        <v>1</v>
      </c>
      <c r="X203" s="7"/>
    </row>
    <row r="204" spans="1:28" ht="42" customHeight="1" x14ac:dyDescent="0.2">
      <c r="A204" s="112" t="s">
        <v>21</v>
      </c>
      <c r="B204" s="20" t="s">
        <v>51</v>
      </c>
      <c r="C204" s="178" t="s">
        <v>58</v>
      </c>
      <c r="D204" s="544" t="s">
        <v>226</v>
      </c>
      <c r="E204" s="545"/>
      <c r="F204" s="1516">
        <v>2</v>
      </c>
      <c r="G204" s="1088" t="s">
        <v>264</v>
      </c>
      <c r="H204" s="513"/>
      <c r="I204" s="1089"/>
      <c r="J204" s="1090"/>
      <c r="K204" s="546"/>
      <c r="L204" s="1132"/>
      <c r="M204" s="1133"/>
      <c r="N204" s="1134"/>
      <c r="O204" s="546"/>
      <c r="P204" s="547"/>
      <c r="Q204" s="1135"/>
      <c r="R204" s="1136"/>
      <c r="S204" s="1137"/>
      <c r="T204" s="549"/>
      <c r="U204" s="183"/>
      <c r="X204" s="7"/>
      <c r="Z204" s="7"/>
    </row>
    <row r="205" spans="1:28" ht="42" customHeight="1" x14ac:dyDescent="0.2">
      <c r="A205" s="122"/>
      <c r="B205" s="35"/>
      <c r="C205" s="60"/>
      <c r="D205" s="550" t="s">
        <v>227</v>
      </c>
      <c r="E205" s="551" t="s">
        <v>228</v>
      </c>
      <c r="F205" s="1517"/>
      <c r="G205" s="1069"/>
      <c r="H205" s="1138" t="s">
        <v>26</v>
      </c>
      <c r="I205" s="782">
        <v>15</v>
      </c>
      <c r="J205" s="873">
        <v>15</v>
      </c>
      <c r="K205" s="785"/>
      <c r="L205" s="786"/>
      <c r="M205" s="785"/>
      <c r="N205" s="908"/>
      <c r="O205" s="586">
        <v>30</v>
      </c>
      <c r="P205" s="587"/>
      <c r="Q205" s="899" t="s">
        <v>229</v>
      </c>
      <c r="R205" s="1139">
        <v>1</v>
      </c>
      <c r="S205" s="1140"/>
      <c r="T205" s="555">
        <v>1</v>
      </c>
      <c r="U205" s="556"/>
      <c r="X205" s="7"/>
      <c r="Y205" s="7"/>
    </row>
    <row r="206" spans="1:28" ht="29.25" customHeight="1" x14ac:dyDescent="0.2">
      <c r="A206" s="122"/>
      <c r="B206" s="35"/>
      <c r="C206" s="60"/>
      <c r="D206" s="557" t="s">
        <v>323</v>
      </c>
      <c r="E206" s="490"/>
      <c r="F206" s="1517"/>
      <c r="G206" s="1069"/>
      <c r="H206" s="439" t="s">
        <v>26</v>
      </c>
      <c r="I206" s="754"/>
      <c r="J206" s="877"/>
      <c r="K206" s="499"/>
      <c r="L206" s="774"/>
      <c r="M206" s="499"/>
      <c r="N206" s="1141"/>
      <c r="O206" s="89">
        <v>30</v>
      </c>
      <c r="P206" s="86">
        <v>35</v>
      </c>
      <c r="Q206" s="1104" t="s">
        <v>324</v>
      </c>
      <c r="R206" s="1142"/>
      <c r="S206" s="534"/>
      <c r="T206" s="534">
        <v>1</v>
      </c>
      <c r="U206" s="535"/>
      <c r="X206" s="7"/>
      <c r="Y206" s="7"/>
      <c r="AA206" s="7"/>
    </row>
    <row r="207" spans="1:28" ht="27" customHeight="1" x14ac:dyDescent="0.2">
      <c r="A207" s="122"/>
      <c r="B207" s="35"/>
      <c r="C207" s="60"/>
      <c r="D207" s="1737" t="s">
        <v>325</v>
      </c>
      <c r="E207" s="490"/>
      <c r="F207" s="1517"/>
      <c r="G207" s="1069"/>
      <c r="H207" s="1115" t="s">
        <v>26</v>
      </c>
      <c r="I207" s="1143">
        <v>89.3</v>
      </c>
      <c r="J207" s="873">
        <v>89.3</v>
      </c>
      <c r="K207" s="586"/>
      <c r="L207" s="786"/>
      <c r="M207" s="785"/>
      <c r="N207" s="908"/>
      <c r="O207" s="416"/>
      <c r="P207" s="417"/>
      <c r="Q207" s="1144" t="s">
        <v>326</v>
      </c>
      <c r="R207" s="1145">
        <v>1</v>
      </c>
      <c r="S207" s="534"/>
      <c r="T207" s="534"/>
      <c r="U207" s="535"/>
      <c r="X207" s="7"/>
      <c r="Y207" s="7"/>
      <c r="AB207" s="7"/>
    </row>
    <row r="208" spans="1:28" ht="29.25" customHeight="1" thickBot="1" x14ac:dyDescent="0.25">
      <c r="A208" s="137"/>
      <c r="B208" s="19"/>
      <c r="C208" s="503"/>
      <c r="D208" s="1738"/>
      <c r="E208" s="1366"/>
      <c r="F208" s="1518"/>
      <c r="G208" s="1146"/>
      <c r="H208" s="506" t="s">
        <v>30</v>
      </c>
      <c r="I208" s="493">
        <f>SUM(I205:I207)</f>
        <v>104.3</v>
      </c>
      <c r="J208" s="1085">
        <f t="shared" ref="J208:P208" si="13">SUM(J205:J207)</f>
        <v>104.3</v>
      </c>
      <c r="K208" s="493">
        <f t="shared" si="13"/>
        <v>0</v>
      </c>
      <c r="L208" s="1072">
        <f t="shared" si="13"/>
        <v>0</v>
      </c>
      <c r="M208" s="1073">
        <f t="shared" si="13"/>
        <v>0</v>
      </c>
      <c r="N208" s="1074">
        <f t="shared" si="13"/>
        <v>0</v>
      </c>
      <c r="O208" s="493">
        <f t="shared" si="13"/>
        <v>60</v>
      </c>
      <c r="P208" s="1147">
        <f t="shared" si="13"/>
        <v>35</v>
      </c>
      <c r="Q208" s="1443" t="s">
        <v>327</v>
      </c>
      <c r="R208" s="1444"/>
      <c r="S208" s="564"/>
      <c r="T208" s="564">
        <v>10</v>
      </c>
      <c r="U208" s="565">
        <v>20</v>
      </c>
      <c r="Y208" s="7"/>
    </row>
    <row r="209" spans="1:29" ht="27.75" customHeight="1" x14ac:dyDescent="0.2">
      <c r="A209" s="112" t="s">
        <v>21</v>
      </c>
      <c r="B209" s="20" t="s">
        <v>51</v>
      </c>
      <c r="C209" s="1148" t="s">
        <v>66</v>
      </c>
      <c r="D209" s="238" t="s">
        <v>328</v>
      </c>
      <c r="E209" s="1149"/>
      <c r="F209" s="1150"/>
      <c r="G209" s="1151"/>
      <c r="H209" s="1152"/>
      <c r="I209" s="1153"/>
      <c r="J209" s="932"/>
      <c r="K209" s="1154"/>
      <c r="L209" s="1155"/>
      <c r="M209" s="1156"/>
      <c r="N209" s="1157"/>
      <c r="O209" s="1154"/>
      <c r="P209" s="951"/>
      <c r="Q209" s="1158"/>
      <c r="R209" s="1159"/>
      <c r="S209" s="1160"/>
      <c r="T209" s="1161"/>
      <c r="U209" s="1162"/>
      <c r="Z209" s="7"/>
    </row>
    <row r="210" spans="1:29" ht="27" customHeight="1" x14ac:dyDescent="0.2">
      <c r="A210" s="451"/>
      <c r="B210" s="35"/>
      <c r="C210" s="1163"/>
      <c r="D210" s="1746" t="s">
        <v>329</v>
      </c>
      <c r="E210" s="1748" t="s">
        <v>330</v>
      </c>
      <c r="F210" s="71">
        <v>2</v>
      </c>
      <c r="G210" s="639" t="s">
        <v>264</v>
      </c>
      <c r="H210" s="225" t="s">
        <v>26</v>
      </c>
      <c r="I210" s="754">
        <v>3</v>
      </c>
      <c r="J210" s="629">
        <v>3</v>
      </c>
      <c r="K210" s="85"/>
      <c r="L210" s="396"/>
      <c r="M210" s="324"/>
      <c r="N210" s="847"/>
      <c r="O210" s="85"/>
      <c r="P210" s="99"/>
      <c r="Q210" s="1749" t="s">
        <v>331</v>
      </c>
      <c r="R210" s="824">
        <v>1</v>
      </c>
      <c r="S210" s="58"/>
      <c r="T210" s="172"/>
      <c r="U210" s="50"/>
      <c r="W210" s="7"/>
      <c r="Y210" s="7"/>
    </row>
    <row r="211" spans="1:29" ht="15" customHeight="1" thickBot="1" x14ac:dyDescent="0.25">
      <c r="A211" s="137"/>
      <c r="B211" s="19"/>
      <c r="C211" s="1164"/>
      <c r="D211" s="1747"/>
      <c r="E211" s="1618"/>
      <c r="F211" s="505"/>
      <c r="G211" s="1146"/>
      <c r="H211" s="506" t="s">
        <v>30</v>
      </c>
      <c r="I211" s="493">
        <f>SUM(I210:I210)</f>
        <v>3</v>
      </c>
      <c r="J211" s="1165">
        <f>SUM(J209:J210)</f>
        <v>3</v>
      </c>
      <c r="K211" s="1166"/>
      <c r="L211" s="1167"/>
      <c r="M211" s="1168"/>
      <c r="N211" s="1169"/>
      <c r="O211" s="1166"/>
      <c r="P211" s="1170"/>
      <c r="Q211" s="1750"/>
      <c r="R211" s="1171"/>
      <c r="S211" s="1172"/>
      <c r="T211" s="1173"/>
      <c r="U211" s="352"/>
      <c r="X211" s="7"/>
    </row>
    <row r="212" spans="1:29" ht="14.25" customHeight="1" thickBot="1" x14ac:dyDescent="0.25">
      <c r="A212" s="566" t="s">
        <v>21</v>
      </c>
      <c r="B212" s="567" t="s">
        <v>51</v>
      </c>
      <c r="C212" s="1519" t="s">
        <v>105</v>
      </c>
      <c r="D212" s="1520"/>
      <c r="E212" s="1520"/>
      <c r="F212" s="1520"/>
      <c r="G212" s="1520"/>
      <c r="H212" s="1521"/>
      <c r="I212" s="1174">
        <f>I208+I180+I173+I211+I203</f>
        <v>807.3</v>
      </c>
      <c r="J212" s="1057">
        <f t="shared" ref="J212:P212" si="14">J208+J180+J173+J211+J203</f>
        <v>803.3</v>
      </c>
      <c r="K212" s="1060">
        <f t="shared" si="14"/>
        <v>264.8</v>
      </c>
      <c r="L212" s="1174">
        <f t="shared" si="14"/>
        <v>264.8</v>
      </c>
      <c r="M212" s="1058">
        <f t="shared" si="14"/>
        <v>0</v>
      </c>
      <c r="N212" s="1175">
        <f t="shared" si="14"/>
        <v>0</v>
      </c>
      <c r="O212" s="1174">
        <f t="shared" si="14"/>
        <v>309.5</v>
      </c>
      <c r="P212" s="1061">
        <f t="shared" si="14"/>
        <v>213</v>
      </c>
      <c r="Q212" s="1522"/>
      <c r="R212" s="1523"/>
      <c r="S212" s="1523"/>
      <c r="T212" s="1523"/>
      <c r="U212" s="1524"/>
    </row>
    <row r="213" spans="1:29" ht="14.25" customHeight="1" thickBot="1" x14ac:dyDescent="0.25">
      <c r="A213" s="18" t="s">
        <v>21</v>
      </c>
      <c r="B213" s="1525" t="s">
        <v>233</v>
      </c>
      <c r="C213" s="1526"/>
      <c r="D213" s="1526"/>
      <c r="E213" s="1526"/>
      <c r="F213" s="1526"/>
      <c r="G213" s="1526"/>
      <c r="H213" s="1527"/>
      <c r="I213" s="1176">
        <f>+I212+I169+I71</f>
        <v>8373.5</v>
      </c>
      <c r="J213" s="1177">
        <f t="shared" ref="J213:P213" si="15">+J212+J169+J71</f>
        <v>8707.1999999999989</v>
      </c>
      <c r="K213" s="569">
        <f t="shared" si="15"/>
        <v>8966.5000000000018</v>
      </c>
      <c r="L213" s="1178">
        <f t="shared" si="15"/>
        <v>7532.3</v>
      </c>
      <c r="M213" s="1176">
        <f t="shared" si="15"/>
        <v>2408</v>
      </c>
      <c r="N213" s="1179">
        <f t="shared" si="15"/>
        <v>1434.2000000000003</v>
      </c>
      <c r="O213" s="1176">
        <f t="shared" si="15"/>
        <v>10545.800000000001</v>
      </c>
      <c r="P213" s="570">
        <f t="shared" si="15"/>
        <v>10057.200000000003</v>
      </c>
      <c r="Q213" s="1528"/>
      <c r="R213" s="1529"/>
      <c r="S213" s="1529"/>
      <c r="T213" s="1529"/>
      <c r="U213" s="1530"/>
    </row>
    <row r="214" spans="1:29" ht="14.25" customHeight="1" thickBot="1" x14ac:dyDescent="0.25">
      <c r="A214" s="571" t="s">
        <v>77</v>
      </c>
      <c r="B214" s="1531" t="s">
        <v>234</v>
      </c>
      <c r="C214" s="1532"/>
      <c r="D214" s="1532"/>
      <c r="E214" s="1532"/>
      <c r="F214" s="1532"/>
      <c r="G214" s="1532"/>
      <c r="H214" s="1533"/>
      <c r="I214" s="1180">
        <f>+I213</f>
        <v>8373.5</v>
      </c>
      <c r="J214" s="1181">
        <f t="shared" ref="J214:P214" si="16">+J213</f>
        <v>8707.1999999999989</v>
      </c>
      <c r="K214" s="572">
        <f t="shared" si="16"/>
        <v>8966.5000000000018</v>
      </c>
      <c r="L214" s="1182">
        <f t="shared" si="16"/>
        <v>7532.3</v>
      </c>
      <c r="M214" s="1180">
        <f t="shared" si="16"/>
        <v>2408</v>
      </c>
      <c r="N214" s="1183">
        <f t="shared" si="16"/>
        <v>1434.2000000000003</v>
      </c>
      <c r="O214" s="1180">
        <f t="shared" si="16"/>
        <v>10545.800000000001</v>
      </c>
      <c r="P214" s="573">
        <f t="shared" si="16"/>
        <v>10057.200000000003</v>
      </c>
      <c r="Q214" s="1534"/>
      <c r="R214" s="1535"/>
      <c r="S214" s="1535"/>
      <c r="T214" s="1535"/>
      <c r="U214" s="1536"/>
    </row>
    <row r="215" spans="1:29" ht="16.5" customHeight="1" x14ac:dyDescent="0.2">
      <c r="A215" s="1727" t="s">
        <v>332</v>
      </c>
      <c r="B215" s="1727"/>
      <c r="C215" s="1727"/>
      <c r="D215" s="1727"/>
      <c r="E215" s="1727"/>
      <c r="F215" s="1727"/>
      <c r="G215" s="1727"/>
      <c r="H215" s="1727"/>
      <c r="I215" s="1727"/>
      <c r="J215" s="1727"/>
      <c r="K215" s="1727"/>
      <c r="L215" s="1727"/>
      <c r="M215" s="1727"/>
      <c r="N215" s="1727"/>
      <c r="O215" s="1727"/>
      <c r="P215" s="1727"/>
      <c r="Q215" s="1727"/>
      <c r="R215" s="1727"/>
      <c r="S215" s="1727"/>
      <c r="T215" s="1727"/>
      <c r="U215" s="1727"/>
      <c r="V215" s="1727"/>
      <c r="W215" s="1727"/>
      <c r="X215" s="1727"/>
      <c r="Y215" s="1727"/>
      <c r="Z215" s="1727"/>
      <c r="AA215" s="1728"/>
      <c r="AB215" s="1728"/>
      <c r="AC215" s="1728"/>
    </row>
    <row r="216" spans="1:29" ht="20.25" customHeight="1" x14ac:dyDescent="0.2">
      <c r="A216" s="1727" t="s">
        <v>333</v>
      </c>
      <c r="B216" s="1727"/>
      <c r="C216" s="1727"/>
      <c r="D216" s="1727"/>
      <c r="E216" s="1727"/>
      <c r="F216" s="1727"/>
      <c r="G216" s="1727"/>
      <c r="H216" s="1727"/>
      <c r="I216" s="1727"/>
      <c r="J216" s="1727"/>
      <c r="K216" s="1727"/>
      <c r="L216" s="1727"/>
      <c r="M216" s="1727"/>
      <c r="N216" s="1727"/>
      <c r="O216" s="1727"/>
      <c r="P216" s="1727"/>
      <c r="Q216" s="1727"/>
      <c r="R216" s="1727"/>
      <c r="S216" s="1727"/>
      <c r="T216" s="1727"/>
      <c r="U216" s="1727"/>
      <c r="V216" s="1727"/>
      <c r="W216" s="1727"/>
      <c r="X216" s="1727"/>
      <c r="Y216" s="1727"/>
      <c r="Z216" s="1727"/>
      <c r="AA216" s="1728"/>
      <c r="AB216" s="1728"/>
      <c r="AC216" s="1728"/>
    </row>
    <row r="217" spans="1:29" ht="18" customHeight="1" thickBot="1" x14ac:dyDescent="0.25">
      <c r="A217" s="1729" t="s">
        <v>235</v>
      </c>
      <c r="B217" s="1729"/>
      <c r="C217" s="1729"/>
      <c r="D217" s="1729"/>
      <c r="E217" s="1729"/>
      <c r="F217" s="1729"/>
      <c r="G217" s="1729"/>
      <c r="H217" s="1729"/>
      <c r="I217" s="1729"/>
      <c r="J217" s="1729"/>
      <c r="K217" s="1729"/>
      <c r="L217" s="1729"/>
      <c r="M217" s="1729"/>
      <c r="N217" s="1729"/>
      <c r="O217" s="1729"/>
      <c r="P217" s="1184"/>
      <c r="Q217" s="574"/>
      <c r="R217" s="1185"/>
      <c r="S217" s="575"/>
      <c r="T217" s="575"/>
      <c r="U217" s="575"/>
    </row>
    <row r="218" spans="1:29" ht="63.75" customHeight="1" x14ac:dyDescent="0.2">
      <c r="A218" s="1513" t="s">
        <v>236</v>
      </c>
      <c r="B218" s="1514"/>
      <c r="C218" s="1514"/>
      <c r="D218" s="1514"/>
      <c r="E218" s="1514"/>
      <c r="F218" s="1514"/>
      <c r="G218" s="1514"/>
      <c r="H218" s="1515"/>
      <c r="I218" s="1186" t="s">
        <v>334</v>
      </c>
      <c r="J218" s="1187" t="s">
        <v>257</v>
      </c>
      <c r="K218" s="1730" t="s">
        <v>12</v>
      </c>
      <c r="L218" s="1731"/>
      <c r="M218" s="1731"/>
      <c r="N218" s="1731"/>
      <c r="O218" s="577" t="s">
        <v>238</v>
      </c>
      <c r="P218" s="577" t="s">
        <v>239</v>
      </c>
      <c r="Q218" s="578"/>
      <c r="R218" s="1500"/>
      <c r="S218" s="1500"/>
      <c r="T218" s="1500"/>
      <c r="U218" s="1500"/>
    </row>
    <row r="219" spans="1:29" ht="15.75" customHeight="1" x14ac:dyDescent="0.2">
      <c r="A219" s="1503" t="s">
        <v>240</v>
      </c>
      <c r="B219" s="1504"/>
      <c r="C219" s="1504"/>
      <c r="D219" s="1504"/>
      <c r="E219" s="1504"/>
      <c r="F219" s="1504"/>
      <c r="G219" s="1504"/>
      <c r="H219" s="1505"/>
      <c r="I219" s="1188">
        <f t="shared" ref="I219:P219" si="17">SUM(I220:I226)</f>
        <v>7577.9</v>
      </c>
      <c r="J219" s="1188">
        <f t="shared" si="17"/>
        <v>7911.6</v>
      </c>
      <c r="K219" s="579">
        <f t="shared" si="17"/>
        <v>7669.4000000000015</v>
      </c>
      <c r="L219" s="1189">
        <f t="shared" si="17"/>
        <v>7170.800000000002</v>
      </c>
      <c r="M219" s="1190">
        <f t="shared" si="17"/>
        <v>2403.3000000000006</v>
      </c>
      <c r="N219" s="1191">
        <f t="shared" si="17"/>
        <v>498.59999999999997</v>
      </c>
      <c r="O219" s="580">
        <f t="shared" si="17"/>
        <v>9239.4000000000033</v>
      </c>
      <c r="P219" s="580">
        <f t="shared" ca="1" si="17"/>
        <v>9855.2000000000025</v>
      </c>
      <c r="Q219" s="578"/>
      <c r="R219" s="1500"/>
      <c r="S219" s="1500"/>
      <c r="T219" s="1500"/>
      <c r="U219" s="1500"/>
    </row>
    <row r="220" spans="1:29" ht="13.5" customHeight="1" x14ac:dyDescent="0.2">
      <c r="A220" s="1506" t="s">
        <v>241</v>
      </c>
      <c r="B220" s="1507"/>
      <c r="C220" s="1507"/>
      <c r="D220" s="1507"/>
      <c r="E220" s="1507"/>
      <c r="F220" s="1507"/>
      <c r="G220" s="1507"/>
      <c r="H220" s="1508"/>
      <c r="I220" s="1192">
        <f>SUMIF(H14:H210,"sb",I14:I210)</f>
        <v>6903.0999999999995</v>
      </c>
      <c r="J220" s="1192">
        <f>SUMIF(H14:H210,"sb",J14:J210)</f>
        <v>7138</v>
      </c>
      <c r="K220" s="581">
        <f>SUMIF(H14:H202,"sb",K14:K202)</f>
        <v>6781.7000000000016</v>
      </c>
      <c r="L220" s="1193">
        <f>SUMIF(H14:H202,"sb",L14:L202)</f>
        <v>6364.1000000000013</v>
      </c>
      <c r="M220" s="1194">
        <f>SUMIF(H14:H202,"sb",M14:M202)</f>
        <v>2391.4000000000005</v>
      </c>
      <c r="N220" s="1192">
        <f>SUMIF(H14:H202,"sb",N14:N202)</f>
        <v>417.59999999999997</v>
      </c>
      <c r="O220" s="397">
        <f>SUMIF(H14:H210,"sb",O14:O210)</f>
        <v>8596.0000000000018</v>
      </c>
      <c r="P220" s="397">
        <f ca="1">SUMIF(H14:H211,"sb",P14:P210)</f>
        <v>9204.4000000000015</v>
      </c>
      <c r="Q220" s="582"/>
      <c r="R220" s="1501"/>
      <c r="S220" s="1501"/>
      <c r="T220" s="1501"/>
      <c r="U220" s="1501"/>
    </row>
    <row r="221" spans="1:29" ht="15" customHeight="1" x14ac:dyDescent="0.2">
      <c r="A221" s="1509" t="s">
        <v>335</v>
      </c>
      <c r="B221" s="1510"/>
      <c r="C221" s="1510"/>
      <c r="D221" s="1510"/>
      <c r="E221" s="1510"/>
      <c r="F221" s="1510"/>
      <c r="G221" s="1510"/>
      <c r="H221" s="1511"/>
      <c r="I221" s="1192">
        <f>SUMIF(H19:H202,"sb(vb)",I19:I202)</f>
        <v>0</v>
      </c>
      <c r="J221" s="1192">
        <f>SUMIF(H19:H202,"sb(vb)",J19:J202)</f>
        <v>14</v>
      </c>
      <c r="K221" s="581">
        <f>SUMIF(H19:H202,"sb(vb)",K19:K202)</f>
        <v>0</v>
      </c>
      <c r="L221" s="1193">
        <f>SUMIF(H19:H202,"sb(vb)",L19:L202)</f>
        <v>0</v>
      </c>
      <c r="M221" s="1194">
        <f>SUMIF(H19:H202,"sb(vb)",M19:M202)</f>
        <v>0</v>
      </c>
      <c r="N221" s="1192">
        <f>SUMIF(H19:H202,"sb(vb)",N19:N202)</f>
        <v>0</v>
      </c>
      <c r="O221" s="397">
        <f>SUMIF(H14:H202,"sb(vb)",O14:O202)</f>
        <v>0</v>
      </c>
      <c r="P221" s="397">
        <f>SUMIF(H19:H202,"sb(vb)",P19:P202)</f>
        <v>0</v>
      </c>
      <c r="Q221" s="582"/>
      <c r="R221" s="1195"/>
      <c r="S221" s="582"/>
      <c r="T221" s="582"/>
      <c r="U221" s="582"/>
    </row>
    <row r="222" spans="1:29" ht="27.75" customHeight="1" x14ac:dyDescent="0.2">
      <c r="A222" s="1509" t="s">
        <v>242</v>
      </c>
      <c r="B222" s="1510"/>
      <c r="C222" s="1510"/>
      <c r="D222" s="1510"/>
      <c r="E222" s="1510"/>
      <c r="F222" s="1510"/>
      <c r="G222" s="1510"/>
      <c r="H222" s="1511"/>
      <c r="I222" s="1192"/>
      <c r="J222" s="1192"/>
      <c r="K222" s="581">
        <f>SUMIF(H20:H203,"sb(esa)",K20:K203)</f>
        <v>46</v>
      </c>
      <c r="L222" s="1193">
        <f>SUMIF(H20:H203,"sb(esa)",L20:L203)</f>
        <v>20.6</v>
      </c>
      <c r="M222" s="1193">
        <f>SUMIF(H20:H203,"sb(esa)",M20:M203)</f>
        <v>0</v>
      </c>
      <c r="N222" s="1194">
        <f>SUMIF(H20:H203,"sb(esa)",N20:N203)</f>
        <v>25.4</v>
      </c>
      <c r="O222" s="397"/>
      <c r="P222" s="397"/>
      <c r="Q222" s="582"/>
      <c r="R222" s="1195"/>
      <c r="S222" s="582"/>
      <c r="T222" s="582"/>
      <c r="U222" s="582"/>
    </row>
    <row r="223" spans="1:29" ht="14.25" customHeight="1" x14ac:dyDescent="0.2">
      <c r="A223" s="1506" t="s">
        <v>243</v>
      </c>
      <c r="B223" s="1507"/>
      <c r="C223" s="1507"/>
      <c r="D223" s="1507"/>
      <c r="E223" s="1507"/>
      <c r="F223" s="1507"/>
      <c r="G223" s="1507"/>
      <c r="H223" s="1508"/>
      <c r="I223" s="1192">
        <f>SUMIF(H19:H202,"sb(l)",I19:I202)</f>
        <v>39.5</v>
      </c>
      <c r="J223" s="1192">
        <f>SUMIF(H19:H202,"sb(l)",J19:J202)</f>
        <v>39.5</v>
      </c>
      <c r="K223" s="581">
        <f>SUMIF(H20:H209,"sb(l)",K20:K209)</f>
        <v>205.10000000000002</v>
      </c>
      <c r="L223" s="1193">
        <f>SUMIF(H20:H203,"sb(l)",L20:L203)</f>
        <v>157.60000000000002</v>
      </c>
      <c r="M223" s="1194"/>
      <c r="N223" s="1192">
        <f>SUMIF(H20:H209,"sb(l)",N20:N209)</f>
        <v>47.5</v>
      </c>
      <c r="O223" s="397"/>
      <c r="P223" s="397"/>
      <c r="Q223" s="582"/>
      <c r="R223" s="1195"/>
      <c r="S223" s="582"/>
      <c r="T223" s="582"/>
      <c r="U223" s="582"/>
    </row>
    <row r="224" spans="1:29" ht="14.25" customHeight="1" x14ac:dyDescent="0.2">
      <c r="A224" s="1506" t="s">
        <v>244</v>
      </c>
      <c r="B224" s="1507"/>
      <c r="C224" s="1507"/>
      <c r="D224" s="1507"/>
      <c r="E224" s="1507"/>
      <c r="F224" s="1507"/>
      <c r="G224" s="1507"/>
      <c r="H224" s="1508"/>
      <c r="I224" s="1192">
        <f>SUMIF(H19:H202,"sb(vr)",I19:I202)</f>
        <v>172.9</v>
      </c>
      <c r="J224" s="1192">
        <f>SUMIF(H19:H202,"sb(vr)",J19:J202)</f>
        <v>179.1</v>
      </c>
      <c r="K224" s="581">
        <f>SUMIF(H18:H202,"sb(vr)",K18:K202)</f>
        <v>222.7</v>
      </c>
      <c r="L224" s="1193">
        <f>SUMIF(H18:H202,"sb(vr)",L18:L202)</f>
        <v>222.7</v>
      </c>
      <c r="M224" s="1194">
        <f>SUMIF(H18:H202,"sb(vr)",M18:M202)</f>
        <v>0</v>
      </c>
      <c r="N224" s="1192">
        <f>SUMIF(H18:H202,"sb(vr)",N18:N202)</f>
        <v>0</v>
      </c>
      <c r="O224" s="397">
        <f>SUMIF(H14:H202,"sb(vr)",O14:O202)</f>
        <v>222.7</v>
      </c>
      <c r="P224" s="397">
        <f>SUMIF(H14:H202,"sb(vr)",P14:P202)</f>
        <v>222.7</v>
      </c>
      <c r="Q224" s="3"/>
      <c r="R224" s="1195"/>
      <c r="S224" s="582"/>
      <c r="T224" s="582"/>
      <c r="U224" s="582"/>
    </row>
    <row r="225" spans="1:26" x14ac:dyDescent="0.2">
      <c r="A225" s="1509" t="s">
        <v>245</v>
      </c>
      <c r="B225" s="1510"/>
      <c r="C225" s="1510"/>
      <c r="D225" s="1510"/>
      <c r="E225" s="1510"/>
      <c r="F225" s="1510"/>
      <c r="G225" s="1510"/>
      <c r="H225" s="1511"/>
      <c r="I225" s="1196">
        <f>SUMIF(H19:H202,"sb(sp)",I19:I202)</f>
        <v>400.1</v>
      </c>
      <c r="J225" s="1196">
        <f>SUMIF(H19:H202,"sb(sp)",J19:J202)</f>
        <v>478.7</v>
      </c>
      <c r="K225" s="583">
        <f>SUMIF(H18:H202,"sb(sp)",K18:K202)</f>
        <v>413.90000000000003</v>
      </c>
      <c r="L225" s="1197">
        <f>SUMIF(H18:H202,"sb(sp)",L18:L202)</f>
        <v>405.8</v>
      </c>
      <c r="M225" s="1198">
        <f>SUMIF(H18:H202,"sb(sp)",M18:M202)</f>
        <v>11.9</v>
      </c>
      <c r="N225" s="1199">
        <f>SUMIF(H18:H202,"sb(sp)",N18:N202)</f>
        <v>8.1</v>
      </c>
      <c r="O225" s="584">
        <f>SUMIF(H22:H202,"sb(sp)",O22:O202)</f>
        <v>420.7</v>
      </c>
      <c r="P225" s="584">
        <f>SUMIF(H22:H202,"sb(sp)",P22:P202)</f>
        <v>428.1</v>
      </c>
      <c r="Q225" s="585"/>
      <c r="R225" s="1501"/>
      <c r="S225" s="1501"/>
      <c r="T225" s="1501"/>
      <c r="U225" s="1501"/>
    </row>
    <row r="226" spans="1:26" x14ac:dyDescent="0.2">
      <c r="A226" s="1509" t="s">
        <v>246</v>
      </c>
      <c r="B226" s="1510"/>
      <c r="C226" s="1510"/>
      <c r="D226" s="1510"/>
      <c r="E226" s="1510"/>
      <c r="F226" s="1510"/>
      <c r="G226" s="1510"/>
      <c r="H226" s="1511"/>
      <c r="I226" s="1196">
        <f>SUMIF(H22:H202,"sb(spl)",I22:I202)</f>
        <v>62.3</v>
      </c>
      <c r="J226" s="1196">
        <f>SUMIF(H22:H202,"sb(spl)",J22:J202)</f>
        <v>62.3</v>
      </c>
      <c r="K226" s="586">
        <f>SUMIF(H22:H202,"sb(spl)",K22:K202)</f>
        <v>0</v>
      </c>
      <c r="L226" s="786">
        <f>SUMIF(H22:H202,"sb(spl)",L22:L202)</f>
        <v>0</v>
      </c>
      <c r="M226" s="785">
        <f>SUMIF(H22:H202,"sb(spl)",M22:M202)</f>
        <v>0</v>
      </c>
      <c r="N226" s="1196">
        <f>SUMIF(H22:H202,"sb(spl)",N22:N202)</f>
        <v>0</v>
      </c>
      <c r="O226" s="587">
        <f>SUMIF(H22:H202,"sb(spl)",O22:O202)</f>
        <v>0</v>
      </c>
      <c r="P226" s="587">
        <f>SUMIF(H22:H202,"sb(spl)",P22:P202)</f>
        <v>0</v>
      </c>
      <c r="Q226" s="585"/>
      <c r="R226" s="1195"/>
      <c r="S226" s="582"/>
      <c r="T226" s="582"/>
      <c r="U226" s="582"/>
    </row>
    <row r="227" spans="1:26" x14ac:dyDescent="0.2">
      <c r="A227" s="1503" t="s">
        <v>247</v>
      </c>
      <c r="B227" s="1504"/>
      <c r="C227" s="1504"/>
      <c r="D227" s="1504"/>
      <c r="E227" s="1504"/>
      <c r="F227" s="1504"/>
      <c r="G227" s="1504"/>
      <c r="H227" s="1505"/>
      <c r="I227" s="1188">
        <f>SUM(I228:I230)</f>
        <v>795.60000000000014</v>
      </c>
      <c r="J227" s="1188">
        <f t="shared" ref="J227:O227" si="18">SUM(J228:J230)</f>
        <v>795.60000000000014</v>
      </c>
      <c r="K227" s="588">
        <f t="shared" si="18"/>
        <v>1297.1000000000001</v>
      </c>
      <c r="L227" s="1200">
        <f t="shared" si="18"/>
        <v>361.5</v>
      </c>
      <c r="M227" s="1201">
        <f t="shared" si="18"/>
        <v>4.7</v>
      </c>
      <c r="N227" s="1188">
        <f t="shared" si="18"/>
        <v>935.60000000000014</v>
      </c>
      <c r="O227" s="589">
        <f t="shared" si="18"/>
        <v>1306.3999999999999</v>
      </c>
      <c r="P227" s="589">
        <f>SUM(P228:P230)</f>
        <v>202</v>
      </c>
      <c r="Q227" s="578"/>
      <c r="R227" s="1500"/>
      <c r="S227" s="1500"/>
      <c r="T227" s="1500"/>
      <c r="U227" s="1500"/>
    </row>
    <row r="228" spans="1:26" x14ac:dyDescent="0.2">
      <c r="A228" s="1506" t="s">
        <v>248</v>
      </c>
      <c r="B228" s="1507"/>
      <c r="C228" s="1507"/>
      <c r="D228" s="1507"/>
      <c r="E228" s="1507"/>
      <c r="F228" s="1507"/>
      <c r="G228" s="1507"/>
      <c r="H228" s="1508"/>
      <c r="I228" s="1192">
        <f>SUMIF(H19:H202,"es",I19:I202)</f>
        <v>672.90000000000009</v>
      </c>
      <c r="J228" s="1192">
        <f>SUMIF(H19:H202,"es",J19:J202)</f>
        <v>672.90000000000009</v>
      </c>
      <c r="K228" s="581">
        <f>SUMIF(H18:H202,"es",K18:K202)</f>
        <v>1232.4000000000001</v>
      </c>
      <c r="L228" s="1193">
        <f>SUMIF(H18:H202,"es",L18:L202)</f>
        <v>361.5</v>
      </c>
      <c r="M228" s="1194">
        <f>SUMIF(H18:H202,"es",M18:M202)</f>
        <v>4.7</v>
      </c>
      <c r="N228" s="1192">
        <f>SUMIF(H18:H202,"es",N18:N202)</f>
        <v>870.90000000000009</v>
      </c>
      <c r="O228" s="397">
        <f>SUMIF(H22:H202,"es",O22:O202)</f>
        <v>1282.8</v>
      </c>
      <c r="P228" s="397">
        <f>SUMIF(H22:H202,"es",P22:P202)</f>
        <v>202</v>
      </c>
      <c r="Q228" s="582"/>
      <c r="R228" s="1501"/>
      <c r="S228" s="1501"/>
      <c r="T228" s="1501"/>
      <c r="U228" s="1501"/>
    </row>
    <row r="229" spans="1:26" x14ac:dyDescent="0.2">
      <c r="A229" s="1506" t="s">
        <v>249</v>
      </c>
      <c r="B229" s="1507"/>
      <c r="C229" s="1507"/>
      <c r="D229" s="1507"/>
      <c r="E229" s="1507"/>
      <c r="F229" s="1507"/>
      <c r="G229" s="1507"/>
      <c r="H229" s="1508"/>
      <c r="I229" s="1192">
        <f>SUMIF(H22:H202,"LRVB",I22:I202)</f>
        <v>58</v>
      </c>
      <c r="J229" s="1192">
        <f>SUMIF(H22:H202,"LRVB",J22:J202)</f>
        <v>58</v>
      </c>
      <c r="K229" s="581">
        <f>SUMIF(H22:H202,"LRVB",K22:K202)</f>
        <v>0</v>
      </c>
      <c r="L229" s="1193">
        <f>SUMIF(H22:H202,"LRVB",L22:L202)</f>
        <v>0</v>
      </c>
      <c r="M229" s="1194">
        <f>SUMIF(H22:H202,"LRVB",M22:M202)</f>
        <v>0</v>
      </c>
      <c r="N229" s="1192">
        <f>SUMIF(H22:H202,"LRVB",N22:N202)</f>
        <v>0</v>
      </c>
      <c r="O229" s="397">
        <f>SUMIF(H22:H202,"LRVB",O22:O202)</f>
        <v>0</v>
      </c>
      <c r="P229" s="397">
        <f>SUMIF(H22:H202,"LRVB",P22:P202)</f>
        <v>0</v>
      </c>
      <c r="Q229" s="582"/>
      <c r="R229" s="1195"/>
      <c r="S229" s="582"/>
      <c r="T229" s="582"/>
      <c r="U229" s="582"/>
    </row>
    <row r="230" spans="1:26" x14ac:dyDescent="0.2">
      <c r="A230" s="1506" t="s">
        <v>250</v>
      </c>
      <c r="B230" s="1507"/>
      <c r="C230" s="1507"/>
      <c r="D230" s="1507"/>
      <c r="E230" s="1507"/>
      <c r="F230" s="1507"/>
      <c r="G230" s="1507"/>
      <c r="H230" s="1508"/>
      <c r="I230" s="1192">
        <f>SUMIF(H19:H202,"kt",I19:I202)</f>
        <v>64.7</v>
      </c>
      <c r="J230" s="1192">
        <f>SUMIF(H19:H202,"kt",J19:J202)</f>
        <v>64.7</v>
      </c>
      <c r="K230" s="581">
        <f>SUMIF(H19:H202,"kt",K19:K202)</f>
        <v>64.7</v>
      </c>
      <c r="L230" s="1193">
        <f>SUMIF(H19:H202,"kt",L19:L202)</f>
        <v>0</v>
      </c>
      <c r="M230" s="1194">
        <f>SUMIF(H19:H202,"kt",M19:M202)</f>
        <v>0</v>
      </c>
      <c r="N230" s="1192">
        <f>SUMIF(H19:H202,"kt",N19:N202)</f>
        <v>64.7</v>
      </c>
      <c r="O230" s="590">
        <f>SUMIF(H22:H191,"kt",O22:O191)</f>
        <v>23.6</v>
      </c>
      <c r="P230" s="590">
        <f>SUMIF(H22:H191,"kt",P22:P191)</f>
        <v>0</v>
      </c>
      <c r="Q230" s="582"/>
      <c r="R230" s="1195"/>
      <c r="S230" s="582"/>
      <c r="T230" s="582"/>
      <c r="U230" s="582"/>
      <c r="Z230" s="7"/>
    </row>
    <row r="231" spans="1:26" ht="13.5" thickBot="1" x14ac:dyDescent="0.25">
      <c r="A231" s="1497" t="s">
        <v>30</v>
      </c>
      <c r="B231" s="1498"/>
      <c r="C231" s="1498"/>
      <c r="D231" s="1498"/>
      <c r="E231" s="1498"/>
      <c r="F231" s="1498"/>
      <c r="G231" s="1498"/>
      <c r="H231" s="1499"/>
      <c r="I231" s="757">
        <f t="shared" ref="I231:P231" si="19">I227+I219</f>
        <v>8373.5</v>
      </c>
      <c r="J231" s="757">
        <f t="shared" si="19"/>
        <v>8707.2000000000007</v>
      </c>
      <c r="K231" s="198">
        <f t="shared" si="19"/>
        <v>8966.5000000000018</v>
      </c>
      <c r="L231" s="760">
        <f t="shared" si="19"/>
        <v>7532.300000000002</v>
      </c>
      <c r="M231" s="759">
        <f t="shared" si="19"/>
        <v>2408.0000000000005</v>
      </c>
      <c r="N231" s="757">
        <f t="shared" si="19"/>
        <v>1434.2</v>
      </c>
      <c r="O231" s="199">
        <f t="shared" si="19"/>
        <v>10545.800000000003</v>
      </c>
      <c r="P231" s="199">
        <f t="shared" ca="1" si="19"/>
        <v>10057.200000000003</v>
      </c>
      <c r="Q231" s="578"/>
      <c r="R231" s="1500"/>
      <c r="S231" s="1500"/>
      <c r="T231" s="1500"/>
      <c r="U231" s="1500"/>
    </row>
    <row r="232" spans="1:26" x14ac:dyDescent="0.2">
      <c r="A232" s="591"/>
      <c r="B232" s="592"/>
      <c r="C232" s="591"/>
      <c r="D232" s="593"/>
      <c r="Q232" s="594"/>
      <c r="R232" s="1501"/>
      <c r="S232" s="1501"/>
      <c r="T232" s="1501"/>
      <c r="U232" s="1501"/>
    </row>
    <row r="233" spans="1:26" x14ac:dyDescent="0.2">
      <c r="H233" s="3"/>
      <c r="J233" s="596"/>
      <c r="Q233" s="574"/>
    </row>
    <row r="234" spans="1:26" ht="16.5" customHeight="1" x14ac:dyDescent="0.2">
      <c r="H234" s="3"/>
    </row>
    <row r="235" spans="1:26" x14ac:dyDescent="0.2">
      <c r="H235" s="3"/>
    </row>
    <row r="236" spans="1:26" x14ac:dyDescent="0.2">
      <c r="H236" s="3"/>
      <c r="J236" s="1203"/>
    </row>
    <row r="237" spans="1:26" x14ac:dyDescent="0.2">
      <c r="J237" s="1203"/>
    </row>
  </sheetData>
  <mergeCells count="222">
    <mergeCell ref="H6:H9"/>
    <mergeCell ref="I6:I8"/>
    <mergeCell ref="J6:J8"/>
    <mergeCell ref="K6:N6"/>
    <mergeCell ref="Q1:U1"/>
    <mergeCell ref="A2:U2"/>
    <mergeCell ref="A3:U3"/>
    <mergeCell ref="A4:U4"/>
    <mergeCell ref="S5:U5"/>
    <mergeCell ref="A6:A9"/>
    <mergeCell ref="B6:B9"/>
    <mergeCell ref="C6:C9"/>
    <mergeCell ref="D6:D9"/>
    <mergeCell ref="E6:E9"/>
    <mergeCell ref="B12:U12"/>
    <mergeCell ref="C13:U13"/>
    <mergeCell ref="A14:A17"/>
    <mergeCell ref="G14:G17"/>
    <mergeCell ref="W19:X19"/>
    <mergeCell ref="D26:D28"/>
    <mergeCell ref="R8:R9"/>
    <mergeCell ref="S8:S9"/>
    <mergeCell ref="T8:T9"/>
    <mergeCell ref="U8:U9"/>
    <mergeCell ref="A10:U10"/>
    <mergeCell ref="A11:U11"/>
    <mergeCell ref="O6:O9"/>
    <mergeCell ref="P6:P9"/>
    <mergeCell ref="Q6:U6"/>
    <mergeCell ref="K7:K9"/>
    <mergeCell ref="L7:M7"/>
    <mergeCell ref="N7:N9"/>
    <mergeCell ref="Q7:Q9"/>
    <mergeCell ref="R7:U7"/>
    <mergeCell ref="L8:L9"/>
    <mergeCell ref="M8:M9"/>
    <mergeCell ref="F6:F9"/>
    <mergeCell ref="G6:G9"/>
    <mergeCell ref="D44:D45"/>
    <mergeCell ref="E44:E45"/>
    <mergeCell ref="F44:F45"/>
    <mergeCell ref="Q44:Q45"/>
    <mergeCell ref="D46:D48"/>
    <mergeCell ref="D49:D50"/>
    <mergeCell ref="G49:G50"/>
    <mergeCell ref="D32:D33"/>
    <mergeCell ref="D34:D35"/>
    <mergeCell ref="D37:D38"/>
    <mergeCell ref="D39:D40"/>
    <mergeCell ref="D41:D43"/>
    <mergeCell ref="Q42:Q43"/>
    <mergeCell ref="D55:D56"/>
    <mergeCell ref="Q55:Q56"/>
    <mergeCell ref="D57:D58"/>
    <mergeCell ref="D60:D61"/>
    <mergeCell ref="D65:D68"/>
    <mergeCell ref="D51:D52"/>
    <mergeCell ref="Q76:Q77"/>
    <mergeCell ref="D80:D82"/>
    <mergeCell ref="Q80:Q81"/>
    <mergeCell ref="D83:D85"/>
    <mergeCell ref="D86:D87"/>
    <mergeCell ref="Q86:Q87"/>
    <mergeCell ref="D69:D70"/>
    <mergeCell ref="C71:H71"/>
    <mergeCell ref="Q71:U71"/>
    <mergeCell ref="C72:U72"/>
    <mergeCell ref="D73:D74"/>
    <mergeCell ref="G73:G74"/>
    <mergeCell ref="Q74:Q75"/>
    <mergeCell ref="Q101:Q103"/>
    <mergeCell ref="T101:T103"/>
    <mergeCell ref="U101:U103"/>
    <mergeCell ref="S86:S87"/>
    <mergeCell ref="D88:D90"/>
    <mergeCell ref="Q88:Q90"/>
    <mergeCell ref="D92:D93"/>
    <mergeCell ref="Q92:Q93"/>
    <mergeCell ref="D94:D96"/>
    <mergeCell ref="D105:D106"/>
    <mergeCell ref="D107:D108"/>
    <mergeCell ref="D109:D111"/>
    <mergeCell ref="D113:D114"/>
    <mergeCell ref="D117:D118"/>
    <mergeCell ref="D119:D120"/>
    <mergeCell ref="D97:D100"/>
    <mergeCell ref="D101:D103"/>
    <mergeCell ref="E101:E103"/>
    <mergeCell ref="O129:O130"/>
    <mergeCell ref="P129:P130"/>
    <mergeCell ref="G131:G132"/>
    <mergeCell ref="D133:D135"/>
    <mergeCell ref="G133:G134"/>
    <mergeCell ref="Q133:Q135"/>
    <mergeCell ref="D123:D125"/>
    <mergeCell ref="G124:G125"/>
    <mergeCell ref="D126:D128"/>
    <mergeCell ref="F126:F127"/>
    <mergeCell ref="G126:G127"/>
    <mergeCell ref="D129:D130"/>
    <mergeCell ref="G149:G150"/>
    <mergeCell ref="Q149:Q150"/>
    <mergeCell ref="D154:D156"/>
    <mergeCell ref="E154:E156"/>
    <mergeCell ref="Q154:Q155"/>
    <mergeCell ref="D136:D139"/>
    <mergeCell ref="D140:D142"/>
    <mergeCell ref="Q140:Q142"/>
    <mergeCell ref="D143:D145"/>
    <mergeCell ref="E143:E145"/>
    <mergeCell ref="D146:D148"/>
    <mergeCell ref="D158:D159"/>
    <mergeCell ref="E158:E159"/>
    <mergeCell ref="C162:C168"/>
    <mergeCell ref="D162:D163"/>
    <mergeCell ref="F162:F163"/>
    <mergeCell ref="E165:E167"/>
    <mergeCell ref="F165:F167"/>
    <mergeCell ref="D149:D153"/>
    <mergeCell ref="E149:E153"/>
    <mergeCell ref="C170:U170"/>
    <mergeCell ref="D171:D173"/>
    <mergeCell ref="E171:E172"/>
    <mergeCell ref="Q172:Q173"/>
    <mergeCell ref="E174:E175"/>
    <mergeCell ref="D175:D176"/>
    <mergeCell ref="G165:G167"/>
    <mergeCell ref="Q166:Q167"/>
    <mergeCell ref="D168:H168"/>
    <mergeCell ref="Q168:U168"/>
    <mergeCell ref="C169:H169"/>
    <mergeCell ref="Q169:U169"/>
    <mergeCell ref="P178:P179"/>
    <mergeCell ref="D182:D184"/>
    <mergeCell ref="D185:D186"/>
    <mergeCell ref="D178:D180"/>
    <mergeCell ref="H178:H179"/>
    <mergeCell ref="I178:I179"/>
    <mergeCell ref="J178:J179"/>
    <mergeCell ref="K178:K179"/>
    <mergeCell ref="L178:L179"/>
    <mergeCell ref="I192:I193"/>
    <mergeCell ref="J192:J193"/>
    <mergeCell ref="K192:K193"/>
    <mergeCell ref="L192:L193"/>
    <mergeCell ref="M192:M193"/>
    <mergeCell ref="N192:N193"/>
    <mergeCell ref="O192:O193"/>
    <mergeCell ref="M178:M179"/>
    <mergeCell ref="N178:N179"/>
    <mergeCell ref="O178:O179"/>
    <mergeCell ref="P192:P193"/>
    <mergeCell ref="D187:D188"/>
    <mergeCell ref="P194:P196"/>
    <mergeCell ref="D197:D200"/>
    <mergeCell ref="H197:H200"/>
    <mergeCell ref="I197:I200"/>
    <mergeCell ref="J197:J200"/>
    <mergeCell ref="K197:K200"/>
    <mergeCell ref="L197:L200"/>
    <mergeCell ref="M197:M200"/>
    <mergeCell ref="N197:N200"/>
    <mergeCell ref="O197:O200"/>
    <mergeCell ref="P197:P200"/>
    <mergeCell ref="D194:D196"/>
    <mergeCell ref="H194:H196"/>
    <mergeCell ref="I194:I196"/>
    <mergeCell ref="J194:J196"/>
    <mergeCell ref="K194:K196"/>
    <mergeCell ref="L194:L196"/>
    <mergeCell ref="M194:M196"/>
    <mergeCell ref="N194:N196"/>
    <mergeCell ref="O194:O196"/>
    <mergeCell ref="D192:D193"/>
    <mergeCell ref="H192:H193"/>
    <mergeCell ref="C212:H212"/>
    <mergeCell ref="Q212:U212"/>
    <mergeCell ref="B213:H213"/>
    <mergeCell ref="Q213:U213"/>
    <mergeCell ref="M201:M202"/>
    <mergeCell ref="N201:N202"/>
    <mergeCell ref="O201:O202"/>
    <mergeCell ref="P201:P202"/>
    <mergeCell ref="F204:F208"/>
    <mergeCell ref="D207:D208"/>
    <mergeCell ref="D201:D202"/>
    <mergeCell ref="H201:H202"/>
    <mergeCell ref="I201:I202"/>
    <mergeCell ref="J201:J202"/>
    <mergeCell ref="K201:K202"/>
    <mergeCell ref="L201:L202"/>
    <mergeCell ref="D210:D211"/>
    <mergeCell ref="E210:E211"/>
    <mergeCell ref="Q210:Q211"/>
    <mergeCell ref="A219:H219"/>
    <mergeCell ref="R219:U219"/>
    <mergeCell ref="A220:H220"/>
    <mergeCell ref="R220:U220"/>
    <mergeCell ref="A221:H221"/>
    <mergeCell ref="A222:H222"/>
    <mergeCell ref="B214:H214"/>
    <mergeCell ref="Q214:U214"/>
    <mergeCell ref="A215:AC215"/>
    <mergeCell ref="A216:AC216"/>
    <mergeCell ref="A217:O217"/>
    <mergeCell ref="A218:H218"/>
    <mergeCell ref="K218:N218"/>
    <mergeCell ref="R218:U218"/>
    <mergeCell ref="R232:U232"/>
    <mergeCell ref="A228:H228"/>
    <mergeCell ref="R228:U228"/>
    <mergeCell ref="A229:H229"/>
    <mergeCell ref="A230:H230"/>
    <mergeCell ref="A231:H231"/>
    <mergeCell ref="R231:U231"/>
    <mergeCell ref="A223:H223"/>
    <mergeCell ref="A224:H224"/>
    <mergeCell ref="A225:H225"/>
    <mergeCell ref="R225:U225"/>
    <mergeCell ref="A226:H226"/>
    <mergeCell ref="A227:H227"/>
    <mergeCell ref="R227:U227"/>
  </mergeCells>
  <printOptions horizontalCentered="1"/>
  <pageMargins left="0.31496062992125984" right="0.31496062992125984" top="0.35433070866141736" bottom="0.35433070866141736" header="0.31496062992125984" footer="0.31496062992125984"/>
  <pageSetup paperSize="9" scale="75" orientation="landscape" r:id="rId1"/>
  <rowBreaks count="8" manualBreakCount="8">
    <brk id="30" max="20" man="1"/>
    <brk id="52" max="20" man="1"/>
    <brk id="71" max="20" man="1"/>
    <brk id="100" max="20" man="1"/>
    <brk id="122" max="20" man="1"/>
    <brk id="145" max="20" man="1"/>
    <brk id="168" max="20" man="1"/>
    <brk id="188" max="20" man="1"/>
  </rowBreaks>
  <colBreaks count="1" manualBreakCount="1">
    <brk id="2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8 programa</vt:lpstr>
      <vt:lpstr>Lyginamasis</vt:lpstr>
      <vt:lpstr>Aiškinamoji lentelė</vt:lpstr>
      <vt:lpstr>'8 programa'!Print_Area</vt:lpstr>
      <vt:lpstr>'Aiškinamoji lentelė'!Print_Area</vt:lpstr>
      <vt:lpstr>Lyginamasis!Print_Area</vt:lpstr>
      <vt:lpstr>'8 programa'!Print_Titles</vt:lpstr>
      <vt:lpstr>'Aiškinamoji lentelė'!Print_Titles</vt:lpstr>
      <vt:lpstr>Lyginamasis!Print_Titles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Snieguole Kacerauskaite</cp:lastModifiedBy>
  <cp:lastPrinted>2018-01-25T13:39:58Z</cp:lastPrinted>
  <dcterms:created xsi:type="dcterms:W3CDTF">2018-01-02T18:30:38Z</dcterms:created>
  <dcterms:modified xsi:type="dcterms:W3CDTF">2018-01-25T13:40:09Z</dcterms:modified>
</cp:coreProperties>
</file>