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LUOSNIS\Kmsa\Strateginio planavimo skyrius\SVP ATASKAITOS\2017 SVP ataskaita\Sprendimas\"/>
    </mc:Choice>
  </mc:AlternateContent>
  <bookViews>
    <workbookView xWindow="480" yWindow="870" windowWidth="27795" windowHeight="11550"/>
  </bookViews>
  <sheets>
    <sheet name="Ataskaita" sheetId="6" r:id="rId1"/>
    <sheet name="Priemonių suvestinė" sheetId="3" r:id="rId2"/>
    <sheet name="2017 MVP" sheetId="5" state="hidden" r:id="rId3"/>
  </sheets>
  <definedNames>
    <definedName name="_xlnm.Print_Area" localSheetId="2">'2017 MVP'!$A$1:$M$126</definedName>
    <definedName name="_xlnm.Print_Area" localSheetId="1">'Priemonių suvestinė'!$A$1:$P$129</definedName>
    <definedName name="_xlnm.Print_Titles" localSheetId="2">'2017 MVP'!$9:$11</definedName>
    <definedName name="_xlnm.Print_Titles" localSheetId="1">'Priemonių suvestinė'!$4:$6</definedName>
  </definedNames>
  <calcPr calcId="162913"/>
</workbook>
</file>

<file path=xl/calcChain.xml><?xml version="1.0" encoding="utf-8"?>
<calcChain xmlns="http://schemas.openxmlformats.org/spreadsheetml/2006/main">
  <c r="J123" i="3" l="1"/>
  <c r="I123" i="3"/>
  <c r="J20" i="3"/>
  <c r="H33" i="3"/>
  <c r="I20" i="3"/>
  <c r="H20" i="3"/>
  <c r="H120" i="3"/>
  <c r="H102" i="3"/>
  <c r="H87" i="3"/>
  <c r="H76" i="3"/>
  <c r="I68" i="3"/>
  <c r="J68" i="3"/>
  <c r="H68" i="3"/>
  <c r="H53" i="3"/>
  <c r="H46" i="3"/>
  <c r="H103" i="3"/>
  <c r="J97" i="3" l="1"/>
  <c r="J87" i="3"/>
  <c r="J53" i="3" l="1"/>
  <c r="I53" i="3"/>
  <c r="J21" i="3" l="1"/>
  <c r="J16" i="3"/>
  <c r="J15" i="3"/>
  <c r="I120" i="3" l="1"/>
  <c r="I117" i="3"/>
  <c r="I119" i="3"/>
  <c r="I127" i="3"/>
  <c r="I126" i="3"/>
  <c r="I125" i="3"/>
  <c r="I122" i="3"/>
  <c r="I121" i="3"/>
  <c r="I118" i="3"/>
  <c r="I116" i="3"/>
  <c r="I115" i="3"/>
  <c r="I114" i="3"/>
  <c r="I113" i="3"/>
  <c r="I101" i="3"/>
  <c r="I97" i="3"/>
  <c r="I94" i="3"/>
  <c r="I87" i="3"/>
  <c r="I76" i="3"/>
  <c r="I45" i="3"/>
  <c r="I41" i="3"/>
  <c r="I32" i="3"/>
  <c r="I29" i="3"/>
  <c r="I27" i="3"/>
  <c r="I46" i="3" l="1"/>
  <c r="I102" i="3"/>
  <c r="I88" i="3"/>
  <c r="I33" i="3"/>
  <c r="I103" i="3" s="1"/>
  <c r="I124" i="3"/>
  <c r="I112" i="3"/>
  <c r="I111" i="3" s="1"/>
  <c r="I104" i="3" l="1"/>
  <c r="I128" i="3"/>
  <c r="K122" i="5" l="1"/>
  <c r="K117" i="5"/>
  <c r="K116" i="5"/>
  <c r="J119" i="3" l="1"/>
  <c r="H119" i="3"/>
  <c r="J120" i="3"/>
  <c r="J125" i="3"/>
  <c r="H125" i="3"/>
  <c r="J121" i="3" l="1"/>
  <c r="H121" i="3"/>
  <c r="K118" i="5"/>
  <c r="K20" i="5" l="1"/>
  <c r="K88" i="5" l="1"/>
  <c r="K56" i="5"/>
  <c r="K44" i="5"/>
  <c r="K33" i="5"/>
  <c r="K124" i="5"/>
  <c r="K123" i="5"/>
  <c r="K121" i="5" s="1"/>
  <c r="K119" i="5"/>
  <c r="K115" i="5"/>
  <c r="K114" i="5"/>
  <c r="K111" i="5"/>
  <c r="K101" i="5"/>
  <c r="K98" i="5"/>
  <c r="K95" i="5"/>
  <c r="K78" i="5"/>
  <c r="K71" i="5"/>
  <c r="K48" i="5"/>
  <c r="K30" i="5"/>
  <c r="K49" i="5" l="1"/>
  <c r="K89" i="5"/>
  <c r="K102" i="5"/>
  <c r="K120" i="5"/>
  <c r="K113" i="5"/>
  <c r="K112" i="5" l="1"/>
  <c r="K110" i="5" s="1"/>
  <c r="K109" i="5" s="1"/>
  <c r="K28" i="5"/>
  <c r="K34" i="5" s="1"/>
  <c r="K103" i="5" l="1"/>
  <c r="K104" i="5" s="1"/>
  <c r="J27" i="3" l="1"/>
  <c r="H27" i="3"/>
  <c r="J41" i="3" l="1"/>
  <c r="H41" i="3"/>
  <c r="J116" i="3" l="1"/>
  <c r="J127" i="3"/>
  <c r="H127" i="3"/>
  <c r="J126" i="3"/>
  <c r="H126" i="3"/>
  <c r="J122" i="3"/>
  <c r="H122" i="3"/>
  <c r="J118" i="3"/>
  <c r="H118" i="3"/>
  <c r="J117" i="3"/>
  <c r="H117" i="3"/>
  <c r="H116" i="3"/>
  <c r="J115" i="3"/>
  <c r="J113" i="3"/>
  <c r="H113" i="3"/>
  <c r="J101" i="3"/>
  <c r="H101" i="3"/>
  <c r="H97" i="3"/>
  <c r="J94" i="3"/>
  <c r="H94" i="3"/>
  <c r="J76" i="3"/>
  <c r="J88" i="3" s="1"/>
  <c r="H88" i="3"/>
  <c r="J45" i="3"/>
  <c r="H45" i="3"/>
  <c r="J32" i="3"/>
  <c r="H32" i="3"/>
  <c r="J29" i="3"/>
  <c r="H29" i="3"/>
  <c r="H123" i="3"/>
  <c r="J124" i="3" l="1"/>
  <c r="H124" i="3"/>
  <c r="H115" i="3"/>
  <c r="J33" i="3"/>
  <c r="J103" i="3" s="1"/>
  <c r="J46" i="3"/>
  <c r="J102" i="3"/>
  <c r="H114" i="3"/>
  <c r="H112" i="3" l="1"/>
  <c r="H111" i="3" s="1"/>
  <c r="H128" i="3" s="1"/>
  <c r="H104" i="3"/>
  <c r="J114" i="3"/>
  <c r="J104" i="3"/>
  <c r="J112" i="3" l="1"/>
  <c r="J111" i="3" s="1"/>
  <c r="J128" i="3" l="1"/>
  <c r="K125" i="5" l="1"/>
</calcChain>
</file>

<file path=xl/comments1.xml><?xml version="1.0" encoding="utf-8"?>
<comments xmlns="http://schemas.openxmlformats.org/spreadsheetml/2006/main">
  <authors>
    <author>Audra Cepiene</author>
  </authors>
  <commentList>
    <comment ref="N28" authorId="0" shapeId="0">
      <text>
        <r>
          <rPr>
            <sz val="9"/>
            <color indexed="81"/>
            <rFont val="Tahoma"/>
            <family val="2"/>
            <charset val="186"/>
          </rPr>
          <t xml:space="preserve">
Vykdytas viešinimas per spaudos atstovus apie atliekų tvarkymo aktualijas (7 vnt); pravestos edukacinės ekologinio ugdymo pamokos (28 vnt.) darželinukams ir bendrojo lavinimo mokyklų moksleiviams apie teisingą atliekų tvarkymą, rūšiavimo būtinybę, per Klaipėdos regiono radijo stotį pravestas radijo žaidimas – viktorina „Rūšiuoji – aplinką tausoji!“ (2 sav.); sukurti, išleisti ir eksponuoti 2 rūšių plakatus atliekų tvarkymo tematika socialinei reklamai transporto laukimo paviljonuose ir socialinei reklamai skirtose vitrinose; organizuotos ir vestos 8 ekskursijos Klaipėdos miesto moksleiviams į Klaipėdos regiono atliekų tvarkymo objektus, esančius Klaipėdos raj. Organizuotas ir įgyvendintas konkursas–viktorina „Mylių švarią Klaipėdą‘ atliekų tvarkymo tematika, skirtą Klaipėdos miesto savivaldybės bendrojo lavinimo mokykloms, kuris skatino moksleivių ekologinį sąmoningumą ir atsakingą elgesį. Sukurta ir išleista linksma, nuotaikinga užduočių knygelę "Tvarkėnų miško istorija" su lipdukais, skatinanti puoselėti gamtinę aplinką ir pamokančią, kaip teisingai tvarkyti atliekas. </t>
        </r>
      </text>
    </comment>
    <comment ref="E31" authorId="0" shapeId="0">
      <text>
        <r>
          <rPr>
            <b/>
            <sz val="9"/>
            <color indexed="81"/>
            <rFont val="Tahoma"/>
            <family val="2"/>
            <charset val="186"/>
          </rPr>
          <t>P2.1.3.17</t>
        </r>
        <r>
          <rPr>
            <sz val="9"/>
            <color indexed="81"/>
            <rFont val="Tahoma"/>
            <family val="2"/>
            <charset val="186"/>
          </rPr>
          <t xml:space="preserve"> Įrengti požemines ir pusiau požemines komunalinių atliekų ir antrinių žaliavų surinkimo konteinerių aikšteles
</t>
        </r>
      </text>
    </comment>
    <comment ref="D36" authorId="0" shapeId="0">
      <text>
        <r>
          <rPr>
            <sz val="9"/>
            <color indexed="81"/>
            <rFont val="Tahoma"/>
            <family val="2"/>
            <charset val="186"/>
          </rPr>
          <t>pagal taryboje patvirtintą 2017-2021 m. programą</t>
        </r>
      </text>
    </comment>
    <comment ref="E36" authorId="0" shapeId="0">
      <text>
        <r>
          <rPr>
            <b/>
            <sz val="9"/>
            <color indexed="81"/>
            <rFont val="Tahoma"/>
            <family val="2"/>
            <charset val="186"/>
          </rPr>
          <t>KSP 2.3.3.1.</t>
        </r>
        <r>
          <rPr>
            <sz val="9"/>
            <color indexed="81"/>
            <rFont val="Tahoma"/>
            <family val="2"/>
            <charset val="186"/>
          </rPr>
          <t xml:space="preserve"> Vykdyti prevencines priemones, siekiant neviršyti leistinų oro taršos kietosiomis dalelėmis (KD10) normatyvų
</t>
        </r>
      </text>
    </comment>
    <comment ref="E38" authorId="0" shapeId="0">
      <text>
        <r>
          <rPr>
            <b/>
            <sz val="9"/>
            <color indexed="81"/>
            <rFont val="Tahoma"/>
            <family val="2"/>
            <charset val="186"/>
          </rPr>
          <t xml:space="preserve">KSP 2.3.3.2. </t>
        </r>
        <r>
          <rPr>
            <sz val="9"/>
            <color indexed="81"/>
            <rFont val="Tahoma"/>
            <family val="2"/>
            <charset val="186"/>
          </rPr>
          <t xml:space="preserve">Vykdyti visuomenės aplinkosauginį švietimą 
</t>
        </r>
      </text>
    </comment>
    <comment ref="K39" authorId="0" shapeId="0">
      <text>
        <r>
          <rPr>
            <sz val="9"/>
            <color indexed="81"/>
            <rFont val="Tahoma"/>
            <family val="2"/>
            <charset val="186"/>
          </rPr>
          <t>Kartu su Kuršių nerijos nacionalinio parko direkcija planuojama išleisti lankstukus apie  Smiltynės lankomas vietas, pabrėžiant jos gamtines vertybes bei lankymo taisykles.  Kiekis - 30 000 vnt.</t>
        </r>
      </text>
    </comment>
    <comment ref="K40" authorId="0" shapeId="0">
      <text>
        <r>
          <rPr>
            <sz val="9"/>
            <color indexed="81"/>
            <rFont val="Tahoma"/>
            <family val="2"/>
            <charset val="186"/>
          </rPr>
          <t xml:space="preserve">Klaipėdos miesto savivaldybės taryba 2006-02-23 sprendimu Nr. T2-49 „Dėl botaninio paveldo objektų skelbimo saugomais“ keturis </t>
        </r>
        <r>
          <rPr>
            <b/>
            <sz val="9"/>
            <color indexed="81"/>
            <rFont val="Tahoma"/>
            <family val="2"/>
            <charset val="186"/>
          </rPr>
          <t>ąžuolus ir vieną uosį paskelbė savivaldybės saugomais botaninio paveldo objektais</t>
        </r>
      </text>
    </comment>
    <comment ref="E42" authorId="0" shapeId="0">
      <text>
        <r>
          <rPr>
            <sz val="9"/>
            <color indexed="81"/>
            <rFont val="Tahoma"/>
            <family val="2"/>
            <charset val="186"/>
          </rPr>
          <t xml:space="preserve">KSP 2.3.3.2. Vykdyti visuomenės aplinkosauginį švietimą </t>
        </r>
      </text>
    </comment>
    <comment ref="K42" authorId="0" shapeId="0">
      <text>
        <r>
          <rPr>
            <sz val="9"/>
            <color indexed="81"/>
            <rFont val="Tahoma"/>
            <family val="2"/>
            <charset val="186"/>
          </rPr>
          <t>2016-07-18 protokolas STR3-8. Projekto trukmė 24 mėn. Projekto biudžetas apie 620 000 Eur, iš jų kiekvienam partneriui tenka: Klaipėdos miesto savivaldybės administracijai (KMSA) – 120 000 Eur, Kuršių nerijos nacionaliniam parkui – 120 000 Eur, Pajūrio regioniniam parkui – 80 000 Eur, Klaipėdos universitetui – 150 000 Eur, Latvijos aplinkos apsaugos agentūrai – 150 000 Eur.</t>
        </r>
      </text>
    </comment>
    <comment ref="E49" authorId="0" shapeId="0">
      <text>
        <r>
          <rPr>
            <b/>
            <sz val="9"/>
            <color indexed="81"/>
            <rFont val="Tahoma"/>
            <family val="2"/>
            <charset val="186"/>
          </rPr>
          <t>KSP 2.3.1.4.</t>
        </r>
        <r>
          <rPr>
            <sz val="9"/>
            <color indexed="81"/>
            <rFont val="Tahoma"/>
            <family val="2"/>
            <charset val="186"/>
          </rPr>
          <t xml:space="preserve">
Išvalyti užterštus ir rekultivuoti apleistus vandens telkinius, vykdyti jų stebėseną</t>
        </r>
      </text>
    </comment>
    <comment ref="K49" authorId="0" shapeId="0">
      <text>
        <r>
          <rPr>
            <sz val="9"/>
            <color indexed="81"/>
            <rFont val="Tahoma"/>
            <family val="2"/>
            <charset val="186"/>
          </rPr>
          <t xml:space="preserve">periodiškumas  - trys kartai per savaitę 
</t>
        </r>
      </text>
    </comment>
    <comment ref="D54" authorId="0" shapeId="0">
      <text>
        <r>
          <rPr>
            <b/>
            <sz val="9"/>
            <color indexed="81"/>
            <rFont val="Tahoma"/>
            <family val="2"/>
            <charset val="186"/>
          </rPr>
          <t>Priemonė. Želdynų ir želdinių apsaugos, tvarkymo ir kūrimo valdymas savivaldybėse</t>
        </r>
        <r>
          <rPr>
            <sz val="9"/>
            <color indexed="81"/>
            <rFont val="Tahoma"/>
            <family val="2"/>
            <charset val="186"/>
          </rPr>
          <t xml:space="preserve">
KSP 2.3.1 uždavinys užtikrinti žaliųjų miesto plotų vystymą</t>
        </r>
      </text>
    </comment>
    <comment ref="E55"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E60"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E63"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G63" authorId="0" shapeId="0">
      <text>
        <r>
          <rPr>
            <sz val="9"/>
            <color indexed="81"/>
            <rFont val="Tahoma"/>
            <family val="2"/>
            <charset val="186"/>
          </rPr>
          <t>Laivų krovos akcinė bendrovė „Klaipėdos Smeltė“, pagal 2013-04-26 partnerystės sutartį Nr. J9-470 pervedė 22 734 Eur</t>
        </r>
      </text>
    </comment>
    <comment ref="E67" authorId="0" shape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 ref="D69" authorId="0" shapeId="0">
      <text>
        <r>
          <rPr>
            <sz val="9"/>
            <color indexed="81"/>
            <rFont val="Tahoma"/>
            <family val="2"/>
            <charset val="186"/>
          </rPr>
          <t>2.1.2.7. Vystyti dviračių, pėsčiųjų takų ir gatvių sistemą, didinant tinklo integralumą, rišlumą ir kokybę</t>
        </r>
      </text>
    </comment>
    <comment ref="E70" authorId="0" shapeId="0">
      <text>
        <r>
          <rPr>
            <b/>
            <sz val="9"/>
            <color indexed="81"/>
            <rFont val="Tahoma"/>
            <family val="2"/>
            <charset val="186"/>
          </rPr>
          <t xml:space="preserve">2.1.2.7. </t>
        </r>
        <r>
          <rPr>
            <sz val="9"/>
            <color indexed="81"/>
            <rFont val="Tahoma"/>
            <family val="2"/>
            <charset val="186"/>
          </rPr>
          <t xml:space="preserve">Vystyti dviračių, pėsčiųjų takų ir gatvių sistemą, didinant tinklo integralumą, rišlumą ir kokybę
</t>
        </r>
      </text>
    </comment>
    <comment ref="E78" authorId="0" shape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 ref="H80" authorId="0" shapeId="0">
      <text>
        <r>
          <rPr>
            <sz val="9"/>
            <color indexed="81"/>
            <rFont val="Tahoma"/>
            <family val="2"/>
            <charset val="186"/>
          </rPr>
          <t xml:space="preserve">už 34,9 tūkst. eur lėšas darbai įgyvendinti 2016 m., tačiau apmokėjimai už paslaugas įvykdyti 2017 m. pradžioje
</t>
        </r>
      </text>
    </comment>
    <comment ref="I80" authorId="0" shapeId="0">
      <text>
        <r>
          <rPr>
            <sz val="9"/>
            <color indexed="81"/>
            <rFont val="Tahoma"/>
            <family val="2"/>
            <charset val="186"/>
          </rPr>
          <t xml:space="preserve">už 34,9 tūkst. eur lėšas darbai įgyvendinti 2016 m., tačiau apmokėjimai už paslaugas įvykdyti 2017 m. pradžioje
</t>
        </r>
      </text>
    </comment>
    <comment ref="H84" authorId="0" shapeId="0">
      <text>
        <r>
          <rPr>
            <sz val="9"/>
            <color indexed="81"/>
            <rFont val="Tahoma"/>
            <family val="2"/>
            <charset val="186"/>
          </rPr>
          <t xml:space="preserve">už 15,1 tūkst. eur lėšas darbai įgyvendinti 2016 m., tačiau apmokėjimai už paslaugas įvykdyti 2017 m. pradžioje
</t>
        </r>
      </text>
    </comment>
    <comment ref="I84" authorId="0" shapeId="0">
      <text>
        <r>
          <rPr>
            <sz val="9"/>
            <color indexed="81"/>
            <rFont val="Tahoma"/>
            <family val="2"/>
            <charset val="186"/>
          </rPr>
          <t xml:space="preserve">už 15,1 tūkst. eur lėšas darbai įgyvendinti 2016 m., tačiau apmokėjimai už paslaugas įvykdyti 2017 m. pradžioje
</t>
        </r>
      </text>
    </comment>
    <comment ref="K92" authorId="0" shapeId="0">
      <text>
        <r>
          <rPr>
            <sz val="9"/>
            <color indexed="81"/>
            <rFont val="Tahoma"/>
            <family val="2"/>
            <charset val="186"/>
          </rPr>
          <t>Vykdytojas AB "Klaipėdos vanduo"</t>
        </r>
      </text>
    </comment>
    <comment ref="K93" authorId="0" shapeId="0">
      <text>
        <r>
          <rPr>
            <sz val="9"/>
            <color indexed="81"/>
            <rFont val="Tahoma"/>
            <family val="2"/>
            <charset val="186"/>
          </rPr>
          <t xml:space="preserve">Projekto pabaiga 2019 m. Statybos darbus vykdys AB "Klaipėdos vanduo"
</t>
        </r>
      </text>
    </comment>
    <comment ref="H112" authorId="0" shapeId="0">
      <text>
        <r>
          <rPr>
            <b/>
            <sz val="9"/>
            <color indexed="81"/>
            <rFont val="Tahoma"/>
            <family val="2"/>
            <charset val="186"/>
          </rPr>
          <t xml:space="preserve">7162,2
</t>
        </r>
        <r>
          <rPr>
            <sz val="9"/>
            <color indexed="81"/>
            <rFont val="Tahoma"/>
            <family val="2"/>
            <charset val="186"/>
          </rPr>
          <t xml:space="preserve">
</t>
        </r>
      </text>
    </comment>
    <comment ref="I112" authorId="0" shapeId="0">
      <text>
        <r>
          <rPr>
            <b/>
            <sz val="9"/>
            <color indexed="81"/>
            <rFont val="Tahoma"/>
            <family val="2"/>
            <charset val="186"/>
          </rPr>
          <t xml:space="preserve">5380,9
</t>
        </r>
        <r>
          <rPr>
            <sz val="9"/>
            <color indexed="81"/>
            <rFont val="Tahoma"/>
            <family val="2"/>
            <charset val="186"/>
          </rPr>
          <t xml:space="preserve">
</t>
        </r>
      </text>
    </comment>
  </commentList>
</comments>
</file>

<file path=xl/comments2.xml><?xml version="1.0" encoding="utf-8"?>
<comments xmlns="http://schemas.openxmlformats.org/spreadsheetml/2006/main">
  <authors>
    <author>Audra Cepiene</author>
  </authors>
  <commentList>
    <comment ref="F32" authorId="0" shapeId="0">
      <text>
        <r>
          <rPr>
            <b/>
            <sz val="9"/>
            <color indexed="81"/>
            <rFont val="Tahoma"/>
            <family val="2"/>
            <charset val="186"/>
          </rPr>
          <t>P2.1.3.17</t>
        </r>
        <r>
          <rPr>
            <sz val="9"/>
            <color indexed="81"/>
            <rFont val="Tahoma"/>
            <family val="2"/>
            <charset val="186"/>
          </rPr>
          <t xml:space="preserve"> Įrengti požemines ir pusiau požemines komunalinių atliekų ir antrinių žaliavų surinkimo konteinerių aikšteles
</t>
        </r>
      </text>
    </comment>
    <comment ref="E37" authorId="0" shapeId="0">
      <text>
        <r>
          <rPr>
            <sz val="9"/>
            <color indexed="81"/>
            <rFont val="Tahoma"/>
            <family val="2"/>
            <charset val="186"/>
          </rPr>
          <t xml:space="preserve">
pagal taryboje patvirtintą 2017-2021 m. programą</t>
        </r>
      </text>
    </comment>
    <comment ref="F37" authorId="0" shapeId="0">
      <text>
        <r>
          <rPr>
            <b/>
            <sz val="9"/>
            <color indexed="81"/>
            <rFont val="Tahoma"/>
            <family val="2"/>
            <charset val="186"/>
          </rPr>
          <t>KSP 2.3.3.1.</t>
        </r>
        <r>
          <rPr>
            <sz val="9"/>
            <color indexed="81"/>
            <rFont val="Tahoma"/>
            <family val="2"/>
            <charset val="186"/>
          </rPr>
          <t xml:space="preserve"> Vykdyti prevencines priemones, siekiant neviršyti leistinų oro taršos kietosiomis dalelėmis (KD10) normatyvų
</t>
        </r>
      </text>
    </comment>
    <comment ref="F40" authorId="0" shapeId="0">
      <text>
        <r>
          <rPr>
            <b/>
            <sz val="9"/>
            <color indexed="81"/>
            <rFont val="Tahoma"/>
            <family val="2"/>
            <charset val="186"/>
          </rPr>
          <t xml:space="preserve">KSP 2.3.3.2. </t>
        </r>
        <r>
          <rPr>
            <sz val="9"/>
            <color indexed="81"/>
            <rFont val="Tahoma"/>
            <family val="2"/>
            <charset val="186"/>
          </rPr>
          <t xml:space="preserve">Vykdyti visuomenės aplinkosauginį švietimą 
</t>
        </r>
      </text>
    </comment>
    <comment ref="L41" authorId="0" shapeId="0">
      <text>
        <r>
          <rPr>
            <sz val="9"/>
            <color indexed="81"/>
            <rFont val="Tahoma"/>
            <family val="2"/>
            <charset val="186"/>
          </rPr>
          <t>Kartu su Kuršių nerijos nacionalinio parko direkcijaplanuojama išleisti lankstukus apie  Smiltynės lankomas vietas, pabrėžiant jos gamtines vertybes bei lankymo taisykles.  Kiekis - 30 000 vnt.</t>
        </r>
      </text>
    </comment>
    <comment ref="L42" authorId="0" shapeId="0">
      <text>
        <r>
          <rPr>
            <sz val="9"/>
            <color indexed="81"/>
            <rFont val="Tahoma"/>
            <family val="2"/>
            <charset val="186"/>
          </rPr>
          <t xml:space="preserve">Klaipėdos miesto savivaldybės taryba 2006-02-23 sprendimu Nr. T2-49 „Dėl botaninio paveldo objektų skelbimo saugomais“ keturis </t>
        </r>
        <r>
          <rPr>
            <b/>
            <sz val="9"/>
            <color indexed="81"/>
            <rFont val="Tahoma"/>
            <family val="2"/>
            <charset val="186"/>
          </rPr>
          <t>ąžuolus ir vieną uosį paskelbė savivaldybės saugomais botaninio paveldo objektais</t>
        </r>
      </text>
    </comment>
    <comment ref="L43" authorId="0" shapeId="0">
      <text>
        <r>
          <rPr>
            <sz val="9"/>
            <color indexed="81"/>
            <rFont val="Tahoma"/>
            <family val="2"/>
            <charset val="186"/>
          </rPr>
          <t xml:space="preserve">2016 m. lapkričio 1 d. įsigaliojo Triukšmo valdymo įstatymo  Nr. IX-2499 2, 5, 7, 8, 9, 11, 13, 14, 17, 18, 24, 26, 27, 29 straipsnių pakeitimo ir 19, 20 straipsnių pripažinimo netekusiais galios įstatymas, pagal kurio nuostatas iki šio įstatymo įsigaliojimo dienos sudaryti ir patvirtinti strateginiai triukšmo žemėlapiai galioja iki 2017 m. birželio 30 d. Nauji strateginiai triukšmo žemėlapiai turi būti sudaryti pagal 2016 m. duomenis ir patvirtinti ne vėliau kaip iki 2017 m. birželio 30 d. 
Klaipėdos miesto strateginiai triukšmo žemėlapiai yra patvirtinti Klaipėdos miesto savivaldybės tarybos 2012 m. liepos 26 d. sprendimu Nr. T2-199. Pagal pakeistas Triukšmo valdymo įstatymo nuostatas Klaipėdos miesto savivaldybei atsirado pareiga sudaryti naujus strateginius triukšmo žemėlapius. Kadangi šie darbai yra didelės apimties, viešasis pirkimas planuojamas 2017 m., žemėlapių sudarymas, derinimas ir tvirtinimas – 2018 m. 
Pagal analogišką pirkimą (2010-08-17 d. sutartis Nr. J12-169) valstybės dotacijos lėšomis  už Klaipėdos miesto aglomeracijos strateginių triukšmo žemėlapių parengimo paslaugą buvo sumokėta 68 325,33 Eur . Atsižvelgiant į esamą reglamentavimą,  planuojamos paslaugos apimtys bus ženkliai didesnės, todėl tikėtinas priemonės „Strateginių triukšmo žemėlapių parengimas“ lėšų poreikis SB lėšomis 2018 m. – 100 000 Eur. 
</t>
        </r>
      </text>
    </comment>
    <comment ref="F45" authorId="0" shapeId="0">
      <text>
        <r>
          <rPr>
            <sz val="9"/>
            <color indexed="81"/>
            <rFont val="Tahoma"/>
            <family val="2"/>
            <charset val="186"/>
          </rPr>
          <t xml:space="preserve">KSP 2.3.3.2. Vykdyti visuomenės aplinkosauginį švietimą </t>
        </r>
      </text>
    </comment>
    <comment ref="L45" authorId="0" shapeId="0">
      <text>
        <r>
          <rPr>
            <sz val="9"/>
            <color indexed="81"/>
            <rFont val="Tahoma"/>
            <family val="2"/>
            <charset val="186"/>
          </rPr>
          <t>2016-07-18 protokolas STR3-8. Projekto trukmė 24 mėn. Projekto biudžetas apie 620 000 Eur, iš jų kiekvienam partneriui tenka: Klaipėdos miesto savivaldybės administracijai (KMSA) – 120 000 Eur, Kuršių nerijos nacionaliniam parkui – 120 000 Eur, Pajūrio regioniniam parkui – 80 000 Eur, Klaipėdos universitetui – 150 000 Eur, Latvijos aplinkos apsaugos agentūrai – 150 000 Eur.</t>
        </r>
      </text>
    </comment>
    <comment ref="F52" authorId="0" shapeId="0">
      <text>
        <r>
          <rPr>
            <b/>
            <sz val="9"/>
            <color indexed="81"/>
            <rFont val="Tahoma"/>
            <family val="2"/>
            <charset val="186"/>
          </rPr>
          <t>KSP 2.3.1.4.</t>
        </r>
        <r>
          <rPr>
            <sz val="9"/>
            <color indexed="81"/>
            <rFont val="Tahoma"/>
            <family val="2"/>
            <charset val="186"/>
          </rPr>
          <t xml:space="preserve">
Išvalyti užterštus ir rekultivuoti apleistus vandens telkinius, vykdyti jų stebėseną</t>
        </r>
      </text>
    </comment>
    <comment ref="L52" authorId="0" shapeId="0">
      <text>
        <r>
          <rPr>
            <sz val="9"/>
            <color indexed="81"/>
            <rFont val="Tahoma"/>
            <family val="2"/>
            <charset val="186"/>
          </rPr>
          <t xml:space="preserve">periodiškumas  - trys kartai per savaitę 
</t>
        </r>
      </text>
    </comment>
    <comment ref="E57" authorId="0" shapeId="0">
      <text>
        <r>
          <rPr>
            <b/>
            <sz val="9"/>
            <color indexed="81"/>
            <rFont val="Tahoma"/>
            <family val="2"/>
            <charset val="186"/>
          </rPr>
          <t>Priemonė. Želdynų ir želdinių apsaugos, tvarkymo ir kūrimo valdymas savivaldybėse</t>
        </r>
        <r>
          <rPr>
            <sz val="9"/>
            <color indexed="81"/>
            <rFont val="Tahoma"/>
            <family val="2"/>
            <charset val="186"/>
          </rPr>
          <t xml:space="preserve">
KSP 2.3.1 uždavinys užtikrinti žaliųjų miesto plotų vystymą</t>
        </r>
      </text>
    </comment>
    <comment ref="F58"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L61" authorId="0" shapeId="0">
      <text>
        <r>
          <rPr>
            <sz val="9"/>
            <color indexed="81"/>
            <rFont val="Tahoma"/>
            <family val="2"/>
            <charset val="186"/>
          </rPr>
          <t>15 tūkst. Eur</t>
        </r>
      </text>
    </comment>
    <comment ref="F62"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F64"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J65" authorId="0" shapeId="0">
      <text>
        <r>
          <rPr>
            <sz val="9"/>
            <color indexed="81"/>
            <rFont val="Tahoma"/>
            <family val="2"/>
            <charset val="186"/>
          </rPr>
          <t>Laivų krovos akcinė bendrovė „Klaipėdos Smeltė“, pagal 2013-04-26 partnerystės sutartį Nr. J9-470 pervedė 22 734 Eur</t>
        </r>
      </text>
    </comment>
    <comment ref="F69" authorId="0" shape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 ref="L69" authorId="0" shapeId="0">
      <text>
        <r>
          <rPr>
            <sz val="9"/>
            <color indexed="81"/>
            <rFont val="Tahoma"/>
            <family val="2"/>
            <charset val="186"/>
          </rPr>
          <t xml:space="preserve">Krašt. dalies kaina - 20,5 tūkst. Eur 
</t>
        </r>
      </text>
    </comment>
    <comment ref="E72" authorId="0" shapeId="0">
      <text>
        <r>
          <rPr>
            <b/>
            <sz val="9"/>
            <color indexed="81"/>
            <rFont val="Tahoma"/>
            <family val="2"/>
            <charset val="186"/>
          </rPr>
          <t xml:space="preserve">2.1.2.7. </t>
        </r>
        <r>
          <rPr>
            <sz val="9"/>
            <color indexed="81"/>
            <rFont val="Tahoma"/>
            <family val="2"/>
            <charset val="186"/>
          </rPr>
          <t xml:space="preserve">Vystyti dviračių, pėsčiųjų takų ir gatvių sistemą, didinant tinklo integralumą, rišlumą ir kokybę
</t>
        </r>
      </text>
    </comment>
    <comment ref="F73" authorId="0" shapeId="0">
      <text>
        <r>
          <rPr>
            <b/>
            <sz val="9"/>
            <color indexed="81"/>
            <rFont val="Tahoma"/>
            <family val="2"/>
            <charset val="186"/>
          </rPr>
          <t xml:space="preserve">2.1.2.7. </t>
        </r>
        <r>
          <rPr>
            <sz val="9"/>
            <color indexed="81"/>
            <rFont val="Tahoma"/>
            <family val="2"/>
            <charset val="186"/>
          </rPr>
          <t xml:space="preserve">Vystyti dviračių, pėsčiųjų takų ir gatvių sistemą, didinant tinklo integralumą, rišlumą ir kokybę
</t>
        </r>
      </text>
    </comment>
    <comment ref="F80" authorId="0" shape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 ref="F83" authorId="0" shape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 ref="L93" authorId="0" shapeId="0">
      <text>
        <r>
          <rPr>
            <sz val="9"/>
            <color indexed="81"/>
            <rFont val="Tahoma"/>
            <family val="2"/>
            <charset val="186"/>
          </rPr>
          <t>Vykdytojas AB "Klaipėdos vanduo"</t>
        </r>
      </text>
    </comment>
    <comment ref="L94" authorId="0" shapeId="0">
      <text>
        <r>
          <rPr>
            <sz val="9"/>
            <color indexed="81"/>
            <rFont val="Tahoma"/>
            <family val="2"/>
            <charset val="186"/>
          </rPr>
          <t xml:space="preserve">Projekto pabaiga 2019 m. Statybos darbus vykdys AB "Klaipėdos vanduo"
</t>
        </r>
      </text>
    </comment>
    <comment ref="L96" authorId="0" shapeId="0">
      <text>
        <r>
          <rPr>
            <sz val="9"/>
            <color indexed="81"/>
            <rFont val="Tahoma"/>
            <family val="2"/>
            <charset val="186"/>
          </rPr>
          <t xml:space="preserve">Darbų pabaiga 2017 m. pradžia
</t>
        </r>
      </text>
    </comment>
    <comment ref="K110" authorId="0" shapeId="0">
      <text>
        <r>
          <rPr>
            <b/>
            <sz val="9"/>
            <color indexed="81"/>
            <rFont val="Tahoma"/>
            <family val="2"/>
            <charset val="186"/>
          </rPr>
          <t>7162,2</t>
        </r>
        <r>
          <rPr>
            <sz val="9"/>
            <color indexed="81"/>
            <rFont val="Tahoma"/>
            <family val="2"/>
            <charset val="186"/>
          </rPr>
          <t xml:space="preserve">
</t>
        </r>
      </text>
    </comment>
    <comment ref="K112" authorId="0" shapeId="0">
      <text>
        <r>
          <rPr>
            <b/>
            <sz val="9"/>
            <color indexed="81"/>
            <rFont val="Tahoma"/>
            <family val="2"/>
            <charset val="186"/>
          </rPr>
          <t>SB(AA) turėtų būti 436,4</t>
        </r>
        <r>
          <rPr>
            <sz val="9"/>
            <color indexed="81"/>
            <rFont val="Tahoma"/>
            <family val="2"/>
            <charset val="186"/>
          </rPr>
          <t xml:space="preserve">
</t>
        </r>
      </text>
    </comment>
  </commentList>
</comments>
</file>

<file path=xl/sharedStrings.xml><?xml version="1.0" encoding="utf-8"?>
<sst xmlns="http://schemas.openxmlformats.org/spreadsheetml/2006/main" count="696" uniqueCount="281">
  <si>
    <t>APLINKOS APSAUGOS PROGRAMOS (NR. 05)</t>
  </si>
  <si>
    <t xml:space="preserve"> TIKSLŲ, UŽDAVINIŲ, PRIEMONIŲ, PRIEMONIŲ IŠLAIDŲ IR PRODUKTO KRITERIJŲ SUVESTINĖ</t>
  </si>
  <si>
    <t>Veiklos plano tikslo kodas</t>
  </si>
  <si>
    <t>Uždavinio kodas</t>
  </si>
  <si>
    <t>Priemonės kodas</t>
  </si>
  <si>
    <t>Papriemonės kodas</t>
  </si>
  <si>
    <t>Pavadinimas</t>
  </si>
  <si>
    <t>Priemonės požymis</t>
  </si>
  <si>
    <t>Asignavimų valdytojo kodas</t>
  </si>
  <si>
    <t>Vykdytojas (skyrius / asmuo)</t>
  </si>
  <si>
    <t>Finansavimo šaltinis</t>
  </si>
  <si>
    <t>Produkto kriterijaus</t>
  </si>
  <si>
    <t>Planas</t>
  </si>
  <si>
    <t>Strateginis tikslas 02. Kurti mieste patrauklią, švarią ir saugią gyvenamąją aplinką</t>
  </si>
  <si>
    <t>05 Aplinkos apsaugos programa</t>
  </si>
  <si>
    <t>01</t>
  </si>
  <si>
    <t>Siekti subalansuotos ir kokybiškos aplinkos Klaipėdos mieste</t>
  </si>
  <si>
    <t>Tobulinti atliekų tvarkymo sistemą</t>
  </si>
  <si>
    <t>Komunalinių atliekų tvarkymo organizavimas:</t>
  </si>
  <si>
    <t>P3</t>
  </si>
  <si>
    <t>05</t>
  </si>
  <si>
    <t>6</t>
  </si>
  <si>
    <t>Komunalinių atliekų surinkimas ir tvarkymas</t>
  </si>
  <si>
    <t>MŪD Aplinkos kokybės sk.</t>
  </si>
  <si>
    <t>SB(VR)</t>
  </si>
  <si>
    <t>SB(VRL)</t>
  </si>
  <si>
    <t>Komunalinių atliekų surinkimas ir tvarkymas Lėbartų kapinėse</t>
  </si>
  <si>
    <t>MŪD Kapinių priežiūros sk.</t>
  </si>
  <si>
    <t>Iš viso:</t>
  </si>
  <si>
    <t>02</t>
  </si>
  <si>
    <t>Atliekų, kurių turėtojo nustatyti neįmanoma arba kuris nebeegzistuoja, tvarkymas:</t>
  </si>
  <si>
    <t>SB(AA)</t>
  </si>
  <si>
    <t>Savavališkai užterštų teritorijų sutvarkymas</t>
  </si>
  <si>
    <t xml:space="preserve"> MŪD Miesto tvarkymo skyrius </t>
  </si>
  <si>
    <t>Išvežta padangų, t</t>
  </si>
  <si>
    <t>Pavojingų atliekų šalinimas</t>
  </si>
  <si>
    <t>SB(AAL)</t>
  </si>
  <si>
    <t>03</t>
  </si>
  <si>
    <t xml:space="preserve">Visuomenės švietimo atliekų tvarkymo klausimais vykdymas </t>
  </si>
  <si>
    <t>04</t>
  </si>
  <si>
    <t>I</t>
  </si>
  <si>
    <t>P2.1.3.17</t>
  </si>
  <si>
    <t>ES</t>
  </si>
  <si>
    <t>SB</t>
  </si>
  <si>
    <t>5</t>
  </si>
  <si>
    <t>IED Projektų skyrius</t>
  </si>
  <si>
    <t>Iš viso uždaviniui:</t>
  </si>
  <si>
    <t xml:space="preserve">Vykdyti gamtinės aplinkos stebėsenos ir gyventojų ekologinio švietimo priemones </t>
  </si>
  <si>
    <t xml:space="preserve">P5, P2.3.3.1. </t>
  </si>
  <si>
    <t>Klaipėdos miesto savivaldybės aplinkos monitoringo vykdymas</t>
  </si>
  <si>
    <t>Parengta ataskaitų, vnt.</t>
  </si>
  <si>
    <t>Visuomenės ekologinis švietimas</t>
  </si>
  <si>
    <t>Iš viso priemonei:</t>
  </si>
  <si>
    <t xml:space="preserve">Prižiūrėti, saugoti ir gausinti miesto poilsio zonų gamtinę aplinką </t>
  </si>
  <si>
    <t xml:space="preserve">MŪD Miesto tvarkymo skyrius </t>
  </si>
  <si>
    <t>Sanitarinis vandens telkinių valymas</t>
  </si>
  <si>
    <t>P2.3.1.4</t>
  </si>
  <si>
    <t>Helofitų (nendrių, švendrių) šalinimas iš vandens telkinių</t>
  </si>
  <si>
    <t>2,3</t>
  </si>
  <si>
    <t>Miesto želdynų ir želdinių tvarkymas ir kūrimas:</t>
  </si>
  <si>
    <t>Naujų ir esamų želdynų tvarkymas ir kūrimas</t>
  </si>
  <si>
    <t>P.2.3.1.1.</t>
  </si>
  <si>
    <t>Dviračių takų  plėtra:</t>
  </si>
  <si>
    <t>P2.1.2.7</t>
  </si>
  <si>
    <t xml:space="preserve">IED Projektų skyrius </t>
  </si>
  <si>
    <t>Atlikta techninio projekto korektūra</t>
  </si>
  <si>
    <t xml:space="preserve">IED Projekto vadovas 
G. Dovidaitis 
</t>
  </si>
  <si>
    <t>IED Statybos ir infrastruktūros plėtros skyrius</t>
  </si>
  <si>
    <t>Pajūrio juostos priežiūra ir apsauga:</t>
  </si>
  <si>
    <t>P2.3.1.2</t>
  </si>
  <si>
    <t xml:space="preserve"> MŪD BĮ "Klaipėdos paplūdimiai" </t>
  </si>
  <si>
    <t xml:space="preserve">Projekto „Aplinkos pritaikymo ir aplinkosaugos priemonių įgyvendinimas Baltijos jūros paplūdimių zonoje“  įgyvendinimas </t>
  </si>
  <si>
    <t>SB(VB)</t>
  </si>
  <si>
    <t>Sutvirtintas kopagūbris, pinant tvoreles iš žabų, tūkst. m.</t>
  </si>
  <si>
    <t>Sutvirtintas kopagūbris žabų klojiniais, tūkst. kv. m</t>
  </si>
  <si>
    <t>4</t>
  </si>
  <si>
    <t>UPD Architektūros ir miesto planavimo sk.</t>
  </si>
  <si>
    <t>Bendrojo naudojimo lietaus nuotekų tinklų tiesimas teritorijoje ties Bangų g. 5A, Klaipėdoje</t>
  </si>
  <si>
    <t>Nutiesta lietaus nuotekų tinklų (100 m). Užbaigtumas, proc.</t>
  </si>
  <si>
    <t>Iš viso tikslui:</t>
  </si>
  <si>
    <t xml:space="preserve">Iš viso  programai: </t>
  </si>
  <si>
    <t>Finansavimo šaltinių suvestinė</t>
  </si>
  <si>
    <t>Finansavimo šaltiniai</t>
  </si>
  <si>
    <t>SAVIVALDYBĖS  LĖŠOS, IŠ VISO:</t>
  </si>
  <si>
    <t xml:space="preserve">Savivaldybės biudžetas, iš jo: </t>
  </si>
  <si>
    <r>
      <t xml:space="preserve">Savivaldybės biudžeto lėšos </t>
    </r>
    <r>
      <rPr>
        <b/>
        <sz val="10"/>
        <rFont val="Times New Roman"/>
        <family val="1"/>
        <charset val="186"/>
      </rPr>
      <t>SB</t>
    </r>
  </si>
  <si>
    <r>
      <t xml:space="preserve">Savivaldybės aplinkos apsaugos rėmimo specialiosios programos lėšos </t>
    </r>
    <r>
      <rPr>
        <b/>
        <sz val="10"/>
        <rFont val="Times New Roman"/>
        <family val="1"/>
        <charset val="186"/>
      </rPr>
      <t>SB(AA)</t>
    </r>
  </si>
  <si>
    <r>
      <t xml:space="preserve">Vietinių rinkliavų lėšos </t>
    </r>
    <r>
      <rPr>
        <b/>
        <sz val="10"/>
        <rFont val="Times New Roman"/>
        <family val="1"/>
        <charset val="186"/>
      </rPr>
      <t>SB(VR)</t>
    </r>
  </si>
  <si>
    <r>
      <t xml:space="preserve">Paskolos lėšos </t>
    </r>
    <r>
      <rPr>
        <b/>
        <sz val="10"/>
        <rFont val="Times New Roman"/>
        <family val="1"/>
        <charset val="186"/>
      </rPr>
      <t>SB(P)</t>
    </r>
  </si>
  <si>
    <r>
      <t xml:space="preserve">Valstybės biudžeto specialiosios tikslinės dotacijos lėšos </t>
    </r>
    <r>
      <rPr>
        <b/>
        <sz val="10"/>
        <rFont val="Times New Roman"/>
        <family val="1"/>
        <charset val="186"/>
      </rPr>
      <t>SB(VB)</t>
    </r>
  </si>
  <si>
    <r>
      <t xml:space="preserve">Kelių priežiūros ir plėtros programos lėšos </t>
    </r>
    <r>
      <rPr>
        <b/>
        <sz val="10"/>
        <rFont val="Times New Roman"/>
        <family val="1"/>
        <charset val="186"/>
      </rPr>
      <t>SB(KPP)</t>
    </r>
  </si>
  <si>
    <r>
      <t xml:space="preserve">Savivaldybės aplinkos apsaugos rėmimo specialiosios programos lėšų likutis </t>
    </r>
    <r>
      <rPr>
        <b/>
        <sz val="10"/>
        <rFont val="Times New Roman"/>
        <family val="1"/>
        <charset val="186"/>
      </rPr>
      <t>SB(AAL)</t>
    </r>
  </si>
  <si>
    <r>
      <t>Programų lėšų likučių laikinai laisvos lėšos</t>
    </r>
    <r>
      <rPr>
        <b/>
        <sz val="10"/>
        <rFont val="Times New Roman"/>
        <family val="1"/>
        <charset val="186"/>
      </rPr>
      <t xml:space="preserve"> SB(VRL) </t>
    </r>
    <r>
      <rPr>
        <sz val="10"/>
        <rFont val="Times New Roman"/>
        <family val="1"/>
        <charset val="186"/>
      </rPr>
      <t>- rinkliavos likutis</t>
    </r>
  </si>
  <si>
    <t>KITI ŠALTINIAI, IŠ VISO:</t>
  </si>
  <si>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</si>
  <si>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</si>
  <si>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r>
      <t xml:space="preserve">Kitos lėšos </t>
    </r>
    <r>
      <rPr>
        <b/>
        <sz val="10"/>
        <rFont val="Times New Roman"/>
        <family val="1"/>
        <charset val="186"/>
      </rPr>
      <t>Kt</t>
    </r>
  </si>
  <si>
    <t>IŠ VISO:</t>
  </si>
  <si>
    <t xml:space="preserve">Sutvarkyta vandens telkinių, vnt.  </t>
  </si>
  <si>
    <t>tūkst. Eur</t>
  </si>
  <si>
    <t>Informuota asmenų, tūkst.</t>
  </si>
  <si>
    <t xml:space="preserve">Sąjūdžio parko reprezentacinės dalies ir prieigų sutvarkymas </t>
  </si>
  <si>
    <t>Atlikta techninio projekto korektūra, vnt.</t>
  </si>
  <si>
    <t xml:space="preserve">Parengtas darbų projektas, vnt. </t>
  </si>
  <si>
    <t>Miesto vandens telkinių priežiūra:</t>
  </si>
  <si>
    <t>Medinių laiptų ir takų, vedančių per apsauginį kopagūbrį, remontas</t>
  </si>
  <si>
    <t>Surinkta pavojingų atliekų, kg</t>
  </si>
  <si>
    <t>Apskaitos kodas</t>
  </si>
  <si>
    <t>5.01010200</t>
  </si>
  <si>
    <t>05.010104</t>
  </si>
  <si>
    <t>05.020103</t>
  </si>
  <si>
    <t>05.020104</t>
  </si>
  <si>
    <t>05.010105</t>
  </si>
  <si>
    <t>05.020115</t>
  </si>
  <si>
    <t>5.020301</t>
  </si>
  <si>
    <t>05.020101</t>
  </si>
  <si>
    <t>P2.3.3.2</t>
  </si>
  <si>
    <t>Gamtinės aplinkos stebėsenos ir ekologinio švietimo vykdymas:</t>
  </si>
  <si>
    <t>05.020202</t>
  </si>
  <si>
    <t>05.020117</t>
  </si>
  <si>
    <t>05.010107</t>
  </si>
  <si>
    <t>05.020205</t>
  </si>
  <si>
    <t>05.020209</t>
  </si>
  <si>
    <t>05.020215</t>
  </si>
  <si>
    <t>05.020119</t>
  </si>
  <si>
    <t>05.020406</t>
  </si>
  <si>
    <t>05.020405</t>
  </si>
  <si>
    <t>05.020123</t>
  </si>
  <si>
    <t>05.020218</t>
  </si>
  <si>
    <t>Oro taršos kietosiomis dalelėmis mažinimas, atnaujinant gatvių priežiūros ir valymo technologijas</t>
  </si>
  <si>
    <t>1</t>
  </si>
  <si>
    <t xml:space="preserve"> 
05.020219 </t>
  </si>
  <si>
    <t xml:space="preserve">Parengtas techninis projektas, vnt. </t>
  </si>
  <si>
    <t>Sakurų parko įrengimas teritorijoje tarp Žvejų kultūros rūmų, Taikos pr., Naikupės g. ir įvažiavimo kelio į Žvejų kultūros rūmus</t>
  </si>
  <si>
    <t xml:space="preserve">MŪD Miesto tvarkymo skyrius 
</t>
  </si>
  <si>
    <t>2017-ieji metai</t>
  </si>
  <si>
    <t>Įsigyta valymo mašinų, vnt.</t>
  </si>
  <si>
    <t>100</t>
  </si>
  <si>
    <t>Parengta techninių projektų, vnt.</t>
  </si>
  <si>
    <t>Atlikta projekte numatytų paviršinių nuotekų statybos darbų, proc.</t>
  </si>
  <si>
    <t>Pakeista Bendrojo plano (kraštovaizdžio dalies) sprendinių, proc.</t>
  </si>
  <si>
    <t>Priimta į sąvartyną atliekų, tūkst. t</t>
  </si>
  <si>
    <t>Valoma vandens telkinių, vnt.</t>
  </si>
  <si>
    <t>Nutiesta dviračių tako (1,935 km). Užbaigtumas, proc.</t>
  </si>
  <si>
    <t>Parengtas techninis projektas, vnt.</t>
  </si>
  <si>
    <t>Įgyvendinta aplinkosauginių švietimo priemonių, vnt.</t>
  </si>
  <si>
    <t>Įrengta informacinių stendų (Klaipėdos m. savivaldybės saugomiems botaninio  gamtos paveldo objektams pažymėti), vnt.</t>
  </si>
  <si>
    <t xml:space="preserve">Komunalinių atliekų tvarkymo infrastruktūros plėtra Klaipėdos miesto, Skuodo ir Kretingos rajonų bei Neringos savivaldybėse </t>
  </si>
  <si>
    <t xml:space="preserve">IED Statybos ir infrastruktūros plėtros skyrius
</t>
  </si>
  <si>
    <t>Dviračių ir pėsčiųjų tako Danės upės slėnio teritorijoje nuo Klaipėdos g. tilto iki miesto ribos įrengimas</t>
  </si>
  <si>
    <t>1,8</t>
  </si>
  <si>
    <t>Išvežta statybinių, biologiškai skaidžių šiukšlių, tūkst. t</t>
  </si>
  <si>
    <t>1,3</t>
  </si>
  <si>
    <t>Ištirta aplinkos komponentų (oro, triukšmo, dirvožemio, paviršinio vandens) vietų, vnt.</t>
  </si>
  <si>
    <t>Ištirta gyvosios gamtos  komponentų (2017 m. šikšnosparnių ir kraštovaizdžio, 2018 m. varliagyvių ir augalijos, 2019 m. paukščių ir želdinių) vietų, vnt.</t>
  </si>
  <si>
    <t>Įvykdyta projekto parengiamųjų darbų (inventorizuotos gamtinės vertybės, išleistas informacinis plakatas, paviešintas projektas), proc.</t>
  </si>
  <si>
    <t>Pakeista medinių takų ir laiptų , tūkst. kv. m</t>
  </si>
  <si>
    <t>Išleista informacinių lankstinukų apie Smiltynės lankomas vietas, tūkst. egz.</t>
  </si>
  <si>
    <t>Kt</t>
  </si>
  <si>
    <t>Išvalyta nuo helofitų Žardės ir Draugystės vandens telkinių ploto, ha</t>
  </si>
  <si>
    <t>Krantotvarkos ir rekreacinių teritorijų tvarkymo techninio projekto rengimas</t>
  </si>
  <si>
    <t>Projekto "Klaipėdos miesto bendrojo plano kraštovaizdžio dalies keitimas ir Melnragės parko įrengimas" įgyvendinimas</t>
  </si>
  <si>
    <t>Sutvarkyta želdinių prie dviračių takų (Taikos pr., Labrenciškių take, Debreceno g.), vnt.</t>
  </si>
  <si>
    <t>Dviračių ir pėsčiųjų tako nuo Paryžiaus Komunos g. iki Jono kalnelio tiltelio įrengimas</t>
  </si>
  <si>
    <t>Mažinti aplinkos taršą vykdant infrastruktūros plėtros priemones</t>
  </si>
  <si>
    <t>Parengta triukšmo (kelių, geležinkelių, pramonės veiklos zonų)  žemėlapių, kuriose bus renkami dienos, vakaro, nakties ir paros rodilkiai, vnt.</t>
  </si>
  <si>
    <t>2017-ųjų metų asignavimų planas</t>
  </si>
  <si>
    <r>
      <t>Įrengta infrastruktūra Sąjūdžio parke (teritorijos plotas – 27103 m</t>
    </r>
    <r>
      <rPr>
        <sz val="10"/>
        <rFont val="SimSun"/>
      </rPr>
      <t>²</t>
    </r>
    <r>
      <rPr>
        <sz val="10"/>
        <rFont val="Times New Roman"/>
        <family val="1"/>
        <charset val="186"/>
      </rPr>
      <t>), įrengtas riedlenčių parkas ir BMX dviračių trasa. Užbaigtumas, proc.</t>
    </r>
  </si>
  <si>
    <t>Atnaujinta želdynų S. Daukanto g. ir Puodžių g. nuo H. Manto g. iki Bokštų g., Taikos pr.  (2017 m. bus atliktas šaligatvių remontas), vnt.</t>
  </si>
  <si>
    <t>Pakeista tuopynų naujais želdiniais (2017 m. - Debreceno ir Gedminų gatvėse), vnt.</t>
  </si>
  <si>
    <t>Strateginio triukšmo žemėlapio parengimas (atnaujinimas)</t>
  </si>
  <si>
    <t>Dalyvavimas projekte pagal 2014–2020 m. Interreg V-A Latvijos–Lietuvos bendradarbiavimo per sieną programą "Saugomų ir urbanizuotų teritorijų valdymo sprendimai ir aplinkos švietimo tinklo vystymas tarp sienų"</t>
  </si>
  <si>
    <t>Projekto "Paviršinių nuotekų sistemų tvarkymas Klaipėdos mieste" įgyvendinimas (projekto vykdytojas - AB "Klaipėdos vanduo")</t>
  </si>
  <si>
    <t>Parengtas planas, vnt</t>
  </si>
  <si>
    <t>Užterštos teritorijos Šilutės pl. detalių ekogeologinių tyrimų atlikimas ir tvarkymo plano parengimas</t>
  </si>
  <si>
    <t>Parengtas planas, vnt.</t>
  </si>
  <si>
    <t>Pakeista tuopynų naujais želdiniais (2017 m. Debreceno ir Gedminų gatvėse), vnt.</t>
  </si>
  <si>
    <t>Sutvirtinta kopagūbrio žabų klojiniais, tūkst. kv. m</t>
  </si>
  <si>
    <t>Atlikti parko (1,1 ha) įrengimo darbai. Užbaigtumas, proc.</t>
  </si>
  <si>
    <t>Atlikti parko įrengimo darbai. Užbaigtumas, proc.</t>
  </si>
  <si>
    <t xml:space="preserve">Parengtas projektas, vnt. </t>
  </si>
  <si>
    <t xml:space="preserve">Dalyvavimas projekte „Saugomų ir urbanizuotų teritorijų valdymo sprendimai ir aplinkos švietimo tinklo vystymas tarp sienų“ pagal 2014–2020 m. INTERREG V-A Latvijos ir Lietuvos programą </t>
  </si>
  <si>
    <t>Sakurų parko įrengimas teritorijoje tarp Žvejų rūmų, Taikos pr., Naikupės g. ir įvažiuojamojo kelio į Žvejų rūmus</t>
  </si>
  <si>
    <t>Projekto „Klaipėdos miesto bendrojo plano kraštovaizdžio dalies keitimas ir Melnragės parko įrengimas“ įgyvendinimas</t>
  </si>
  <si>
    <t>Projekto „Paviršinių nuotekų sistemų tvarkymas Klaipėdos mieste“ įgyvendinimas (projekto vykdytojas – AB „Klaipėdos vanduo“)</t>
  </si>
  <si>
    <t>Pašalinta helofitų iš Žardės ir Draugystės vandens telkinių ploto, ha</t>
  </si>
  <si>
    <t>Įrengta infrastruktūra Sąjūdžio parke (teritorijos plotas – 27103 m²), įrengtas riedlenčių parkas ir BMX dviračių trasa. Užbaigtumas, proc.</t>
  </si>
  <si>
    <t>Pakeista medinių takų ir laiptų, tūkst. kv. m</t>
  </si>
  <si>
    <r>
      <t xml:space="preserve">PATVIRTINTA
Klaipėdos miesto savivaldybės administracijos direktoriaus 2017 m. kovo </t>
    </r>
    <r>
      <rPr>
        <sz val="10"/>
        <color theme="0"/>
        <rFont val="Times New Roman"/>
        <family val="1"/>
        <charset val="186"/>
      </rPr>
      <t xml:space="preserve">xx </t>
    </r>
    <r>
      <rPr>
        <sz val="10"/>
        <rFont val="Times New Roman"/>
        <family val="1"/>
        <charset val="186"/>
      </rPr>
      <t>d. įsakymu Nr. AD1-</t>
    </r>
    <r>
      <rPr>
        <sz val="10"/>
        <color theme="0"/>
        <rFont val="Times New Roman"/>
        <family val="1"/>
        <charset val="186"/>
      </rPr>
      <t>XXX</t>
    </r>
  </si>
  <si>
    <r>
      <t>2017 M. KLAIPĖDOS MIESTO SAVIVALDYBĖS ADMINISTRACIJOS</t>
    </r>
    <r>
      <rPr>
        <b/>
        <sz val="11"/>
        <rFont val="Times New Roman"/>
        <family val="1"/>
        <charset val="186"/>
      </rPr>
      <t xml:space="preserve">          </t>
    </r>
  </si>
  <si>
    <t>2017-ųjų metų asignavimų planas*</t>
  </si>
  <si>
    <t>SB(L)</t>
  </si>
  <si>
    <r>
      <t xml:space="preserve">Programų lėšų likučių laikinai laisvos lėšos </t>
    </r>
    <r>
      <rPr>
        <b/>
        <sz val="10"/>
        <rFont val="Times New Roman"/>
        <family val="1"/>
        <charset val="186"/>
      </rPr>
      <t>SB(L)</t>
    </r>
  </si>
  <si>
    <t>Klaipėdos miesto savivaldybės želdynų ir želdinių tvarkymo, želdynų kūrimo ir želdinių veisimo (atnaujinimo) 2017–2019 m. programos (priemonių plano) parengimas</t>
  </si>
  <si>
    <t xml:space="preserve">Parengta programa (priemonių planas), vnt. </t>
  </si>
  <si>
    <t xml:space="preserve">Savivaldybės teisės aktų, susijusių su dvinarės rinkliavos už komunalinių atliekų surinkimą iš atliekų turėtojų ir atliekų tvarkymą, parengimas
</t>
  </si>
  <si>
    <t>Parengtas tarybos sprendimas, vnt.</t>
  </si>
  <si>
    <t>SB(ES)</t>
  </si>
  <si>
    <r>
      <t xml:space="preserve">Europos Sąjungos paramos lėšos, kurios įtrauktos į Savivaldybės biudžetą </t>
    </r>
    <r>
      <rPr>
        <b/>
        <sz val="10"/>
        <rFont val="Times New Roman"/>
        <family val="1"/>
        <charset val="186"/>
      </rPr>
      <t>SB(ES)</t>
    </r>
  </si>
  <si>
    <r>
      <t xml:space="preserve">Savivaldybės biudžeto apyvartos lėšos ES finansinės paramos programų laikinam lėšų stygiui dengti  </t>
    </r>
    <r>
      <rPr>
        <b/>
        <sz val="10"/>
        <rFont val="Times New Roman"/>
        <family val="1"/>
        <charset val="186"/>
      </rPr>
      <t>SB(ESA)</t>
    </r>
  </si>
  <si>
    <t>SB(ESA)</t>
  </si>
  <si>
    <t>Savivaldybės biudžeto apyvartos lėšos ES finansinės paramos programų laikinam lėšų stygiui dengti  SB(ESA)</t>
  </si>
  <si>
    <t xml:space="preserve">* pagal Klaipėdos miesto savivaldybės tarybos sprendimus: 2016 m. gruodžio 22 d. Nr. T2-290 ir 2017 m. vasario 23 d. Nr. T2-25
</t>
  </si>
  <si>
    <t>Vandens telkinių dugno valymas ir aplinkos apželdinimas (2017 m. bus tvarkomi Pietinės g. ir Kretingos g.–Šviesos g. teritorijoje esantys vandens telkiniai)</t>
  </si>
  <si>
    <t>Įgyvendinta visuomenės informavimo kampanija, proc.</t>
  </si>
  <si>
    <t>1,6</t>
  </si>
  <si>
    <t>Atnaujinta želdynių S. Daukanto g. ir Puodžių g. nuo Herkaus Manto g. iki Bokštų g., Taikos pr. (2017 m. bus atliktas šaligatvių remontas), vnt.</t>
  </si>
  <si>
    <t>Parengtas miškotvarkos projektas, vnt.</t>
  </si>
  <si>
    <t>Vandens telkinių dugno valymas ir aplinkos apželdinimas (2017 m. bus tvarkomas Pietinės g. vandens telkinys)</t>
  </si>
  <si>
    <t>Sutvarkyta želdinių prie dviračių takų (2017 m. Taikos pr., Labrenciškių take, Debreceno g.). Užbaigtumas, proc.</t>
  </si>
  <si>
    <t>Sutvirtinta kopagūbrio, pinant tvoreles iš žabų, m.</t>
  </si>
  <si>
    <t>Asignavimai (Eur)</t>
  </si>
  <si>
    <t>Vertinimo kriterijaus</t>
  </si>
  <si>
    <t>Informacija apie pasiektus rezultatus, duomenys apie programai skirtų asignavimų panaudojimo tikslingumą</t>
  </si>
  <si>
    <t>Priežastys, dėl kurių planuotos rodiklių reikšmės nepasiektos</t>
  </si>
  <si>
    <t>2017 m. asignavi-mų patvirtin-tas planas*</t>
  </si>
  <si>
    <t>2017 m. asignavi-mų patikslin-tas planas**</t>
  </si>
  <si>
    <t>2017 m. panaudo-tos lėšos (kasinės išlaidos)</t>
  </si>
  <si>
    <t>pavadinimas</t>
  </si>
  <si>
    <t>planuotos reikšmės</t>
  </si>
  <si>
    <t>patikslintos reikšmės</t>
  </si>
  <si>
    <t>faktinės reikšmės</t>
  </si>
  <si>
    <t xml:space="preserve">STRATEGINIO VEIKLOS PLANO VYKDYMO ATASKAITA </t>
  </si>
  <si>
    <t>APLINKOS APSAUGOS PROGRAMA (NR. 05)</t>
  </si>
  <si>
    <t>Miesto ūkio departamentas</t>
  </si>
  <si>
    <t>&lt;35</t>
  </si>
  <si>
    <t>Dviračių takų ilgis, km</t>
  </si>
  <si>
    <t>Rūšiuojamų komunalinių atliekų dalis (proc.), nuo visų surinktų atliekų kiekio per metus</t>
  </si>
  <si>
    <t>Surinktų perdirbti antrinių žaliavų dalis (proc.) nuo visų buityje susidariusių surinktų atliekų per metus</t>
  </si>
  <si>
    <t>Energinę vertę turinčių atliekų, panaudojamų energijai išgauti, dalis (proc.) nuo visų buityje susidariusių surinktų atliekų, per metus</t>
  </si>
  <si>
    <r>
      <t>Dienų skaičius, kai viršijamos ribinės teršalų (KD</t>
    </r>
    <r>
      <rPr>
        <vertAlign val="subscript"/>
        <sz val="10"/>
        <color theme="1"/>
        <rFont val="Times New Roman"/>
        <family val="1"/>
        <charset val="186"/>
      </rPr>
      <t>10</t>
    </r>
    <r>
      <rPr>
        <sz val="10"/>
        <color theme="1"/>
        <rFont val="Times New Roman"/>
        <family val="1"/>
        <charset val="186"/>
      </rPr>
      <t>) vertės per metus</t>
    </r>
  </si>
  <si>
    <t>ĮVYKDYMO ATASKAITA</t>
  </si>
  <si>
    <r>
      <t xml:space="preserve">Asignavimų valdytojai: </t>
    </r>
    <r>
      <rPr>
        <sz val="12"/>
        <rFont val="Times New Roman"/>
        <family val="1"/>
        <charset val="186"/>
      </rPr>
      <t>Investicijų ir ekonomikos departamentas (5), Miesto ūkio departamentas (6).</t>
    </r>
  </si>
  <si>
    <r>
      <rPr>
        <b/>
        <sz val="12"/>
        <rFont val="Times New Roman"/>
        <family val="1"/>
        <charset val="186"/>
      </rPr>
      <t xml:space="preserve">Programą vykdė: </t>
    </r>
    <r>
      <rPr>
        <sz val="12"/>
        <rFont val="Times New Roman"/>
        <family val="1"/>
        <charset val="186"/>
      </rPr>
      <t>Investicijų ir ekonomikos departamentas (Statybos ir infrastruktūros plėtros skyrius, Projektų skyrius), Miesto ūkio departamentas (Miesto tvarkymo skyrius, Aplinkos kokybės skyrius).</t>
    </r>
  </si>
  <si>
    <t>faktiškai įvykdyta</t>
  </si>
  <si>
    <t>–</t>
  </si>
  <si>
    <t>(pagal planą arba geriau);</t>
  </si>
  <si>
    <t>iš dalies įvykdyta</t>
  </si>
  <si>
    <t>(blogiau, nei planuota);</t>
  </si>
  <si>
    <t>neįvykdyta</t>
  </si>
  <si>
    <t>.</t>
  </si>
  <si>
    <r>
      <rPr>
        <b/>
        <sz val="11"/>
        <rFont val="Times New Roman"/>
        <family val="1"/>
        <charset val="186"/>
      </rPr>
      <t>Pastaba</t>
    </r>
    <r>
      <rPr>
        <sz val="11"/>
        <rFont val="Times New Roman"/>
        <family val="1"/>
        <charset val="186"/>
      </rPr>
      <t>. Strateginio planavimo skyrius, vertindamas programos įgyvendinimo lygį, atsižvelgia į programos priemonių ir papriemonių įgyvendinimo lygį:</t>
    </r>
  </si>
  <si>
    <t>1) priemonė ir papriemonė laikoma visiškai įvykdyta, jei pasiektos visos planuotų ataskaitiniais metais vertinimo  kriterijų reikšmės;</t>
  </si>
  <si>
    <t>2)  priemonė ir papriemonė laikoma iš dalies įvykdyta, jei pasiekta mažiau vertinimo kriterijų reikšmių, nei planuota ataskaitiniais metais;</t>
  </si>
  <si>
    <t>3) priemonė ir papriemonė laikoma neįvykdyta, jei nepasiekta nė viena planuoto ataskaitinių metų produkto kriterijaus reikšmė.</t>
  </si>
  <si>
    <t xml:space="preserve">2017 M. KLAIPĖDOS MIESTO SAVIVALDYBĖS </t>
  </si>
  <si>
    <r>
      <rPr>
        <b/>
        <sz val="12"/>
        <rFont val="Times New Roman"/>
        <family val="1"/>
        <charset val="186"/>
      </rPr>
      <t xml:space="preserve">Iš 2017 m. </t>
    </r>
    <r>
      <rPr>
        <sz val="12"/>
        <rFont val="Times New Roman"/>
        <family val="1"/>
        <charset val="186"/>
      </rPr>
      <t xml:space="preserve">planuotų įvykdyti 25 priemonių ir papriemonių (kurioms patvirtinti / skirti asignavimai): </t>
    </r>
  </si>
  <si>
    <t>2017 m. SVP programos Nr. 05 įvykdymas</t>
  </si>
  <si>
    <t>67,8</t>
  </si>
  <si>
    <t>2,5</t>
  </si>
  <si>
    <t>2,1</t>
  </si>
  <si>
    <t>Paslaugos vykdomos pagal faktinį poreikį</t>
  </si>
  <si>
    <t>Parengtas užterštos teritorijos tvarkymo planas</t>
  </si>
  <si>
    <t>Buvo atlikti  želdinių, kraštovaizdžio ir triukšmo tyrimai</t>
  </si>
  <si>
    <t>Planuota kriterijaus reikšmė nepasiekta. Teikta paraiška 2014–2020 m. INTERREG V-A Latvijos ir Lietuvos programos Europos regioninės plėtros fondui nepatvirtinta ir projektas nebuvo įgyvendintas</t>
  </si>
  <si>
    <t>3,7</t>
  </si>
  <si>
    <t>Helofitai (nendrės, švendrės ir savaiminiai karklai) buvo šalinami iš Žardės, Draugystės tvenkinių ir palei  Danės upės pakrantes, kur įrengtas dviračių takas</t>
  </si>
  <si>
    <t>Išvalytas Pietinės g. vandens telkinys ir sutvarkyta aplinka</t>
  </si>
  <si>
    <t>Rangos darbai nepradėti, nes neparengtas techninis projektas</t>
  </si>
  <si>
    <t>0</t>
  </si>
  <si>
    <t>Planuota kriterijaus reikšmė įvykdyta iš dalies, nes užsitęsė viešųjų pirkimų procedūros dėl projekto derinimo su Aplinkos projektų valdymo agentūra. Sutartys dėl projekto parengimo ir rangos darbų su tiekėjais buvo pasirašytos. Techninio projekto parengimą ir rangos darbus planuojama įgyvendinti 2018 m.</t>
  </si>
  <si>
    <t>34</t>
  </si>
  <si>
    <t xml:space="preserve">Įvykdytos planuotos priemonės, kampanija tęsiama 2018 m. </t>
  </si>
  <si>
    <t>Planuota kriterijaus reikšmė įvykdyta iš dalies. Sutartis dėl projektavimo paslaugų buvo  pasirašyta 2017-06-15. Atsiradus papildomiems reikalavimams dėl apšvietimo įrengimo projektavimo darbų terminas pratęstas iki 2018-02-15</t>
  </si>
  <si>
    <t xml:space="preserve">Kriterijaus reikšmė patikslinta pagal Statistikos departamento duomenis </t>
  </si>
  <si>
    <t>Planuota kriterijaus reikšmė įvykdyta iš dalies, nes paskelbtas viešųjų pirkimų konkursas neįvyko, nes nebuvo gauta nė vieno dalyvio pasiūlymo. Antrą kartą organizavus viešųjų pirkimų konkursą  buvo pasirašyta sutartis su tiekėjais metų pabaigoje (2017-12-19).  Projektą planuojama parengti 2018 m.</t>
  </si>
  <si>
    <t xml:space="preserve">Buvo priimta į sąvartyną atliekų daugiau, nei planuota, nes didėjo laidojimo plotai, todėl yra  išvežama daugiau atliekų </t>
  </si>
  <si>
    <t xml:space="preserve">Buvo surinkta pavojingų atliekų daugiau, nei planuota: nuvalyta 361 m² išsiliejusių naftos produktų nuo asfaltuotų paviršių; 
surinkta 25 kg gyvsidabrio; surinkta 153 kg tepalų ir oro filtrų, tepaluotų skudurų; surinkta 5180 kg asbesto; surinkta 41 kg dažų, klijų, glaisto atliekų ir taros; surinkta 3 kg dienos šviesos lempų </t>
  </si>
  <si>
    <t>Įsigyta aplinkosauginė spaudos „Žaliasis pasaulis“ prenumerata mokykloms ir bibliotekoms po 1 egz. 39-iems adresatams</t>
  </si>
  <si>
    <t xml:space="preserve">Iš viso buvo pasodinta 217 medžių ir 3765 krūmai </t>
  </si>
  <si>
    <t>Planuota kriterijaus reikšmė nepasiekta, nes reikėjo  parengti tvarkybos projektus dėl medžių kirtimo ir naujų pasodinimo. Nepanaudotos lėšos buvo skirtos kitų miesto gatvių želdynių tvarkymui. Projektai parengti, darbai bus atlikti 2018 m.</t>
  </si>
  <si>
    <t>Dėl atidėto projekto parengimo termino rangos darbai bus pradėti 2018 m.</t>
  </si>
  <si>
    <t>Bendrojo plano parengimo terminas pratęstas iki 2018 m., kol bus suderintos miesto ir uosto bendrųjų planų koncepcijos</t>
  </si>
  <si>
    <t xml:space="preserve">Planuota kriterijaus reikšmė įvykdyta iš dalies dėl užsitęsusių viešųjų pirkimų procedūrų. Rangos darbų viešųjų pirkimų konkursas buvo kartojamas iš naujo, kadangi pirmą kartą vykdant pirkimą iki nustatyto termino pabaigos (2017-08-03) tiekėjas kainos pagrindimo nepateikė, o kito tiekėjo pasiūlyta kaina žymiai viršijo pirkimui suplanuotas lėšas. Rangos darbų sutartis nepasirašyta, 2018 m. bus skelbiamas naujas viešųjų pirkimų konkursas </t>
  </si>
  <si>
    <t xml:space="preserve">Planuota kriterijaus reikšmė įvykdyta iš dalies. Projektavimo darbai pradėti, dviračių ir pėsčiųjų tako trasa parinkta ir iš esmės parengta susiekimo dalis, tačiau projektuotojas negali tęsti darbų, kadangi į teritoriją patenka valstybiniai miškai, kurie yra valdomi Valstybinės miškų tarnybos prie Aplinkos ministerijos ir reikia rengti papildomus dokumentus. Projektas bus baigtas, kai bus parengtas žemės sklypo formavimo ir pertvarkymo projektas ir aplinkos ministro įsakymu patvirtintas valstybinės reikšmės Klaipėdos miesto miškų plotų schemos pakeitimas. 2017 m. buvo pasirašytas papildomas susitarimas dėl projektavimo sutarties pratęsimo su paslaugos tiekėjais. Darbai bus tęsiami 2018 m.
</t>
  </si>
  <si>
    <t>Rodikliai buvo planuoti pagal 2016 metų dotacijos lėšas, 2017 m. dotacija buvo žymiai mažesnė (10 000 Eur), todėl ir darbų atlikta mažiau</t>
  </si>
  <si>
    <t>Planuota kriterijaus reikšmė nepasiekta. Viešųjų pirkimų konkursas skelbtas keletą kartų, tačiau neįvyko. Buvo nuspręsta naujo konkurso neskelbti, kadangi Klaipėdos valstybinio jūrų uosto bendrasis planas dar yra rengiamas, nepatvirtintas, jame yra planuojama statyti išorinį uostą, kuris gali turėti įtakos kranto erozijos suvaldymui. Buvo parengtas ir  Lietuvos Respublikos Vyriausybei pateiktas dalykinių sąlygų sąvadas „Kietųjų krantotvarkos priemonių taikymas ir įgyvendinimas dėl Uosto plėtros veikiamame pajūrio ruože nuo šiaurinio molo iki Lietuvos-Latvijos valstybinės sienos valstybės lėšomis“.  Priemonė nebeplanuojama 2018 m.</t>
  </si>
  <si>
    <t>2017 m. buvo atlikta techninio projekto korektūra, gautas statybą leidžiantis dokumentas. Projekto vykdytojas AB „Klaipėdos vanduo“ 2017-03-30 pasirašė ES struktūrinių fondų lėšų bendrai finansuojamo projekto sutartį. Vėliau buvo pasirašytos trys sutartys dėl techninių projektų rengimo ir rangos darbų vykdymo. 2017-04-05 buvo pasirašyta sutartis dėl paviršinių nuotekų sistemų inventorizavimo. Darbai bus tęsiami 2018 m.</t>
  </si>
  <si>
    <t>Atlikta ir apmokėta 34 proc. visuomenės informavimo kampanijos priemonių – straipsniai spaudoje, radijo laidos, informacija televizijoje, pamokėlės vaikams, plakatai, lankstinukai ir kt.</t>
  </si>
  <si>
    <t>*Pagal Klaipėdos miesto savivaldybės tarybos sprendimus: 2016 m. gruodžio 22 d. Nr. T2-290 ir 2017 m. vasario 23 d. Nr. T2-25</t>
  </si>
  <si>
    <t>**Pagal Klaipėdos miesto savivaldybės tarybos 2017 m. gruodžio 21 d. sprendimą Nr. T2-331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</si>
</sst>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6" x14ac:knownFonts="1">
    <font>
      <sz val="11"/>
      <color theme="1"/>
      <name val="Calibri"/>
      <family val="2"/>
      <charset val="186"/>
      <scheme val="minor"/>
    </font>
    <font>
      <sz val="10"/>
      <name val="Times New Roman"/>
      <family val="1"/>
      <charset val="186"/>
    </font>
    <font>
      <b/>
      <sz val="10"/>
      <name val="Times New Roman"/>
      <family val="1"/>
      <charset val="186"/>
    </font>
    <font>
      <sz val="9"/>
      <name val="Times New Roman"/>
      <family val="1"/>
      <charset val="186"/>
    </font>
    <font>
      <b/>
      <sz val="9"/>
      <name val="Times New Roman"/>
      <family val="1"/>
      <charset val="186"/>
    </font>
    <font>
      <sz val="10"/>
      <name val="Arial"/>
      <family val="2"/>
      <charset val="186"/>
    </font>
    <font>
      <b/>
      <sz val="10"/>
      <name val="Times New Roman"/>
      <family val="1"/>
      <charset val="204"/>
    </font>
    <font>
      <sz val="10"/>
      <name val="Times New Roman"/>
      <family val="1"/>
      <charset val="204"/>
    </font>
    <font>
      <sz val="9"/>
      <name val="Times New Roman"/>
      <family val="1"/>
      <charset val="204"/>
    </font>
    <font>
      <sz val="8"/>
      <name val="Times New Roman"/>
      <family val="1"/>
      <charset val="186"/>
    </font>
    <font>
      <sz val="8"/>
      <name val="Arial"/>
      <family val="2"/>
      <charset val="186"/>
    </font>
    <font>
      <sz val="9"/>
      <name val="Arial"/>
      <family val="2"/>
      <charset val="186"/>
    </font>
    <font>
      <b/>
      <sz val="10"/>
      <name val="Times New Roman"/>
      <family val="1"/>
    </font>
    <font>
      <sz val="10"/>
      <name val="Times New Roman"/>
      <family val="1"/>
    </font>
    <font>
      <sz val="9"/>
      <color indexed="81"/>
      <name val="Tahoma"/>
      <family val="2"/>
      <charset val="186"/>
    </font>
    <font>
      <b/>
      <sz val="9"/>
      <color indexed="81"/>
      <name val="Tahoma"/>
      <family val="2"/>
      <charset val="186"/>
    </font>
    <font>
      <sz val="9"/>
      <name val="Times New Roman"/>
      <family val="1"/>
    </font>
    <font>
      <sz val="11"/>
      <name val="Calibri"/>
      <family val="2"/>
      <charset val="186"/>
      <scheme val="minor"/>
    </font>
    <font>
      <sz val="9"/>
      <name val="Calibri"/>
      <family val="2"/>
      <charset val="186"/>
      <scheme val="minor"/>
    </font>
    <font>
      <sz val="11"/>
      <name val="Times New Roman"/>
      <family val="1"/>
      <charset val="186"/>
    </font>
    <font>
      <b/>
      <sz val="11"/>
      <name val="Times New Roman"/>
      <family val="1"/>
      <charset val="186"/>
    </font>
    <font>
      <sz val="10"/>
      <color theme="1"/>
      <name val="Times New Roman"/>
      <family val="1"/>
      <charset val="186"/>
    </font>
    <font>
      <sz val="10"/>
      <color theme="1"/>
      <name val="Times New Roman"/>
      <family val="1"/>
    </font>
    <font>
      <sz val="9"/>
      <color theme="1"/>
      <name val="Times New Roman"/>
      <family val="1"/>
      <charset val="186"/>
    </font>
    <font>
      <sz val="10"/>
      <color rgb="FFFF0000"/>
      <name val="Times New Roman"/>
      <family val="1"/>
      <charset val="186"/>
    </font>
    <font>
      <i/>
      <sz val="10"/>
      <color theme="3"/>
      <name val="Times New Roman"/>
      <family val="1"/>
      <charset val="186"/>
    </font>
    <font>
      <sz val="10"/>
      <name val="Cambria"/>
      <family val="1"/>
      <charset val="186"/>
    </font>
    <font>
      <i/>
      <sz val="9"/>
      <color theme="3"/>
      <name val="Calibri"/>
      <family val="2"/>
      <charset val="186"/>
      <scheme val="minor"/>
    </font>
    <font>
      <b/>
      <sz val="11"/>
      <name val="Calibri"/>
      <family val="2"/>
      <charset val="186"/>
      <scheme val="minor"/>
    </font>
    <font>
      <i/>
      <sz val="10"/>
      <name val="Times New Roman"/>
      <family val="1"/>
      <charset val="186"/>
    </font>
    <font>
      <i/>
      <sz val="9"/>
      <name val="Calibri"/>
      <family val="2"/>
      <charset val="186"/>
      <scheme val="minor"/>
    </font>
    <font>
      <sz val="10"/>
      <name val="SimSun"/>
    </font>
    <font>
      <strike/>
      <sz val="10"/>
      <color rgb="FFFF0000"/>
      <name val="Times New Roman"/>
      <family val="1"/>
      <charset val="186"/>
    </font>
    <font>
      <sz val="10"/>
      <color theme="0"/>
      <name val="Times New Roman"/>
      <family val="1"/>
      <charset val="186"/>
    </font>
    <font>
      <sz val="10"/>
      <color theme="1"/>
      <name val="Arial"/>
      <family val="2"/>
      <charset val="186"/>
    </font>
    <font>
      <sz val="10"/>
      <color theme="3"/>
      <name val="Times New Roman"/>
      <family val="1"/>
      <charset val="186"/>
    </font>
    <font>
      <sz val="11"/>
      <color theme="3"/>
      <name val="Calibri"/>
      <family val="2"/>
      <charset val="186"/>
      <scheme val="minor"/>
    </font>
    <font>
      <sz val="11"/>
      <name val="Times New Roman"/>
      <family val="1"/>
    </font>
    <font>
      <vertAlign val="subscript"/>
      <sz val="10"/>
      <color theme="1"/>
      <name val="Times New Roman"/>
      <family val="1"/>
      <charset val="186"/>
    </font>
    <font>
      <b/>
      <sz val="12"/>
      <name val="Times New Roman"/>
      <family val="1"/>
      <charset val="186"/>
    </font>
    <font>
      <sz val="12"/>
      <name val="Times New Roman"/>
      <family val="1"/>
      <charset val="186"/>
    </font>
    <font>
      <sz val="10"/>
      <color theme="1" tint="0.14999847407452621"/>
      <name val="Times New Roman"/>
      <family val="1"/>
      <charset val="186"/>
    </font>
    <font>
      <sz val="11"/>
      <color theme="1" tint="0.14999847407452621"/>
      <name val="Calibri"/>
      <family val="2"/>
      <charset val="186"/>
      <scheme val="minor"/>
    </font>
    <font>
      <sz val="10"/>
      <color theme="1"/>
      <name val="Calibri"/>
      <family val="2"/>
      <charset val="186"/>
      <scheme val="minor"/>
    </font>
    <font>
      <sz val="9"/>
      <color rgb="FFFF0000"/>
      <name val="Times New Roman"/>
      <family val="1"/>
      <charset val="186"/>
    </font>
    <font>
      <sz val="9"/>
      <color rgb="FFFF0000"/>
      <name val="Calibri"/>
      <family val="2"/>
      <charset val="186"/>
      <scheme val="minor"/>
    </font>
  </fonts>
  <fills count="11">
    <fill>
      <patternFill patternType="none"/>
    </fill>
    <fill>
      <patternFill patternType="gray125"/>
    </fill>
    <fill>
      <patternFill patternType="solid">
        <fgColor rgb="FFFFCCFF"/>
        <bgColor indexed="64"/>
      </patternFill>
    </fill>
    <fill>
      <patternFill patternType="solid">
        <fgColor rgb="FFFFFF99"/>
        <bgColor indexed="64"/>
      </patternFill>
    </fill>
    <fill>
      <patternFill patternType="solid">
        <fgColor theme="3" tint="0.79998168889431442"/>
        <bgColor indexed="64"/>
      </patternFill>
    </fill>
    <fill>
      <patternFill patternType="solid">
        <fgColor indexed="42"/>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4" tint="0.79998168889431442"/>
        <bgColor indexed="64"/>
      </patternFill>
    </fill>
  </fills>
  <borders count="111">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hair">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hair">
        <color indexed="64"/>
      </bottom>
      <diagonal/>
    </border>
    <border>
      <left/>
      <right/>
      <top style="medium">
        <color indexed="64"/>
      </top>
      <bottom/>
      <diagonal/>
    </border>
    <border>
      <left style="thin">
        <color indexed="64"/>
      </left>
      <right style="medium">
        <color indexed="64"/>
      </right>
      <top/>
      <bottom style="hair">
        <color indexed="64"/>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diagonal/>
    </border>
    <border>
      <left/>
      <right/>
      <top style="hair">
        <color indexed="64"/>
      </top>
      <bottom/>
      <diagonal/>
    </border>
    <border>
      <left style="medium">
        <color indexed="64"/>
      </left>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style="thin">
        <color indexed="64"/>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hair">
        <color indexed="64"/>
      </bottom>
      <diagonal/>
    </border>
  </borders>
  <cellStyleXfs count="2">
    <xf numFmtId="0" fontId="0" fillId="0" borderId="0"/>
    <xf numFmtId="0" fontId="5" fillId="0" borderId="0"/>
  </cellStyleXfs>
  <cellXfs count="1332">
    <xf numFmtId="0" fontId="0" fillId="0" borderId="0" xfId="0"/>
    <xf numFmtId="3" fontId="1" fillId="0" borderId="0" xfId="0" applyNumberFormat="1" applyFont="1" applyBorder="1" applyAlignment="1">
      <alignment vertical="top"/>
    </xf>
    <xf numFmtId="3" fontId="1" fillId="0" borderId="0" xfId="0" applyNumberFormat="1" applyFont="1" applyAlignment="1">
      <alignment vertical="top"/>
    </xf>
    <xf numFmtId="3" fontId="2" fillId="0" borderId="0" xfId="0" applyNumberFormat="1" applyFont="1" applyAlignment="1">
      <alignment vertical="top"/>
    </xf>
    <xf numFmtId="3" fontId="3" fillId="0" borderId="0" xfId="0" applyNumberFormat="1" applyFont="1" applyAlignment="1">
      <alignment horizontal="center" vertical="top"/>
    </xf>
    <xf numFmtId="3" fontId="5" fillId="0" borderId="0" xfId="0" applyNumberFormat="1" applyFont="1" applyBorder="1"/>
    <xf numFmtId="3" fontId="2" fillId="4" borderId="32" xfId="0" applyNumberFormat="1" applyFont="1" applyFill="1" applyBorder="1" applyAlignment="1">
      <alignment horizontal="center" vertical="top" wrapText="1"/>
    </xf>
    <xf numFmtId="3" fontId="2" fillId="4" borderId="32" xfId="0" applyNumberFormat="1" applyFont="1" applyFill="1" applyBorder="1" applyAlignment="1">
      <alignment horizontal="center" vertical="top"/>
    </xf>
    <xf numFmtId="3" fontId="2" fillId="5" borderId="33" xfId="0" applyNumberFormat="1" applyFont="1" applyFill="1" applyBorder="1" applyAlignment="1">
      <alignment horizontal="center" vertical="top"/>
    </xf>
    <xf numFmtId="3" fontId="2" fillId="4" borderId="11" xfId="0" applyNumberFormat="1" applyFont="1" applyFill="1" applyBorder="1" applyAlignment="1">
      <alignment vertical="top"/>
    </xf>
    <xf numFmtId="3" fontId="2" fillId="5" borderId="12" xfId="0" applyNumberFormat="1" applyFont="1" applyFill="1" applyBorder="1" applyAlignment="1">
      <alignment vertical="top"/>
    </xf>
    <xf numFmtId="3" fontId="2" fillId="6" borderId="13" xfId="0" applyNumberFormat="1" applyFont="1" applyFill="1" applyBorder="1" applyAlignment="1">
      <alignment vertical="top"/>
    </xf>
    <xf numFmtId="3" fontId="1" fillId="0" borderId="0" xfId="0" applyNumberFormat="1" applyFont="1" applyFill="1" applyBorder="1" applyAlignment="1">
      <alignment horizontal="center" vertical="top"/>
    </xf>
    <xf numFmtId="3" fontId="1" fillId="0" borderId="0" xfId="0" applyNumberFormat="1" applyFont="1" applyFill="1" applyBorder="1" applyAlignment="1">
      <alignment vertical="top"/>
    </xf>
    <xf numFmtId="3" fontId="2" fillId="4" borderId="23" xfId="0" applyNumberFormat="1" applyFont="1" applyFill="1" applyBorder="1" applyAlignment="1">
      <alignment vertical="top"/>
    </xf>
    <xf numFmtId="3" fontId="2" fillId="5" borderId="24" xfId="0" applyNumberFormat="1" applyFont="1" applyFill="1" applyBorder="1" applyAlignment="1">
      <alignment vertical="top"/>
    </xf>
    <xf numFmtId="3" fontId="4" fillId="8" borderId="45" xfId="0" applyNumberFormat="1" applyFont="1" applyFill="1" applyBorder="1" applyAlignment="1">
      <alignment horizontal="center" vertical="top"/>
    </xf>
    <xf numFmtId="3" fontId="1" fillId="6" borderId="8" xfId="0" applyNumberFormat="1" applyFont="1" applyFill="1" applyBorder="1" applyAlignment="1">
      <alignment horizontal="center" vertical="top"/>
    </xf>
    <xf numFmtId="3" fontId="2" fillId="6" borderId="13" xfId="0" applyNumberFormat="1" applyFont="1" applyFill="1" applyBorder="1" applyAlignment="1">
      <alignment horizontal="center" vertical="top"/>
    </xf>
    <xf numFmtId="3" fontId="1" fillId="0" borderId="39" xfId="0" applyNumberFormat="1" applyFont="1" applyFill="1" applyBorder="1" applyAlignment="1">
      <alignment horizontal="left" vertical="top" wrapText="1"/>
    </xf>
    <xf numFmtId="3" fontId="1" fillId="0" borderId="55" xfId="0" applyNumberFormat="1" applyFont="1" applyFill="1" applyBorder="1" applyAlignment="1">
      <alignment vertical="top" wrapText="1"/>
    </xf>
    <xf numFmtId="3" fontId="2" fillId="4" borderId="23" xfId="0" applyNumberFormat="1" applyFont="1" applyFill="1" applyBorder="1" applyAlignment="1">
      <alignment horizontal="center" vertical="top"/>
    </xf>
    <xf numFmtId="3" fontId="2" fillId="6" borderId="25" xfId="0" applyNumberFormat="1" applyFont="1" applyFill="1" applyBorder="1" applyAlignment="1">
      <alignment horizontal="center" vertical="top"/>
    </xf>
    <xf numFmtId="3" fontId="2" fillId="6" borderId="4" xfId="0" applyNumberFormat="1" applyFont="1" applyFill="1" applyBorder="1" applyAlignment="1">
      <alignment horizontal="center" vertical="top"/>
    </xf>
    <xf numFmtId="3" fontId="1" fillId="6" borderId="62" xfId="0" applyNumberFormat="1" applyFont="1" applyFill="1" applyBorder="1" applyAlignment="1">
      <alignment horizontal="center" vertical="top"/>
    </xf>
    <xf numFmtId="3" fontId="2" fillId="4" borderId="63" xfId="0" applyNumberFormat="1" applyFont="1" applyFill="1" applyBorder="1" applyAlignment="1">
      <alignment horizontal="center" vertical="top"/>
    </xf>
    <xf numFmtId="3" fontId="2" fillId="5" borderId="64" xfId="0" applyNumberFormat="1" applyFont="1" applyFill="1" applyBorder="1" applyAlignment="1">
      <alignment horizontal="center" vertical="top"/>
    </xf>
    <xf numFmtId="3" fontId="2" fillId="6" borderId="49" xfId="0" applyNumberFormat="1" applyFont="1" applyFill="1" applyBorder="1" applyAlignment="1">
      <alignment vertical="top" wrapText="1"/>
    </xf>
    <xf numFmtId="3" fontId="3" fillId="0" borderId="8" xfId="0" applyNumberFormat="1" applyFont="1" applyFill="1" applyBorder="1" applyAlignment="1">
      <alignment horizontal="center" vertical="top"/>
    </xf>
    <xf numFmtId="3" fontId="1" fillId="0" borderId="8" xfId="0" applyNumberFormat="1" applyFont="1" applyFill="1" applyBorder="1" applyAlignment="1">
      <alignment vertical="top" wrapText="1"/>
    </xf>
    <xf numFmtId="3" fontId="3" fillId="0" borderId="14" xfId="0" applyNumberFormat="1" applyFont="1" applyFill="1" applyBorder="1" applyAlignment="1">
      <alignment horizontal="center" vertical="top"/>
    </xf>
    <xf numFmtId="3" fontId="1" fillId="6" borderId="15" xfId="0" applyNumberFormat="1" applyFont="1" applyFill="1" applyBorder="1" applyAlignment="1">
      <alignment horizontal="center" vertical="top" wrapText="1"/>
    </xf>
    <xf numFmtId="3" fontId="3" fillId="0" borderId="34" xfId="0" applyNumberFormat="1" applyFont="1" applyFill="1" applyBorder="1" applyAlignment="1">
      <alignment horizontal="center" vertical="top"/>
    </xf>
    <xf numFmtId="3" fontId="1" fillId="0" borderId="31" xfId="0" applyNumberFormat="1" applyFont="1" applyFill="1" applyBorder="1" applyAlignment="1">
      <alignment horizontal="left" vertical="top" wrapText="1"/>
    </xf>
    <xf numFmtId="3" fontId="3" fillId="0" borderId="42" xfId="0" applyNumberFormat="1" applyFont="1" applyFill="1" applyBorder="1" applyAlignment="1">
      <alignment horizontal="center" vertical="top"/>
    </xf>
    <xf numFmtId="3" fontId="2" fillId="9" borderId="25" xfId="0" applyNumberFormat="1" applyFont="1" applyFill="1" applyBorder="1" applyAlignment="1">
      <alignment horizontal="center" vertical="top"/>
    </xf>
    <xf numFmtId="3" fontId="2" fillId="9" borderId="56" xfId="0" applyNumberFormat="1" applyFont="1" applyFill="1" applyBorder="1" applyAlignment="1">
      <alignment vertical="top"/>
    </xf>
    <xf numFmtId="0" fontId="1" fillId="0" borderId="0" xfId="0" applyFont="1" applyBorder="1" applyAlignment="1">
      <alignment vertical="top"/>
    </xf>
    <xf numFmtId="3" fontId="2" fillId="4" borderId="68" xfId="0" applyNumberFormat="1" applyFont="1" applyFill="1" applyBorder="1" applyAlignment="1">
      <alignment horizontal="center" vertical="top"/>
    </xf>
    <xf numFmtId="3" fontId="2" fillId="6" borderId="38" xfId="0" applyNumberFormat="1" applyFont="1" applyFill="1" applyBorder="1" applyAlignment="1">
      <alignment horizontal="center" vertical="top"/>
    </xf>
    <xf numFmtId="3" fontId="3" fillId="0" borderId="10" xfId="0" applyNumberFormat="1" applyFont="1" applyFill="1" applyBorder="1" applyAlignment="1">
      <alignment horizontal="center" vertical="top"/>
    </xf>
    <xf numFmtId="3" fontId="1" fillId="0" borderId="5" xfId="0" applyNumberFormat="1" applyFont="1" applyFill="1" applyBorder="1" applyAlignment="1">
      <alignment vertical="top" wrapText="1"/>
    </xf>
    <xf numFmtId="3" fontId="3" fillId="6" borderId="71" xfId="0" applyNumberFormat="1" applyFont="1" applyFill="1" applyBorder="1" applyAlignment="1">
      <alignment horizontal="center" vertical="top" wrapText="1"/>
    </xf>
    <xf numFmtId="3" fontId="3" fillId="6" borderId="53" xfId="0" applyNumberFormat="1" applyFont="1" applyFill="1" applyBorder="1" applyAlignment="1">
      <alignment horizontal="center" vertical="top" wrapText="1"/>
    </xf>
    <xf numFmtId="3" fontId="2" fillId="0" borderId="50" xfId="0" applyNumberFormat="1" applyFont="1" applyBorder="1" applyAlignment="1">
      <alignment horizontal="center" vertical="top"/>
    </xf>
    <xf numFmtId="3" fontId="2" fillId="0" borderId="50" xfId="0" applyNumberFormat="1" applyFont="1" applyFill="1" applyBorder="1" applyAlignment="1">
      <alignment horizontal="left" vertical="top" wrapText="1"/>
    </xf>
    <xf numFmtId="3" fontId="3" fillId="6" borderId="49" xfId="0" applyNumberFormat="1" applyFont="1" applyFill="1" applyBorder="1" applyAlignment="1">
      <alignment vertical="center" textRotation="90"/>
    </xf>
    <xf numFmtId="3" fontId="3" fillId="0" borderId="48" xfId="0" applyNumberFormat="1" applyFont="1" applyFill="1" applyBorder="1" applyAlignment="1">
      <alignment horizontal="center" vertical="top"/>
    </xf>
    <xf numFmtId="0" fontId="1" fillId="6" borderId="11" xfId="0" applyFont="1" applyFill="1" applyBorder="1" applyAlignment="1">
      <alignment horizontal="left" vertical="top" wrapText="1"/>
    </xf>
    <xf numFmtId="3" fontId="2" fillId="9" borderId="12" xfId="0" applyNumberFormat="1" applyFont="1" applyFill="1" applyBorder="1" applyAlignment="1">
      <alignment vertical="top"/>
    </xf>
    <xf numFmtId="3" fontId="3" fillId="6" borderId="16" xfId="0" applyNumberFormat="1" applyFont="1" applyFill="1" applyBorder="1" applyAlignment="1">
      <alignment horizontal="center" vertical="top"/>
    </xf>
    <xf numFmtId="3" fontId="2" fillId="4" borderId="26" xfId="0" applyNumberFormat="1" applyFont="1" applyFill="1" applyBorder="1" applyAlignment="1">
      <alignment horizontal="center" vertical="top"/>
    </xf>
    <xf numFmtId="3" fontId="2" fillId="9" borderId="1" xfId="0" applyNumberFormat="1" applyFont="1" applyFill="1" applyBorder="1" applyAlignment="1">
      <alignment horizontal="center" vertical="top"/>
    </xf>
    <xf numFmtId="3" fontId="2" fillId="9" borderId="1" xfId="0" applyNumberFormat="1" applyFont="1" applyFill="1" applyBorder="1" applyAlignment="1">
      <alignment vertical="top"/>
    </xf>
    <xf numFmtId="3" fontId="2" fillId="4" borderId="2" xfId="0" applyNumberFormat="1" applyFont="1" applyFill="1" applyBorder="1" applyAlignment="1">
      <alignment horizontal="center" vertical="top" wrapText="1"/>
    </xf>
    <xf numFmtId="3" fontId="2" fillId="5" borderId="3" xfId="0" applyNumberFormat="1" applyFont="1" applyFill="1" applyBorder="1" applyAlignment="1">
      <alignment horizontal="center" vertical="top" wrapText="1"/>
    </xf>
    <xf numFmtId="3" fontId="2" fillId="9" borderId="3" xfId="0" applyNumberFormat="1" applyFont="1" applyFill="1" applyBorder="1" applyAlignment="1">
      <alignment horizontal="center" vertical="top" wrapText="1"/>
    </xf>
    <xf numFmtId="3" fontId="2" fillId="6" borderId="49" xfId="0" applyNumberFormat="1" applyFont="1" applyFill="1" applyBorder="1" applyAlignment="1">
      <alignment horizontal="center" vertical="top" wrapText="1"/>
    </xf>
    <xf numFmtId="3" fontId="2" fillId="6" borderId="49" xfId="0" applyNumberFormat="1" applyFont="1" applyFill="1" applyBorder="1" applyAlignment="1">
      <alignment horizontal="left" vertical="top" wrapText="1"/>
    </xf>
    <xf numFmtId="3" fontId="2" fillId="0" borderId="49" xfId="0" applyNumberFormat="1" applyFont="1" applyFill="1" applyBorder="1" applyAlignment="1">
      <alignment horizontal="center" vertical="top" wrapText="1"/>
    </xf>
    <xf numFmtId="3" fontId="2" fillId="0" borderId="49" xfId="0" applyNumberFormat="1" applyFont="1" applyBorder="1" applyAlignment="1">
      <alignment horizontal="center" vertical="top"/>
    </xf>
    <xf numFmtId="3" fontId="1" fillId="0" borderId="47" xfId="0" applyNumberFormat="1" applyFont="1" applyBorder="1" applyAlignment="1">
      <alignment horizontal="center" vertical="top" wrapText="1"/>
    </xf>
    <xf numFmtId="3" fontId="4" fillId="0" borderId="48" xfId="0" applyNumberFormat="1" applyFont="1" applyFill="1" applyBorder="1" applyAlignment="1">
      <alignment horizontal="center" vertical="top"/>
    </xf>
    <xf numFmtId="3" fontId="1" fillId="0" borderId="8" xfId="0" applyNumberFormat="1" applyFont="1" applyFill="1" applyBorder="1" applyAlignment="1">
      <alignment horizontal="left" vertical="top" wrapText="1"/>
    </xf>
    <xf numFmtId="3" fontId="2" fillId="6" borderId="36" xfId="0" applyNumberFormat="1" applyFont="1" applyFill="1" applyBorder="1" applyAlignment="1">
      <alignment horizontal="center" vertical="top"/>
    </xf>
    <xf numFmtId="3" fontId="12" fillId="4" borderId="14" xfId="0" applyNumberFormat="1" applyFont="1" applyFill="1" applyBorder="1" applyAlignment="1">
      <alignment horizontal="center" vertical="top"/>
    </xf>
    <xf numFmtId="3" fontId="12" fillId="5" borderId="12" xfId="0" applyNumberFormat="1" applyFont="1" applyFill="1" applyBorder="1" applyAlignment="1">
      <alignment horizontal="center" vertical="top"/>
    </xf>
    <xf numFmtId="3" fontId="12" fillId="9" borderId="0" xfId="0" applyNumberFormat="1" applyFont="1" applyFill="1" applyBorder="1" applyAlignment="1">
      <alignment horizontal="center" vertical="top"/>
    </xf>
    <xf numFmtId="49" fontId="12" fillId="4" borderId="5" xfId="0" applyNumberFormat="1" applyFont="1" applyFill="1" applyBorder="1" applyAlignment="1">
      <alignment horizontal="center" vertical="top"/>
    </xf>
    <xf numFmtId="49" fontId="12" fillId="5" borderId="3" xfId="0" applyNumberFormat="1" applyFont="1" applyFill="1" applyBorder="1" applyAlignment="1">
      <alignment horizontal="center" vertical="top"/>
    </xf>
    <xf numFmtId="0" fontId="2" fillId="7" borderId="3" xfId="0" applyFont="1" applyFill="1" applyBorder="1" applyAlignment="1">
      <alignment horizontal="center" vertical="top" wrapText="1"/>
    </xf>
    <xf numFmtId="49" fontId="2" fillId="7" borderId="3" xfId="0" applyNumberFormat="1" applyFont="1" applyFill="1" applyBorder="1" applyAlignment="1">
      <alignment horizontal="center" vertical="top"/>
    </xf>
    <xf numFmtId="0" fontId="2" fillId="7" borderId="12" xfId="0" applyFont="1" applyFill="1" applyBorder="1" applyAlignment="1">
      <alignment horizontal="center" vertical="top" wrapText="1"/>
    </xf>
    <xf numFmtId="49" fontId="2" fillId="7" borderId="12" xfId="0" applyNumberFormat="1" applyFont="1" applyFill="1" applyBorder="1" applyAlignment="1">
      <alignment horizontal="center" vertical="top"/>
    </xf>
    <xf numFmtId="49" fontId="12" fillId="4" borderId="26" xfId="0" applyNumberFormat="1" applyFont="1" applyFill="1" applyBorder="1" applyAlignment="1">
      <alignment horizontal="center" vertical="top"/>
    </xf>
    <xf numFmtId="49" fontId="12" fillId="5" borderId="24" xfId="0" applyNumberFormat="1" applyFont="1" applyFill="1" applyBorder="1" applyAlignment="1">
      <alignment horizontal="center" vertical="top"/>
    </xf>
    <xf numFmtId="0" fontId="2" fillId="7" borderId="24" xfId="0" applyFont="1" applyFill="1" applyBorder="1" applyAlignment="1">
      <alignment horizontal="center" vertical="top" wrapText="1"/>
    </xf>
    <xf numFmtId="49" fontId="2" fillId="7" borderId="24" xfId="0" applyNumberFormat="1" applyFont="1" applyFill="1" applyBorder="1" applyAlignment="1">
      <alignment horizontal="center" vertical="top"/>
    </xf>
    <xf numFmtId="3" fontId="2" fillId="3" borderId="63" xfId="0" applyNumberFormat="1" applyFont="1" applyFill="1" applyBorder="1" applyAlignment="1">
      <alignment horizontal="center" vertical="top"/>
    </xf>
    <xf numFmtId="3" fontId="1" fillId="7" borderId="0" xfId="0" applyNumberFormat="1" applyFont="1" applyFill="1" applyBorder="1" applyAlignment="1">
      <alignment vertical="top"/>
    </xf>
    <xf numFmtId="3" fontId="2" fillId="0" borderId="0" xfId="0" applyNumberFormat="1" applyFont="1" applyFill="1" applyBorder="1" applyAlignment="1">
      <alignment horizontal="center" vertical="top" wrapText="1"/>
    </xf>
    <xf numFmtId="3" fontId="1" fillId="0" borderId="0" xfId="0" applyNumberFormat="1" applyFont="1" applyFill="1" applyAlignment="1">
      <alignment vertical="top"/>
    </xf>
    <xf numFmtId="0" fontId="1" fillId="6" borderId="36" xfId="0" applyFont="1" applyFill="1" applyBorder="1" applyAlignment="1">
      <alignment vertical="center" textRotation="90" wrapText="1"/>
    </xf>
    <xf numFmtId="49" fontId="2" fillId="6" borderId="36" xfId="0" applyNumberFormat="1" applyFont="1" applyFill="1" applyBorder="1" applyAlignment="1">
      <alignment horizontal="center" vertical="top"/>
    </xf>
    <xf numFmtId="3" fontId="1" fillId="6" borderId="23" xfId="0" applyNumberFormat="1" applyFont="1" applyFill="1" applyBorder="1" applyAlignment="1">
      <alignment horizontal="left" vertical="top" wrapText="1"/>
    </xf>
    <xf numFmtId="3" fontId="1" fillId="6" borderId="14" xfId="0" applyNumberFormat="1" applyFont="1" applyFill="1" applyBorder="1" applyAlignment="1">
      <alignment vertical="top" wrapText="1"/>
    </xf>
    <xf numFmtId="3" fontId="3" fillId="6" borderId="53" xfId="0" applyNumberFormat="1" applyFont="1" applyFill="1" applyBorder="1" applyAlignment="1">
      <alignment horizontal="center" vertical="top"/>
    </xf>
    <xf numFmtId="164" fontId="1" fillId="6" borderId="0" xfId="0" applyNumberFormat="1" applyFont="1" applyFill="1" applyBorder="1" applyAlignment="1">
      <alignment horizontal="center" vertical="top"/>
    </xf>
    <xf numFmtId="164" fontId="1" fillId="6" borderId="16" xfId="0" applyNumberFormat="1" applyFont="1" applyFill="1" applyBorder="1" applyAlignment="1">
      <alignment horizontal="center" vertical="top"/>
    </xf>
    <xf numFmtId="164" fontId="2" fillId="8" borderId="46" xfId="0" applyNumberFormat="1" applyFont="1" applyFill="1" applyBorder="1" applyAlignment="1">
      <alignment horizontal="center" vertical="top"/>
    </xf>
    <xf numFmtId="164" fontId="1" fillId="6" borderId="71" xfId="0" applyNumberFormat="1" applyFont="1" applyFill="1" applyBorder="1" applyAlignment="1">
      <alignment horizontal="center" vertical="top"/>
    </xf>
    <xf numFmtId="164" fontId="1" fillId="6" borderId="53" xfId="0" applyNumberFormat="1" applyFont="1" applyFill="1" applyBorder="1" applyAlignment="1">
      <alignment horizontal="center" vertical="top"/>
    </xf>
    <xf numFmtId="164" fontId="1" fillId="6" borderId="14" xfId="0" applyNumberFormat="1" applyFont="1" applyFill="1" applyBorder="1" applyAlignment="1">
      <alignment horizontal="center" vertical="top"/>
    </xf>
    <xf numFmtId="164" fontId="1" fillId="6" borderId="42" xfId="0" applyNumberFormat="1" applyFont="1" applyFill="1" applyBorder="1" applyAlignment="1">
      <alignment horizontal="center" vertical="top"/>
    </xf>
    <xf numFmtId="164" fontId="13" fillId="6" borderId="7" xfId="0" applyNumberFormat="1" applyFont="1" applyFill="1" applyBorder="1" applyAlignment="1">
      <alignment horizontal="center" vertical="top"/>
    </xf>
    <xf numFmtId="164" fontId="13" fillId="6" borderId="16" xfId="0" applyNumberFormat="1" applyFont="1" applyFill="1" applyBorder="1" applyAlignment="1">
      <alignment horizontal="center" vertical="top"/>
    </xf>
    <xf numFmtId="164" fontId="13" fillId="6" borderId="53" xfId="0" applyNumberFormat="1" applyFont="1" applyFill="1" applyBorder="1" applyAlignment="1">
      <alignment horizontal="center" vertical="top"/>
    </xf>
    <xf numFmtId="164" fontId="2" fillId="5" borderId="28" xfId="0" applyNumberFormat="1" applyFont="1" applyFill="1" applyBorder="1" applyAlignment="1">
      <alignment horizontal="center" vertical="top"/>
    </xf>
    <xf numFmtId="164" fontId="2" fillId="4" borderId="67" xfId="0" applyNumberFormat="1" applyFont="1" applyFill="1" applyBorder="1" applyAlignment="1">
      <alignment horizontal="center" vertical="top"/>
    </xf>
    <xf numFmtId="164" fontId="2" fillId="3" borderId="67" xfId="0" applyNumberFormat="1" applyFont="1" applyFill="1" applyBorder="1" applyAlignment="1">
      <alignment horizontal="center" vertical="top"/>
    </xf>
    <xf numFmtId="164" fontId="2" fillId="3" borderId="34" xfId="0" applyNumberFormat="1" applyFont="1" applyFill="1" applyBorder="1" applyAlignment="1">
      <alignment horizontal="center" vertical="top" wrapText="1"/>
    </xf>
    <xf numFmtId="164" fontId="2" fillId="8" borderId="46" xfId="0" applyNumberFormat="1" applyFont="1" applyFill="1" applyBorder="1" applyAlignment="1">
      <alignment horizontal="center" vertical="top" wrapText="1"/>
    </xf>
    <xf numFmtId="49" fontId="17" fillId="6" borderId="36" xfId="0" applyNumberFormat="1" applyFont="1" applyFill="1" applyBorder="1" applyAlignment="1">
      <alignment vertical="center" textRotation="90"/>
    </xf>
    <xf numFmtId="3" fontId="17" fillId="6" borderId="12" xfId="0" applyNumberFormat="1" applyFont="1" applyFill="1" applyBorder="1" applyAlignment="1">
      <alignment wrapText="1"/>
    </xf>
    <xf numFmtId="0" fontId="17" fillId="0" borderId="0" xfId="0" applyFont="1"/>
    <xf numFmtId="3" fontId="17" fillId="9" borderId="26" xfId="0" applyNumberFormat="1" applyFont="1" applyFill="1" applyBorder="1" applyAlignment="1">
      <alignment vertical="top" wrapText="1"/>
    </xf>
    <xf numFmtId="0" fontId="17" fillId="6" borderId="43" xfId="0" applyFont="1" applyFill="1" applyBorder="1" applyAlignment="1">
      <alignment horizontal="center" vertical="center" wrapText="1"/>
    </xf>
    <xf numFmtId="3" fontId="17" fillId="6" borderId="36" xfId="0" applyNumberFormat="1" applyFont="1" applyFill="1" applyBorder="1" applyAlignment="1">
      <alignment wrapText="1"/>
    </xf>
    <xf numFmtId="3" fontId="1" fillId="6" borderId="41" xfId="0" applyNumberFormat="1" applyFont="1" applyFill="1" applyBorder="1" applyAlignment="1">
      <alignment vertical="top" wrapText="1"/>
    </xf>
    <xf numFmtId="3" fontId="1" fillId="6" borderId="0" xfId="0" applyNumberFormat="1" applyFont="1" applyFill="1" applyAlignment="1">
      <alignment horizontal="center" vertical="top"/>
    </xf>
    <xf numFmtId="3" fontId="3" fillId="0" borderId="53" xfId="0" applyNumberFormat="1" applyFont="1" applyBorder="1" applyAlignment="1">
      <alignment horizontal="center" vertical="top"/>
    </xf>
    <xf numFmtId="3" fontId="4" fillId="8" borderId="46" xfId="0" applyNumberFormat="1" applyFont="1" applyFill="1" applyBorder="1" applyAlignment="1">
      <alignment horizontal="center" vertical="top"/>
    </xf>
    <xf numFmtId="3" fontId="8" fillId="0" borderId="71" xfId="0" applyNumberFormat="1" applyFont="1" applyFill="1" applyBorder="1" applyAlignment="1">
      <alignment horizontal="center" vertical="top"/>
    </xf>
    <xf numFmtId="3" fontId="8" fillId="6" borderId="53" xfId="0" applyNumberFormat="1" applyFont="1" applyFill="1" applyBorder="1" applyAlignment="1">
      <alignment horizontal="center" vertical="top"/>
    </xf>
    <xf numFmtId="3" fontId="8" fillId="0" borderId="53" xfId="0" applyNumberFormat="1" applyFont="1" applyBorder="1" applyAlignment="1">
      <alignment horizontal="center" vertical="top"/>
    </xf>
    <xf numFmtId="3" fontId="4" fillId="8" borderId="28" xfId="0" applyNumberFormat="1" applyFont="1" applyFill="1" applyBorder="1" applyAlignment="1">
      <alignment horizontal="center" vertical="top"/>
    </xf>
    <xf numFmtId="3" fontId="3" fillId="0" borderId="48" xfId="0" applyNumberFormat="1" applyFont="1" applyFill="1" applyBorder="1" applyAlignment="1">
      <alignment horizontal="center" vertical="top" wrapText="1"/>
    </xf>
    <xf numFmtId="3" fontId="3" fillId="0" borderId="7" xfId="0" applyNumberFormat="1" applyFont="1" applyFill="1" applyBorder="1" applyAlignment="1">
      <alignment horizontal="center" vertical="top"/>
    </xf>
    <xf numFmtId="3" fontId="4" fillId="8" borderId="34" xfId="0" applyNumberFormat="1" applyFont="1" applyFill="1" applyBorder="1" applyAlignment="1">
      <alignment horizontal="center" vertical="top"/>
    </xf>
    <xf numFmtId="164" fontId="2" fillId="9" borderId="45" xfId="0" applyNumberFormat="1" applyFont="1" applyFill="1" applyBorder="1" applyAlignment="1">
      <alignment horizontal="center" vertical="top"/>
    </xf>
    <xf numFmtId="164" fontId="2" fillId="9" borderId="23" xfId="0" applyNumberFormat="1" applyFont="1" applyFill="1" applyBorder="1" applyAlignment="1">
      <alignment horizontal="center" vertical="top"/>
    </xf>
    <xf numFmtId="3" fontId="2" fillId="0" borderId="50" xfId="0" applyNumberFormat="1" applyFont="1" applyFill="1" applyBorder="1" applyAlignment="1">
      <alignment horizontal="center" vertical="top" wrapText="1"/>
    </xf>
    <xf numFmtId="164" fontId="2" fillId="8" borderId="34" xfId="0" applyNumberFormat="1" applyFont="1" applyFill="1" applyBorder="1" applyAlignment="1">
      <alignment horizontal="center" vertical="top" wrapText="1"/>
    </xf>
    <xf numFmtId="164" fontId="1" fillId="0" borderId="34" xfId="0" applyNumberFormat="1" applyFont="1" applyBorder="1" applyAlignment="1">
      <alignment horizontal="center" vertical="top" wrapText="1"/>
    </xf>
    <xf numFmtId="164" fontId="1" fillId="6" borderId="34" xfId="0" applyNumberFormat="1" applyFont="1" applyFill="1" applyBorder="1" applyAlignment="1">
      <alignment horizontal="center" vertical="top" wrapText="1"/>
    </xf>
    <xf numFmtId="164" fontId="1" fillId="8" borderId="34" xfId="0" applyNumberFormat="1" applyFont="1" applyFill="1" applyBorder="1" applyAlignment="1">
      <alignment horizontal="center" vertical="top" wrapText="1"/>
    </xf>
    <xf numFmtId="3" fontId="1" fillId="0" borderId="9" xfId="0" applyNumberFormat="1" applyFont="1" applyFill="1" applyBorder="1" applyAlignment="1">
      <alignment horizontal="left" vertical="top" wrapText="1"/>
    </xf>
    <xf numFmtId="164" fontId="2" fillId="6" borderId="48" xfId="0" applyNumberFormat="1" applyFont="1" applyFill="1" applyBorder="1" applyAlignment="1">
      <alignment horizontal="center" vertical="top"/>
    </xf>
    <xf numFmtId="164" fontId="2" fillId="9" borderId="46" xfId="0" applyNumberFormat="1" applyFont="1" applyFill="1" applyBorder="1" applyAlignment="1">
      <alignment horizontal="center" vertical="top"/>
    </xf>
    <xf numFmtId="3" fontId="3" fillId="6" borderId="16" xfId="0" applyNumberFormat="1" applyFont="1" applyFill="1" applyBorder="1" applyAlignment="1">
      <alignment horizontal="center" vertical="top" wrapText="1"/>
    </xf>
    <xf numFmtId="3" fontId="3" fillId="0" borderId="49" xfId="0" applyNumberFormat="1" applyFont="1" applyFill="1" applyBorder="1" applyAlignment="1">
      <alignment horizontal="center" vertical="top" textRotation="90" wrapText="1"/>
    </xf>
    <xf numFmtId="49" fontId="9" fillId="0" borderId="33" xfId="0" applyNumberFormat="1" applyFont="1" applyFill="1" applyBorder="1" applyAlignment="1">
      <alignment horizontal="center" vertical="center" textRotation="90" wrapText="1"/>
    </xf>
    <xf numFmtId="3" fontId="2" fillId="0" borderId="27" xfId="0" applyNumberFormat="1" applyFont="1" applyBorder="1" applyAlignment="1">
      <alignment horizontal="center" vertical="top" wrapText="1"/>
    </xf>
    <xf numFmtId="3" fontId="12" fillId="8" borderId="26" xfId="0" applyNumberFormat="1" applyFont="1" applyFill="1" applyBorder="1" applyAlignment="1">
      <alignment horizontal="right" vertical="top"/>
    </xf>
    <xf numFmtId="164" fontId="2" fillId="5" borderId="67" xfId="0" applyNumberFormat="1" applyFont="1" applyFill="1" applyBorder="1" applyAlignment="1">
      <alignment horizontal="center" vertical="top"/>
    </xf>
    <xf numFmtId="0" fontId="1" fillId="6" borderId="53" xfId="0" applyFont="1" applyFill="1" applyBorder="1" applyAlignment="1">
      <alignment horizontal="center" vertical="top" wrapText="1"/>
    </xf>
    <xf numFmtId="0" fontId="1" fillId="6" borderId="38" xfId="0" applyFont="1" applyFill="1" applyBorder="1" applyAlignment="1">
      <alignment vertical="center" textRotation="90" wrapText="1"/>
    </xf>
    <xf numFmtId="49" fontId="2" fillId="6" borderId="38" xfId="0" applyNumberFormat="1" applyFont="1" applyFill="1" applyBorder="1" applyAlignment="1">
      <alignment horizontal="center" vertical="top"/>
    </xf>
    <xf numFmtId="0" fontId="1" fillId="6" borderId="71" xfId="0" applyFont="1" applyFill="1" applyBorder="1" applyAlignment="1">
      <alignment horizontal="center" vertical="top" wrapText="1"/>
    </xf>
    <xf numFmtId="0" fontId="1" fillId="0" borderId="70" xfId="0" applyFont="1" applyBorder="1" applyAlignment="1">
      <alignment horizontal="left" vertical="top"/>
    </xf>
    <xf numFmtId="0" fontId="1" fillId="6" borderId="42" xfId="0" applyFont="1" applyFill="1" applyBorder="1" applyAlignment="1">
      <alignment horizontal="left" vertical="top"/>
    </xf>
    <xf numFmtId="164" fontId="2" fillId="9" borderId="26" xfId="0" applyNumberFormat="1" applyFont="1" applyFill="1" applyBorder="1" applyAlignment="1">
      <alignment horizontal="center" vertical="top"/>
    </xf>
    <xf numFmtId="164" fontId="1" fillId="6" borderId="21" xfId="0" applyNumberFormat="1" applyFont="1" applyFill="1" applyBorder="1" applyAlignment="1">
      <alignment horizontal="center" vertical="top"/>
    </xf>
    <xf numFmtId="164" fontId="2" fillId="6" borderId="9" xfId="0" applyNumberFormat="1" applyFont="1" applyFill="1" applyBorder="1" applyAlignment="1">
      <alignment horizontal="center" vertical="top"/>
    </xf>
    <xf numFmtId="164" fontId="1" fillId="6" borderId="73" xfId="0" applyNumberFormat="1" applyFont="1" applyFill="1" applyBorder="1" applyAlignment="1">
      <alignment horizontal="center" vertical="top"/>
    </xf>
    <xf numFmtId="164" fontId="1" fillId="6" borderId="62" xfId="0" applyNumberFormat="1" applyFont="1" applyFill="1" applyBorder="1" applyAlignment="1">
      <alignment horizontal="center" vertical="top"/>
    </xf>
    <xf numFmtId="164" fontId="1" fillId="6" borderId="70" xfId="0" applyNumberFormat="1" applyFont="1" applyFill="1" applyBorder="1" applyAlignment="1">
      <alignment horizontal="center" vertical="top"/>
    </xf>
    <xf numFmtId="164" fontId="1" fillId="6" borderId="9" xfId="0" applyNumberFormat="1" applyFont="1" applyFill="1" applyBorder="1" applyAlignment="1">
      <alignment horizontal="center" vertical="top"/>
    </xf>
    <xf numFmtId="164" fontId="2" fillId="8" borderId="21" xfId="0" applyNumberFormat="1" applyFont="1" applyFill="1" applyBorder="1" applyAlignment="1">
      <alignment horizontal="center" vertical="top"/>
    </xf>
    <xf numFmtId="164" fontId="3" fillId="6" borderId="42" xfId="0" applyNumberFormat="1" applyFont="1" applyFill="1" applyBorder="1" applyAlignment="1">
      <alignment horizontal="center" vertical="top"/>
    </xf>
    <xf numFmtId="164" fontId="2" fillId="8" borderId="45" xfId="0" applyNumberFormat="1" applyFont="1" applyFill="1" applyBorder="1" applyAlignment="1">
      <alignment horizontal="center" vertical="top"/>
    </xf>
    <xf numFmtId="164" fontId="1" fillId="6" borderId="48" xfId="0" applyNumberFormat="1" applyFont="1" applyFill="1" applyBorder="1" applyAlignment="1">
      <alignment horizontal="center" vertical="top"/>
    </xf>
    <xf numFmtId="164" fontId="2" fillId="8" borderId="34" xfId="0" applyNumberFormat="1" applyFont="1" applyFill="1" applyBorder="1" applyAlignment="1">
      <alignment horizontal="center" vertical="top"/>
    </xf>
    <xf numFmtId="3" fontId="1" fillId="6" borderId="53" xfId="0" applyNumberFormat="1" applyFont="1" applyFill="1" applyBorder="1" applyAlignment="1">
      <alignment horizontal="center" vertical="top"/>
    </xf>
    <xf numFmtId="164" fontId="1" fillId="6" borderId="84" xfId="0" applyNumberFormat="1" applyFont="1" applyFill="1" applyBorder="1" applyAlignment="1">
      <alignment horizontal="center" vertical="top"/>
    </xf>
    <xf numFmtId="3" fontId="13" fillId="0" borderId="53" xfId="0" applyNumberFormat="1" applyFont="1" applyFill="1" applyBorder="1" applyAlignment="1">
      <alignment horizontal="center" vertical="top"/>
    </xf>
    <xf numFmtId="3" fontId="1" fillId="6" borderId="13" xfId="0" applyNumberFormat="1" applyFont="1" applyFill="1" applyBorder="1" applyAlignment="1">
      <alignment vertical="top" wrapText="1"/>
    </xf>
    <xf numFmtId="164" fontId="1" fillId="6" borderId="8" xfId="0" applyNumberFormat="1" applyFont="1" applyFill="1" applyBorder="1" applyAlignment="1">
      <alignment horizontal="center" vertical="top"/>
    </xf>
    <xf numFmtId="164" fontId="3" fillId="6" borderId="5" xfId="0" applyNumberFormat="1" applyFont="1" applyFill="1" applyBorder="1" applyAlignment="1">
      <alignment horizontal="center" vertical="top"/>
    </xf>
    <xf numFmtId="164" fontId="1" fillId="6" borderId="31" xfId="0" applyNumberFormat="1" applyFont="1" applyFill="1" applyBorder="1" applyAlignment="1">
      <alignment horizontal="center" vertical="top"/>
    </xf>
    <xf numFmtId="164" fontId="13" fillId="6" borderId="14" xfId="0" applyNumberFormat="1" applyFont="1" applyFill="1" applyBorder="1" applyAlignment="1">
      <alignment horizontal="center" vertical="top"/>
    </xf>
    <xf numFmtId="0" fontId="1" fillId="6" borderId="86" xfId="0" applyFont="1" applyFill="1" applyBorder="1" applyAlignment="1">
      <alignment horizontal="left" vertical="top" wrapText="1"/>
    </xf>
    <xf numFmtId="3" fontId="1" fillId="0" borderId="50" xfId="0" applyNumberFormat="1" applyFont="1" applyFill="1" applyBorder="1" applyAlignment="1">
      <alignment horizontal="center" vertical="top"/>
    </xf>
    <xf numFmtId="3" fontId="1" fillId="0" borderId="87" xfId="0" applyNumberFormat="1" applyFont="1" applyFill="1" applyBorder="1" applyAlignment="1">
      <alignment horizontal="center" vertical="top"/>
    </xf>
    <xf numFmtId="3" fontId="1" fillId="6" borderId="13" xfId="0" applyNumberFormat="1" applyFont="1" applyFill="1" applyBorder="1" applyAlignment="1">
      <alignment horizontal="center" vertical="top"/>
    </xf>
    <xf numFmtId="3" fontId="1" fillId="7" borderId="38" xfId="0" applyNumberFormat="1" applyFont="1" applyFill="1" applyBorder="1" applyAlignment="1">
      <alignment horizontal="center" vertical="top"/>
    </xf>
    <xf numFmtId="49" fontId="1" fillId="7" borderId="38" xfId="0" applyNumberFormat="1" applyFont="1" applyFill="1" applyBorder="1" applyAlignment="1">
      <alignment horizontal="center" vertical="top"/>
    </xf>
    <xf numFmtId="3" fontId="1" fillId="7" borderId="24" xfId="0" applyNumberFormat="1" applyFont="1" applyFill="1" applyBorder="1" applyAlignment="1">
      <alignment horizontal="center" vertical="top"/>
    </xf>
    <xf numFmtId="3" fontId="1" fillId="0" borderId="49" xfId="0" applyNumberFormat="1" applyFont="1" applyFill="1" applyBorder="1" applyAlignment="1">
      <alignment horizontal="center" vertical="top"/>
    </xf>
    <xf numFmtId="3" fontId="1" fillId="0" borderId="88" xfId="0" applyNumberFormat="1" applyFont="1" applyFill="1" applyBorder="1" applyAlignment="1">
      <alignment horizontal="center" vertical="top"/>
    </xf>
    <xf numFmtId="3" fontId="1" fillId="6" borderId="12" xfId="0" applyNumberFormat="1" applyFont="1" applyFill="1" applyBorder="1" applyAlignment="1">
      <alignment horizontal="center" vertical="top"/>
    </xf>
    <xf numFmtId="3" fontId="1" fillId="6" borderId="24" xfId="0" applyNumberFormat="1" applyFont="1" applyFill="1" applyBorder="1" applyAlignment="1">
      <alignment horizontal="center" vertical="top"/>
    </xf>
    <xf numFmtId="3" fontId="1" fillId="7" borderId="3" xfId="0" applyNumberFormat="1" applyFont="1" applyFill="1" applyBorder="1" applyAlignment="1">
      <alignment horizontal="center" vertical="top" wrapText="1"/>
    </xf>
    <xf numFmtId="3" fontId="1" fillId="6" borderId="3" xfId="0" applyNumberFormat="1" applyFont="1" applyFill="1" applyBorder="1" applyAlignment="1">
      <alignment horizontal="center" vertical="top"/>
    </xf>
    <xf numFmtId="3" fontId="1" fillId="5" borderId="64" xfId="0" applyNumberFormat="1" applyFont="1" applyFill="1" applyBorder="1" applyAlignment="1">
      <alignment horizontal="center" vertical="top" wrapText="1"/>
    </xf>
    <xf numFmtId="3" fontId="1" fillId="0" borderId="50" xfId="0" applyNumberFormat="1" applyFont="1" applyFill="1" applyBorder="1" applyAlignment="1">
      <alignment horizontal="center" vertical="top" wrapText="1"/>
    </xf>
    <xf numFmtId="3" fontId="1" fillId="0" borderId="4" xfId="0" applyNumberFormat="1" applyFont="1" applyFill="1" applyBorder="1" applyAlignment="1">
      <alignment vertical="top" wrapText="1"/>
    </xf>
    <xf numFmtId="3" fontId="3" fillId="0" borderId="18" xfId="0" applyNumberFormat="1" applyFont="1" applyFill="1" applyBorder="1" applyAlignment="1">
      <alignment horizontal="center" vertical="top" wrapText="1"/>
    </xf>
    <xf numFmtId="3" fontId="1" fillId="0" borderId="49" xfId="0" applyNumberFormat="1" applyFont="1" applyFill="1" applyBorder="1" applyAlignment="1">
      <alignment horizontal="center" vertical="top" wrapText="1"/>
    </xf>
    <xf numFmtId="3" fontId="1" fillId="6" borderId="38" xfId="0" applyNumberFormat="1" applyFont="1" applyFill="1" applyBorder="1" applyAlignment="1">
      <alignment horizontal="center" vertical="top" wrapText="1"/>
    </xf>
    <xf numFmtId="3" fontId="1" fillId="0" borderId="3" xfId="0" applyNumberFormat="1" applyFont="1" applyFill="1" applyBorder="1" applyAlignment="1">
      <alignment vertical="top" wrapText="1"/>
    </xf>
    <xf numFmtId="3" fontId="3" fillId="0" borderId="33" xfId="0" applyNumberFormat="1" applyFont="1" applyFill="1" applyBorder="1" applyAlignment="1">
      <alignment horizontal="center" vertical="top" wrapText="1"/>
    </xf>
    <xf numFmtId="3" fontId="1" fillId="6" borderId="60" xfId="0" applyNumberFormat="1" applyFont="1" applyFill="1" applyBorder="1" applyAlignment="1">
      <alignment horizontal="center" vertical="top"/>
    </xf>
    <xf numFmtId="3" fontId="1" fillId="6" borderId="89" xfId="0" applyNumberFormat="1" applyFont="1" applyFill="1" applyBorder="1" applyAlignment="1">
      <alignment horizontal="center" vertical="top"/>
    </xf>
    <xf numFmtId="3" fontId="1" fillId="6" borderId="36" xfId="0" applyNumberFormat="1" applyFont="1" applyFill="1" applyBorder="1" applyAlignment="1">
      <alignment horizontal="center" vertical="top"/>
    </xf>
    <xf numFmtId="3" fontId="1" fillId="0" borderId="49" xfId="0" applyNumberFormat="1" applyFont="1" applyFill="1" applyBorder="1" applyAlignment="1">
      <alignment horizontal="left" vertical="top" wrapText="1"/>
    </xf>
    <xf numFmtId="164" fontId="1" fillId="6" borderId="38" xfId="0" applyNumberFormat="1" applyFont="1" applyFill="1" applyBorder="1" applyAlignment="1">
      <alignment horizontal="center" vertical="top" wrapText="1"/>
    </xf>
    <xf numFmtId="164" fontId="1" fillId="6" borderId="12" xfId="0" applyNumberFormat="1" applyFont="1" applyFill="1" applyBorder="1" applyAlignment="1">
      <alignment horizontal="center" vertical="top" wrapText="1"/>
    </xf>
    <xf numFmtId="164" fontId="1" fillId="6" borderId="36" xfId="0" applyNumberFormat="1" applyFont="1" applyFill="1" applyBorder="1" applyAlignment="1">
      <alignment horizontal="center" vertical="top" wrapText="1"/>
    </xf>
    <xf numFmtId="0" fontId="1" fillId="6" borderId="38" xfId="0" applyFont="1" applyFill="1" applyBorder="1" applyAlignment="1">
      <alignment horizontal="center" vertical="top" wrapText="1"/>
    </xf>
    <xf numFmtId="0" fontId="1" fillId="6" borderId="36" xfId="0" applyFont="1" applyFill="1" applyBorder="1" applyAlignment="1">
      <alignment horizontal="center" vertical="top" wrapText="1"/>
    </xf>
    <xf numFmtId="3" fontId="1" fillId="6" borderId="3" xfId="0" applyNumberFormat="1" applyFont="1" applyFill="1" applyBorder="1" applyAlignment="1">
      <alignment horizontal="center" vertical="center" wrapText="1"/>
    </xf>
    <xf numFmtId="3" fontId="1" fillId="0" borderId="24" xfId="0" applyNumberFormat="1" applyFont="1" applyFill="1" applyBorder="1" applyAlignment="1">
      <alignment horizontal="center" vertical="top"/>
    </xf>
    <xf numFmtId="3" fontId="1" fillId="6" borderId="12" xfId="0" applyNumberFormat="1" applyFont="1" applyFill="1" applyBorder="1" applyAlignment="1">
      <alignment vertical="top"/>
    </xf>
    <xf numFmtId="164" fontId="16" fillId="6" borderId="6" xfId="0" applyNumberFormat="1" applyFont="1" applyFill="1" applyBorder="1" applyAlignment="1">
      <alignment horizontal="center" vertical="top"/>
    </xf>
    <xf numFmtId="164" fontId="16" fillId="6" borderId="15" xfId="0" applyNumberFormat="1" applyFont="1" applyFill="1" applyBorder="1" applyAlignment="1">
      <alignment horizontal="center" vertical="top"/>
    </xf>
    <xf numFmtId="164" fontId="1" fillId="6" borderId="36" xfId="0" applyNumberFormat="1" applyFont="1" applyFill="1" applyBorder="1" applyAlignment="1">
      <alignment horizontal="center" vertical="top"/>
    </xf>
    <xf numFmtId="3" fontId="1" fillId="7" borderId="23" xfId="0" applyNumberFormat="1" applyFont="1" applyFill="1" applyBorder="1" applyAlignment="1">
      <alignment horizontal="left" vertical="top"/>
    </xf>
    <xf numFmtId="164" fontId="1" fillId="6" borderId="12" xfId="0" applyNumberFormat="1" applyFont="1" applyFill="1" applyBorder="1" applyAlignment="1">
      <alignment horizontal="center" vertical="top"/>
    </xf>
    <xf numFmtId="164" fontId="1" fillId="6" borderId="7" xfId="0" applyNumberFormat="1" applyFont="1" applyFill="1" applyBorder="1" applyAlignment="1">
      <alignment horizontal="center" vertical="top"/>
    </xf>
    <xf numFmtId="164" fontId="2" fillId="6" borderId="8" xfId="0" applyNumberFormat="1" applyFont="1" applyFill="1" applyBorder="1" applyAlignment="1">
      <alignment horizontal="center" vertical="top"/>
    </xf>
    <xf numFmtId="164" fontId="13" fillId="6" borderId="42" xfId="0" applyNumberFormat="1" applyFont="1" applyFill="1" applyBorder="1" applyAlignment="1">
      <alignment horizontal="center" vertical="top"/>
    </xf>
    <xf numFmtId="3" fontId="3" fillId="6" borderId="14" xfId="1" applyNumberFormat="1" applyFont="1" applyFill="1" applyBorder="1" applyAlignment="1">
      <alignment horizontal="center" vertical="top"/>
    </xf>
    <xf numFmtId="3" fontId="1" fillId="6" borderId="92" xfId="0" applyNumberFormat="1" applyFont="1" applyFill="1" applyBorder="1" applyAlignment="1">
      <alignment horizontal="center" vertical="top"/>
    </xf>
    <xf numFmtId="3" fontId="1" fillId="6" borderId="37" xfId="0" applyNumberFormat="1" applyFont="1" applyFill="1" applyBorder="1" applyAlignment="1">
      <alignment horizontal="center" vertical="top"/>
    </xf>
    <xf numFmtId="3" fontId="1" fillId="6" borderId="93" xfId="0" applyNumberFormat="1" applyFont="1" applyFill="1" applyBorder="1" applyAlignment="1">
      <alignment horizontal="center" vertical="top"/>
    </xf>
    <xf numFmtId="3" fontId="1" fillId="6" borderId="95" xfId="0" applyNumberFormat="1" applyFont="1" applyFill="1" applyBorder="1" applyAlignment="1">
      <alignment horizontal="center" vertical="top"/>
    </xf>
    <xf numFmtId="3" fontId="1" fillId="6" borderId="76" xfId="0" applyNumberFormat="1" applyFont="1" applyFill="1" applyBorder="1" applyAlignment="1">
      <alignment horizontal="center" vertical="top"/>
    </xf>
    <xf numFmtId="3" fontId="1" fillId="0" borderId="47" xfId="0" applyNumberFormat="1" applyFont="1" applyFill="1" applyBorder="1" applyAlignment="1">
      <alignment horizontal="center" vertical="top"/>
    </xf>
    <xf numFmtId="3" fontId="1" fillId="0" borderId="94" xfId="0" applyNumberFormat="1" applyFont="1" applyFill="1" applyBorder="1" applyAlignment="1">
      <alignment horizontal="center" vertical="top"/>
    </xf>
    <xf numFmtId="49" fontId="18" fillId="6" borderId="24" xfId="0" applyNumberFormat="1" applyFont="1" applyFill="1" applyBorder="1" applyAlignment="1">
      <alignment horizontal="center" vertical="top" textRotation="91" wrapText="1"/>
    </xf>
    <xf numFmtId="3" fontId="1" fillId="6" borderId="12" xfId="0" applyNumberFormat="1" applyFont="1" applyFill="1" applyBorder="1" applyAlignment="1">
      <alignment horizontal="center" vertical="center"/>
    </xf>
    <xf numFmtId="3" fontId="3" fillId="0" borderId="34" xfId="0" applyNumberFormat="1" applyFont="1" applyFill="1" applyBorder="1" applyAlignment="1">
      <alignment horizontal="center" vertical="top" wrapText="1"/>
    </xf>
    <xf numFmtId="49" fontId="1" fillId="0" borderId="18" xfId="0" applyNumberFormat="1" applyFont="1" applyFill="1" applyBorder="1" applyAlignment="1">
      <alignment horizontal="center" vertical="top" wrapText="1"/>
    </xf>
    <xf numFmtId="49" fontId="1" fillId="0" borderId="33" xfId="0" applyNumberFormat="1" applyFont="1" applyFill="1" applyBorder="1" applyAlignment="1">
      <alignment horizontal="center" vertical="top" wrapText="1"/>
    </xf>
    <xf numFmtId="3" fontId="17" fillId="6" borderId="12" xfId="0" applyNumberFormat="1" applyFont="1" applyFill="1" applyBorder="1" applyAlignment="1">
      <alignment horizontal="center" vertical="center" textRotation="90" wrapText="1"/>
    </xf>
    <xf numFmtId="0" fontId="1" fillId="6" borderId="20" xfId="0" applyFont="1" applyFill="1" applyBorder="1" applyAlignment="1">
      <alignment horizontal="center" vertical="top" wrapText="1"/>
    </xf>
    <xf numFmtId="0" fontId="1" fillId="6" borderId="37" xfId="0" applyFont="1" applyFill="1" applyBorder="1" applyAlignment="1">
      <alignment horizontal="center" vertical="top" wrapText="1"/>
    </xf>
    <xf numFmtId="0" fontId="1" fillId="0" borderId="42" xfId="0" applyFont="1" applyFill="1" applyBorder="1" applyAlignment="1">
      <alignment vertical="top" wrapText="1"/>
    </xf>
    <xf numFmtId="3" fontId="1" fillId="0" borderId="8" xfId="0" applyNumberFormat="1" applyFont="1" applyFill="1" applyBorder="1" applyAlignment="1">
      <alignment horizontal="left" wrapText="1"/>
    </xf>
    <xf numFmtId="0" fontId="1" fillId="0" borderId="70" xfId="0" applyFont="1" applyFill="1" applyBorder="1" applyAlignment="1">
      <alignment horizontal="left" vertical="top" wrapText="1"/>
    </xf>
    <xf numFmtId="0" fontId="1" fillId="0" borderId="42" xfId="0" applyFont="1" applyFill="1" applyBorder="1" applyAlignment="1">
      <alignment horizontal="left" vertical="top" wrapText="1"/>
    </xf>
    <xf numFmtId="3" fontId="22" fillId="0" borderId="5" xfId="0" applyNumberFormat="1" applyFont="1" applyFill="1" applyBorder="1" applyAlignment="1">
      <alignment horizontal="center" vertical="top"/>
    </xf>
    <xf numFmtId="3" fontId="21" fillId="6" borderId="59" xfId="0" applyNumberFormat="1" applyFont="1" applyFill="1" applyBorder="1" applyAlignment="1">
      <alignment vertical="top" wrapText="1"/>
    </xf>
    <xf numFmtId="3" fontId="21" fillId="6" borderId="12" xfId="0" applyNumberFormat="1" applyFont="1" applyFill="1" applyBorder="1" applyAlignment="1">
      <alignment horizontal="center" vertical="top" wrapText="1"/>
    </xf>
    <xf numFmtId="164" fontId="2" fillId="3" borderId="53" xfId="0" applyNumberFormat="1" applyFont="1" applyFill="1" applyBorder="1" applyAlignment="1">
      <alignment horizontal="center" vertical="top" wrapText="1"/>
    </xf>
    <xf numFmtId="164" fontId="17" fillId="0" borderId="0" xfId="0" applyNumberFormat="1" applyFont="1"/>
    <xf numFmtId="164" fontId="1" fillId="6" borderId="16" xfId="0" applyNumberFormat="1" applyFont="1" applyFill="1" applyBorder="1" applyAlignment="1">
      <alignment horizontal="center" vertical="top" wrapText="1"/>
    </xf>
    <xf numFmtId="164" fontId="1" fillId="6" borderId="14" xfId="0" applyNumberFormat="1" applyFont="1" applyFill="1" applyBorder="1" applyAlignment="1">
      <alignment horizontal="center" vertical="top" wrapText="1"/>
    </xf>
    <xf numFmtId="164" fontId="1" fillId="6" borderId="75" xfId="0" applyNumberFormat="1" applyFont="1" applyFill="1" applyBorder="1" applyAlignment="1">
      <alignment horizontal="center" vertical="top"/>
    </xf>
    <xf numFmtId="164" fontId="1" fillId="0" borderId="21" xfId="0" applyNumberFormat="1" applyFont="1" applyFill="1" applyBorder="1" applyAlignment="1">
      <alignment horizontal="center" vertical="top"/>
    </xf>
    <xf numFmtId="164" fontId="2" fillId="8" borderId="28" xfId="0" applyNumberFormat="1" applyFont="1" applyFill="1" applyBorder="1" applyAlignment="1">
      <alignment horizontal="center" vertical="top"/>
    </xf>
    <xf numFmtId="164" fontId="2" fillId="8" borderId="31" xfId="0" applyNumberFormat="1" applyFont="1" applyFill="1" applyBorder="1" applyAlignment="1">
      <alignment horizontal="center" vertical="top"/>
    </xf>
    <xf numFmtId="164" fontId="2" fillId="8" borderId="57" xfId="0" applyNumberFormat="1" applyFont="1" applyFill="1" applyBorder="1" applyAlignment="1">
      <alignment horizontal="center" vertical="top"/>
    </xf>
    <xf numFmtId="164" fontId="1" fillId="6" borderId="71" xfId="0" applyNumberFormat="1" applyFont="1" applyFill="1" applyBorder="1" applyAlignment="1">
      <alignment horizontal="center" vertical="top" wrapText="1"/>
    </xf>
    <xf numFmtId="3" fontId="13" fillId="6" borderId="16" xfId="0" applyNumberFormat="1" applyFont="1" applyFill="1" applyBorder="1" applyAlignment="1">
      <alignment horizontal="center" vertical="top"/>
    </xf>
    <xf numFmtId="0" fontId="1" fillId="6" borderId="92" xfId="0" applyFont="1" applyFill="1" applyBorder="1" applyAlignment="1">
      <alignment horizontal="center" vertical="top" wrapText="1"/>
    </xf>
    <xf numFmtId="0" fontId="1" fillId="6" borderId="97" xfId="1" applyFont="1" applyFill="1" applyBorder="1" applyAlignment="1">
      <alignment vertical="top" wrapText="1"/>
    </xf>
    <xf numFmtId="3" fontId="17" fillId="6" borderId="43" xfId="0" applyNumberFormat="1" applyFont="1" applyFill="1" applyBorder="1" applyAlignment="1">
      <alignment horizontal="center" vertical="center" wrapText="1"/>
    </xf>
    <xf numFmtId="3" fontId="1" fillId="6" borderId="0" xfId="0" applyNumberFormat="1" applyFont="1" applyFill="1" applyBorder="1" applyAlignment="1">
      <alignment horizontal="center" vertical="top"/>
    </xf>
    <xf numFmtId="3" fontId="1" fillId="6" borderId="43" xfId="0" applyNumberFormat="1" applyFont="1" applyFill="1" applyBorder="1" applyAlignment="1">
      <alignment horizontal="center" vertical="top"/>
    </xf>
    <xf numFmtId="3" fontId="3" fillId="0" borderId="71" xfId="0" applyNumberFormat="1" applyFont="1" applyFill="1" applyBorder="1" applyAlignment="1">
      <alignment horizontal="center" vertical="top"/>
    </xf>
    <xf numFmtId="3" fontId="1" fillId="6" borderId="70" xfId="0" applyNumberFormat="1" applyFont="1" applyFill="1" applyBorder="1" applyAlignment="1">
      <alignment horizontal="left" vertical="top" wrapText="1"/>
    </xf>
    <xf numFmtId="3" fontId="1" fillId="6" borderId="41" xfId="0" applyNumberFormat="1" applyFont="1" applyFill="1" applyBorder="1" applyAlignment="1">
      <alignment horizontal="center" vertical="center" wrapText="1"/>
    </xf>
    <xf numFmtId="3" fontId="1" fillId="6" borderId="38" xfId="0" applyNumberFormat="1" applyFont="1" applyFill="1" applyBorder="1" applyAlignment="1">
      <alignment horizontal="center" vertical="center" wrapText="1"/>
    </xf>
    <xf numFmtId="164" fontId="3" fillId="6" borderId="14" xfId="0" applyNumberFormat="1" applyFont="1" applyFill="1" applyBorder="1" applyAlignment="1">
      <alignment horizontal="center" vertical="top"/>
    </xf>
    <xf numFmtId="3" fontId="1" fillId="7" borderId="11" xfId="0" applyNumberFormat="1" applyFont="1" applyFill="1" applyBorder="1" applyAlignment="1">
      <alignment horizontal="left" vertical="top"/>
    </xf>
    <xf numFmtId="3" fontId="1" fillId="6" borderId="7" xfId="0" applyNumberFormat="1" applyFont="1" applyFill="1" applyBorder="1" applyAlignment="1">
      <alignment horizontal="center" vertical="top" wrapText="1"/>
    </xf>
    <xf numFmtId="3" fontId="4" fillId="8" borderId="26" xfId="0" applyNumberFormat="1" applyFont="1" applyFill="1" applyBorder="1" applyAlignment="1">
      <alignment horizontal="center" vertical="top"/>
    </xf>
    <xf numFmtId="3" fontId="1" fillId="6" borderId="53" xfId="0" applyNumberFormat="1" applyFont="1" applyFill="1" applyBorder="1" applyAlignment="1">
      <alignment horizontal="center" vertical="top" wrapText="1"/>
    </xf>
    <xf numFmtId="164" fontId="1" fillId="6" borderId="99" xfId="0" applyNumberFormat="1" applyFont="1" applyFill="1" applyBorder="1" applyAlignment="1">
      <alignment horizontal="center" vertical="top"/>
    </xf>
    <xf numFmtId="164" fontId="1" fillId="6" borderId="74" xfId="0" applyNumberFormat="1" applyFont="1" applyFill="1" applyBorder="1" applyAlignment="1">
      <alignment horizontal="center" vertical="top"/>
    </xf>
    <xf numFmtId="164" fontId="1" fillId="6" borderId="104" xfId="0" applyNumberFormat="1" applyFont="1" applyFill="1" applyBorder="1" applyAlignment="1">
      <alignment horizontal="center" vertical="top"/>
    </xf>
    <xf numFmtId="3" fontId="23" fillId="6" borderId="104" xfId="0" applyNumberFormat="1" applyFont="1" applyFill="1" applyBorder="1" applyAlignment="1">
      <alignment horizontal="center" vertical="top"/>
    </xf>
    <xf numFmtId="3" fontId="21" fillId="6" borderId="82" xfId="0" applyNumberFormat="1" applyFont="1" applyFill="1" applyBorder="1" applyAlignment="1">
      <alignment horizontal="center" vertical="top"/>
    </xf>
    <xf numFmtId="3" fontId="21" fillId="6" borderId="51" xfId="0" applyNumberFormat="1" applyFont="1" applyFill="1" applyBorder="1" applyAlignment="1">
      <alignment horizontal="center" vertical="top"/>
    </xf>
    <xf numFmtId="3" fontId="1" fillId="6" borderId="91" xfId="0" applyNumberFormat="1" applyFont="1" applyFill="1" applyBorder="1" applyAlignment="1">
      <alignment horizontal="center" vertical="top"/>
    </xf>
    <xf numFmtId="3" fontId="13" fillId="0" borderId="71" xfId="0" applyNumberFormat="1" applyFont="1" applyFill="1" applyBorder="1" applyAlignment="1">
      <alignment horizontal="center" vertical="top"/>
    </xf>
    <xf numFmtId="164" fontId="1" fillId="6" borderId="70" xfId="0" applyNumberFormat="1" applyFont="1" applyFill="1" applyBorder="1" applyAlignment="1">
      <alignment horizontal="center" vertical="top" wrapText="1"/>
    </xf>
    <xf numFmtId="164" fontId="1" fillId="6" borderId="41" xfId="0" applyNumberFormat="1" applyFont="1" applyFill="1" applyBorder="1" applyAlignment="1">
      <alignment horizontal="center" vertical="top"/>
    </xf>
    <xf numFmtId="49" fontId="21" fillId="0" borderId="38" xfId="0" applyNumberFormat="1" applyFont="1" applyBorder="1" applyAlignment="1">
      <alignment horizontal="center" vertical="top"/>
    </xf>
    <xf numFmtId="49" fontId="21" fillId="0" borderId="73" xfId="0" applyNumberFormat="1" applyFont="1" applyBorder="1" applyAlignment="1">
      <alignment horizontal="center" vertical="top"/>
    </xf>
    <xf numFmtId="3" fontId="1" fillId="6" borderId="96" xfId="0" applyNumberFormat="1" applyFont="1" applyFill="1" applyBorder="1" applyAlignment="1">
      <alignment vertical="top" wrapText="1"/>
    </xf>
    <xf numFmtId="3" fontId="1" fillId="6" borderId="55" xfId="0" applyNumberFormat="1" applyFont="1" applyFill="1" applyBorder="1" applyAlignment="1">
      <alignment vertical="top" wrapText="1"/>
    </xf>
    <xf numFmtId="3" fontId="3" fillId="6" borderId="14" xfId="0" applyNumberFormat="1" applyFont="1" applyFill="1" applyBorder="1" applyAlignment="1">
      <alignment horizontal="center" vertical="top"/>
    </xf>
    <xf numFmtId="0" fontId="1" fillId="6" borderId="96" xfId="0" applyFont="1" applyFill="1" applyBorder="1" applyAlignment="1">
      <alignment horizontal="left" vertical="top" wrapText="1"/>
    </xf>
    <xf numFmtId="3" fontId="3" fillId="6" borderId="16" xfId="1" applyNumberFormat="1" applyFont="1" applyFill="1" applyBorder="1" applyAlignment="1">
      <alignment horizontal="center" vertical="top"/>
    </xf>
    <xf numFmtId="3" fontId="3" fillId="6" borderId="42" xfId="1" applyNumberFormat="1" applyFont="1" applyFill="1" applyBorder="1" applyAlignment="1">
      <alignment horizontal="center" vertical="top"/>
    </xf>
    <xf numFmtId="3" fontId="12" fillId="0" borderId="83" xfId="0" applyNumberFormat="1" applyFont="1" applyBorder="1" applyAlignment="1">
      <alignment horizontal="center" vertical="top"/>
    </xf>
    <xf numFmtId="3" fontId="3" fillId="0" borderId="106" xfId="1" applyNumberFormat="1" applyFont="1" applyBorder="1" applyAlignment="1">
      <alignment horizontal="center" vertical="top"/>
    </xf>
    <xf numFmtId="164" fontId="1" fillId="6" borderId="40" xfId="1" applyNumberFormat="1" applyFont="1" applyFill="1" applyBorder="1" applyAlignment="1">
      <alignment horizontal="center" vertical="top"/>
    </xf>
    <xf numFmtId="3" fontId="3" fillId="6" borderId="70" xfId="0" applyNumberFormat="1" applyFont="1" applyFill="1" applyBorder="1" applyAlignment="1">
      <alignment horizontal="center" vertical="top"/>
    </xf>
    <xf numFmtId="3" fontId="1" fillId="6" borderId="96" xfId="0" applyNumberFormat="1" applyFont="1" applyFill="1" applyBorder="1" applyAlignment="1">
      <alignment horizontal="left" vertical="top" wrapText="1"/>
    </xf>
    <xf numFmtId="3" fontId="1" fillId="6" borderId="98" xfId="0" applyNumberFormat="1" applyFont="1" applyFill="1" applyBorder="1" applyAlignment="1">
      <alignment horizontal="center" vertical="center" wrapText="1"/>
    </xf>
    <xf numFmtId="3" fontId="1" fillId="6" borderId="89" xfId="0" applyNumberFormat="1" applyFont="1" applyFill="1" applyBorder="1" applyAlignment="1">
      <alignment horizontal="center" vertical="center" wrapText="1"/>
    </xf>
    <xf numFmtId="164" fontId="3" fillId="6" borderId="11" xfId="1" applyNumberFormat="1" applyFont="1" applyFill="1" applyBorder="1" applyAlignment="1">
      <alignment horizontal="center" vertical="top"/>
    </xf>
    <xf numFmtId="164" fontId="3" fillId="6" borderId="14" xfId="1" applyNumberFormat="1" applyFont="1" applyFill="1" applyBorder="1" applyAlignment="1">
      <alignment horizontal="center" vertical="top"/>
    </xf>
    <xf numFmtId="0" fontId="19" fillId="0" borderId="0" xfId="0" applyFont="1" applyAlignment="1">
      <alignment vertical="top"/>
    </xf>
    <xf numFmtId="3" fontId="2" fillId="6" borderId="41" xfId="0" applyNumberFormat="1" applyFont="1" applyFill="1" applyBorder="1" applyAlignment="1">
      <alignment horizontal="center" vertical="top" wrapText="1"/>
    </xf>
    <xf numFmtId="3" fontId="2" fillId="6" borderId="13" xfId="0" applyNumberFormat="1" applyFont="1" applyFill="1" applyBorder="1" applyAlignment="1">
      <alignment horizontal="center" vertical="top" wrapText="1"/>
    </xf>
    <xf numFmtId="3" fontId="2" fillId="6" borderId="60" xfId="0" applyNumberFormat="1" applyFont="1" applyFill="1" applyBorder="1" applyAlignment="1">
      <alignment horizontal="center" vertical="top" wrapText="1"/>
    </xf>
    <xf numFmtId="49" fontId="2" fillId="6" borderId="38" xfId="0" applyNumberFormat="1" applyFont="1" applyFill="1" applyBorder="1" applyAlignment="1">
      <alignment vertical="top"/>
    </xf>
    <xf numFmtId="49" fontId="2" fillId="6" borderId="36" xfId="0" applyNumberFormat="1" applyFont="1" applyFill="1" applyBorder="1" applyAlignment="1">
      <alignment vertical="top"/>
    </xf>
    <xf numFmtId="49" fontId="2" fillId="6" borderId="3" xfId="0" applyNumberFormat="1" applyFont="1" applyFill="1" applyBorder="1" applyAlignment="1">
      <alignment horizontal="center" vertical="top" wrapText="1"/>
    </xf>
    <xf numFmtId="49" fontId="2" fillId="6" borderId="24" xfId="0" applyNumberFormat="1" applyFont="1" applyFill="1" applyBorder="1" applyAlignment="1">
      <alignment horizontal="center" vertical="top" wrapText="1"/>
    </xf>
    <xf numFmtId="3" fontId="2" fillId="6" borderId="24" xfId="0" applyNumberFormat="1" applyFont="1" applyFill="1" applyBorder="1" applyAlignment="1">
      <alignment horizontal="center" vertical="top" wrapText="1"/>
    </xf>
    <xf numFmtId="49" fontId="2" fillId="6" borderId="41" xfId="0" applyNumberFormat="1" applyFont="1" applyFill="1" applyBorder="1" applyAlignment="1">
      <alignment horizontal="center" vertical="top"/>
    </xf>
    <xf numFmtId="49" fontId="2" fillId="6" borderId="13" xfId="0" applyNumberFormat="1" applyFont="1" applyFill="1" applyBorder="1" applyAlignment="1">
      <alignment horizontal="center" vertical="top" wrapText="1"/>
    </xf>
    <xf numFmtId="3" fontId="2" fillId="6" borderId="4" xfId="0" applyNumberFormat="1" applyFont="1" applyFill="1" applyBorder="1" applyAlignment="1">
      <alignment vertical="top" wrapText="1"/>
    </xf>
    <xf numFmtId="3" fontId="2" fillId="6" borderId="33" xfId="0" applyNumberFormat="1" applyFont="1" applyFill="1" applyBorder="1" applyAlignment="1">
      <alignment horizontal="center" vertical="top" wrapText="1"/>
    </xf>
    <xf numFmtId="3" fontId="2" fillId="6" borderId="36" xfId="0" applyNumberFormat="1" applyFont="1" applyFill="1" applyBorder="1" applyAlignment="1">
      <alignment horizontal="center" vertical="top" wrapText="1"/>
    </xf>
    <xf numFmtId="49" fontId="2" fillId="6" borderId="50" xfId="0" applyNumberFormat="1" applyFont="1" applyFill="1" applyBorder="1" applyAlignment="1">
      <alignment horizontal="center" vertical="top"/>
    </xf>
    <xf numFmtId="3" fontId="2" fillId="6" borderId="25" xfId="0" applyNumberFormat="1" applyFont="1" applyFill="1" applyBorder="1" applyAlignment="1">
      <alignment vertical="top"/>
    </xf>
    <xf numFmtId="3" fontId="2" fillId="6" borderId="12" xfId="0" applyNumberFormat="1" applyFont="1" applyFill="1" applyBorder="1" applyAlignment="1">
      <alignment vertical="top"/>
    </xf>
    <xf numFmtId="49" fontId="2" fillId="4" borderId="23" xfId="0" applyNumberFormat="1" applyFont="1" applyFill="1" applyBorder="1" applyAlignment="1">
      <alignment horizontal="center" vertical="top"/>
    </xf>
    <xf numFmtId="164" fontId="1" fillId="6" borderId="13" xfId="0" applyNumberFormat="1" applyFont="1" applyFill="1" applyBorder="1" applyAlignment="1">
      <alignment horizontal="center" vertical="top"/>
    </xf>
    <xf numFmtId="49" fontId="2" fillId="6" borderId="33" xfId="0" applyNumberFormat="1" applyFont="1" applyFill="1" applyBorder="1" applyAlignment="1">
      <alignment horizontal="center" vertical="center"/>
    </xf>
    <xf numFmtId="49" fontId="2" fillId="6" borderId="36" xfId="0" applyNumberFormat="1" applyFont="1" applyFill="1" applyBorder="1" applyAlignment="1">
      <alignment horizontal="center" vertical="center"/>
    </xf>
    <xf numFmtId="49" fontId="2" fillId="6" borderId="18" xfId="0" applyNumberFormat="1" applyFont="1" applyFill="1" applyBorder="1" applyAlignment="1">
      <alignment horizontal="center" vertical="top"/>
    </xf>
    <xf numFmtId="3" fontId="1" fillId="6" borderId="18" xfId="0" applyNumberFormat="1" applyFont="1" applyFill="1" applyBorder="1" applyAlignment="1">
      <alignment vertical="top" wrapText="1"/>
    </xf>
    <xf numFmtId="3" fontId="9" fillId="6" borderId="33" xfId="0" applyNumberFormat="1" applyFont="1" applyFill="1" applyBorder="1" applyAlignment="1">
      <alignment horizontal="center" vertical="top" textRotation="90" wrapText="1"/>
    </xf>
    <xf numFmtId="49" fontId="9" fillId="6" borderId="33" xfId="0" applyNumberFormat="1" applyFont="1" applyFill="1" applyBorder="1" applyAlignment="1">
      <alignment horizontal="center" vertical="top" textRotation="90" wrapText="1"/>
    </xf>
    <xf numFmtId="3" fontId="3" fillId="6" borderId="31" xfId="0" applyNumberFormat="1" applyFont="1" applyFill="1" applyBorder="1" applyAlignment="1">
      <alignment horizontal="center" vertical="top"/>
    </xf>
    <xf numFmtId="3" fontId="1" fillId="6" borderId="32" xfId="0" applyNumberFormat="1" applyFont="1" applyFill="1" applyBorder="1" applyAlignment="1">
      <alignment vertical="top" wrapText="1"/>
    </xf>
    <xf numFmtId="3" fontId="1" fillId="0" borderId="24" xfId="0" applyNumberFormat="1" applyFont="1" applyFill="1" applyBorder="1" applyAlignment="1">
      <alignment horizontal="center" vertical="top" wrapText="1"/>
    </xf>
    <xf numFmtId="3" fontId="17" fillId="0" borderId="36" xfId="0" applyNumberFormat="1" applyFont="1" applyBorder="1" applyAlignment="1">
      <alignment vertical="center" textRotation="90" wrapText="1"/>
    </xf>
    <xf numFmtId="3" fontId="2" fillId="4" borderId="2" xfId="0" applyNumberFormat="1" applyFont="1" applyFill="1" applyBorder="1" applyAlignment="1">
      <alignment horizontal="center" vertical="top"/>
    </xf>
    <xf numFmtId="3" fontId="2" fillId="4" borderId="11" xfId="0" applyNumberFormat="1" applyFont="1" applyFill="1" applyBorder="1" applyAlignment="1">
      <alignment horizontal="center" vertical="top"/>
    </xf>
    <xf numFmtId="3" fontId="2" fillId="5" borderId="3" xfId="0" applyNumberFormat="1" applyFont="1" applyFill="1" applyBorder="1" applyAlignment="1">
      <alignment horizontal="center" vertical="top"/>
    </xf>
    <xf numFmtId="3" fontId="2" fillId="5" borderId="24" xfId="0" applyNumberFormat="1" applyFont="1" applyFill="1" applyBorder="1" applyAlignment="1">
      <alignment horizontal="center" vertical="top"/>
    </xf>
    <xf numFmtId="3" fontId="2" fillId="6" borderId="3" xfId="0" applyNumberFormat="1" applyFont="1" applyFill="1" applyBorder="1" applyAlignment="1">
      <alignment horizontal="center" vertical="top"/>
    </xf>
    <xf numFmtId="3" fontId="2" fillId="6" borderId="24" xfId="0" applyNumberFormat="1" applyFont="1" applyFill="1" applyBorder="1" applyAlignment="1">
      <alignment horizontal="center" vertical="top"/>
    </xf>
    <xf numFmtId="3" fontId="1" fillId="0" borderId="3" xfId="0" applyNumberFormat="1" applyFont="1" applyFill="1" applyBorder="1" applyAlignment="1">
      <alignment horizontal="center" vertical="top" wrapText="1"/>
    </xf>
    <xf numFmtId="3" fontId="2" fillId="5" borderId="12" xfId="0" applyNumberFormat="1" applyFont="1" applyFill="1" applyBorder="1" applyAlignment="1">
      <alignment horizontal="center" vertical="top"/>
    </xf>
    <xf numFmtId="3" fontId="2" fillId="6" borderId="12" xfId="0" applyNumberFormat="1" applyFont="1" applyFill="1" applyBorder="1" applyAlignment="1">
      <alignment horizontal="center" vertical="top"/>
    </xf>
    <xf numFmtId="49" fontId="2" fillId="5" borderId="24" xfId="0" applyNumberFormat="1" applyFont="1" applyFill="1" applyBorder="1" applyAlignment="1">
      <alignment horizontal="center" vertical="top"/>
    </xf>
    <xf numFmtId="49" fontId="2" fillId="6" borderId="12" xfId="0" applyNumberFormat="1" applyFont="1" applyFill="1" applyBorder="1" applyAlignment="1">
      <alignment horizontal="center" vertical="top"/>
    </xf>
    <xf numFmtId="164" fontId="1" fillId="6" borderId="31" xfId="0" applyNumberFormat="1" applyFont="1" applyFill="1" applyBorder="1" applyAlignment="1">
      <alignment horizontal="center" vertical="top" wrapText="1"/>
    </xf>
    <xf numFmtId="164" fontId="1" fillId="0" borderId="31" xfId="0" applyNumberFormat="1" applyFont="1" applyBorder="1" applyAlignment="1">
      <alignment horizontal="center" vertical="top" wrapText="1"/>
    </xf>
    <xf numFmtId="164" fontId="1" fillId="8" borderId="31" xfId="0" applyNumberFormat="1" applyFont="1" applyFill="1" applyBorder="1" applyAlignment="1">
      <alignment horizontal="center" vertical="top" wrapText="1"/>
    </xf>
    <xf numFmtId="164" fontId="2" fillId="8" borderId="31" xfId="0" applyNumberFormat="1" applyFont="1" applyFill="1" applyBorder="1" applyAlignment="1">
      <alignment horizontal="center" vertical="top" wrapText="1"/>
    </xf>
    <xf numFmtId="3" fontId="2" fillId="6" borderId="3" xfId="0" applyNumberFormat="1" applyFont="1" applyFill="1" applyBorder="1" applyAlignment="1">
      <alignment horizontal="center" vertical="top" wrapText="1"/>
    </xf>
    <xf numFmtId="3" fontId="2" fillId="6" borderId="12" xfId="0" applyNumberFormat="1" applyFont="1" applyFill="1" applyBorder="1" applyAlignment="1">
      <alignment horizontal="center" vertical="top" wrapText="1"/>
    </xf>
    <xf numFmtId="3" fontId="1" fillId="6" borderId="12" xfId="0" applyNumberFormat="1" applyFont="1" applyFill="1" applyBorder="1" applyAlignment="1">
      <alignment horizontal="center" vertical="top" wrapText="1"/>
    </xf>
    <xf numFmtId="3" fontId="1" fillId="6" borderId="24" xfId="0" applyNumberFormat="1" applyFont="1" applyFill="1" applyBorder="1" applyAlignment="1">
      <alignment horizontal="center" vertical="top" wrapText="1"/>
    </xf>
    <xf numFmtId="3" fontId="1" fillId="5" borderId="68" xfId="0" applyNumberFormat="1" applyFont="1" applyFill="1" applyBorder="1" applyAlignment="1">
      <alignment horizontal="center" vertical="top" wrapText="1"/>
    </xf>
    <xf numFmtId="3" fontId="1" fillId="5" borderId="66" xfId="0" applyNumberFormat="1" applyFont="1" applyFill="1" applyBorder="1" applyAlignment="1">
      <alignment horizontal="center" vertical="top" wrapText="1"/>
    </xf>
    <xf numFmtId="49" fontId="12" fillId="4" borderId="14" xfId="0" applyNumberFormat="1" applyFont="1" applyFill="1" applyBorder="1" applyAlignment="1">
      <alignment horizontal="center" vertical="top"/>
    </xf>
    <xf numFmtId="49" fontId="12" fillId="5" borderId="12" xfId="0" applyNumberFormat="1" applyFont="1" applyFill="1" applyBorder="1" applyAlignment="1">
      <alignment horizontal="center" vertical="top"/>
    </xf>
    <xf numFmtId="164" fontId="2" fillId="5" borderId="26" xfId="0" applyNumberFormat="1" applyFont="1" applyFill="1" applyBorder="1" applyAlignment="1">
      <alignment horizontal="center" vertical="top"/>
    </xf>
    <xf numFmtId="164" fontId="2" fillId="4" borderId="68" xfId="0" applyNumberFormat="1" applyFont="1" applyFill="1" applyBorder="1" applyAlignment="1">
      <alignment horizontal="center" vertical="top"/>
    </xf>
    <xf numFmtId="164" fontId="2" fillId="3" borderId="68" xfId="0" applyNumberFormat="1" applyFont="1" applyFill="1" applyBorder="1" applyAlignment="1">
      <alignment horizontal="center" vertical="top"/>
    </xf>
    <xf numFmtId="3" fontId="3" fillId="6" borderId="25" xfId="0" applyNumberFormat="1" applyFont="1" applyFill="1" applyBorder="1" applyAlignment="1">
      <alignment horizontal="center" vertical="top" wrapText="1"/>
    </xf>
    <xf numFmtId="3" fontId="3" fillId="6" borderId="24" xfId="0" applyNumberFormat="1" applyFont="1" applyFill="1" applyBorder="1" applyAlignment="1">
      <alignment horizontal="center" vertical="top" wrapText="1"/>
    </xf>
    <xf numFmtId="3" fontId="3" fillId="6" borderId="5" xfId="0" applyNumberFormat="1" applyFont="1" applyFill="1" applyBorder="1" applyAlignment="1">
      <alignment horizontal="center" vertical="top"/>
    </xf>
    <xf numFmtId="3" fontId="13" fillId="6" borderId="53" xfId="0" applyNumberFormat="1" applyFont="1" applyFill="1" applyBorder="1" applyAlignment="1">
      <alignment horizontal="center" vertical="top"/>
    </xf>
    <xf numFmtId="164" fontId="1" fillId="6" borderId="62" xfId="0" applyNumberFormat="1" applyFont="1" applyFill="1" applyBorder="1" applyAlignment="1">
      <alignment horizontal="center" vertical="top" wrapText="1"/>
    </xf>
    <xf numFmtId="164" fontId="1" fillId="6" borderId="53" xfId="0" applyNumberFormat="1" applyFont="1" applyFill="1" applyBorder="1" applyAlignment="1">
      <alignment horizontal="center" vertical="top" wrapText="1"/>
    </xf>
    <xf numFmtId="164" fontId="1" fillId="6" borderId="61" xfId="0" applyNumberFormat="1" applyFont="1" applyFill="1" applyBorder="1" applyAlignment="1">
      <alignment horizontal="center" vertical="top"/>
    </xf>
    <xf numFmtId="3" fontId="2" fillId="6" borderId="1" xfId="0" applyNumberFormat="1" applyFont="1" applyFill="1" applyBorder="1" applyAlignment="1">
      <alignment horizontal="center" vertical="top"/>
    </xf>
    <xf numFmtId="3" fontId="12" fillId="6" borderId="0" xfId="0" applyNumberFormat="1" applyFont="1" applyFill="1" applyBorder="1" applyAlignment="1">
      <alignment horizontal="center" vertical="top"/>
    </xf>
    <xf numFmtId="164" fontId="2" fillId="8" borderId="26" xfId="0" applyNumberFormat="1" applyFont="1" applyFill="1" applyBorder="1" applyAlignment="1">
      <alignment horizontal="center" vertical="top"/>
    </xf>
    <xf numFmtId="3" fontId="29" fillId="6" borderId="23" xfId="0" applyNumberFormat="1" applyFont="1" applyFill="1" applyBorder="1" applyAlignment="1">
      <alignment horizontal="left" vertical="top" wrapText="1"/>
    </xf>
    <xf numFmtId="0" fontId="17" fillId="0" borderId="0" xfId="0" applyFont="1" applyFill="1" applyAlignment="1">
      <alignment vertical="top"/>
    </xf>
    <xf numFmtId="0" fontId="17" fillId="0" borderId="0" xfId="0" applyFont="1" applyFill="1" applyBorder="1" applyAlignment="1">
      <alignment vertical="top"/>
    </xf>
    <xf numFmtId="3" fontId="3" fillId="6" borderId="71" xfId="0" applyNumberFormat="1" applyFont="1" applyFill="1" applyBorder="1" applyAlignment="1">
      <alignment horizontal="center" vertical="top"/>
    </xf>
    <xf numFmtId="0" fontId="1" fillId="6" borderId="39" xfId="0" applyFont="1" applyFill="1" applyBorder="1" applyAlignment="1">
      <alignment horizontal="left" vertical="top" wrapText="1"/>
    </xf>
    <xf numFmtId="3" fontId="13" fillId="0" borderId="5" xfId="0" applyNumberFormat="1" applyFont="1" applyFill="1" applyBorder="1" applyAlignment="1">
      <alignment horizontal="center" vertical="top"/>
    </xf>
    <xf numFmtId="0" fontId="1" fillId="7" borderId="0" xfId="0" applyFont="1" applyFill="1" applyAlignment="1">
      <alignment vertical="top"/>
    </xf>
    <xf numFmtId="164" fontId="1" fillId="6" borderId="5" xfId="0" applyNumberFormat="1" applyFont="1" applyFill="1" applyBorder="1" applyAlignment="1">
      <alignment horizontal="center" vertical="top"/>
    </xf>
    <xf numFmtId="164" fontId="19" fillId="0" borderId="0" xfId="0" applyNumberFormat="1" applyFont="1" applyAlignment="1">
      <alignment vertical="top"/>
    </xf>
    <xf numFmtId="164" fontId="1" fillId="6" borderId="106" xfId="1" applyNumberFormat="1" applyFont="1" applyFill="1" applyBorder="1" applyAlignment="1">
      <alignment horizontal="center" vertical="top"/>
    </xf>
    <xf numFmtId="3" fontId="2" fillId="4" borderId="11"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2" fillId="6" borderId="12" xfId="0" applyNumberFormat="1" applyFont="1" applyFill="1" applyBorder="1" applyAlignment="1">
      <alignment horizontal="center" vertical="top"/>
    </xf>
    <xf numFmtId="3" fontId="1" fillId="0" borderId="0" xfId="0" applyNumberFormat="1" applyFont="1" applyBorder="1" applyAlignment="1">
      <alignment vertical="top"/>
    </xf>
    <xf numFmtId="0" fontId="1" fillId="0" borderId="0" xfId="0" applyFont="1" applyFill="1" applyAlignment="1">
      <alignment vertical="top"/>
    </xf>
    <xf numFmtId="3" fontId="7" fillId="6" borderId="33" xfId="0" applyNumberFormat="1" applyFont="1" applyFill="1" applyBorder="1" applyAlignment="1">
      <alignment vertical="top" wrapText="1"/>
    </xf>
    <xf numFmtId="3" fontId="8" fillId="6" borderId="34" xfId="0" applyNumberFormat="1" applyFont="1" applyFill="1" applyBorder="1" applyAlignment="1">
      <alignment horizontal="center" vertical="top"/>
    </xf>
    <xf numFmtId="3" fontId="1" fillId="6" borderId="33" xfId="0" applyNumberFormat="1" applyFont="1" applyFill="1" applyBorder="1" applyAlignment="1">
      <alignment horizontal="center" vertical="top"/>
    </xf>
    <xf numFmtId="49" fontId="9" fillId="0" borderId="33" xfId="0" applyNumberFormat="1" applyFont="1" applyBorder="1" applyAlignment="1">
      <alignment horizontal="center" vertical="center" textRotation="90" wrapText="1"/>
    </xf>
    <xf numFmtId="164" fontId="1" fillId="6" borderId="15" xfId="0" applyNumberFormat="1" applyFont="1" applyFill="1" applyBorder="1" applyAlignment="1">
      <alignment horizontal="center" vertical="top"/>
    </xf>
    <xf numFmtId="3" fontId="3" fillId="6" borderId="7" xfId="0" applyNumberFormat="1" applyFont="1" applyFill="1" applyBorder="1" applyAlignment="1">
      <alignment horizontal="center" vertical="top"/>
    </xf>
    <xf numFmtId="0" fontId="17" fillId="6" borderId="1" xfId="0" applyFont="1" applyFill="1" applyBorder="1" applyAlignment="1">
      <alignment vertical="top" wrapText="1"/>
    </xf>
    <xf numFmtId="164" fontId="13" fillId="6" borderId="5" xfId="0" applyNumberFormat="1" applyFont="1" applyFill="1" applyBorder="1" applyAlignment="1">
      <alignment horizontal="center" vertical="top"/>
    </xf>
    <xf numFmtId="3" fontId="1" fillId="6" borderId="41" xfId="0" applyNumberFormat="1" applyFont="1" applyFill="1" applyBorder="1" applyAlignment="1">
      <alignment horizontal="center" vertical="top" wrapText="1"/>
    </xf>
    <xf numFmtId="3" fontId="32" fillId="6" borderId="99" xfId="0" applyNumberFormat="1" applyFont="1" applyFill="1" applyBorder="1" applyAlignment="1">
      <alignment vertical="top" wrapText="1"/>
    </xf>
    <xf numFmtId="3" fontId="32" fillId="6" borderId="102" xfId="0" applyNumberFormat="1" applyFont="1" applyFill="1" applyBorder="1" applyAlignment="1">
      <alignment horizontal="center" vertical="top" wrapText="1"/>
    </xf>
    <xf numFmtId="3" fontId="32" fillId="6" borderId="81" xfId="0" applyNumberFormat="1" applyFont="1" applyFill="1" applyBorder="1" applyAlignment="1">
      <alignment horizontal="center" vertical="top" wrapText="1"/>
    </xf>
    <xf numFmtId="3" fontId="1" fillId="6" borderId="70" xfId="0" applyNumberFormat="1" applyFont="1" applyFill="1" applyBorder="1" applyAlignment="1">
      <alignment vertical="top" wrapText="1"/>
    </xf>
    <xf numFmtId="0" fontId="1" fillId="0" borderId="80" xfId="0" applyFont="1" applyFill="1" applyBorder="1" applyAlignment="1">
      <alignment vertical="top" wrapText="1"/>
    </xf>
    <xf numFmtId="0" fontId="1" fillId="0" borderId="0" xfId="0" applyFont="1" applyAlignment="1">
      <alignment vertical="top"/>
    </xf>
    <xf numFmtId="0" fontId="1" fillId="0" borderId="0" xfId="0" applyFont="1" applyAlignment="1">
      <alignment vertical="center"/>
    </xf>
    <xf numFmtId="0" fontId="1" fillId="0" borderId="0" xfId="0" applyNumberFormat="1" applyFont="1" applyAlignment="1">
      <alignment vertical="top"/>
    </xf>
    <xf numFmtId="0" fontId="1" fillId="0" borderId="0" xfId="0" applyFont="1" applyAlignment="1">
      <alignment horizontal="center" vertical="top"/>
    </xf>
    <xf numFmtId="164" fontId="2" fillId="3" borderId="42" xfId="0" applyNumberFormat="1" applyFont="1" applyFill="1" applyBorder="1" applyAlignment="1">
      <alignment horizontal="center" vertical="top" wrapText="1"/>
    </xf>
    <xf numFmtId="164" fontId="2" fillId="8" borderId="1" xfId="0" applyNumberFormat="1" applyFont="1" applyFill="1" applyBorder="1" applyAlignment="1">
      <alignment horizontal="center" vertical="top"/>
    </xf>
    <xf numFmtId="164" fontId="2" fillId="5" borderId="68" xfId="0" applyNumberFormat="1" applyFont="1" applyFill="1" applyBorder="1" applyAlignment="1">
      <alignment horizontal="center" vertical="top"/>
    </xf>
    <xf numFmtId="164" fontId="2" fillId="5" borderId="66" xfId="0" applyNumberFormat="1" applyFont="1" applyFill="1" applyBorder="1" applyAlignment="1">
      <alignment horizontal="center" vertical="top"/>
    </xf>
    <xf numFmtId="164" fontId="2" fillId="6" borderId="10" xfId="0" applyNumberFormat="1" applyFont="1" applyFill="1" applyBorder="1" applyAlignment="1">
      <alignment horizontal="center" vertical="top"/>
    </xf>
    <xf numFmtId="3" fontId="1" fillId="0" borderId="0" xfId="0" applyNumberFormat="1" applyFont="1" applyBorder="1" applyAlignment="1">
      <alignment vertical="top"/>
    </xf>
    <xf numFmtId="0" fontId="17" fillId="0" borderId="0" xfId="0" applyFont="1" applyAlignment="1">
      <alignment vertical="top" wrapText="1"/>
    </xf>
    <xf numFmtId="0" fontId="17" fillId="0" borderId="0" xfId="0" applyFont="1" applyAlignment="1">
      <alignment vertical="top"/>
    </xf>
    <xf numFmtId="0" fontId="1" fillId="0" borderId="0" xfId="0" applyFont="1" applyAlignment="1">
      <alignment horizontal="right" wrapText="1"/>
    </xf>
    <xf numFmtId="3" fontId="1" fillId="6" borderId="2" xfId="0" applyNumberFormat="1" applyFont="1" applyFill="1" applyBorder="1" applyAlignment="1">
      <alignment horizontal="left" vertical="top" wrapText="1"/>
    </xf>
    <xf numFmtId="0" fontId="1" fillId="6" borderId="70" xfId="0" applyFont="1" applyFill="1" applyBorder="1" applyAlignment="1">
      <alignment vertical="top" wrapText="1"/>
    </xf>
    <xf numFmtId="3" fontId="12" fillId="0" borderId="102" xfId="0" applyNumberFormat="1" applyFont="1" applyBorder="1" applyAlignment="1">
      <alignment horizontal="center" vertical="top"/>
    </xf>
    <xf numFmtId="3" fontId="1" fillId="0" borderId="76" xfId="0" applyNumberFormat="1" applyFont="1" applyBorder="1" applyAlignment="1">
      <alignment vertical="top" wrapText="1"/>
    </xf>
    <xf numFmtId="3" fontId="3" fillId="0" borderId="99" xfId="1" applyNumberFormat="1" applyFont="1" applyBorder="1" applyAlignment="1">
      <alignment horizontal="center" vertical="top"/>
    </xf>
    <xf numFmtId="164" fontId="1" fillId="0" borderId="99" xfId="1" applyNumberFormat="1" applyFont="1" applyFill="1" applyBorder="1" applyAlignment="1">
      <alignment horizontal="center" vertical="top"/>
    </xf>
    <xf numFmtId="49" fontId="1" fillId="6" borderId="36" xfId="0" applyNumberFormat="1" applyFont="1" applyFill="1" applyBorder="1" applyAlignment="1">
      <alignment horizontal="center" vertical="center" textRotation="90"/>
    </xf>
    <xf numFmtId="0" fontId="1" fillId="6" borderId="35" xfId="0" applyFont="1" applyFill="1" applyBorder="1" applyAlignment="1">
      <alignment horizontal="left" vertical="top" wrapText="1"/>
    </xf>
    <xf numFmtId="0" fontId="1" fillId="0" borderId="39" xfId="0" applyFont="1" applyFill="1" applyBorder="1" applyAlignment="1">
      <alignment horizontal="left" vertical="top" wrapText="1"/>
    </xf>
    <xf numFmtId="3" fontId="1" fillId="7" borderId="33" xfId="0" applyNumberFormat="1" applyFont="1" applyFill="1" applyBorder="1" applyAlignment="1">
      <alignment horizontal="left" vertical="center" textRotation="90" wrapText="1"/>
    </xf>
    <xf numFmtId="0" fontId="1" fillId="6" borderId="105" xfId="0" applyFont="1" applyFill="1" applyBorder="1" applyAlignment="1">
      <alignment vertical="top" wrapText="1"/>
    </xf>
    <xf numFmtId="3" fontId="1" fillId="0" borderId="47" xfId="0" applyNumberFormat="1" applyFont="1" applyFill="1" applyBorder="1" applyAlignment="1">
      <alignment horizontal="left" vertical="top" wrapText="1"/>
    </xf>
    <xf numFmtId="3" fontId="1" fillId="6" borderId="37" xfId="0" applyNumberFormat="1" applyFont="1" applyFill="1" applyBorder="1" applyAlignment="1">
      <alignment horizontal="center" vertical="center" wrapText="1"/>
    </xf>
    <xf numFmtId="3" fontId="3" fillId="9" borderId="29" xfId="0" applyNumberFormat="1" applyFont="1" applyFill="1" applyBorder="1" applyAlignment="1">
      <alignment horizontal="center" vertical="top" wrapText="1"/>
    </xf>
    <xf numFmtId="3" fontId="3" fillId="6" borderId="20" xfId="0" applyNumberFormat="1" applyFont="1" applyFill="1" applyBorder="1" applyAlignment="1">
      <alignment horizontal="center" vertical="top" wrapText="1"/>
    </xf>
    <xf numFmtId="3" fontId="2" fillId="6" borderId="60" xfId="0" applyNumberFormat="1" applyFont="1" applyFill="1" applyBorder="1" applyAlignment="1">
      <alignment horizontal="center" vertical="top"/>
    </xf>
    <xf numFmtId="3" fontId="3" fillId="6" borderId="37" xfId="0" applyNumberFormat="1" applyFont="1" applyFill="1" applyBorder="1" applyAlignment="1">
      <alignment horizontal="center" vertical="top" wrapText="1"/>
    </xf>
    <xf numFmtId="3" fontId="17" fillId="6" borderId="38" xfId="0" applyNumberFormat="1" applyFont="1" applyFill="1" applyBorder="1" applyAlignment="1">
      <alignment wrapText="1"/>
    </xf>
    <xf numFmtId="3" fontId="1" fillId="6" borderId="70" xfId="0" applyNumberFormat="1" applyFont="1" applyFill="1" applyBorder="1" applyAlignment="1">
      <alignment vertical="top"/>
    </xf>
    <xf numFmtId="3" fontId="1" fillId="6" borderId="20" xfId="0" applyNumberFormat="1" applyFont="1" applyFill="1" applyBorder="1" applyAlignment="1">
      <alignment horizontal="center" vertical="center" wrapText="1"/>
    </xf>
    <xf numFmtId="3" fontId="1" fillId="6" borderId="42" xfId="0" applyNumberFormat="1" applyFont="1" applyFill="1" applyBorder="1" applyAlignment="1">
      <alignment vertical="top"/>
    </xf>
    <xf numFmtId="3" fontId="3" fillId="0" borderId="71" xfId="0" applyNumberFormat="1" applyFont="1" applyBorder="1" applyAlignment="1">
      <alignment horizontal="center" vertical="top" wrapText="1"/>
    </xf>
    <xf numFmtId="3" fontId="1" fillId="6" borderId="16" xfId="0" applyNumberFormat="1" applyFont="1" applyFill="1" applyBorder="1" applyAlignment="1">
      <alignment horizontal="center" vertical="top"/>
    </xf>
    <xf numFmtId="3" fontId="1" fillId="0" borderId="29" xfId="0" applyNumberFormat="1" applyFont="1" applyFill="1" applyBorder="1" applyAlignment="1">
      <alignment horizontal="center" vertical="top"/>
    </xf>
    <xf numFmtId="3" fontId="1" fillId="6" borderId="58" xfId="0" applyNumberFormat="1" applyFont="1" applyFill="1" applyBorder="1" applyAlignment="1">
      <alignment horizontal="center" vertical="top"/>
    </xf>
    <xf numFmtId="3" fontId="1" fillId="6" borderId="43" xfId="0" applyNumberFormat="1" applyFont="1" applyFill="1" applyBorder="1" applyAlignment="1">
      <alignment vertical="top"/>
    </xf>
    <xf numFmtId="0" fontId="17" fillId="0" borderId="26" xfId="0" applyFont="1" applyBorder="1" applyAlignment="1">
      <alignment vertical="top" wrapText="1"/>
    </xf>
    <xf numFmtId="3" fontId="1" fillId="0" borderId="29" xfId="0" applyNumberFormat="1" applyFont="1" applyFill="1" applyBorder="1" applyAlignment="1">
      <alignment horizontal="center" vertical="top" wrapText="1"/>
    </xf>
    <xf numFmtId="3" fontId="1" fillId="6" borderId="43" xfId="0" applyNumberFormat="1" applyFont="1" applyFill="1" applyBorder="1" applyAlignment="1">
      <alignment horizontal="center" vertical="center"/>
    </xf>
    <xf numFmtId="0" fontId="3" fillId="0" borderId="0" xfId="0" applyNumberFormat="1" applyFont="1" applyFill="1" applyBorder="1" applyAlignment="1">
      <alignment horizontal="left" vertical="top" wrapText="1"/>
    </xf>
    <xf numFmtId="49" fontId="1" fillId="0" borderId="0" xfId="0" applyNumberFormat="1" applyFont="1" applyAlignment="1">
      <alignment vertical="center"/>
    </xf>
    <xf numFmtId="0" fontId="5" fillId="0" borderId="0" xfId="0" applyFont="1" applyAlignment="1">
      <alignment horizontal="right"/>
    </xf>
    <xf numFmtId="0" fontId="19" fillId="0" borderId="0" xfId="0" applyFont="1" applyAlignment="1">
      <alignment horizontal="center" vertical="top" wrapText="1"/>
    </xf>
    <xf numFmtId="0" fontId="20" fillId="0" borderId="0" xfId="0" applyFont="1" applyAlignment="1">
      <alignment horizontal="center" vertical="top" wrapText="1"/>
    </xf>
    <xf numFmtId="0" fontId="19" fillId="0" borderId="0" xfId="0" applyFont="1" applyAlignment="1">
      <alignment horizontal="center" vertical="top"/>
    </xf>
    <xf numFmtId="0" fontId="1" fillId="0" borderId="0" xfId="0" applyFont="1" applyAlignment="1">
      <alignment horizontal="left" vertical="top"/>
    </xf>
    <xf numFmtId="0" fontId="1" fillId="0" borderId="1" xfId="0" applyFont="1" applyBorder="1" applyAlignment="1">
      <alignment horizontal="right" vertical="top"/>
    </xf>
    <xf numFmtId="0" fontId="1" fillId="0" borderId="44" xfId="0" applyFont="1" applyBorder="1" applyAlignment="1">
      <alignment horizontal="center" vertical="center" wrapText="1"/>
    </xf>
    <xf numFmtId="0" fontId="1" fillId="0" borderId="30" xfId="0" applyFont="1" applyBorder="1" applyAlignment="1">
      <alignment horizontal="center" vertical="center" textRotation="90" wrapText="1"/>
    </xf>
    <xf numFmtId="49" fontId="2" fillId="0" borderId="0" xfId="0" applyNumberFormat="1" applyFont="1" applyFill="1" applyBorder="1" applyAlignment="1">
      <alignment horizontal="center" vertical="top" wrapText="1"/>
    </xf>
    <xf numFmtId="0" fontId="1" fillId="0" borderId="0" xfId="0" applyFont="1" applyFill="1" applyBorder="1" applyAlignment="1">
      <alignment horizontal="center" vertical="top"/>
    </xf>
    <xf numFmtId="0" fontId="2" fillId="0" borderId="67" xfId="0" applyFont="1" applyBorder="1" applyAlignment="1">
      <alignment horizontal="center" vertical="center" wrapText="1"/>
    </xf>
    <xf numFmtId="164" fontId="2" fillId="3" borderId="16" xfId="0" applyNumberFormat="1" applyFont="1" applyFill="1" applyBorder="1" applyAlignment="1">
      <alignment horizontal="center" vertical="center" wrapText="1"/>
    </xf>
    <xf numFmtId="164" fontId="1" fillId="6" borderId="20" xfId="0" applyNumberFormat="1" applyFont="1" applyFill="1" applyBorder="1" applyAlignment="1">
      <alignment horizontal="center" vertical="top"/>
    </xf>
    <xf numFmtId="3" fontId="2" fillId="6" borderId="12" xfId="0" applyNumberFormat="1" applyFont="1" applyFill="1" applyBorder="1" applyAlignment="1">
      <alignment horizontal="center" vertical="top"/>
    </xf>
    <xf numFmtId="3" fontId="1" fillId="0" borderId="0" xfId="0" applyNumberFormat="1" applyFont="1" applyBorder="1" applyAlignment="1">
      <alignment vertical="top"/>
    </xf>
    <xf numFmtId="164" fontId="1" fillId="8" borderId="31" xfId="0" applyNumberFormat="1" applyFont="1" applyFill="1" applyBorder="1" applyAlignment="1">
      <alignment horizontal="center" vertical="top" wrapText="1"/>
    </xf>
    <xf numFmtId="3" fontId="1" fillId="0" borderId="0" xfId="0" applyNumberFormat="1" applyFont="1" applyBorder="1" applyAlignment="1">
      <alignment vertical="top"/>
    </xf>
    <xf numFmtId="3" fontId="3" fillId="0" borderId="71" xfId="0" applyNumberFormat="1" applyFont="1" applyBorder="1" applyAlignment="1">
      <alignment horizontal="center" vertical="top"/>
    </xf>
    <xf numFmtId="164" fontId="1" fillId="0" borderId="0" xfId="0" applyNumberFormat="1" applyFont="1" applyBorder="1" applyAlignment="1">
      <alignment vertical="top"/>
    </xf>
    <xf numFmtId="3" fontId="23" fillId="6" borderId="16" xfId="0" applyNumberFormat="1" applyFont="1" applyFill="1" applyBorder="1" applyAlignment="1">
      <alignment horizontal="center" vertical="top"/>
    </xf>
    <xf numFmtId="3" fontId="1" fillId="0" borderId="0" xfId="0" applyNumberFormat="1" applyFont="1" applyBorder="1" applyAlignment="1">
      <alignment vertical="top"/>
    </xf>
    <xf numFmtId="49" fontId="2" fillId="6" borderId="33" xfId="0" applyNumberFormat="1" applyFont="1" applyFill="1" applyBorder="1" applyAlignment="1">
      <alignment horizontal="center" vertical="top"/>
    </xf>
    <xf numFmtId="3" fontId="13" fillId="6" borderId="21" xfId="0" applyNumberFormat="1" applyFont="1" applyFill="1" applyBorder="1" applyAlignment="1">
      <alignment horizontal="left" vertical="top" wrapText="1"/>
    </xf>
    <xf numFmtId="49" fontId="11" fillId="0" borderId="21" xfId="0" applyNumberFormat="1" applyFont="1" applyBorder="1" applyAlignment="1">
      <alignment horizontal="center" vertical="center" textRotation="90" wrapText="1"/>
    </xf>
    <xf numFmtId="3" fontId="12" fillId="0" borderId="18" xfId="0" applyNumberFormat="1" applyFont="1" applyBorder="1" applyAlignment="1">
      <alignment horizontal="center" vertical="top"/>
    </xf>
    <xf numFmtId="3" fontId="1" fillId="0" borderId="44" xfId="0" applyNumberFormat="1" applyFont="1" applyBorder="1" applyAlignment="1">
      <alignment vertical="top" wrapText="1"/>
    </xf>
    <xf numFmtId="3" fontId="3" fillId="0" borderId="31" xfId="1" applyNumberFormat="1" applyFont="1" applyBorder="1" applyAlignment="1">
      <alignment horizontal="center" vertical="top"/>
    </xf>
    <xf numFmtId="164" fontId="1" fillId="0" borderId="31" xfId="1" applyNumberFormat="1" applyFont="1" applyFill="1" applyBorder="1" applyAlignment="1">
      <alignment horizontal="center" vertical="top"/>
    </xf>
    <xf numFmtId="0" fontId="1" fillId="0" borderId="32" xfId="0" applyFont="1" applyFill="1" applyBorder="1" applyAlignment="1">
      <alignment vertical="top" wrapText="1"/>
    </xf>
    <xf numFmtId="3" fontId="2" fillId="4" borderId="17" xfId="0" applyNumberFormat="1" applyFont="1" applyFill="1" applyBorder="1" applyAlignment="1">
      <alignment vertical="top"/>
    </xf>
    <xf numFmtId="3" fontId="2" fillId="5" borderId="38" xfId="0" applyNumberFormat="1" applyFont="1" applyFill="1" applyBorder="1" applyAlignment="1">
      <alignment vertical="top"/>
    </xf>
    <xf numFmtId="3" fontId="2" fillId="6" borderId="41" xfId="0" applyNumberFormat="1" applyFont="1" applyFill="1" applyBorder="1" applyAlignment="1">
      <alignment vertical="top"/>
    </xf>
    <xf numFmtId="3" fontId="6" fillId="0" borderId="33" xfId="0" applyNumberFormat="1" applyFont="1" applyBorder="1" applyAlignment="1">
      <alignment vertical="top" wrapText="1"/>
    </xf>
    <xf numFmtId="3" fontId="1" fillId="0" borderId="20" xfId="0" applyNumberFormat="1" applyFont="1" applyBorder="1" applyAlignment="1">
      <alignment horizontal="center" wrapText="1"/>
    </xf>
    <xf numFmtId="3" fontId="3" fillId="0" borderId="34" xfId="0" applyNumberFormat="1" applyFont="1" applyBorder="1" applyAlignment="1">
      <alignment horizontal="center" vertical="top"/>
    </xf>
    <xf numFmtId="3" fontId="1" fillId="6" borderId="31" xfId="0" applyNumberFormat="1" applyFont="1" applyFill="1" applyBorder="1" applyAlignment="1">
      <alignment horizontal="center" vertical="top"/>
    </xf>
    <xf numFmtId="3" fontId="1" fillId="7" borderId="31" xfId="0" applyNumberFormat="1" applyFont="1" applyFill="1" applyBorder="1" applyAlignment="1">
      <alignment vertical="top" wrapText="1"/>
    </xf>
    <xf numFmtId="3" fontId="6" fillId="6" borderId="12" xfId="0" applyNumberFormat="1" applyFont="1" applyFill="1" applyBorder="1" applyAlignment="1">
      <alignment horizontal="left" vertical="top" wrapText="1"/>
    </xf>
    <xf numFmtId="3" fontId="7" fillId="0" borderId="12" xfId="0" applyNumberFormat="1" applyFont="1" applyFill="1" applyBorder="1" applyAlignment="1">
      <alignment horizontal="center" vertical="top" wrapText="1"/>
    </xf>
    <xf numFmtId="3" fontId="6" fillId="0" borderId="12" xfId="0" applyNumberFormat="1" applyFont="1" applyBorder="1" applyAlignment="1">
      <alignment horizontal="center" vertical="top"/>
    </xf>
    <xf numFmtId="3" fontId="7" fillId="0" borderId="37" xfId="0" applyNumberFormat="1" applyFont="1" applyBorder="1" applyAlignment="1">
      <alignment horizontal="center" vertical="top" wrapText="1"/>
    </xf>
    <xf numFmtId="3" fontId="8" fillId="0" borderId="16" xfId="0" applyNumberFormat="1" applyFont="1" applyFill="1" applyBorder="1" applyAlignment="1">
      <alignment horizontal="center" vertical="top"/>
    </xf>
    <xf numFmtId="3" fontId="1" fillId="0" borderId="35" xfId="0" applyNumberFormat="1" applyFont="1" applyFill="1" applyBorder="1" applyAlignment="1">
      <alignment vertical="top" wrapText="1"/>
    </xf>
    <xf numFmtId="3" fontId="1" fillId="7" borderId="44" xfId="0" applyNumberFormat="1" applyFont="1" applyFill="1" applyBorder="1" applyAlignment="1">
      <alignment horizontal="center" vertical="top"/>
    </xf>
    <xf numFmtId="3" fontId="1" fillId="7" borderId="20" xfId="0" applyNumberFormat="1" applyFont="1" applyFill="1" applyBorder="1" applyAlignment="1">
      <alignment horizontal="center" vertical="top"/>
    </xf>
    <xf numFmtId="49" fontId="1" fillId="7" borderId="43" xfId="0" applyNumberFormat="1" applyFont="1" applyFill="1" applyBorder="1" applyAlignment="1">
      <alignment horizontal="center" vertical="top"/>
    </xf>
    <xf numFmtId="49" fontId="1" fillId="7" borderId="20" xfId="0" applyNumberFormat="1" applyFont="1" applyFill="1" applyBorder="1" applyAlignment="1">
      <alignment horizontal="center" vertical="top"/>
    </xf>
    <xf numFmtId="3" fontId="1" fillId="7" borderId="37" xfId="0" applyNumberFormat="1" applyFont="1" applyFill="1" applyBorder="1" applyAlignment="1">
      <alignment horizontal="center" vertical="top"/>
    </xf>
    <xf numFmtId="164" fontId="1" fillId="6" borderId="24" xfId="0" applyNumberFormat="1" applyFont="1" applyFill="1" applyBorder="1" applyAlignment="1">
      <alignment horizontal="center" vertical="top"/>
    </xf>
    <xf numFmtId="3" fontId="3" fillId="6" borderId="28" xfId="0" applyNumberFormat="1" applyFont="1" applyFill="1" applyBorder="1" applyAlignment="1">
      <alignment horizontal="center" vertical="top"/>
    </xf>
    <xf numFmtId="3" fontId="2" fillId="4" borderId="11" xfId="0" applyNumberFormat="1" applyFont="1" applyFill="1" applyBorder="1" applyAlignment="1">
      <alignment horizontal="center" vertical="top"/>
    </xf>
    <xf numFmtId="3" fontId="2" fillId="6" borderId="12" xfId="0" applyNumberFormat="1" applyFont="1" applyFill="1" applyBorder="1" applyAlignment="1">
      <alignment horizontal="center" vertical="top" wrapText="1"/>
    </xf>
    <xf numFmtId="3" fontId="1" fillId="0" borderId="0" xfId="0" applyNumberFormat="1" applyFont="1" applyBorder="1" applyAlignment="1">
      <alignment vertical="top"/>
    </xf>
    <xf numFmtId="3" fontId="2" fillId="5" borderId="12" xfId="0" applyNumberFormat="1" applyFont="1" applyFill="1" applyBorder="1" applyAlignment="1">
      <alignment horizontal="center" vertical="top"/>
    </xf>
    <xf numFmtId="3" fontId="2" fillId="6" borderId="12" xfId="0" applyNumberFormat="1" applyFont="1" applyFill="1" applyBorder="1" applyAlignment="1">
      <alignment horizontal="center" vertical="top"/>
    </xf>
    <xf numFmtId="3" fontId="3" fillId="6" borderId="43" xfId="0" applyNumberFormat="1" applyFont="1" applyFill="1" applyBorder="1" applyAlignment="1">
      <alignment horizontal="center" vertical="top" wrapText="1"/>
    </xf>
    <xf numFmtId="3" fontId="22" fillId="6" borderId="14" xfId="0" applyNumberFormat="1" applyFont="1" applyFill="1" applyBorder="1" applyAlignment="1">
      <alignment horizontal="center" vertical="top"/>
    </xf>
    <xf numFmtId="3" fontId="13" fillId="6" borderId="14" xfId="0" applyNumberFormat="1" applyFont="1" applyFill="1" applyBorder="1" applyAlignment="1">
      <alignment horizontal="center" vertical="top"/>
    </xf>
    <xf numFmtId="164" fontId="12" fillId="8" borderId="45" xfId="0" applyNumberFormat="1" applyFont="1" applyFill="1" applyBorder="1" applyAlignment="1">
      <alignment horizontal="center" vertical="top"/>
    </xf>
    <xf numFmtId="3" fontId="13" fillId="0" borderId="16" xfId="0" applyNumberFormat="1" applyFont="1" applyFill="1" applyBorder="1" applyAlignment="1">
      <alignment horizontal="center" vertical="top" wrapText="1"/>
    </xf>
    <xf numFmtId="3" fontId="13" fillId="6" borderId="16" xfId="0" applyNumberFormat="1" applyFont="1" applyFill="1" applyBorder="1" applyAlignment="1">
      <alignment horizontal="center" vertical="top" wrapText="1"/>
    </xf>
    <xf numFmtId="3" fontId="1" fillId="0" borderId="0" xfId="0" applyNumberFormat="1" applyFont="1" applyBorder="1" applyAlignment="1">
      <alignment vertical="top"/>
    </xf>
    <xf numFmtId="3" fontId="1" fillId="0" borderId="0" xfId="0" applyNumberFormat="1" applyFont="1" applyBorder="1" applyAlignment="1">
      <alignment vertical="top"/>
    </xf>
    <xf numFmtId="164" fontId="1" fillId="0" borderId="31" xfId="0" applyNumberFormat="1" applyFont="1" applyBorder="1" applyAlignment="1">
      <alignment horizontal="center" vertical="top" wrapText="1"/>
    </xf>
    <xf numFmtId="164" fontId="2" fillId="8" borderId="45" xfId="0" applyNumberFormat="1" applyFont="1" applyFill="1" applyBorder="1" applyAlignment="1">
      <alignment horizontal="center" vertical="top" wrapText="1"/>
    </xf>
    <xf numFmtId="164" fontId="1" fillId="6" borderId="31" xfId="0" applyNumberFormat="1" applyFont="1" applyFill="1" applyBorder="1" applyAlignment="1">
      <alignment horizontal="center" vertical="top" wrapText="1"/>
    </xf>
    <xf numFmtId="164" fontId="1" fillId="8" borderId="31" xfId="0" applyNumberFormat="1" applyFont="1" applyFill="1" applyBorder="1" applyAlignment="1">
      <alignment horizontal="center" vertical="top" wrapText="1"/>
    </xf>
    <xf numFmtId="3" fontId="35" fillId="7" borderId="43" xfId="0" applyNumberFormat="1" applyFont="1" applyFill="1" applyBorder="1" applyAlignment="1">
      <alignment horizontal="center" vertical="top"/>
    </xf>
    <xf numFmtId="49" fontId="35" fillId="7" borderId="29" xfId="0" applyNumberFormat="1" applyFont="1" applyFill="1" applyBorder="1" applyAlignment="1">
      <alignment horizontal="center" vertical="top"/>
    </xf>
    <xf numFmtId="3" fontId="2" fillId="4" borderId="2" xfId="0" applyNumberFormat="1" applyFont="1" applyFill="1" applyBorder="1" applyAlignment="1">
      <alignment horizontal="center" vertical="top"/>
    </xf>
    <xf numFmtId="3" fontId="2" fillId="4" borderId="11" xfId="0" applyNumberFormat="1" applyFont="1" applyFill="1" applyBorder="1" applyAlignment="1">
      <alignment horizontal="center" vertical="top"/>
    </xf>
    <xf numFmtId="49" fontId="2" fillId="5" borderId="24" xfId="0" applyNumberFormat="1" applyFont="1" applyFill="1" applyBorder="1" applyAlignment="1">
      <alignment horizontal="center" vertical="top"/>
    </xf>
    <xf numFmtId="3" fontId="2" fillId="6" borderId="13" xfId="0" applyNumberFormat="1" applyFont="1" applyFill="1" applyBorder="1" applyAlignment="1">
      <alignment horizontal="center" vertical="top"/>
    </xf>
    <xf numFmtId="3" fontId="1" fillId="6" borderId="11" xfId="0" applyNumberFormat="1" applyFont="1" applyFill="1" applyBorder="1" applyAlignment="1">
      <alignment horizontal="left" vertical="top" wrapText="1"/>
    </xf>
    <xf numFmtId="3" fontId="17" fillId="0" borderId="36" xfId="0" applyNumberFormat="1" applyFont="1" applyBorder="1" applyAlignment="1">
      <alignment vertical="center" textRotation="90" wrapText="1"/>
    </xf>
    <xf numFmtId="3" fontId="1" fillId="5" borderId="68" xfId="0" applyNumberFormat="1" applyFont="1" applyFill="1" applyBorder="1" applyAlignment="1">
      <alignment horizontal="center" vertical="top" wrapText="1"/>
    </xf>
    <xf numFmtId="49" fontId="2" fillId="6" borderId="3" xfId="0" applyNumberFormat="1" applyFont="1" applyFill="1" applyBorder="1" applyAlignment="1">
      <alignment horizontal="center" vertical="top"/>
    </xf>
    <xf numFmtId="49" fontId="2" fillId="6" borderId="12" xfId="0" applyNumberFormat="1" applyFont="1" applyFill="1" applyBorder="1" applyAlignment="1">
      <alignment horizontal="center" vertical="top"/>
    </xf>
    <xf numFmtId="49" fontId="12" fillId="4" borderId="14" xfId="0" applyNumberFormat="1" applyFont="1" applyFill="1" applyBorder="1" applyAlignment="1">
      <alignment horizontal="center" vertical="top"/>
    </xf>
    <xf numFmtId="49" fontId="12" fillId="5" borderId="12" xfId="0" applyNumberFormat="1" applyFont="1" applyFill="1" applyBorder="1" applyAlignment="1">
      <alignment horizontal="center" vertical="top"/>
    </xf>
    <xf numFmtId="3" fontId="2" fillId="6" borderId="12" xfId="0" applyNumberFormat="1" applyFont="1" applyFill="1" applyBorder="1" applyAlignment="1">
      <alignment horizontal="center" vertical="top" wrapText="1"/>
    </xf>
    <xf numFmtId="3" fontId="1" fillId="6" borderId="12" xfId="0" applyNumberFormat="1" applyFont="1" applyFill="1" applyBorder="1" applyAlignment="1">
      <alignment horizontal="center" vertical="top" wrapText="1"/>
    </xf>
    <xf numFmtId="3" fontId="1" fillId="6" borderId="24" xfId="0" applyNumberFormat="1" applyFont="1" applyFill="1" applyBorder="1" applyAlignment="1">
      <alignment horizontal="center" vertical="top" wrapText="1"/>
    </xf>
    <xf numFmtId="49" fontId="2" fillId="6" borderId="13" xfId="0" applyNumberFormat="1" applyFont="1" applyFill="1" applyBorder="1" applyAlignment="1">
      <alignment horizontal="center" vertical="top"/>
    </xf>
    <xf numFmtId="3" fontId="1" fillId="6" borderId="36" xfId="0" applyNumberFormat="1" applyFont="1" applyFill="1" applyBorder="1" applyAlignment="1">
      <alignment vertical="top" wrapText="1"/>
    </xf>
    <xf numFmtId="3" fontId="1" fillId="6" borderId="11" xfId="0" applyNumberFormat="1" applyFont="1" applyFill="1" applyBorder="1" applyAlignment="1">
      <alignment vertical="top" wrapText="1"/>
    </xf>
    <xf numFmtId="3" fontId="2" fillId="5" borderId="3"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2" fillId="6" borderId="3" xfId="0" applyNumberFormat="1" applyFont="1" applyFill="1" applyBorder="1" applyAlignment="1">
      <alignment horizontal="center" vertical="top"/>
    </xf>
    <xf numFmtId="3" fontId="2" fillId="6" borderId="12" xfId="0" applyNumberFormat="1" applyFont="1" applyFill="1" applyBorder="1" applyAlignment="1">
      <alignment horizontal="center" vertical="top"/>
    </xf>
    <xf numFmtId="3" fontId="2" fillId="5" borderId="24" xfId="0" applyNumberFormat="1" applyFont="1" applyFill="1" applyBorder="1" applyAlignment="1">
      <alignment horizontal="center" vertical="top"/>
    </xf>
    <xf numFmtId="3" fontId="2" fillId="6" borderId="24" xfId="0" applyNumberFormat="1" applyFont="1" applyFill="1" applyBorder="1" applyAlignment="1">
      <alignment horizontal="center" vertical="top"/>
    </xf>
    <xf numFmtId="3" fontId="1" fillId="0" borderId="3" xfId="0" applyNumberFormat="1" applyFont="1" applyFill="1" applyBorder="1" applyAlignment="1">
      <alignment horizontal="center" vertical="top" wrapText="1"/>
    </xf>
    <xf numFmtId="3" fontId="2" fillId="6" borderId="36" xfId="0" applyNumberFormat="1" applyFont="1" applyFill="1" applyBorder="1" applyAlignment="1">
      <alignment horizontal="center" vertical="top"/>
    </xf>
    <xf numFmtId="3" fontId="1" fillId="6" borderId="32" xfId="0" applyNumberFormat="1" applyFont="1" applyFill="1" applyBorder="1" applyAlignment="1">
      <alignment horizontal="left" vertical="top" wrapText="1"/>
    </xf>
    <xf numFmtId="3" fontId="1" fillId="6" borderId="33" xfId="0" applyNumberFormat="1" applyFont="1" applyFill="1" applyBorder="1" applyAlignment="1">
      <alignment horizontal="left" vertical="top" wrapText="1"/>
    </xf>
    <xf numFmtId="3" fontId="1" fillId="0" borderId="38" xfId="0" applyNumberFormat="1" applyFont="1" applyFill="1" applyBorder="1" applyAlignment="1">
      <alignment horizontal="center" vertical="top" wrapText="1"/>
    </xf>
    <xf numFmtId="3" fontId="2" fillId="9" borderId="3" xfId="0" applyNumberFormat="1" applyFont="1" applyFill="1" applyBorder="1" applyAlignment="1">
      <alignment horizontal="center" vertical="top"/>
    </xf>
    <xf numFmtId="3" fontId="2" fillId="9" borderId="12" xfId="0" applyNumberFormat="1" applyFont="1" applyFill="1" applyBorder="1" applyAlignment="1">
      <alignment horizontal="center" vertical="top"/>
    </xf>
    <xf numFmtId="0" fontId="17" fillId="0" borderId="24" xfId="0" applyFont="1" applyBorder="1" applyAlignment="1">
      <alignment horizontal="center" wrapText="1"/>
    </xf>
    <xf numFmtId="0" fontId="3" fillId="6" borderId="12" xfId="0" applyFont="1" applyFill="1" applyBorder="1" applyAlignment="1">
      <alignment vertical="center" textRotation="90" wrapText="1"/>
    </xf>
    <xf numFmtId="3" fontId="1" fillId="6" borderId="58" xfId="0" applyNumberFormat="1" applyFont="1" applyFill="1" applyBorder="1" applyAlignment="1">
      <alignment horizontal="center" vertical="top" wrapText="1"/>
    </xf>
    <xf numFmtId="3" fontId="2" fillId="9" borderId="12" xfId="0" applyNumberFormat="1" applyFont="1" applyFill="1" applyBorder="1" applyAlignment="1">
      <alignment horizontal="center" vertical="top" wrapText="1"/>
    </xf>
    <xf numFmtId="3" fontId="1" fillId="6" borderId="43" xfId="0" applyNumberFormat="1" applyFont="1" applyFill="1" applyBorder="1" applyAlignment="1">
      <alignment horizontal="center" vertical="top" wrapText="1"/>
    </xf>
    <xf numFmtId="49" fontId="9" fillId="6" borderId="12" xfId="0" applyNumberFormat="1" applyFont="1" applyFill="1" applyBorder="1" applyAlignment="1">
      <alignment horizontal="center" vertical="center" textRotation="90" wrapText="1"/>
    </xf>
    <xf numFmtId="3" fontId="29" fillId="7" borderId="23" xfId="0" applyNumberFormat="1" applyFont="1" applyFill="1" applyBorder="1" applyAlignment="1">
      <alignment horizontal="left" wrapText="1"/>
    </xf>
    <xf numFmtId="49" fontId="2" fillId="9" borderId="12" xfId="0" applyNumberFormat="1" applyFont="1" applyFill="1" applyBorder="1" applyAlignment="1">
      <alignment horizontal="center" vertical="top"/>
    </xf>
    <xf numFmtId="3" fontId="7" fillId="6" borderId="43" xfId="0" applyNumberFormat="1" applyFont="1" applyFill="1" applyBorder="1" applyAlignment="1">
      <alignment horizontal="center" vertical="top" wrapText="1"/>
    </xf>
    <xf numFmtId="3" fontId="1" fillId="6" borderId="58"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top"/>
    </xf>
    <xf numFmtId="3" fontId="1" fillId="0" borderId="37" xfId="0" applyNumberFormat="1" applyFont="1" applyFill="1" applyBorder="1" applyAlignment="1">
      <alignment horizontal="center" vertical="top"/>
    </xf>
    <xf numFmtId="49" fontId="1" fillId="0" borderId="20" xfId="0" applyNumberFormat="1" applyFont="1" applyBorder="1" applyAlignment="1">
      <alignment horizontal="center" vertical="top"/>
    </xf>
    <xf numFmtId="3" fontId="1" fillId="6" borderId="44" xfId="0" applyNumberFormat="1" applyFont="1" applyFill="1" applyBorder="1" applyAlignment="1">
      <alignment horizontal="center" vertical="top"/>
    </xf>
    <xf numFmtId="49" fontId="3" fillId="6" borderId="43" xfId="0" applyNumberFormat="1" applyFont="1" applyFill="1" applyBorder="1" applyAlignment="1">
      <alignment horizontal="center" vertical="top" wrapText="1"/>
    </xf>
    <xf numFmtId="3" fontId="1" fillId="6" borderId="29" xfId="0" applyNumberFormat="1" applyFont="1" applyFill="1" applyBorder="1" applyAlignment="1">
      <alignment horizontal="center" vertical="top"/>
    </xf>
    <xf numFmtId="3" fontId="1" fillId="7" borderId="58" xfId="0" applyNumberFormat="1" applyFont="1" applyFill="1" applyBorder="1" applyAlignment="1">
      <alignment horizontal="center" vertical="top" wrapText="1"/>
    </xf>
    <xf numFmtId="3" fontId="1" fillId="5" borderId="108" xfId="0" applyNumberFormat="1" applyFont="1" applyFill="1" applyBorder="1" applyAlignment="1">
      <alignment horizontal="center" vertical="top" wrapText="1"/>
    </xf>
    <xf numFmtId="3" fontId="1" fillId="0" borderId="47" xfId="0" applyNumberFormat="1" applyFont="1" applyFill="1" applyBorder="1" applyAlignment="1">
      <alignment horizontal="center" vertical="top" wrapText="1"/>
    </xf>
    <xf numFmtId="3" fontId="1" fillId="6" borderId="92" xfId="0" applyNumberFormat="1" applyFont="1" applyFill="1" applyBorder="1" applyAlignment="1">
      <alignment horizontal="center" vertical="top" wrapText="1"/>
    </xf>
    <xf numFmtId="3" fontId="1" fillId="6" borderId="43" xfId="0" applyNumberFormat="1" applyFont="1" applyFill="1" applyBorder="1" applyAlignment="1">
      <alignment horizontal="center" vertical="center" wrapText="1"/>
    </xf>
    <xf numFmtId="3" fontId="1" fillId="6" borderId="92" xfId="0" applyNumberFormat="1" applyFont="1" applyFill="1" applyBorder="1" applyAlignment="1">
      <alignment horizontal="center" vertical="center" wrapText="1"/>
    </xf>
    <xf numFmtId="3" fontId="1" fillId="6" borderId="94" xfId="0" applyNumberFormat="1" applyFont="1" applyFill="1" applyBorder="1" applyAlignment="1">
      <alignment horizontal="center" vertical="top" wrapText="1"/>
    </xf>
    <xf numFmtId="3" fontId="29" fillId="6" borderId="44" xfId="0" applyNumberFormat="1" applyFont="1" applyFill="1" applyBorder="1" applyAlignment="1">
      <alignment horizontal="center" vertical="top" wrapText="1"/>
    </xf>
    <xf numFmtId="49" fontId="30" fillId="0" borderId="29" xfId="0" applyNumberFormat="1" applyFont="1" applyBorder="1" applyAlignment="1">
      <alignment horizontal="center" vertical="top" textRotation="91" wrapText="1"/>
    </xf>
    <xf numFmtId="3" fontId="1" fillId="0" borderId="58" xfId="0" applyNumberFormat="1" applyFont="1" applyFill="1" applyBorder="1" applyAlignment="1">
      <alignment vertical="top" wrapText="1"/>
    </xf>
    <xf numFmtId="3" fontId="3" fillId="0" borderId="44" xfId="0" applyNumberFormat="1" applyFont="1" applyFill="1" applyBorder="1" applyAlignment="1">
      <alignment horizontal="center" vertical="top" wrapText="1"/>
    </xf>
    <xf numFmtId="49" fontId="1" fillId="0" borderId="44" xfId="0" applyNumberFormat="1" applyFont="1" applyFill="1" applyBorder="1" applyAlignment="1">
      <alignment horizontal="center" vertical="top" wrapText="1"/>
    </xf>
    <xf numFmtId="3" fontId="1" fillId="6" borderId="20" xfId="0" applyNumberFormat="1" applyFont="1" applyFill="1" applyBorder="1" applyAlignment="1">
      <alignment horizontal="center" vertical="top"/>
    </xf>
    <xf numFmtId="49" fontId="1" fillId="6" borderId="91" xfId="0" applyNumberFormat="1" applyFont="1" applyFill="1" applyBorder="1" applyAlignment="1">
      <alignment horizontal="center" vertical="top"/>
    </xf>
    <xf numFmtId="3" fontId="3" fillId="6" borderId="92" xfId="0" applyNumberFormat="1" applyFont="1" applyFill="1" applyBorder="1" applyAlignment="1">
      <alignment horizontal="center" vertical="top" wrapText="1"/>
    </xf>
    <xf numFmtId="49" fontId="1" fillId="6" borderId="94" xfId="0" applyNumberFormat="1" applyFont="1" applyFill="1" applyBorder="1" applyAlignment="1">
      <alignment horizontal="center" vertical="top"/>
    </xf>
    <xf numFmtId="164" fontId="1" fillId="6" borderId="20" xfId="0" applyNumberFormat="1" applyFont="1" applyFill="1" applyBorder="1" applyAlignment="1">
      <alignment horizontal="center" vertical="top" wrapText="1"/>
    </xf>
    <xf numFmtId="164" fontId="1" fillId="6" borderId="43" xfId="0" applyNumberFormat="1" applyFont="1" applyFill="1" applyBorder="1" applyAlignment="1">
      <alignment horizontal="center" vertical="top" wrapText="1"/>
    </xf>
    <xf numFmtId="164" fontId="1" fillId="6" borderId="37" xfId="0" applyNumberFormat="1" applyFont="1" applyFill="1" applyBorder="1" applyAlignment="1">
      <alignment horizontal="center" vertical="top" wrapText="1"/>
    </xf>
    <xf numFmtId="49" fontId="1" fillId="6" borderId="20" xfId="0" applyNumberFormat="1" applyFont="1" applyFill="1" applyBorder="1" applyAlignment="1">
      <alignment horizontal="center" vertical="top"/>
    </xf>
    <xf numFmtId="49" fontId="1" fillId="6" borderId="37" xfId="0" applyNumberFormat="1" applyFont="1" applyFill="1" applyBorder="1" applyAlignment="1">
      <alignment horizontal="center" vertical="top"/>
    </xf>
    <xf numFmtId="164" fontId="1" fillId="6" borderId="59" xfId="0" applyNumberFormat="1" applyFont="1" applyFill="1" applyBorder="1" applyAlignment="1">
      <alignment horizontal="center" vertical="top"/>
    </xf>
    <xf numFmtId="164" fontId="1" fillId="6" borderId="41" xfId="0" applyNumberFormat="1" applyFont="1" applyFill="1" applyBorder="1" applyAlignment="1">
      <alignment horizontal="center" vertical="top" wrapText="1"/>
    </xf>
    <xf numFmtId="0" fontId="1" fillId="6" borderId="23" xfId="0" applyFont="1" applyFill="1" applyBorder="1" applyAlignment="1">
      <alignment horizontal="left" vertical="top" wrapText="1"/>
    </xf>
    <xf numFmtId="3" fontId="1" fillId="6" borderId="29" xfId="0" applyNumberFormat="1" applyFont="1" applyFill="1" applyBorder="1" applyAlignment="1">
      <alignment horizontal="center" vertical="center"/>
    </xf>
    <xf numFmtId="3" fontId="1" fillId="0" borderId="0" xfId="0" applyNumberFormat="1" applyFont="1" applyBorder="1" applyAlignment="1">
      <alignment vertical="top"/>
    </xf>
    <xf numFmtId="3" fontId="1" fillId="0" borderId="42" xfId="0" applyNumberFormat="1" applyFont="1" applyFill="1" applyBorder="1" applyAlignment="1">
      <alignment horizontal="left" vertical="top" wrapText="1"/>
    </xf>
    <xf numFmtId="3" fontId="1" fillId="6" borderId="104" xfId="0" applyNumberFormat="1" applyFont="1" applyFill="1" applyBorder="1" applyAlignment="1">
      <alignment horizontal="center" vertical="top"/>
    </xf>
    <xf numFmtId="164" fontId="1" fillId="6" borderId="103" xfId="0" applyNumberFormat="1" applyFont="1" applyFill="1" applyBorder="1" applyAlignment="1">
      <alignment horizontal="center" vertical="top"/>
    </xf>
    <xf numFmtId="0" fontId="1" fillId="6" borderId="14" xfId="0" applyFont="1" applyFill="1" applyBorder="1" applyAlignment="1">
      <alignment horizontal="left" vertical="top" wrapText="1"/>
    </xf>
    <xf numFmtId="0" fontId="1" fillId="6" borderId="12" xfId="0" applyFont="1" applyFill="1" applyBorder="1" applyAlignment="1">
      <alignment horizontal="center" vertical="top" wrapText="1"/>
    </xf>
    <xf numFmtId="3" fontId="13" fillId="6" borderId="104" xfId="0" applyNumberFormat="1" applyFont="1" applyFill="1" applyBorder="1" applyAlignment="1">
      <alignment horizontal="center" vertical="top"/>
    </xf>
    <xf numFmtId="3" fontId="2" fillId="4" borderId="11" xfId="0" applyNumberFormat="1" applyFont="1" applyFill="1" applyBorder="1" applyAlignment="1">
      <alignment horizontal="center" vertical="top"/>
    </xf>
    <xf numFmtId="3" fontId="1" fillId="0" borderId="0" xfId="0" applyNumberFormat="1" applyFont="1" applyBorder="1" applyAlignment="1">
      <alignment vertical="top"/>
    </xf>
    <xf numFmtId="3" fontId="2" fillId="5" borderId="12" xfId="0" applyNumberFormat="1" applyFont="1" applyFill="1" applyBorder="1" applyAlignment="1">
      <alignment horizontal="center" vertical="top"/>
    </xf>
    <xf numFmtId="3" fontId="2" fillId="6" borderId="12" xfId="0" applyNumberFormat="1" applyFont="1" applyFill="1" applyBorder="1" applyAlignment="1">
      <alignment horizontal="center" vertical="top"/>
    </xf>
    <xf numFmtId="3" fontId="24" fillId="6" borderId="0" xfId="0" applyNumberFormat="1" applyFont="1" applyFill="1" applyBorder="1" applyAlignment="1">
      <alignment horizontal="center" vertical="top"/>
    </xf>
    <xf numFmtId="3" fontId="24" fillId="6" borderId="43" xfId="0" applyNumberFormat="1" applyFont="1" applyFill="1" applyBorder="1" applyAlignment="1">
      <alignment horizontal="center" vertical="top"/>
    </xf>
    <xf numFmtId="3" fontId="1" fillId="6" borderId="38" xfId="0" applyNumberFormat="1" applyFont="1" applyFill="1" applyBorder="1" applyAlignment="1">
      <alignment horizontal="center" vertical="top"/>
    </xf>
    <xf numFmtId="3" fontId="1" fillId="6" borderId="73" xfId="0" applyNumberFormat="1" applyFont="1" applyFill="1" applyBorder="1" applyAlignment="1">
      <alignment horizontal="center" vertical="top"/>
    </xf>
    <xf numFmtId="164" fontId="1" fillId="0" borderId="0" xfId="0" applyNumberFormat="1" applyFont="1" applyFill="1" applyAlignment="1">
      <alignment vertical="top"/>
    </xf>
    <xf numFmtId="3" fontId="22" fillId="0" borderId="42" xfId="0" applyNumberFormat="1" applyFont="1" applyFill="1" applyBorder="1" applyAlignment="1">
      <alignment horizontal="center" vertical="top"/>
    </xf>
    <xf numFmtId="3" fontId="1" fillId="6" borderId="14" xfId="0" applyNumberFormat="1" applyFont="1" applyFill="1" applyBorder="1" applyAlignment="1">
      <alignment horizontal="center" vertical="top" wrapText="1"/>
    </xf>
    <xf numFmtId="3" fontId="1" fillId="6" borderId="5" xfId="0" applyNumberFormat="1" applyFont="1" applyFill="1" applyBorder="1" applyAlignment="1">
      <alignment horizontal="center" vertical="top" wrapText="1"/>
    </xf>
    <xf numFmtId="3" fontId="1" fillId="6" borderId="42" xfId="0" applyNumberFormat="1" applyFont="1" applyFill="1" applyBorder="1" applyAlignment="1">
      <alignment horizontal="center" vertical="top" wrapText="1"/>
    </xf>
    <xf numFmtId="164" fontId="12" fillId="8" borderId="46" xfId="0" applyNumberFormat="1" applyFont="1" applyFill="1" applyBorder="1" applyAlignment="1">
      <alignment horizontal="center" vertical="top"/>
    </xf>
    <xf numFmtId="3" fontId="1" fillId="0" borderId="24" xfId="0" applyNumberFormat="1" applyFont="1" applyFill="1" applyBorder="1" applyAlignment="1">
      <alignment horizontal="center" vertical="top" wrapText="1"/>
    </xf>
    <xf numFmtId="49" fontId="2" fillId="4" borderId="11" xfId="0" applyNumberFormat="1" applyFont="1" applyFill="1" applyBorder="1" applyAlignment="1">
      <alignment horizontal="center" vertical="top"/>
    </xf>
    <xf numFmtId="0" fontId="0" fillId="0" borderId="24" xfId="0" applyBorder="1" applyAlignment="1">
      <alignment vertical="top"/>
    </xf>
    <xf numFmtId="0" fontId="0" fillId="0" borderId="25" xfId="0" applyBorder="1" applyAlignment="1">
      <alignment vertical="top"/>
    </xf>
    <xf numFmtId="0" fontId="17" fillId="0" borderId="23" xfId="0" applyFont="1" applyBorder="1" applyAlignment="1">
      <alignment vertical="top"/>
    </xf>
    <xf numFmtId="3" fontId="1" fillId="5" borderId="65" xfId="0" applyNumberFormat="1" applyFont="1" applyFill="1" applyBorder="1" applyAlignment="1">
      <alignment horizontal="center" vertical="top" wrapText="1"/>
    </xf>
    <xf numFmtId="3" fontId="1" fillId="0" borderId="0" xfId="0" applyNumberFormat="1" applyFont="1" applyBorder="1" applyAlignment="1">
      <alignment vertical="top"/>
    </xf>
    <xf numFmtId="3" fontId="1" fillId="6" borderId="12" xfId="0" applyNumberFormat="1" applyFont="1" applyFill="1" applyBorder="1" applyAlignment="1">
      <alignment horizontal="center" vertical="top" wrapText="1"/>
    </xf>
    <xf numFmtId="164" fontId="2" fillId="8" borderId="31" xfId="0" applyNumberFormat="1" applyFont="1" applyFill="1" applyBorder="1" applyAlignment="1">
      <alignment horizontal="center" vertical="top" wrapText="1"/>
    </xf>
    <xf numFmtId="164" fontId="1" fillId="0" borderId="31" xfId="0" applyNumberFormat="1" applyFont="1" applyBorder="1" applyAlignment="1">
      <alignment horizontal="center" vertical="top" wrapText="1"/>
    </xf>
    <xf numFmtId="164" fontId="2" fillId="8" borderId="45" xfId="0" applyNumberFormat="1" applyFont="1" applyFill="1" applyBorder="1" applyAlignment="1">
      <alignment horizontal="center" vertical="top" wrapText="1"/>
    </xf>
    <xf numFmtId="164" fontId="1" fillId="6" borderId="31" xfId="0" applyNumberFormat="1" applyFont="1" applyFill="1" applyBorder="1" applyAlignment="1">
      <alignment horizontal="center" vertical="top" wrapText="1"/>
    </xf>
    <xf numFmtId="164" fontId="1" fillId="8" borderId="31" xfId="0" applyNumberFormat="1" applyFont="1" applyFill="1" applyBorder="1" applyAlignment="1">
      <alignment horizontal="center" vertical="top" wrapText="1"/>
    </xf>
    <xf numFmtId="3" fontId="1" fillId="0" borderId="9" xfId="0" applyNumberFormat="1" applyFont="1" applyFill="1" applyBorder="1" applyAlignment="1">
      <alignment horizontal="center" vertical="top" wrapText="1"/>
    </xf>
    <xf numFmtId="3" fontId="1" fillId="0" borderId="75" xfId="0" applyNumberFormat="1" applyFont="1" applyFill="1" applyBorder="1" applyAlignment="1">
      <alignment vertical="top" wrapText="1"/>
    </xf>
    <xf numFmtId="3" fontId="3" fillId="0" borderId="21" xfId="0" applyNumberFormat="1" applyFont="1" applyFill="1" applyBorder="1" applyAlignment="1">
      <alignment horizontal="center" vertical="top" wrapText="1"/>
    </xf>
    <xf numFmtId="3" fontId="21" fillId="6" borderId="101" xfId="0" applyNumberFormat="1" applyFont="1" applyFill="1" applyBorder="1" applyAlignment="1">
      <alignment horizontal="center" vertical="top"/>
    </xf>
    <xf numFmtId="0" fontId="0" fillId="0" borderId="60" xfId="0" applyBorder="1" applyAlignment="1">
      <alignment vertical="top"/>
    </xf>
    <xf numFmtId="0" fontId="1" fillId="6" borderId="62" xfId="0" applyFont="1" applyFill="1" applyBorder="1" applyAlignment="1">
      <alignment horizontal="center" vertical="top" wrapText="1"/>
    </xf>
    <xf numFmtId="0" fontId="1" fillId="0" borderId="1" xfId="0" applyFont="1" applyBorder="1" applyAlignment="1">
      <alignment vertical="top"/>
    </xf>
    <xf numFmtId="0" fontId="1" fillId="0" borderId="1" xfId="0" applyFont="1" applyBorder="1" applyAlignment="1">
      <alignment vertical="center"/>
    </xf>
    <xf numFmtId="0" fontId="2" fillId="0" borderId="1" xfId="0" applyNumberFormat="1" applyFont="1" applyBorder="1" applyAlignment="1">
      <alignment vertical="top"/>
    </xf>
    <xf numFmtId="0" fontId="1" fillId="0" borderId="1" xfId="0" applyFont="1" applyBorder="1" applyAlignment="1">
      <alignment horizontal="center" vertical="top"/>
    </xf>
    <xf numFmtId="3" fontId="1" fillId="7" borderId="29" xfId="0" applyNumberFormat="1" applyFont="1" applyFill="1" applyBorder="1" applyAlignment="1">
      <alignment horizontal="center" vertical="top"/>
    </xf>
    <xf numFmtId="3" fontId="32" fillId="6" borderId="76" xfId="0" applyNumberFormat="1" applyFont="1" applyFill="1" applyBorder="1" applyAlignment="1">
      <alignment horizontal="center" vertical="top" wrapText="1"/>
    </xf>
    <xf numFmtId="3" fontId="3" fillId="6" borderId="29" xfId="0" applyNumberFormat="1" applyFont="1" applyFill="1" applyBorder="1" applyAlignment="1">
      <alignment horizontal="center" vertical="top" wrapText="1"/>
    </xf>
    <xf numFmtId="3" fontId="2" fillId="6" borderId="43" xfId="0" applyNumberFormat="1" applyFont="1" applyFill="1" applyBorder="1" applyAlignment="1">
      <alignment horizontal="center" vertical="top"/>
    </xf>
    <xf numFmtId="164" fontId="1" fillId="6" borderId="102" xfId="0" applyNumberFormat="1" applyFont="1" applyFill="1" applyBorder="1" applyAlignment="1">
      <alignment horizontal="center" vertical="top"/>
    </xf>
    <xf numFmtId="164" fontId="1" fillId="6" borderId="6" xfId="0" applyNumberFormat="1" applyFont="1" applyFill="1" applyBorder="1" applyAlignment="1">
      <alignment horizontal="center" vertical="top"/>
    </xf>
    <xf numFmtId="164" fontId="1" fillId="6" borderId="109" xfId="0" applyNumberFormat="1" applyFont="1" applyFill="1" applyBorder="1" applyAlignment="1">
      <alignment horizontal="center" vertical="top"/>
    </xf>
    <xf numFmtId="164" fontId="1" fillId="6" borderId="110" xfId="0" applyNumberFormat="1" applyFont="1" applyFill="1" applyBorder="1" applyAlignment="1">
      <alignment horizontal="center" vertical="top"/>
    </xf>
    <xf numFmtId="164" fontId="1" fillId="0" borderId="52" xfId="0" applyNumberFormat="1" applyFont="1" applyFill="1" applyBorder="1" applyAlignment="1">
      <alignment horizontal="center" vertical="top"/>
    </xf>
    <xf numFmtId="164" fontId="1" fillId="6" borderId="54" xfId="0" applyNumberFormat="1" applyFont="1" applyFill="1" applyBorder="1" applyAlignment="1">
      <alignment horizontal="center" vertical="top"/>
    </xf>
    <xf numFmtId="164" fontId="3" fillId="6" borderId="16" xfId="1" applyNumberFormat="1" applyFont="1" applyFill="1" applyBorder="1" applyAlignment="1">
      <alignment horizontal="center" vertical="top"/>
    </xf>
    <xf numFmtId="3" fontId="1" fillId="0" borderId="50" xfId="0" applyNumberFormat="1" applyFont="1" applyFill="1" applyBorder="1" applyAlignment="1">
      <alignment horizontal="left" vertical="top" wrapText="1"/>
    </xf>
    <xf numFmtId="3" fontId="1" fillId="6" borderId="41" xfId="0" applyNumberFormat="1" applyFont="1" applyFill="1" applyBorder="1" applyAlignment="1">
      <alignment horizontal="center" vertical="top"/>
    </xf>
    <xf numFmtId="3" fontId="21" fillId="6" borderId="83" xfId="0" applyNumberFormat="1" applyFont="1" applyFill="1" applyBorder="1" applyAlignment="1">
      <alignment horizontal="center" vertical="top"/>
    </xf>
    <xf numFmtId="0" fontId="1" fillId="6" borderId="43" xfId="0" applyFont="1" applyFill="1" applyBorder="1" applyAlignment="1">
      <alignment horizontal="center" vertical="top" wrapText="1"/>
    </xf>
    <xf numFmtId="49" fontId="1" fillId="6" borderId="43" xfId="0" applyNumberFormat="1" applyFont="1" applyFill="1" applyBorder="1" applyAlignment="1">
      <alignment horizontal="center" vertical="top"/>
    </xf>
    <xf numFmtId="0" fontId="1" fillId="4" borderId="15" xfId="0" applyFont="1" applyFill="1" applyBorder="1" applyAlignment="1">
      <alignment horizontal="left" vertical="top"/>
    </xf>
    <xf numFmtId="0" fontId="2" fillId="4" borderId="13" xfId="0" applyFont="1" applyFill="1" applyBorder="1" applyAlignment="1">
      <alignment horizontal="left" vertical="top"/>
    </xf>
    <xf numFmtId="0" fontId="0" fillId="4" borderId="0" xfId="0" applyFill="1" applyBorder="1" applyAlignment="1">
      <alignment horizontal="left" vertical="top"/>
    </xf>
    <xf numFmtId="0" fontId="0" fillId="4" borderId="59" xfId="0" applyFill="1" applyBorder="1" applyAlignment="1">
      <alignment horizontal="left" vertical="top"/>
    </xf>
    <xf numFmtId="49" fontId="2" fillId="4" borderId="35" xfId="0" applyNumberFormat="1" applyFont="1" applyFill="1" applyBorder="1" applyAlignment="1">
      <alignment horizontal="center" vertical="top"/>
    </xf>
    <xf numFmtId="0" fontId="2" fillId="4" borderId="60" xfId="0" applyFont="1" applyFill="1" applyBorder="1" applyAlignment="1">
      <alignment horizontal="left" vertical="top"/>
    </xf>
    <xf numFmtId="0" fontId="0" fillId="4" borderId="62" xfId="0" applyFill="1" applyBorder="1" applyAlignment="1">
      <alignment horizontal="left" vertical="top"/>
    </xf>
    <xf numFmtId="0" fontId="0" fillId="4" borderId="37" xfId="0" applyFont="1" applyFill="1" applyBorder="1" applyAlignment="1">
      <alignment horizontal="left" vertical="top"/>
    </xf>
    <xf numFmtId="0" fontId="1" fillId="4" borderId="33" xfId="0" applyFont="1" applyFill="1" applyBorder="1" applyAlignment="1">
      <alignment horizontal="left" vertical="top"/>
    </xf>
    <xf numFmtId="0" fontId="1" fillId="4" borderId="33" xfId="0" applyFont="1" applyFill="1" applyBorder="1" applyAlignment="1">
      <alignment horizontal="left" vertical="top" wrapText="1"/>
    </xf>
    <xf numFmtId="0" fontId="21" fillId="4" borderId="33" xfId="0" applyFont="1" applyFill="1" applyBorder="1" applyAlignment="1">
      <alignment horizontal="justify" vertical="center" wrapText="1"/>
    </xf>
    <xf numFmtId="0" fontId="21" fillId="4" borderId="33" xfId="0" applyFont="1" applyFill="1" applyBorder="1" applyAlignment="1">
      <alignment horizontal="center" vertical="center" wrapText="1"/>
    </xf>
    <xf numFmtId="0" fontId="21" fillId="4" borderId="33" xfId="0" applyFont="1" applyFill="1" applyBorder="1" applyAlignment="1">
      <alignment vertical="center" wrapText="1"/>
    </xf>
    <xf numFmtId="0" fontId="1" fillId="4" borderId="38" xfId="0" applyFont="1" applyFill="1" applyBorder="1" applyAlignment="1">
      <alignment horizontal="left" vertical="top"/>
    </xf>
    <xf numFmtId="0" fontId="1" fillId="4" borderId="36" xfId="0" applyFont="1" applyFill="1" applyBorder="1" applyAlignment="1">
      <alignment horizontal="left" vertical="top" wrapText="1"/>
    </xf>
    <xf numFmtId="0" fontId="39" fillId="0" borderId="0" xfId="1" applyFont="1" applyAlignment="1">
      <alignment horizontal="center"/>
    </xf>
    <xf numFmtId="49" fontId="39" fillId="0" borderId="0" xfId="1" applyNumberFormat="1" applyFont="1" applyAlignment="1">
      <alignment horizontal="left" vertical="top" wrapText="1"/>
    </xf>
    <xf numFmtId="0" fontId="40" fillId="0" borderId="0" xfId="1" applyFont="1" applyAlignment="1">
      <alignment horizontal="left" vertical="top" wrapText="1"/>
    </xf>
    <xf numFmtId="0" fontId="1" fillId="0" borderId="0" xfId="1" applyFont="1"/>
    <xf numFmtId="0" fontId="40" fillId="0" borderId="0" xfId="1" applyFont="1" applyAlignment="1">
      <alignment horizontal="center"/>
    </xf>
    <xf numFmtId="0" fontId="40" fillId="0" borderId="0" xfId="1" applyFont="1" applyAlignment="1">
      <alignment horizontal="right" vertical="top"/>
    </xf>
    <xf numFmtId="0" fontId="40" fillId="0" borderId="0" xfId="0" applyFont="1" applyAlignment="1">
      <alignment horizontal="left" vertical="top"/>
    </xf>
    <xf numFmtId="0" fontId="40" fillId="0" borderId="0" xfId="0" applyFont="1"/>
    <xf numFmtId="0" fontId="40" fillId="0" borderId="0" xfId="0" applyFont="1" applyAlignment="1">
      <alignment horizontal="center"/>
    </xf>
    <xf numFmtId="0" fontId="40" fillId="0" borderId="0" xfId="0" applyFont="1" applyAlignment="1">
      <alignment horizontal="right" vertical="top"/>
    </xf>
    <xf numFmtId="0" fontId="40" fillId="0" borderId="0" xfId="0" applyFont="1" applyAlignment="1">
      <alignment horizontal="left"/>
    </xf>
    <xf numFmtId="0" fontId="40" fillId="0" borderId="0" xfId="0" applyFont="1" applyAlignment="1">
      <alignment horizontal="right"/>
    </xf>
    <xf numFmtId="0" fontId="40" fillId="0" borderId="0" xfId="0" applyFont="1" applyAlignment="1">
      <alignment horizontal="center" vertical="top"/>
    </xf>
    <xf numFmtId="0" fontId="39" fillId="0" borderId="0" xfId="0" applyFont="1"/>
    <xf numFmtId="0" fontId="39" fillId="0" borderId="0" xfId="0" applyFont="1" applyAlignment="1">
      <alignment horizontal="center" vertical="top"/>
    </xf>
    <xf numFmtId="0" fontId="40" fillId="0" borderId="0" xfId="0" applyFont="1" applyAlignment="1"/>
    <xf numFmtId="0" fontId="19" fillId="0" borderId="0" xfId="0" applyFont="1" applyBorder="1" applyAlignment="1">
      <alignment horizontal="left" vertical="top" wrapText="1"/>
    </xf>
    <xf numFmtId="0" fontId="19" fillId="0" borderId="0" xfId="0" applyFont="1" applyAlignment="1">
      <alignment horizontal="left" vertical="center" wrapText="1"/>
    </xf>
    <xf numFmtId="0" fontId="0" fillId="0" borderId="0" xfId="0" applyAlignment="1"/>
    <xf numFmtId="3" fontId="2" fillId="0" borderId="24" xfId="0" applyNumberFormat="1" applyFont="1" applyBorder="1" applyAlignment="1">
      <alignment horizontal="center" vertical="top"/>
    </xf>
    <xf numFmtId="3" fontId="2" fillId="4" borderId="11" xfId="0" applyNumberFormat="1" applyFont="1" applyFill="1" applyBorder="1" applyAlignment="1">
      <alignment horizontal="center" vertical="top"/>
    </xf>
    <xf numFmtId="0" fontId="0" fillId="0" borderId="25" xfId="0" applyBorder="1" applyAlignment="1"/>
    <xf numFmtId="3" fontId="2" fillId="6" borderId="13" xfId="0" applyNumberFormat="1" applyFont="1" applyFill="1" applyBorder="1" applyAlignment="1">
      <alignment horizontal="center" vertical="top"/>
    </xf>
    <xf numFmtId="3" fontId="1" fillId="6" borderId="25" xfId="0" applyNumberFormat="1" applyFont="1" applyFill="1" applyBorder="1" applyAlignment="1">
      <alignment horizontal="left" vertical="top" wrapText="1"/>
    </xf>
    <xf numFmtId="3" fontId="1" fillId="6" borderId="24" xfId="0" applyNumberFormat="1" applyFont="1" applyFill="1" applyBorder="1" applyAlignment="1">
      <alignment horizontal="center" vertical="top" wrapText="1"/>
    </xf>
    <xf numFmtId="3" fontId="1" fillId="6" borderId="60" xfId="0" applyNumberFormat="1" applyFont="1" applyFill="1" applyBorder="1" applyAlignment="1">
      <alignment horizontal="left" vertical="top" wrapText="1"/>
    </xf>
    <xf numFmtId="3" fontId="1" fillId="6" borderId="36" xfId="0" applyNumberFormat="1" applyFont="1" applyFill="1" applyBorder="1" applyAlignment="1">
      <alignment vertical="top" wrapText="1"/>
    </xf>
    <xf numFmtId="3" fontId="1" fillId="6" borderId="2" xfId="0" applyNumberFormat="1" applyFont="1" applyFill="1" applyBorder="1" applyAlignment="1">
      <alignment vertical="top" wrapText="1"/>
    </xf>
    <xf numFmtId="3" fontId="1" fillId="6" borderId="11" xfId="0" applyNumberFormat="1" applyFont="1" applyFill="1" applyBorder="1" applyAlignment="1">
      <alignment vertical="top" wrapText="1"/>
    </xf>
    <xf numFmtId="0" fontId="0" fillId="6" borderId="23" xfId="0" applyFill="1" applyBorder="1" applyAlignment="1"/>
    <xf numFmtId="0" fontId="0" fillId="6" borderId="24" xfId="0" applyFill="1" applyBorder="1" applyAlignment="1"/>
    <xf numFmtId="3" fontId="17" fillId="6" borderId="13" xfId="0" applyNumberFormat="1" applyFont="1" applyFill="1" applyBorder="1" applyAlignment="1">
      <alignment horizontal="center" vertical="center" textRotation="90" wrapText="1"/>
    </xf>
    <xf numFmtId="3" fontId="2" fillId="6" borderId="12" xfId="0" applyNumberFormat="1" applyFont="1" applyFill="1" applyBorder="1" applyAlignment="1">
      <alignment horizontal="center" vertical="top"/>
    </xf>
    <xf numFmtId="0" fontId="0" fillId="0" borderId="24" xfId="0" applyBorder="1" applyAlignment="1">
      <alignment vertical="top" wrapText="1"/>
    </xf>
    <xf numFmtId="3" fontId="9" fillId="0" borderId="12" xfId="0" applyNumberFormat="1" applyFont="1" applyFill="1" applyBorder="1" applyAlignment="1">
      <alignment horizontal="center" vertical="top" textRotation="90" wrapText="1"/>
    </xf>
    <xf numFmtId="3" fontId="1" fillId="7" borderId="23" xfId="0" applyNumberFormat="1" applyFont="1" applyFill="1" applyBorder="1" applyAlignment="1">
      <alignment horizontal="left" vertical="top" wrapText="1"/>
    </xf>
    <xf numFmtId="3" fontId="1" fillId="0" borderId="24" xfId="0" applyNumberFormat="1" applyFont="1" applyFill="1" applyBorder="1" applyAlignment="1">
      <alignment horizontal="center" vertical="top" wrapText="1"/>
    </xf>
    <xf numFmtId="3" fontId="1" fillId="7" borderId="35" xfId="0" applyNumberFormat="1" applyFont="1" applyFill="1" applyBorder="1" applyAlignment="1">
      <alignment horizontal="left" vertical="top" wrapText="1"/>
    </xf>
    <xf numFmtId="3" fontId="1" fillId="6" borderId="33" xfId="0" applyNumberFormat="1" applyFont="1" applyFill="1" applyBorder="1" applyAlignment="1">
      <alignment horizontal="left" vertical="top" wrapText="1"/>
    </xf>
    <xf numFmtId="3" fontId="1" fillId="6" borderId="18" xfId="0" applyNumberFormat="1" applyFont="1" applyFill="1" applyBorder="1" applyAlignment="1">
      <alignment horizontal="left" vertical="top" wrapText="1"/>
    </xf>
    <xf numFmtId="3" fontId="1" fillId="6" borderId="20" xfId="0" applyNumberFormat="1" applyFont="1" applyFill="1" applyBorder="1" applyAlignment="1">
      <alignment horizontal="center" vertical="top" wrapText="1"/>
    </xf>
    <xf numFmtId="3" fontId="1" fillId="6" borderId="37" xfId="0" applyNumberFormat="1" applyFont="1" applyFill="1" applyBorder="1" applyAlignment="1">
      <alignment horizontal="center" vertical="top" wrapText="1"/>
    </xf>
    <xf numFmtId="3" fontId="1" fillId="6" borderId="43" xfId="0" applyNumberFormat="1" applyFont="1" applyFill="1" applyBorder="1" applyAlignment="1">
      <alignment horizontal="center" vertical="top" wrapText="1"/>
    </xf>
    <xf numFmtId="49" fontId="1" fillId="7" borderId="24" xfId="0" applyNumberFormat="1" applyFont="1" applyFill="1" applyBorder="1" applyAlignment="1">
      <alignment horizontal="center" vertical="top" wrapText="1"/>
    </xf>
    <xf numFmtId="3" fontId="1" fillId="6" borderId="36" xfId="0" applyNumberFormat="1" applyFont="1" applyFill="1" applyBorder="1" applyAlignment="1">
      <alignment horizontal="center" vertical="top" wrapText="1"/>
    </xf>
    <xf numFmtId="49" fontId="1" fillId="7" borderId="33" xfId="0" applyNumberFormat="1" applyFont="1" applyFill="1" applyBorder="1" applyAlignment="1">
      <alignment horizontal="center" vertical="top"/>
    </xf>
    <xf numFmtId="49" fontId="1" fillId="7" borderId="33" xfId="0" applyNumberFormat="1" applyFont="1" applyFill="1" applyBorder="1" applyAlignment="1">
      <alignment horizontal="left" vertical="top" wrapText="1"/>
    </xf>
    <xf numFmtId="49" fontId="1" fillId="6" borderId="33" xfId="0" applyNumberFormat="1" applyFont="1" applyFill="1" applyBorder="1" applyAlignment="1">
      <alignment horizontal="center" vertical="top"/>
    </xf>
    <xf numFmtId="3" fontId="1" fillId="7" borderId="35" xfId="0" applyNumberFormat="1" applyFont="1" applyFill="1" applyBorder="1" applyAlignment="1">
      <alignment horizontal="left" vertical="top"/>
    </xf>
    <xf numFmtId="3" fontId="1" fillId="0" borderId="33" xfId="0" applyNumberFormat="1" applyFont="1" applyFill="1" applyBorder="1" applyAlignment="1">
      <alignment horizontal="left" vertical="top" wrapText="1"/>
    </xf>
    <xf numFmtId="3" fontId="1" fillId="0" borderId="36" xfId="0" applyNumberFormat="1" applyFont="1" applyBorder="1" applyAlignment="1">
      <alignment vertical="top" wrapText="1"/>
    </xf>
    <xf numFmtId="3" fontId="1" fillId="7" borderId="12" xfId="0" applyNumberFormat="1" applyFont="1" applyFill="1" applyBorder="1" applyAlignment="1">
      <alignment horizontal="center" vertical="top"/>
    </xf>
    <xf numFmtId="3" fontId="1" fillId="7" borderId="43" xfId="0" applyNumberFormat="1" applyFont="1" applyFill="1" applyBorder="1" applyAlignment="1">
      <alignment horizontal="center" vertical="top"/>
    </xf>
    <xf numFmtId="3" fontId="1" fillId="7" borderId="73" xfId="0" applyNumberFormat="1" applyFont="1" applyFill="1" applyBorder="1" applyAlignment="1">
      <alignment horizontal="center" vertical="top"/>
    </xf>
    <xf numFmtId="164" fontId="3" fillId="6" borderId="72" xfId="0" applyNumberFormat="1" applyFont="1" applyFill="1" applyBorder="1" applyAlignment="1">
      <alignment horizontal="center" vertical="center"/>
    </xf>
    <xf numFmtId="164" fontId="1" fillId="6" borderId="60" xfId="0" applyNumberFormat="1" applyFont="1" applyFill="1" applyBorder="1" applyAlignment="1">
      <alignment horizontal="center" vertical="top"/>
    </xf>
    <xf numFmtId="164" fontId="3" fillId="6" borderId="61" xfId="0" applyNumberFormat="1" applyFont="1" applyFill="1" applyBorder="1" applyAlignment="1">
      <alignment horizontal="center" vertical="center"/>
    </xf>
    <xf numFmtId="3" fontId="1" fillId="6" borderId="17" xfId="0" applyNumberFormat="1" applyFont="1" applyFill="1" applyBorder="1" applyAlignment="1">
      <alignment vertical="top" wrapText="1"/>
    </xf>
    <xf numFmtId="3" fontId="1" fillId="6" borderId="35" xfId="0" applyNumberFormat="1" applyFont="1" applyFill="1" applyBorder="1" applyAlignment="1">
      <alignment vertical="top" wrapText="1"/>
    </xf>
    <xf numFmtId="49" fontId="1" fillId="7" borderId="36" xfId="0" applyNumberFormat="1" applyFont="1" applyFill="1" applyBorder="1" applyAlignment="1">
      <alignment horizontal="center" vertical="top"/>
    </xf>
    <xf numFmtId="3" fontId="7" fillId="6" borderId="3" xfId="0" applyNumberFormat="1" applyFont="1" applyFill="1" applyBorder="1" applyAlignment="1">
      <alignment horizontal="center" vertical="top" wrapText="1"/>
    </xf>
    <xf numFmtId="3" fontId="6" fillId="6" borderId="3" xfId="0" applyNumberFormat="1" applyFont="1" applyFill="1" applyBorder="1" applyAlignment="1">
      <alignment horizontal="center" vertical="top"/>
    </xf>
    <xf numFmtId="3" fontId="1" fillId="6" borderId="4" xfId="0" applyNumberFormat="1" applyFont="1" applyFill="1" applyBorder="1" applyAlignment="1">
      <alignment horizontal="center" vertical="top"/>
    </xf>
    <xf numFmtId="3" fontId="7" fillId="6" borderId="36" xfId="0" applyNumberFormat="1" applyFont="1" applyFill="1" applyBorder="1" applyAlignment="1">
      <alignment horizontal="center" vertical="top" wrapText="1"/>
    </xf>
    <xf numFmtId="3" fontId="6" fillId="6" borderId="36" xfId="0" applyNumberFormat="1" applyFont="1" applyFill="1" applyBorder="1" applyAlignment="1">
      <alignment horizontal="center" vertical="top"/>
    </xf>
    <xf numFmtId="3" fontId="8" fillId="6" borderId="7" xfId="0" applyNumberFormat="1" applyFont="1" applyFill="1" applyBorder="1" applyAlignment="1">
      <alignment horizontal="center" vertical="top"/>
    </xf>
    <xf numFmtId="3" fontId="6" fillId="6" borderId="36" xfId="0" applyNumberFormat="1" applyFont="1" applyFill="1" applyBorder="1" applyAlignment="1">
      <alignment horizontal="center" vertical="top" wrapText="1"/>
    </xf>
    <xf numFmtId="3" fontId="1" fillId="6" borderId="35" xfId="0" applyNumberFormat="1" applyFont="1" applyFill="1" applyBorder="1" applyAlignment="1">
      <alignment horizontal="left" vertical="top" wrapText="1"/>
    </xf>
    <xf numFmtId="3" fontId="6" fillId="6" borderId="38" xfId="0" applyNumberFormat="1" applyFont="1" applyFill="1" applyBorder="1" applyAlignment="1">
      <alignment horizontal="center" vertical="top" wrapText="1"/>
    </xf>
    <xf numFmtId="3" fontId="6" fillId="6" borderId="38" xfId="0" applyNumberFormat="1" applyFont="1" applyFill="1" applyBorder="1" applyAlignment="1">
      <alignment horizontal="center" vertical="top"/>
    </xf>
    <xf numFmtId="3" fontId="8" fillId="6" borderId="71" xfId="0" applyNumberFormat="1" applyFont="1" applyFill="1" applyBorder="1" applyAlignment="1">
      <alignment horizontal="center" vertical="center"/>
    </xf>
    <xf numFmtId="164" fontId="1" fillId="6" borderId="70" xfId="0" applyNumberFormat="1" applyFont="1" applyFill="1" applyBorder="1" applyAlignment="1">
      <alignment horizontal="center" vertical="center"/>
    </xf>
    <xf numFmtId="164" fontId="1" fillId="6" borderId="71" xfId="0" applyNumberFormat="1" applyFont="1" applyFill="1" applyBorder="1" applyAlignment="1">
      <alignment horizontal="center" vertical="center"/>
    </xf>
    <xf numFmtId="164" fontId="1" fillId="6" borderId="84" xfId="0" applyNumberFormat="1" applyFont="1" applyFill="1" applyBorder="1" applyAlignment="1">
      <alignment horizontal="center" vertical="center"/>
    </xf>
    <xf numFmtId="3" fontId="1" fillId="10" borderId="2" xfId="0" applyNumberFormat="1" applyFont="1" applyFill="1" applyBorder="1" applyAlignment="1">
      <alignment horizontal="left" vertical="top" wrapText="1"/>
    </xf>
    <xf numFmtId="3" fontId="1" fillId="10" borderId="3" xfId="0" applyNumberFormat="1" applyFont="1" applyFill="1" applyBorder="1" applyAlignment="1">
      <alignment horizontal="center" vertical="top"/>
    </xf>
    <xf numFmtId="3" fontId="1" fillId="10" borderId="75" xfId="0" applyNumberFormat="1" applyFont="1" applyFill="1" applyBorder="1" applyAlignment="1">
      <alignment horizontal="center" vertical="top"/>
    </xf>
    <xf numFmtId="3" fontId="1" fillId="10" borderId="11" xfId="0" applyNumberFormat="1" applyFont="1" applyFill="1" applyBorder="1" applyAlignment="1">
      <alignment horizontal="left" vertical="top" wrapText="1"/>
    </xf>
    <xf numFmtId="3" fontId="1" fillId="10" borderId="12" xfId="0" applyNumberFormat="1" applyFont="1" applyFill="1" applyBorder="1" applyAlignment="1">
      <alignment horizontal="center" vertical="top"/>
    </xf>
    <xf numFmtId="3" fontId="1" fillId="10" borderId="0" xfId="0" applyNumberFormat="1" applyFont="1" applyFill="1" applyBorder="1" applyAlignment="1">
      <alignment horizontal="center" vertical="top"/>
    </xf>
    <xf numFmtId="3" fontId="4" fillId="8" borderId="16" xfId="0" applyNumberFormat="1" applyFont="1" applyFill="1" applyBorder="1" applyAlignment="1">
      <alignment horizontal="center" vertical="top"/>
    </xf>
    <xf numFmtId="164" fontId="2" fillId="8" borderId="14" xfId="0" applyNumberFormat="1" applyFont="1" applyFill="1" applyBorder="1" applyAlignment="1">
      <alignment horizontal="center" vertical="top"/>
    </xf>
    <xf numFmtId="3" fontId="2" fillId="6" borderId="37" xfId="0" applyNumberFormat="1" applyFont="1" applyFill="1" applyBorder="1" applyAlignment="1">
      <alignment horizontal="center" vertical="top"/>
    </xf>
    <xf numFmtId="3" fontId="1" fillId="6" borderId="87" xfId="0" applyNumberFormat="1" applyFont="1" applyFill="1" applyBorder="1" applyAlignment="1">
      <alignment horizontal="center" vertical="top" wrapText="1"/>
    </xf>
    <xf numFmtId="3" fontId="1" fillId="6" borderId="88" xfId="0" applyNumberFormat="1" applyFont="1" applyFill="1" applyBorder="1" applyAlignment="1">
      <alignment horizontal="center" vertical="top" wrapText="1"/>
    </xf>
    <xf numFmtId="3" fontId="4" fillId="8" borderId="53" xfId="0" applyNumberFormat="1" applyFont="1" applyFill="1" applyBorder="1" applyAlignment="1">
      <alignment horizontal="center" vertical="top"/>
    </xf>
    <xf numFmtId="3" fontId="2" fillId="0" borderId="43" xfId="0" applyNumberFormat="1" applyFont="1" applyBorder="1" applyAlignment="1">
      <alignment horizontal="center" vertical="top"/>
    </xf>
    <xf numFmtId="3" fontId="2" fillId="6" borderId="47" xfId="0" applyNumberFormat="1" applyFont="1" applyFill="1" applyBorder="1" applyAlignment="1">
      <alignment horizontal="center" vertical="top"/>
    </xf>
    <xf numFmtId="3" fontId="1" fillId="2" borderId="4" xfId="0" applyNumberFormat="1" applyFont="1" applyFill="1" applyBorder="1" applyAlignment="1">
      <alignment horizontal="center" vertical="top" wrapText="1"/>
    </xf>
    <xf numFmtId="3" fontId="1" fillId="2" borderId="3" xfId="0" applyNumberFormat="1" applyFont="1" applyFill="1" applyBorder="1" applyAlignment="1">
      <alignment horizontal="center" vertical="center" wrapText="1"/>
    </xf>
    <xf numFmtId="3" fontId="1" fillId="2" borderId="75" xfId="0" applyNumberFormat="1" applyFont="1" applyFill="1" applyBorder="1" applyAlignment="1">
      <alignment horizontal="center" vertical="center" wrapText="1"/>
    </xf>
    <xf numFmtId="3" fontId="1" fillId="2" borderId="13" xfId="0" applyNumberFormat="1" applyFont="1" applyFill="1" applyBorder="1" applyAlignment="1">
      <alignment horizontal="center" vertical="top" wrapText="1"/>
    </xf>
    <xf numFmtId="3" fontId="1" fillId="2" borderId="12" xfId="0" applyNumberFormat="1" applyFont="1" applyFill="1" applyBorder="1" applyAlignment="1">
      <alignment horizontal="center" vertical="center" wrapText="1"/>
    </xf>
    <xf numFmtId="3" fontId="1" fillId="2" borderId="0" xfId="0" applyNumberFormat="1" applyFont="1" applyFill="1" applyBorder="1" applyAlignment="1">
      <alignment horizontal="center" vertical="center" wrapText="1"/>
    </xf>
    <xf numFmtId="0" fontId="0" fillId="2" borderId="23" xfId="0" applyFill="1" applyBorder="1" applyAlignment="1">
      <alignment horizontal="left" wrapText="1"/>
    </xf>
    <xf numFmtId="49" fontId="27" fillId="2" borderId="24" xfId="0" applyNumberFormat="1" applyFont="1" applyFill="1" applyBorder="1" applyAlignment="1">
      <alignment horizontal="center" vertical="top" textRotation="91" wrapText="1"/>
    </xf>
    <xf numFmtId="49" fontId="27" fillId="2" borderId="25" xfId="0" applyNumberFormat="1" applyFont="1" applyFill="1" applyBorder="1" applyAlignment="1">
      <alignment horizontal="center" vertical="top" textRotation="91" wrapText="1"/>
    </xf>
    <xf numFmtId="49" fontId="1" fillId="0" borderId="21" xfId="0" applyNumberFormat="1" applyFont="1" applyFill="1" applyBorder="1" applyAlignment="1">
      <alignment horizontal="left" vertical="top" wrapText="1"/>
    </xf>
    <xf numFmtId="164" fontId="2" fillId="8" borderId="27" xfId="0" applyNumberFormat="1" applyFont="1" applyFill="1" applyBorder="1" applyAlignment="1">
      <alignment horizontal="center" vertical="top"/>
    </xf>
    <xf numFmtId="3" fontId="17" fillId="6" borderId="60" xfId="0" applyNumberFormat="1" applyFont="1" applyFill="1" applyBorder="1" applyAlignment="1">
      <alignment horizontal="center" vertical="center" textRotation="90" wrapText="1"/>
    </xf>
    <xf numFmtId="0" fontId="1" fillId="6" borderId="35" xfId="0" applyFont="1" applyFill="1" applyBorder="1" applyAlignment="1">
      <alignment vertical="top" wrapText="1"/>
    </xf>
    <xf numFmtId="3" fontId="1" fillId="0" borderId="32" xfId="0" applyNumberFormat="1" applyFont="1" applyFill="1" applyBorder="1" applyAlignment="1">
      <alignment horizontal="left" vertical="top" wrapText="1"/>
    </xf>
    <xf numFmtId="3" fontId="1" fillId="0" borderId="35" xfId="0" applyNumberFormat="1" applyFont="1" applyFill="1" applyBorder="1" applyAlignment="1">
      <alignment horizontal="left" vertical="top" wrapText="1"/>
    </xf>
    <xf numFmtId="164" fontId="1" fillId="6" borderId="34" xfId="0" applyNumberFormat="1" applyFont="1" applyFill="1" applyBorder="1" applyAlignment="1">
      <alignment horizontal="center" vertical="top"/>
    </xf>
    <xf numFmtId="164" fontId="1" fillId="6" borderId="22" xfId="0" applyNumberFormat="1" applyFont="1" applyFill="1" applyBorder="1" applyAlignment="1">
      <alignment horizontal="center" vertical="top"/>
    </xf>
    <xf numFmtId="0" fontId="1" fillId="4" borderId="43" xfId="0" applyFont="1" applyFill="1" applyBorder="1" applyAlignment="1">
      <alignment horizontal="left" vertical="top" wrapText="1"/>
    </xf>
    <xf numFmtId="0" fontId="0" fillId="4" borderId="43" xfId="0" applyFont="1" applyFill="1" applyBorder="1" applyAlignment="1">
      <alignment horizontal="left" vertical="top"/>
    </xf>
    <xf numFmtId="3" fontId="2" fillId="6" borderId="58" xfId="0" applyNumberFormat="1" applyFont="1" applyFill="1" applyBorder="1" applyAlignment="1">
      <alignment horizontal="center" vertical="top"/>
    </xf>
    <xf numFmtId="3" fontId="25" fillId="10" borderId="12" xfId="0" applyNumberFormat="1" applyFont="1" applyFill="1" applyBorder="1" applyAlignment="1">
      <alignment vertical="top" wrapText="1"/>
    </xf>
    <xf numFmtId="3" fontId="25" fillId="10" borderId="23" xfId="0" applyNumberFormat="1" applyFont="1" applyFill="1" applyBorder="1" applyAlignment="1">
      <alignment horizontal="left" vertical="top" wrapText="1"/>
    </xf>
    <xf numFmtId="3" fontId="1" fillId="10" borderId="24" xfId="0" applyNumberFormat="1" applyFont="1" applyFill="1" applyBorder="1" applyAlignment="1">
      <alignment horizontal="center" vertical="top"/>
    </xf>
    <xf numFmtId="3" fontId="1" fillId="10" borderId="1" xfId="0" applyNumberFormat="1" applyFont="1" applyFill="1" applyBorder="1" applyAlignment="1">
      <alignment horizontal="center" vertical="top"/>
    </xf>
    <xf numFmtId="3" fontId="1" fillId="10" borderId="29" xfId="0" applyNumberFormat="1" applyFont="1" applyFill="1" applyBorder="1" applyAlignment="1">
      <alignment horizontal="center" vertical="top"/>
    </xf>
    <xf numFmtId="3" fontId="10" fillId="6" borderId="36" xfId="0" applyNumberFormat="1" applyFont="1" applyFill="1" applyBorder="1" applyAlignment="1">
      <alignment horizontal="center" vertical="top" textRotation="90" wrapText="1"/>
    </xf>
    <xf numFmtId="0" fontId="1" fillId="6" borderId="17" xfId="0" applyFont="1" applyFill="1" applyBorder="1" applyAlignment="1">
      <alignment vertical="top" wrapText="1"/>
    </xf>
    <xf numFmtId="3" fontId="1" fillId="6" borderId="0" xfId="0" applyNumberFormat="1" applyFont="1" applyFill="1" applyBorder="1" applyAlignment="1">
      <alignment horizontal="left" vertical="top" wrapText="1"/>
    </xf>
    <xf numFmtId="3" fontId="1" fillId="6" borderId="98" xfId="0" applyNumberFormat="1" applyFont="1" applyFill="1" applyBorder="1" applyAlignment="1">
      <alignment horizontal="center" vertical="top" wrapText="1"/>
    </xf>
    <xf numFmtId="0" fontId="21" fillId="6" borderId="80" xfId="0" applyFont="1" applyFill="1" applyBorder="1" applyAlignment="1">
      <alignment horizontal="left" vertical="top" wrapText="1"/>
    </xf>
    <xf numFmtId="0" fontId="1" fillId="10" borderId="80" xfId="0" applyFont="1" applyFill="1" applyBorder="1" applyAlignment="1">
      <alignment vertical="top" wrapText="1"/>
    </xf>
    <xf numFmtId="3" fontId="1" fillId="10" borderId="81" xfId="0" applyNumberFormat="1" applyFont="1" applyFill="1" applyBorder="1" applyAlignment="1">
      <alignment horizontal="center" vertical="top"/>
    </xf>
    <xf numFmtId="3" fontId="1" fillId="10" borderId="74" xfId="0" applyNumberFormat="1" applyFont="1" applyFill="1" applyBorder="1" applyAlignment="1">
      <alignment horizontal="center" vertical="top"/>
    </xf>
    <xf numFmtId="3" fontId="1" fillId="10" borderId="102" xfId="0" applyNumberFormat="1" applyFont="1" applyFill="1" applyBorder="1" applyAlignment="1">
      <alignment horizontal="center" vertical="top"/>
    </xf>
    <xf numFmtId="3" fontId="41" fillId="2" borderId="90" xfId="0" applyNumberFormat="1" applyFont="1" applyFill="1" applyBorder="1" applyAlignment="1">
      <alignment horizontal="center" vertical="top"/>
    </xf>
    <xf numFmtId="3" fontId="41" fillId="2" borderId="85" xfId="0" applyNumberFormat="1" applyFont="1" applyFill="1" applyBorder="1" applyAlignment="1">
      <alignment horizontal="center" vertical="top"/>
    </xf>
    <xf numFmtId="3" fontId="41" fillId="2" borderId="101" xfId="0" applyNumberFormat="1" applyFont="1" applyFill="1" applyBorder="1" applyAlignment="1">
      <alignment horizontal="center" vertical="top"/>
    </xf>
    <xf numFmtId="3" fontId="41" fillId="2" borderId="36" xfId="0" applyNumberFormat="1" applyFont="1" applyFill="1" applyBorder="1" applyAlignment="1">
      <alignment horizontal="center" vertical="top"/>
    </xf>
    <xf numFmtId="3" fontId="41" fillId="2" borderId="60" xfId="0" applyNumberFormat="1" applyFont="1" applyFill="1" applyBorder="1" applyAlignment="1">
      <alignment horizontal="center" vertical="top"/>
    </xf>
    <xf numFmtId="3" fontId="1" fillId="10" borderId="76" xfId="0" applyNumberFormat="1" applyFont="1" applyFill="1" applyBorder="1" applyAlignment="1">
      <alignment horizontal="left" vertical="top" wrapText="1"/>
    </xf>
    <xf numFmtId="0" fontId="1" fillId="10" borderId="97" xfId="0" applyFont="1" applyFill="1" applyBorder="1" applyAlignment="1">
      <alignment horizontal="left" vertical="top" wrapText="1"/>
    </xf>
    <xf numFmtId="49" fontId="1" fillId="10" borderId="89" xfId="0" applyNumberFormat="1" applyFont="1" applyFill="1" applyBorder="1" applyAlignment="1">
      <alignment horizontal="center" vertical="top"/>
    </xf>
    <xf numFmtId="49" fontId="1" fillId="10" borderId="98" xfId="0" applyNumberFormat="1" applyFont="1" applyFill="1" applyBorder="1" applyAlignment="1">
      <alignment horizontal="center" vertical="top"/>
    </xf>
    <xf numFmtId="49" fontId="1" fillId="10" borderId="13" xfId="0" applyNumberFormat="1" applyFont="1" applyFill="1" applyBorder="1" applyAlignment="1">
      <alignment horizontal="center" vertical="top"/>
    </xf>
    <xf numFmtId="0" fontId="1" fillId="10" borderId="20" xfId="0" applyFont="1" applyFill="1" applyBorder="1" applyAlignment="1">
      <alignment horizontal="left" vertical="top" wrapText="1"/>
    </xf>
    <xf numFmtId="0" fontId="1" fillId="10" borderId="97" xfId="1" applyFont="1" applyFill="1" applyBorder="1" applyAlignment="1">
      <alignment vertical="top" wrapText="1"/>
    </xf>
    <xf numFmtId="3" fontId="3" fillId="10" borderId="89" xfId="0" applyNumberFormat="1" applyFont="1" applyFill="1" applyBorder="1" applyAlignment="1">
      <alignment horizontal="center" vertical="top" wrapText="1"/>
    </xf>
    <xf numFmtId="3" fontId="3" fillId="10" borderId="98" xfId="0" applyNumberFormat="1" applyFont="1" applyFill="1" applyBorder="1" applyAlignment="1">
      <alignment horizontal="center" vertical="top" wrapText="1"/>
    </xf>
    <xf numFmtId="0" fontId="1" fillId="10" borderId="92" xfId="0" applyFont="1" applyFill="1" applyBorder="1" applyAlignment="1">
      <alignment horizontal="left" vertical="top" wrapText="1"/>
    </xf>
    <xf numFmtId="49" fontId="1" fillId="10" borderId="90" xfId="0" applyNumberFormat="1" applyFont="1" applyFill="1" applyBorder="1" applyAlignment="1">
      <alignment horizontal="center" vertical="top"/>
    </xf>
    <xf numFmtId="3" fontId="3" fillId="10" borderId="85" xfId="0" applyNumberFormat="1" applyFont="1" applyFill="1" applyBorder="1" applyAlignment="1">
      <alignment horizontal="center" vertical="top" wrapText="1"/>
    </xf>
    <xf numFmtId="3" fontId="3" fillId="10" borderId="101" xfId="0" applyNumberFormat="1" applyFont="1" applyFill="1" applyBorder="1" applyAlignment="1">
      <alignment horizontal="center" vertical="top" wrapText="1"/>
    </xf>
    <xf numFmtId="0" fontId="1" fillId="10" borderId="93" xfId="0" applyFont="1" applyFill="1" applyBorder="1" applyAlignment="1">
      <alignment horizontal="left" vertical="top" wrapText="1"/>
    </xf>
    <xf numFmtId="49" fontId="1" fillId="10" borderId="36" xfId="0" applyNumberFormat="1" applyFont="1" applyFill="1" applyBorder="1" applyAlignment="1">
      <alignment horizontal="center" vertical="top"/>
    </xf>
    <xf numFmtId="3" fontId="3" fillId="10" borderId="62" xfId="0" applyNumberFormat="1" applyFont="1" applyFill="1" applyBorder="1" applyAlignment="1">
      <alignment horizontal="center" vertical="top" wrapText="1"/>
    </xf>
    <xf numFmtId="3" fontId="3" fillId="10" borderId="60" xfId="0" applyNumberFormat="1" applyFont="1" applyFill="1" applyBorder="1" applyAlignment="1">
      <alignment horizontal="center" vertical="top" wrapText="1"/>
    </xf>
    <xf numFmtId="0" fontId="1" fillId="10" borderId="37" xfId="0" applyFont="1" applyFill="1" applyBorder="1" applyAlignment="1">
      <alignment horizontal="center" vertical="top" wrapText="1"/>
    </xf>
    <xf numFmtId="3" fontId="3" fillId="10" borderId="38" xfId="0" applyNumberFormat="1" applyFont="1" applyFill="1" applyBorder="1" applyAlignment="1">
      <alignment horizontal="center" vertical="top" wrapText="1"/>
    </xf>
    <xf numFmtId="3" fontId="3" fillId="10" borderId="73" xfId="0" applyNumberFormat="1" applyFont="1" applyFill="1" applyBorder="1" applyAlignment="1">
      <alignment horizontal="center" vertical="top" wrapText="1"/>
    </xf>
    <xf numFmtId="3" fontId="3" fillId="10" borderId="12" xfId="0" applyNumberFormat="1" applyFont="1" applyFill="1" applyBorder="1" applyAlignment="1">
      <alignment horizontal="center" vertical="top" wrapText="1"/>
    </xf>
    <xf numFmtId="3" fontId="3" fillId="10" borderId="0" xfId="0" applyNumberFormat="1" applyFont="1" applyFill="1" applyBorder="1" applyAlignment="1">
      <alignment horizontal="center" vertical="top" wrapText="1"/>
    </xf>
    <xf numFmtId="3" fontId="3" fillId="10" borderId="36" xfId="0" applyNumberFormat="1" applyFont="1" applyFill="1" applyBorder="1" applyAlignment="1">
      <alignment horizontal="center" vertical="top" wrapText="1"/>
    </xf>
    <xf numFmtId="3" fontId="24" fillId="6" borderId="0" xfId="0" applyNumberFormat="1" applyFont="1" applyFill="1" applyBorder="1" applyAlignment="1">
      <alignment vertical="top"/>
    </xf>
    <xf numFmtId="3" fontId="24" fillId="6" borderId="12" xfId="0" applyNumberFormat="1" applyFont="1" applyFill="1" applyBorder="1" applyAlignment="1">
      <alignment horizontal="center" vertical="top" wrapText="1"/>
    </xf>
    <xf numFmtId="3" fontId="1" fillId="10" borderId="70" xfId="0" applyNumberFormat="1" applyFont="1" applyFill="1" applyBorder="1" applyAlignment="1">
      <alignment horizontal="left" vertical="top" wrapText="1"/>
    </xf>
    <xf numFmtId="3" fontId="1" fillId="10" borderId="12" xfId="0" applyNumberFormat="1" applyFont="1" applyFill="1" applyBorder="1" applyAlignment="1">
      <alignment horizontal="left" vertical="center" wrapText="1"/>
    </xf>
    <xf numFmtId="3" fontId="1" fillId="10" borderId="0" xfId="0" applyNumberFormat="1" applyFont="1" applyFill="1" applyBorder="1" applyAlignment="1">
      <alignment horizontal="left" vertical="center" wrapText="1"/>
    </xf>
    <xf numFmtId="3" fontId="1" fillId="10" borderId="0" xfId="0" applyNumberFormat="1" applyFont="1" applyFill="1" applyBorder="1" applyAlignment="1">
      <alignment horizontal="left" vertical="top"/>
    </xf>
    <xf numFmtId="3" fontId="3" fillId="10" borderId="24" xfId="0" applyNumberFormat="1" applyFont="1" applyFill="1" applyBorder="1" applyAlignment="1">
      <alignment horizontal="left" vertical="top" wrapText="1"/>
    </xf>
    <xf numFmtId="3" fontId="3" fillId="10" borderId="1" xfId="0" applyNumberFormat="1" applyFont="1" applyFill="1" applyBorder="1" applyAlignment="1">
      <alignment horizontal="left" vertical="top" wrapText="1"/>
    </xf>
    <xf numFmtId="3" fontId="3" fillId="10" borderId="29" xfId="0" applyNumberFormat="1" applyFont="1" applyFill="1" applyBorder="1" applyAlignment="1">
      <alignment horizontal="left" vertical="top" wrapText="1"/>
    </xf>
    <xf numFmtId="3" fontId="1" fillId="10" borderId="38" xfId="0" applyNumberFormat="1" applyFont="1" applyFill="1" applyBorder="1" applyAlignment="1">
      <alignment horizontal="center" vertical="top" wrapText="1"/>
    </xf>
    <xf numFmtId="3" fontId="1" fillId="10" borderId="12" xfId="0" applyNumberFormat="1" applyFont="1" applyFill="1" applyBorder="1" applyAlignment="1">
      <alignment horizontal="center" vertical="top" wrapText="1"/>
    </xf>
    <xf numFmtId="0" fontId="0" fillId="6" borderId="12" xfId="0" applyFill="1" applyBorder="1" applyAlignment="1">
      <alignment vertical="center" textRotation="90" wrapText="1"/>
    </xf>
    <xf numFmtId="0" fontId="1" fillId="2" borderId="70" xfId="0" applyFont="1" applyFill="1" applyBorder="1" applyAlignment="1">
      <alignment horizontal="left" vertical="top"/>
    </xf>
    <xf numFmtId="49" fontId="1" fillId="2" borderId="38" xfId="0" applyNumberFormat="1" applyFont="1" applyFill="1" applyBorder="1" applyAlignment="1">
      <alignment horizontal="center" vertical="top"/>
    </xf>
    <xf numFmtId="49" fontId="1" fillId="2" borderId="73" xfId="0" applyNumberFormat="1" applyFont="1" applyFill="1" applyBorder="1" applyAlignment="1">
      <alignment horizontal="center" vertical="top"/>
    </xf>
    <xf numFmtId="49" fontId="1" fillId="2" borderId="12" xfId="0" applyNumberFormat="1" applyFont="1" applyFill="1" applyBorder="1" applyAlignment="1">
      <alignment horizontal="center" vertical="top"/>
    </xf>
    <xf numFmtId="49" fontId="1" fillId="2" borderId="0" xfId="0" applyNumberFormat="1" applyFont="1" applyFill="1" applyBorder="1" applyAlignment="1">
      <alignment horizontal="center" vertical="top"/>
    </xf>
    <xf numFmtId="3" fontId="3" fillId="2" borderId="24" xfId="0" applyNumberFormat="1" applyFont="1" applyFill="1" applyBorder="1" applyAlignment="1">
      <alignment horizontal="center" vertical="top" wrapText="1"/>
    </xf>
    <xf numFmtId="3" fontId="3" fillId="2" borderId="1" xfId="0" applyNumberFormat="1" applyFont="1" applyFill="1" applyBorder="1" applyAlignment="1">
      <alignment horizontal="center" vertical="top" wrapText="1"/>
    </xf>
    <xf numFmtId="3" fontId="24" fillId="6" borderId="58" xfId="0" applyNumberFormat="1" applyFont="1" applyFill="1" applyBorder="1" applyAlignment="1">
      <alignment horizontal="center" vertical="center" wrapText="1"/>
    </xf>
    <xf numFmtId="3" fontId="24" fillId="6" borderId="43" xfId="0" applyNumberFormat="1" applyFont="1" applyFill="1" applyBorder="1" applyAlignment="1">
      <alignment horizontal="center" vertical="top" wrapText="1"/>
    </xf>
    <xf numFmtId="3" fontId="24" fillId="0" borderId="24" xfId="0" applyNumberFormat="1" applyFont="1" applyFill="1" applyBorder="1" applyAlignment="1">
      <alignment horizontal="center" vertical="top"/>
    </xf>
    <xf numFmtId="3" fontId="24" fillId="0" borderId="29" xfId="0" applyNumberFormat="1" applyFont="1" applyFill="1" applyBorder="1" applyAlignment="1">
      <alignment horizontal="center" vertical="top"/>
    </xf>
    <xf numFmtId="3" fontId="24" fillId="6" borderId="75" xfId="0" applyNumberFormat="1" applyFont="1" applyFill="1" applyBorder="1" applyAlignment="1">
      <alignment horizontal="justify" vertical="top"/>
    </xf>
    <xf numFmtId="3" fontId="24" fillId="6" borderId="12" xfId="0" applyNumberFormat="1" applyFont="1" applyFill="1" applyBorder="1" applyAlignment="1">
      <alignment vertical="top"/>
    </xf>
    <xf numFmtId="3" fontId="24" fillId="0" borderId="24" xfId="0" applyNumberFormat="1" applyFont="1" applyFill="1" applyBorder="1" applyAlignment="1">
      <alignment horizontal="center" vertical="top" wrapText="1"/>
    </xf>
    <xf numFmtId="3" fontId="24" fillId="0" borderId="1" xfId="0" applyNumberFormat="1" applyFont="1" applyFill="1" applyBorder="1" applyAlignment="1">
      <alignment horizontal="center" vertical="top" wrapText="1"/>
    </xf>
    <xf numFmtId="49" fontId="44" fillId="7" borderId="12" xfId="0" applyNumberFormat="1" applyFont="1" applyFill="1" applyBorder="1" applyAlignment="1">
      <alignment horizontal="center" vertical="top" wrapText="1"/>
    </xf>
    <xf numFmtId="49" fontId="45" fillId="0" borderId="24" xfId="0" applyNumberFormat="1" applyFont="1" applyBorder="1" applyAlignment="1">
      <alignment horizontal="center" vertical="top" textRotation="91" wrapText="1"/>
    </xf>
    <xf numFmtId="3" fontId="21" fillId="6" borderId="59" xfId="0" applyNumberFormat="1" applyFont="1" applyFill="1" applyBorder="1" applyAlignment="1">
      <alignment vertical="top" wrapText="1"/>
    </xf>
    <xf numFmtId="0" fontId="0" fillId="0" borderId="107" xfId="0" applyBorder="1" applyAlignment="1">
      <alignment vertical="top"/>
    </xf>
    <xf numFmtId="3" fontId="1" fillId="6" borderId="12" xfId="0" applyNumberFormat="1" applyFont="1" applyFill="1" applyBorder="1" applyAlignment="1">
      <alignment horizontal="center" vertical="top" wrapText="1"/>
    </xf>
    <xf numFmtId="0" fontId="1" fillId="2" borderId="55" xfId="0" applyFont="1" applyFill="1" applyBorder="1" applyAlignment="1">
      <alignment horizontal="left" vertical="top" wrapText="1"/>
    </xf>
    <xf numFmtId="3" fontId="1" fillId="2" borderId="89" xfId="0" applyNumberFormat="1" applyFont="1" applyFill="1" applyBorder="1" applyAlignment="1">
      <alignment horizontal="center" vertical="top"/>
    </xf>
    <xf numFmtId="3" fontId="1" fillId="2" borderId="95" xfId="0" applyNumberFormat="1" applyFont="1" applyFill="1" applyBorder="1" applyAlignment="1">
      <alignment horizontal="center" vertical="top"/>
    </xf>
    <xf numFmtId="3" fontId="1" fillId="2" borderId="98" xfId="0" applyNumberFormat="1" applyFont="1" applyFill="1" applyBorder="1" applyAlignment="1">
      <alignment horizontal="center" vertical="top"/>
    </xf>
    <xf numFmtId="3" fontId="1" fillId="2" borderId="92" xfId="0" applyNumberFormat="1" applyFont="1" applyFill="1" applyBorder="1" applyAlignment="1">
      <alignment horizontal="left" vertical="top" wrapText="1"/>
    </xf>
    <xf numFmtId="3" fontId="24" fillId="6" borderId="24" xfId="0" applyNumberFormat="1" applyFont="1" applyFill="1" applyBorder="1" applyAlignment="1">
      <alignment horizontal="left" vertical="top" wrapText="1"/>
    </xf>
    <xf numFmtId="49" fontId="3" fillId="7" borderId="3" xfId="0" applyNumberFormat="1" applyFont="1" applyFill="1" applyBorder="1" applyAlignment="1">
      <alignment horizontal="center" vertical="top" wrapText="1"/>
    </xf>
    <xf numFmtId="0" fontId="21" fillId="4" borderId="33" xfId="0" applyFont="1" applyFill="1" applyBorder="1" applyAlignment="1">
      <alignment vertical="top" wrapText="1"/>
    </xf>
    <xf numFmtId="0" fontId="21" fillId="4" borderId="33" xfId="0" applyFont="1" applyFill="1" applyBorder="1" applyAlignment="1">
      <alignment horizontal="center" vertical="top" wrapText="1"/>
    </xf>
    <xf numFmtId="0" fontId="1" fillId="4" borderId="33" xfId="0" applyFont="1" applyFill="1" applyBorder="1" applyAlignment="1">
      <alignment horizontal="center" vertical="top"/>
    </xf>
    <xf numFmtId="0" fontId="1" fillId="4" borderId="33" xfId="0" applyFont="1" applyFill="1" applyBorder="1" applyAlignment="1">
      <alignment horizontal="center" vertical="center" wrapText="1"/>
    </xf>
    <xf numFmtId="0" fontId="19" fillId="0" borderId="0" xfId="0" applyFont="1" applyAlignment="1">
      <alignment horizontal="left" vertical="center" wrapText="1"/>
    </xf>
    <xf numFmtId="0" fontId="0" fillId="0" borderId="0" xfId="0" applyAlignment="1"/>
    <xf numFmtId="0" fontId="0" fillId="0" borderId="0" xfId="0" applyAlignment="1">
      <alignment horizontal="left" vertical="center" wrapText="1"/>
    </xf>
    <xf numFmtId="0" fontId="40" fillId="0" borderId="0" xfId="1" applyFont="1" applyAlignment="1">
      <alignment horizontal="right"/>
    </xf>
    <xf numFmtId="0" fontId="40" fillId="0" borderId="0" xfId="0" applyFont="1" applyAlignment="1">
      <alignment horizontal="right"/>
    </xf>
    <xf numFmtId="0" fontId="39" fillId="0" borderId="0" xfId="0" applyFont="1" applyAlignment="1">
      <alignment horizontal="center"/>
    </xf>
    <xf numFmtId="0" fontId="0" fillId="0" borderId="0" xfId="0" applyAlignment="1">
      <alignment horizontal="center"/>
    </xf>
    <xf numFmtId="0" fontId="19" fillId="0" borderId="0" xfId="0" applyFont="1" applyBorder="1" applyAlignment="1">
      <alignment horizontal="left" vertical="top" wrapText="1"/>
    </xf>
    <xf numFmtId="0" fontId="40" fillId="0" borderId="0" xfId="1" applyFont="1" applyAlignment="1">
      <alignment horizontal="left" vertical="top" wrapText="1"/>
    </xf>
    <xf numFmtId="0" fontId="39" fillId="0" borderId="0" xfId="1" applyFont="1" applyAlignment="1">
      <alignment horizontal="center"/>
    </xf>
    <xf numFmtId="49" fontId="39" fillId="0" borderId="0" xfId="1" applyNumberFormat="1" applyFont="1" applyAlignment="1">
      <alignment horizontal="left" vertical="top" wrapText="1"/>
    </xf>
    <xf numFmtId="3" fontId="1" fillId="2" borderId="58" xfId="0" applyNumberFormat="1" applyFont="1" applyFill="1" applyBorder="1" applyAlignment="1">
      <alignment horizontal="left" vertical="top" wrapText="1"/>
    </xf>
    <xf numFmtId="3" fontId="1" fillId="2" borderId="43" xfId="0" applyNumberFormat="1" applyFont="1" applyFill="1" applyBorder="1" applyAlignment="1">
      <alignment horizontal="left" vertical="top" wrapText="1"/>
    </xf>
    <xf numFmtId="3" fontId="1" fillId="2" borderId="29" xfId="0" applyNumberFormat="1" applyFont="1" applyFill="1" applyBorder="1" applyAlignment="1">
      <alignment horizontal="left" vertical="top" wrapText="1"/>
    </xf>
    <xf numFmtId="3" fontId="1" fillId="6" borderId="38" xfId="0" applyNumberFormat="1" applyFont="1" applyFill="1" applyBorder="1" applyAlignment="1">
      <alignment horizontal="left" vertical="top" wrapText="1"/>
    </xf>
    <xf numFmtId="0" fontId="0" fillId="0" borderId="12" xfId="0" applyBorder="1" applyAlignment="1">
      <alignment vertical="top" wrapText="1"/>
    </xf>
    <xf numFmtId="3" fontId="1" fillId="6" borderId="12" xfId="0" applyNumberFormat="1" applyFont="1" applyFill="1" applyBorder="1" applyAlignment="1">
      <alignment horizontal="left" vertical="top" wrapText="1"/>
    </xf>
    <xf numFmtId="0" fontId="0" fillId="0" borderId="36" xfId="0" applyBorder="1" applyAlignment="1">
      <alignment horizontal="left" vertical="top" wrapText="1"/>
    </xf>
    <xf numFmtId="3" fontId="1" fillId="6" borderId="41" xfId="0" applyNumberFormat="1" applyFont="1" applyFill="1" applyBorder="1" applyAlignment="1">
      <alignment horizontal="left" vertical="top" wrapText="1"/>
    </xf>
    <xf numFmtId="0" fontId="0" fillId="0" borderId="102" xfId="0" applyBorder="1" applyAlignment="1">
      <alignment horizontal="left" vertical="top" wrapText="1"/>
    </xf>
    <xf numFmtId="3" fontId="1" fillId="2" borderId="93" xfId="0" applyNumberFormat="1" applyFont="1" applyFill="1" applyBorder="1" applyAlignment="1">
      <alignment horizontal="left" vertical="top" wrapText="1"/>
    </xf>
    <xf numFmtId="0" fontId="17" fillId="0" borderId="37" xfId="0" applyFont="1" applyBorder="1" applyAlignment="1">
      <alignment horizontal="left" vertical="top" wrapText="1"/>
    </xf>
    <xf numFmtId="49" fontId="1" fillId="2" borderId="20" xfId="0" applyNumberFormat="1" applyFont="1" applyFill="1" applyBorder="1" applyAlignment="1">
      <alignment horizontal="left" vertical="top" wrapText="1"/>
    </xf>
    <xf numFmtId="0" fontId="0" fillId="2" borderId="43" xfId="0" applyFill="1" applyBorder="1" applyAlignment="1">
      <alignment horizontal="left" vertical="top" wrapText="1"/>
    </xf>
    <xf numFmtId="0" fontId="0" fillId="2" borderId="29" xfId="0" applyFill="1" applyBorder="1" applyAlignment="1">
      <alignment horizontal="left" vertical="top" wrapText="1"/>
    </xf>
    <xf numFmtId="3" fontId="1" fillId="10" borderId="20" xfId="0" applyNumberFormat="1" applyFont="1" applyFill="1" applyBorder="1" applyAlignment="1">
      <alignment horizontal="left" vertical="top" wrapText="1"/>
    </xf>
    <xf numFmtId="0" fontId="43" fillId="10" borderId="43" xfId="0" applyFont="1" applyFill="1" applyBorder="1" applyAlignment="1">
      <alignment horizontal="left" vertical="top" wrapText="1"/>
    </xf>
    <xf numFmtId="0" fontId="43" fillId="10" borderId="37" xfId="0" applyFont="1" applyFill="1" applyBorder="1" applyAlignment="1">
      <alignment horizontal="left" vertical="top" wrapText="1"/>
    </xf>
    <xf numFmtId="0" fontId="0" fillId="10" borderId="43" xfId="0" applyFill="1" applyBorder="1" applyAlignment="1">
      <alignment horizontal="left" vertical="top" wrapText="1"/>
    </xf>
    <xf numFmtId="164" fontId="1" fillId="6" borderId="38" xfId="0" applyNumberFormat="1" applyFont="1" applyFill="1" applyBorder="1" applyAlignment="1">
      <alignment horizontal="left" vertical="top" wrapText="1"/>
    </xf>
    <xf numFmtId="0" fontId="0" fillId="0" borderId="12" xfId="0" applyBorder="1" applyAlignment="1">
      <alignment horizontal="left" vertical="top" wrapText="1"/>
    </xf>
    <xf numFmtId="0" fontId="1" fillId="6" borderId="38" xfId="0" applyFont="1" applyFill="1" applyBorder="1" applyAlignment="1">
      <alignment horizontal="left" vertical="top" wrapText="1"/>
    </xf>
    <xf numFmtId="3" fontId="1" fillId="10" borderId="38" xfId="0" applyNumberFormat="1" applyFont="1" applyFill="1" applyBorder="1" applyAlignment="1">
      <alignment horizontal="left" vertical="top" wrapText="1"/>
    </xf>
    <xf numFmtId="3" fontId="1" fillId="10" borderId="12" xfId="0" applyNumberFormat="1" applyFont="1" applyFill="1" applyBorder="1" applyAlignment="1">
      <alignment horizontal="left" vertical="top" wrapText="1"/>
    </xf>
    <xf numFmtId="3" fontId="1" fillId="6" borderId="12" xfId="0" applyNumberFormat="1" applyFont="1" applyFill="1" applyBorder="1" applyAlignment="1">
      <alignment horizontal="left" vertical="center" textRotation="90" wrapText="1"/>
    </xf>
    <xf numFmtId="0" fontId="17" fillId="6" borderId="12" xfId="0" applyFont="1" applyFill="1" applyBorder="1" applyAlignment="1">
      <alignment wrapText="1"/>
    </xf>
    <xf numFmtId="3" fontId="3" fillId="6" borderId="38" xfId="0" applyNumberFormat="1" applyFont="1" applyFill="1" applyBorder="1" applyAlignment="1">
      <alignment horizontal="center" vertical="center" textRotation="90" wrapText="1"/>
    </xf>
    <xf numFmtId="0" fontId="0" fillId="6" borderId="36" xfId="0" applyFill="1" applyBorder="1" applyAlignment="1">
      <alignment horizontal="center" vertical="center" textRotation="90" wrapText="1"/>
    </xf>
    <xf numFmtId="3" fontId="1" fillId="6" borderId="38" xfId="0" applyNumberFormat="1" applyFont="1" applyFill="1" applyBorder="1" applyAlignment="1">
      <alignment vertical="top" wrapText="1"/>
    </xf>
    <xf numFmtId="3" fontId="1" fillId="6" borderId="12" xfId="0" applyNumberFormat="1" applyFont="1" applyFill="1" applyBorder="1" applyAlignment="1">
      <alignment vertical="top" wrapText="1"/>
    </xf>
    <xf numFmtId="0" fontId="0" fillId="6" borderId="12" xfId="0" applyFill="1" applyBorder="1" applyAlignment="1">
      <alignment vertical="top" wrapText="1"/>
    </xf>
    <xf numFmtId="3" fontId="3" fillId="6" borderId="38" xfId="0" applyNumberFormat="1" applyFont="1" applyFill="1" applyBorder="1" applyAlignment="1">
      <alignment vertical="center" textRotation="90" wrapText="1"/>
    </xf>
    <xf numFmtId="3" fontId="3" fillId="6" borderId="12" xfId="0" applyNumberFormat="1" applyFont="1" applyFill="1" applyBorder="1" applyAlignment="1">
      <alignment vertical="center" textRotation="90" wrapText="1"/>
    </xf>
    <xf numFmtId="0" fontId="0" fillId="0" borderId="12" xfId="0" applyBorder="1" applyAlignment="1">
      <alignment vertical="center" textRotation="90" wrapText="1"/>
    </xf>
    <xf numFmtId="3" fontId="1" fillId="2" borderId="2" xfId="0" applyNumberFormat="1" applyFont="1" applyFill="1" applyBorder="1" applyAlignment="1">
      <alignment vertical="top" wrapText="1"/>
    </xf>
    <xf numFmtId="3" fontId="1" fillId="2" borderId="11" xfId="0" applyNumberFormat="1" applyFont="1" applyFill="1" applyBorder="1" applyAlignment="1">
      <alignment vertical="top" wrapText="1"/>
    </xf>
    <xf numFmtId="0" fontId="0" fillId="2" borderId="11" xfId="0" applyFill="1" applyBorder="1" applyAlignment="1">
      <alignment vertical="top" wrapText="1"/>
    </xf>
    <xf numFmtId="3" fontId="2" fillId="5" borderId="65" xfId="0" applyNumberFormat="1" applyFont="1" applyFill="1" applyBorder="1" applyAlignment="1">
      <alignment horizontal="right" vertical="top"/>
    </xf>
    <xf numFmtId="3" fontId="2" fillId="5" borderId="66" xfId="0" applyNumberFormat="1" applyFont="1" applyFill="1" applyBorder="1" applyAlignment="1">
      <alignment horizontal="right" vertical="top"/>
    </xf>
    <xf numFmtId="3" fontId="1" fillId="5" borderId="68" xfId="0" applyNumberFormat="1" applyFont="1" applyFill="1" applyBorder="1" applyAlignment="1">
      <alignment horizontal="center" vertical="top" wrapText="1"/>
    </xf>
    <xf numFmtId="3" fontId="1" fillId="5" borderId="65" xfId="0" applyNumberFormat="1" applyFont="1" applyFill="1" applyBorder="1" applyAlignment="1">
      <alignment horizontal="center" vertical="top" wrapText="1"/>
    </xf>
    <xf numFmtId="3" fontId="1" fillId="5" borderId="66" xfId="0" applyNumberFormat="1" applyFont="1" applyFill="1" applyBorder="1" applyAlignment="1">
      <alignment horizontal="center" vertical="top" wrapText="1"/>
    </xf>
    <xf numFmtId="3" fontId="2" fillId="5" borderId="69" xfId="0" applyNumberFormat="1" applyFont="1" applyFill="1" applyBorder="1" applyAlignment="1">
      <alignment horizontal="left" vertical="top"/>
    </xf>
    <xf numFmtId="3" fontId="2" fillId="5" borderId="65" xfId="0" applyNumberFormat="1" applyFont="1" applyFill="1" applyBorder="1" applyAlignment="1">
      <alignment horizontal="left" vertical="top"/>
    </xf>
    <xf numFmtId="3" fontId="2" fillId="5" borderId="66" xfId="0" applyNumberFormat="1" applyFont="1" applyFill="1" applyBorder="1" applyAlignment="1">
      <alignment horizontal="left" vertical="top"/>
    </xf>
    <xf numFmtId="0" fontId="1" fillId="6" borderId="17" xfId="0" applyFont="1" applyFill="1" applyBorder="1" applyAlignment="1">
      <alignment horizontal="left" vertical="top" wrapText="1"/>
    </xf>
    <xf numFmtId="0" fontId="17" fillId="0" borderId="80" xfId="0" applyFont="1" applyBorder="1" applyAlignment="1">
      <alignment horizontal="left" vertical="top" wrapText="1"/>
    </xf>
    <xf numFmtId="3" fontId="2" fillId="0" borderId="3" xfId="0" applyNumberFormat="1" applyFont="1" applyBorder="1" applyAlignment="1">
      <alignment horizontal="center" vertical="top"/>
    </xf>
    <xf numFmtId="3" fontId="2" fillId="0" borderId="12" xfId="0" applyNumberFormat="1" applyFont="1" applyBorder="1" applyAlignment="1">
      <alignment horizontal="center" vertical="top"/>
    </xf>
    <xf numFmtId="3" fontId="2" fillId="0" borderId="24" xfId="0" applyNumberFormat="1" applyFont="1" applyBorder="1" applyAlignment="1">
      <alignment horizontal="center" vertical="top"/>
    </xf>
    <xf numFmtId="3" fontId="9" fillId="0" borderId="38" xfId="0" applyNumberFormat="1" applyFont="1" applyFill="1" applyBorder="1" applyAlignment="1">
      <alignment horizontal="center" vertical="center" textRotation="90" wrapText="1"/>
    </xf>
    <xf numFmtId="3" fontId="9" fillId="0" borderId="12" xfId="0" applyNumberFormat="1" applyFont="1" applyFill="1" applyBorder="1" applyAlignment="1">
      <alignment horizontal="center" vertical="center" textRotation="90" wrapText="1"/>
    </xf>
    <xf numFmtId="0" fontId="0" fillId="0" borderId="36" xfId="0" applyBorder="1" applyAlignment="1">
      <alignment horizontal="center" vertical="center" textRotation="90" wrapText="1"/>
    </xf>
    <xf numFmtId="3" fontId="12" fillId="0" borderId="33" xfId="0" applyNumberFormat="1" applyFont="1" applyFill="1" applyBorder="1" applyAlignment="1">
      <alignment horizontal="center" vertical="top"/>
    </xf>
    <xf numFmtId="49" fontId="1" fillId="7" borderId="38" xfId="0" applyNumberFormat="1" applyFont="1" applyFill="1" applyBorder="1" applyAlignment="1">
      <alignment horizontal="center" vertical="top" wrapText="1"/>
    </xf>
    <xf numFmtId="49" fontId="1" fillId="7" borderId="36" xfId="0" applyNumberFormat="1" applyFont="1" applyFill="1" applyBorder="1" applyAlignment="1">
      <alignment horizontal="center" vertical="top" wrapText="1"/>
    </xf>
    <xf numFmtId="3" fontId="1" fillId="0" borderId="3" xfId="0" applyNumberFormat="1" applyFont="1" applyFill="1" applyBorder="1" applyAlignment="1">
      <alignment horizontal="left" vertical="top" wrapText="1"/>
    </xf>
    <xf numFmtId="3" fontId="1" fillId="0" borderId="24" xfId="0" applyNumberFormat="1" applyFont="1" applyFill="1" applyBorder="1" applyAlignment="1">
      <alignment horizontal="left" vertical="top" wrapText="1"/>
    </xf>
    <xf numFmtId="49" fontId="21" fillId="6" borderId="38" xfId="0" applyNumberFormat="1" applyFont="1" applyFill="1" applyBorder="1" applyAlignment="1">
      <alignment horizontal="left" vertical="top" wrapText="1"/>
    </xf>
    <xf numFmtId="3" fontId="6" fillId="6" borderId="38" xfId="0" applyNumberFormat="1" applyFont="1" applyFill="1" applyBorder="1" applyAlignment="1">
      <alignment vertical="top" wrapText="1"/>
    </xf>
    <xf numFmtId="0" fontId="0" fillId="6" borderId="36" xfId="0" applyFill="1" applyBorder="1" applyAlignment="1">
      <alignment vertical="top" wrapText="1"/>
    </xf>
    <xf numFmtId="3" fontId="6" fillId="6" borderId="3" xfId="0" applyNumberFormat="1" applyFont="1" applyFill="1" applyBorder="1" applyAlignment="1">
      <alignment horizontal="left" vertical="top" wrapText="1"/>
    </xf>
    <xf numFmtId="0" fontId="0" fillId="6" borderId="36" xfId="0" applyFill="1" applyBorder="1" applyAlignment="1">
      <alignment horizontal="left" vertical="top" wrapText="1"/>
    </xf>
    <xf numFmtId="3" fontId="1" fillId="10" borderId="58" xfId="0" applyNumberFormat="1" applyFont="1" applyFill="1" applyBorder="1" applyAlignment="1">
      <alignment horizontal="left" vertical="top" wrapText="1"/>
    </xf>
    <xf numFmtId="3" fontId="1" fillId="0" borderId="38" xfId="0" applyNumberFormat="1" applyFont="1" applyFill="1" applyBorder="1" applyAlignment="1">
      <alignment horizontal="left" vertical="top" wrapText="1"/>
    </xf>
    <xf numFmtId="3" fontId="1" fillId="0" borderId="36" xfId="0" applyNumberFormat="1" applyFont="1" applyFill="1" applyBorder="1" applyAlignment="1">
      <alignment horizontal="left" vertical="top" wrapText="1"/>
    </xf>
    <xf numFmtId="0" fontId="41" fillId="2" borderId="14" xfId="0" applyFont="1" applyFill="1" applyBorder="1" applyAlignment="1">
      <alignment vertical="top" wrapText="1"/>
    </xf>
    <xf numFmtId="0" fontId="42" fillId="2" borderId="42" xfId="0" applyFont="1" applyFill="1" applyBorder="1" applyAlignment="1">
      <alignment vertical="top" wrapText="1"/>
    </xf>
    <xf numFmtId="3" fontId="1" fillId="0" borderId="31" xfId="0" applyNumberFormat="1" applyFont="1" applyBorder="1" applyAlignment="1">
      <alignment horizontal="left" vertical="top" wrapText="1"/>
    </xf>
    <xf numFmtId="3" fontId="1" fillId="0" borderId="21" xfId="0" applyNumberFormat="1" applyFont="1" applyBorder="1" applyAlignment="1">
      <alignment horizontal="left" vertical="top" wrapText="1"/>
    </xf>
    <xf numFmtId="3" fontId="1" fillId="0" borderId="22" xfId="0" applyNumberFormat="1" applyFont="1" applyBorder="1" applyAlignment="1">
      <alignment horizontal="left" vertical="top" wrapText="1"/>
    </xf>
    <xf numFmtId="49" fontId="1" fillId="7" borderId="3" xfId="0" applyNumberFormat="1" applyFont="1" applyFill="1" applyBorder="1" applyAlignment="1">
      <alignment horizontal="left" vertical="top" wrapText="1"/>
    </xf>
    <xf numFmtId="49" fontId="1" fillId="7" borderId="12" xfId="0" applyNumberFormat="1" applyFont="1" applyFill="1" applyBorder="1" applyAlignment="1">
      <alignment horizontal="left" vertical="top" wrapText="1"/>
    </xf>
    <xf numFmtId="49" fontId="1" fillId="7" borderId="24" xfId="0" applyNumberFormat="1" applyFont="1" applyFill="1" applyBorder="1" applyAlignment="1">
      <alignment horizontal="left" vertical="top" wrapText="1"/>
    </xf>
    <xf numFmtId="3" fontId="2" fillId="5" borderId="69" xfId="0" applyNumberFormat="1" applyFont="1" applyFill="1" applyBorder="1" applyAlignment="1">
      <alignment horizontal="right" vertical="top"/>
    </xf>
    <xf numFmtId="3" fontId="2" fillId="5" borderId="1" xfId="0" applyNumberFormat="1" applyFont="1" applyFill="1" applyBorder="1" applyAlignment="1">
      <alignment horizontal="right" vertical="top"/>
    </xf>
    <xf numFmtId="3" fontId="1" fillId="5" borderId="1" xfId="0" applyNumberFormat="1" applyFont="1" applyFill="1" applyBorder="1" applyAlignment="1">
      <alignment horizontal="center" vertical="top" wrapText="1"/>
    </xf>
    <xf numFmtId="3" fontId="1" fillId="5" borderId="27" xfId="0" applyNumberFormat="1" applyFont="1" applyFill="1" applyBorder="1" applyAlignment="1">
      <alignment horizontal="center" vertical="top" wrapText="1"/>
    </xf>
    <xf numFmtId="3" fontId="2" fillId="4" borderId="69" xfId="0" applyNumberFormat="1" applyFont="1" applyFill="1" applyBorder="1" applyAlignment="1">
      <alignment horizontal="right" vertical="top"/>
    </xf>
    <xf numFmtId="3" fontId="2" fillId="4" borderId="65" xfId="0" applyNumberFormat="1" applyFont="1" applyFill="1" applyBorder="1" applyAlignment="1">
      <alignment horizontal="right" vertical="top"/>
    </xf>
    <xf numFmtId="3" fontId="1" fillId="4" borderId="65" xfId="0" applyNumberFormat="1" applyFont="1" applyFill="1" applyBorder="1" applyAlignment="1">
      <alignment horizontal="center" vertical="top"/>
    </xf>
    <xf numFmtId="3" fontId="1" fillId="4" borderId="66" xfId="0" applyNumberFormat="1" applyFont="1" applyFill="1" applyBorder="1" applyAlignment="1">
      <alignment horizontal="center" vertical="top"/>
    </xf>
    <xf numFmtId="3" fontId="2" fillId="4" borderId="2" xfId="0" applyNumberFormat="1" applyFont="1" applyFill="1" applyBorder="1" applyAlignment="1">
      <alignment horizontal="center" vertical="top"/>
    </xf>
    <xf numFmtId="3" fontId="2" fillId="4" borderId="11" xfId="0" applyNumberFormat="1" applyFont="1" applyFill="1" applyBorder="1" applyAlignment="1">
      <alignment horizontal="center" vertical="top"/>
    </xf>
    <xf numFmtId="49" fontId="2" fillId="5" borderId="3" xfId="0" applyNumberFormat="1" applyFont="1" applyFill="1" applyBorder="1" applyAlignment="1">
      <alignment horizontal="center" vertical="top"/>
    </xf>
    <xf numFmtId="49" fontId="2" fillId="5" borderId="12" xfId="0" applyNumberFormat="1" applyFont="1" applyFill="1" applyBorder="1" applyAlignment="1">
      <alignment horizontal="center" vertical="top"/>
    </xf>
    <xf numFmtId="49" fontId="2" fillId="5" borderId="24" xfId="0" applyNumberFormat="1" applyFont="1" applyFill="1" applyBorder="1" applyAlignment="1">
      <alignment horizontal="center" vertical="top"/>
    </xf>
    <xf numFmtId="3" fontId="1" fillId="10" borderId="41" xfId="0" applyNumberFormat="1" applyFont="1" applyFill="1" applyBorder="1" applyAlignment="1">
      <alignment horizontal="left" vertical="top" wrapText="1"/>
    </xf>
    <xf numFmtId="3" fontId="1" fillId="10" borderId="13" xfId="0" applyNumberFormat="1" applyFont="1" applyFill="1" applyBorder="1" applyAlignment="1">
      <alignment horizontal="left" vertical="top" wrapText="1"/>
    </xf>
    <xf numFmtId="0" fontId="0" fillId="10" borderId="25" xfId="0" applyFill="1" applyBorder="1" applyAlignment="1"/>
    <xf numFmtId="3" fontId="17" fillId="6" borderId="13" xfId="0" applyNumberFormat="1" applyFont="1" applyFill="1" applyBorder="1" applyAlignment="1">
      <alignment wrapText="1"/>
    </xf>
    <xf numFmtId="0" fontId="0" fillId="0" borderId="25" xfId="0" applyBorder="1" applyAlignment="1"/>
    <xf numFmtId="3" fontId="2" fillId="6" borderId="13" xfId="0" applyNumberFormat="1" applyFont="1" applyFill="1" applyBorder="1" applyAlignment="1">
      <alignment horizontal="center" vertical="top"/>
    </xf>
    <xf numFmtId="3" fontId="1" fillId="10" borderId="11" xfId="0" applyNumberFormat="1" applyFont="1" applyFill="1" applyBorder="1" applyAlignment="1">
      <alignment horizontal="left" vertical="top" wrapText="1"/>
    </xf>
    <xf numFmtId="0" fontId="0" fillId="10" borderId="23" xfId="0" applyFill="1" applyBorder="1" applyAlignment="1">
      <alignment horizontal="left"/>
    </xf>
    <xf numFmtId="0" fontId="1" fillId="10" borderId="100" xfId="0" applyFont="1" applyFill="1" applyBorder="1" applyAlignment="1">
      <alignment vertical="top" wrapText="1"/>
    </xf>
    <xf numFmtId="0" fontId="0" fillId="10" borderId="23" xfId="0" applyFill="1" applyBorder="1" applyAlignment="1">
      <alignment vertical="top"/>
    </xf>
    <xf numFmtId="3" fontId="1" fillId="10" borderId="17" xfId="0" applyNumberFormat="1" applyFont="1" applyFill="1" applyBorder="1" applyAlignment="1">
      <alignment horizontal="left" vertical="top" wrapText="1"/>
    </xf>
    <xf numFmtId="0" fontId="0" fillId="10" borderId="35" xfId="0" applyFill="1" applyBorder="1" applyAlignment="1">
      <alignment horizontal="left" vertical="top" wrapText="1"/>
    </xf>
    <xf numFmtId="3" fontId="1" fillId="7" borderId="38" xfId="0" applyNumberFormat="1" applyFont="1" applyFill="1" applyBorder="1" applyAlignment="1">
      <alignment horizontal="left" vertical="center" textRotation="90" wrapText="1"/>
    </xf>
    <xf numFmtId="3" fontId="17" fillId="0" borderId="36" xfId="0" applyNumberFormat="1" applyFont="1" applyBorder="1" applyAlignment="1">
      <alignment vertical="center" textRotation="90" wrapText="1"/>
    </xf>
    <xf numFmtId="49" fontId="2" fillId="6" borderId="3" xfId="0" applyNumberFormat="1" applyFont="1" applyFill="1" applyBorder="1" applyAlignment="1">
      <alignment horizontal="center" vertical="top"/>
    </xf>
    <xf numFmtId="49" fontId="2" fillId="6" borderId="12" xfId="0" applyNumberFormat="1" applyFont="1" applyFill="1" applyBorder="1" applyAlignment="1">
      <alignment horizontal="center" vertical="top"/>
    </xf>
    <xf numFmtId="49" fontId="2" fillId="6" borderId="24" xfId="0" applyNumberFormat="1" applyFont="1" applyFill="1" applyBorder="1" applyAlignment="1">
      <alignment horizontal="center" vertical="top"/>
    </xf>
    <xf numFmtId="0" fontId="1" fillId="6" borderId="2" xfId="0" applyFont="1" applyFill="1" applyBorder="1" applyAlignment="1">
      <alignment horizontal="left" vertical="top" wrapText="1"/>
    </xf>
    <xf numFmtId="0" fontId="17" fillId="0" borderId="11" xfId="0" applyFont="1" applyBorder="1" applyAlignment="1">
      <alignment horizontal="left" vertical="top" wrapText="1"/>
    </xf>
    <xf numFmtId="3" fontId="1" fillId="0" borderId="32" xfId="0" applyNumberFormat="1" applyFont="1" applyBorder="1" applyAlignment="1">
      <alignment horizontal="left" vertical="top" wrapText="1"/>
    </xf>
    <xf numFmtId="3" fontId="1" fillId="0" borderId="33" xfId="0" applyNumberFormat="1" applyFont="1" applyBorder="1" applyAlignment="1">
      <alignment horizontal="left" vertical="top" wrapText="1"/>
    </xf>
    <xf numFmtId="3" fontId="1" fillId="0" borderId="44" xfId="0" applyNumberFormat="1" applyFont="1" applyBorder="1" applyAlignment="1">
      <alignment horizontal="left" vertical="top" wrapText="1"/>
    </xf>
    <xf numFmtId="3" fontId="2" fillId="8" borderId="26" xfId="0" applyNumberFormat="1" applyFont="1" applyFill="1" applyBorder="1" applyAlignment="1">
      <alignment horizontal="right" vertical="top" wrapText="1"/>
    </xf>
    <xf numFmtId="3" fontId="2" fillId="8" borderId="1" xfId="0" applyNumberFormat="1" applyFont="1" applyFill="1" applyBorder="1" applyAlignment="1">
      <alignment horizontal="right" vertical="top" wrapText="1"/>
    </xf>
    <xf numFmtId="3" fontId="2" fillId="8" borderId="27" xfId="0" applyNumberFormat="1" applyFont="1" applyFill="1" applyBorder="1" applyAlignment="1">
      <alignment horizontal="right" vertical="top" wrapText="1"/>
    </xf>
    <xf numFmtId="3" fontId="2" fillId="3" borderId="31" xfId="0" applyNumberFormat="1" applyFont="1" applyFill="1" applyBorder="1" applyAlignment="1">
      <alignment horizontal="right" vertical="top" wrapText="1"/>
    </xf>
    <xf numFmtId="3" fontId="2" fillId="3" borderId="21" xfId="0" applyNumberFormat="1" applyFont="1" applyFill="1" applyBorder="1" applyAlignment="1">
      <alignment horizontal="right" vertical="top" wrapText="1"/>
    </xf>
    <xf numFmtId="3" fontId="2" fillId="3" borderId="22" xfId="0" applyNumberFormat="1" applyFont="1" applyFill="1" applyBorder="1" applyAlignment="1">
      <alignment horizontal="right" vertical="top" wrapText="1"/>
    </xf>
    <xf numFmtId="3" fontId="1" fillId="7" borderId="32" xfId="0" applyNumberFormat="1" applyFont="1" applyFill="1" applyBorder="1" applyAlignment="1">
      <alignment horizontal="left" vertical="top" wrapText="1"/>
    </xf>
    <xf numFmtId="3" fontId="1" fillId="7" borderId="33" xfId="0" applyNumberFormat="1" applyFont="1" applyFill="1" applyBorder="1" applyAlignment="1">
      <alignment horizontal="left" vertical="top" wrapText="1"/>
    </xf>
    <xf numFmtId="3" fontId="1" fillId="7" borderId="44" xfId="0" applyNumberFormat="1" applyFont="1" applyFill="1" applyBorder="1" applyAlignment="1">
      <alignment horizontal="left" vertical="top" wrapText="1"/>
    </xf>
    <xf numFmtId="3" fontId="1" fillId="8" borderId="31" xfId="0" applyNumberFormat="1" applyFont="1" applyFill="1" applyBorder="1" applyAlignment="1">
      <alignment horizontal="left" vertical="top" wrapText="1"/>
    </xf>
    <xf numFmtId="3" fontId="1" fillId="8" borderId="21" xfId="0" applyNumberFormat="1" applyFont="1" applyFill="1" applyBorder="1" applyAlignment="1">
      <alignment horizontal="left" vertical="top" wrapText="1"/>
    </xf>
    <xf numFmtId="3" fontId="1" fillId="8" borderId="22" xfId="0" applyNumberFormat="1" applyFont="1" applyFill="1" applyBorder="1" applyAlignment="1">
      <alignment horizontal="left" vertical="top" wrapText="1"/>
    </xf>
    <xf numFmtId="3" fontId="1" fillId="6" borderId="31" xfId="0" applyNumberFormat="1" applyFont="1" applyFill="1" applyBorder="1" applyAlignment="1">
      <alignment horizontal="left" vertical="top" wrapText="1"/>
    </xf>
    <xf numFmtId="0" fontId="0" fillId="6" borderId="21" xfId="0" applyFill="1" applyBorder="1" applyAlignment="1">
      <alignment horizontal="left" vertical="top" wrapText="1"/>
    </xf>
    <xf numFmtId="0" fontId="0" fillId="6" borderId="22" xfId="0" applyFill="1" applyBorder="1" applyAlignment="1">
      <alignment horizontal="left" vertical="top" wrapText="1"/>
    </xf>
    <xf numFmtId="3" fontId="2" fillId="3" borderId="42" xfId="0" applyNumberFormat="1" applyFont="1" applyFill="1" applyBorder="1" applyAlignment="1">
      <alignment horizontal="right" vertical="top" wrapText="1"/>
    </xf>
    <xf numFmtId="3" fontId="2" fillId="3" borderId="62" xfId="0" applyNumberFormat="1" applyFont="1" applyFill="1" applyBorder="1" applyAlignment="1">
      <alignment horizontal="right" vertical="top" wrapText="1"/>
    </xf>
    <xf numFmtId="3" fontId="2" fillId="3" borderId="61" xfId="0" applyNumberFormat="1" applyFont="1" applyFill="1" applyBorder="1" applyAlignment="1">
      <alignment horizontal="right" vertical="top" wrapText="1"/>
    </xf>
    <xf numFmtId="3" fontId="2" fillId="8" borderId="31" xfId="0" applyNumberFormat="1" applyFont="1" applyFill="1" applyBorder="1" applyAlignment="1">
      <alignment horizontal="right" wrapText="1"/>
    </xf>
    <xf numFmtId="3" fontId="17" fillId="8" borderId="21" xfId="0" applyNumberFormat="1" applyFont="1" applyFill="1" applyBorder="1" applyAlignment="1">
      <alignment horizontal="right" wrapText="1"/>
    </xf>
    <xf numFmtId="3" fontId="17" fillId="8" borderId="22" xfId="0" applyNumberFormat="1" applyFont="1" applyFill="1" applyBorder="1" applyAlignment="1">
      <alignment horizontal="right" wrapText="1"/>
    </xf>
    <xf numFmtId="3" fontId="1" fillId="0" borderId="42" xfId="0" applyNumberFormat="1" applyFont="1" applyBorder="1" applyAlignment="1">
      <alignment horizontal="left" vertical="top" wrapText="1"/>
    </xf>
    <xf numFmtId="3" fontId="1" fillId="0" borderId="62" xfId="0" applyNumberFormat="1" applyFont="1" applyBorder="1" applyAlignment="1">
      <alignment horizontal="left" vertical="top" wrapText="1"/>
    </xf>
    <xf numFmtId="3" fontId="1" fillId="0" borderId="61" xfId="0" applyNumberFormat="1" applyFont="1" applyBorder="1" applyAlignment="1">
      <alignment horizontal="left" vertical="top" wrapText="1"/>
    </xf>
    <xf numFmtId="3" fontId="2" fillId="3" borderId="69" xfId="0" applyNumberFormat="1" applyFont="1" applyFill="1" applyBorder="1" applyAlignment="1">
      <alignment horizontal="right" vertical="top"/>
    </xf>
    <xf numFmtId="3" fontId="2" fillId="3" borderId="65" xfId="0" applyNumberFormat="1" applyFont="1" applyFill="1" applyBorder="1" applyAlignment="1">
      <alignment horizontal="right" vertical="top"/>
    </xf>
    <xf numFmtId="3" fontId="1" fillId="3" borderId="65" xfId="0" applyNumberFormat="1" applyFont="1" applyFill="1" applyBorder="1" applyAlignment="1">
      <alignment horizontal="center" vertical="top"/>
    </xf>
    <xf numFmtId="3" fontId="1" fillId="3" borderId="66" xfId="0" applyNumberFormat="1" applyFont="1" applyFill="1" applyBorder="1" applyAlignment="1">
      <alignment horizontal="center" vertical="top"/>
    </xf>
    <xf numFmtId="0" fontId="3" fillId="0" borderId="0" xfId="0" applyNumberFormat="1" applyFont="1" applyFill="1" applyBorder="1" applyAlignment="1">
      <alignment horizontal="left" vertical="top" wrapText="1"/>
    </xf>
    <xf numFmtId="3" fontId="2" fillId="0" borderId="1" xfId="0" applyNumberFormat="1" applyFont="1" applyFill="1" applyBorder="1" applyAlignment="1">
      <alignment horizontal="center" vertical="top" wrapText="1"/>
    </xf>
    <xf numFmtId="3" fontId="1" fillId="6" borderId="77" xfId="0" applyNumberFormat="1" applyFont="1" applyFill="1" applyBorder="1" applyAlignment="1">
      <alignment vertical="top" wrapText="1"/>
    </xf>
    <xf numFmtId="3" fontId="1" fillId="6" borderId="59" xfId="0" applyNumberFormat="1" applyFont="1" applyFill="1" applyBorder="1" applyAlignment="1">
      <alignment vertical="top" wrapText="1"/>
    </xf>
    <xf numFmtId="0" fontId="1" fillId="6" borderId="75" xfId="0" applyFont="1" applyFill="1" applyBorder="1" applyAlignment="1">
      <alignment horizontal="left" vertical="top" wrapText="1"/>
    </xf>
    <xf numFmtId="0" fontId="5" fillId="6" borderId="0" xfId="0" applyFont="1" applyFill="1" applyBorder="1" applyAlignment="1">
      <alignment horizontal="left" vertical="top" wrapText="1"/>
    </xf>
    <xf numFmtId="0" fontId="5" fillId="0" borderId="1" xfId="0" applyFont="1" applyBorder="1" applyAlignment="1">
      <alignment horizontal="left" vertical="top" wrapText="1"/>
    </xf>
    <xf numFmtId="0" fontId="1" fillId="2" borderId="11" xfId="0" applyFont="1" applyFill="1" applyBorder="1" applyAlignment="1">
      <alignment horizontal="left" vertical="top"/>
    </xf>
    <xf numFmtId="0" fontId="0" fillId="2" borderId="23" xfId="0" applyFill="1" applyBorder="1" applyAlignment="1"/>
    <xf numFmtId="3" fontId="1" fillId="6" borderId="17" xfId="0" applyNumberFormat="1" applyFont="1" applyFill="1" applyBorder="1" applyAlignment="1">
      <alignment horizontal="left" vertical="top" wrapText="1"/>
    </xf>
    <xf numFmtId="0" fontId="0" fillId="0" borderId="11" xfId="0" applyBorder="1" applyAlignment="1">
      <alignment horizontal="left" vertical="top" wrapText="1"/>
    </xf>
    <xf numFmtId="3" fontId="2" fillId="5" borderId="69" xfId="0" applyNumberFormat="1" applyFont="1" applyFill="1" applyBorder="1" applyAlignment="1">
      <alignment horizontal="left" vertical="top" wrapText="1"/>
    </xf>
    <xf numFmtId="3" fontId="2" fillId="5" borderId="65" xfId="0" applyNumberFormat="1" applyFont="1" applyFill="1" applyBorder="1" applyAlignment="1">
      <alignment horizontal="left" vertical="top" wrapText="1"/>
    </xf>
    <xf numFmtId="3" fontId="2" fillId="5" borderId="1" xfId="0" applyNumberFormat="1" applyFont="1" applyFill="1" applyBorder="1" applyAlignment="1">
      <alignment horizontal="left" vertical="top" wrapText="1"/>
    </xf>
    <xf numFmtId="3" fontId="2" fillId="5" borderId="66" xfId="0" applyNumberFormat="1" applyFont="1" applyFill="1" applyBorder="1" applyAlignment="1">
      <alignment horizontal="left" vertical="top" wrapText="1"/>
    </xf>
    <xf numFmtId="3" fontId="1" fillId="6" borderId="3" xfId="0" applyNumberFormat="1" applyFont="1" applyFill="1" applyBorder="1" applyAlignment="1">
      <alignment horizontal="left" vertical="top" wrapText="1"/>
    </xf>
    <xf numFmtId="0" fontId="17" fillId="0" borderId="12" xfId="0" applyFont="1" applyBorder="1" applyAlignment="1">
      <alignment horizontal="left" vertical="top" wrapText="1"/>
    </xf>
    <xf numFmtId="49" fontId="12" fillId="4" borderId="8" xfId="0" applyNumberFormat="1" applyFont="1" applyFill="1" applyBorder="1" applyAlignment="1">
      <alignment horizontal="center" vertical="top"/>
    </xf>
    <xf numFmtId="49" fontId="12" fillId="4" borderId="14" xfId="0" applyNumberFormat="1" applyFont="1" applyFill="1" applyBorder="1" applyAlignment="1">
      <alignment horizontal="center" vertical="top"/>
    </xf>
    <xf numFmtId="49" fontId="12" fillId="4" borderId="70" xfId="0" applyNumberFormat="1" applyFont="1" applyFill="1" applyBorder="1" applyAlignment="1">
      <alignment horizontal="center" vertical="top"/>
    </xf>
    <xf numFmtId="49" fontId="12" fillId="4" borderId="45" xfId="0" applyNumberFormat="1" applyFont="1" applyFill="1" applyBorder="1" applyAlignment="1">
      <alignment horizontal="center" vertical="top"/>
    </xf>
    <xf numFmtId="49" fontId="12" fillId="5" borderId="49" xfId="0" applyNumberFormat="1" applyFont="1" applyFill="1" applyBorder="1" applyAlignment="1">
      <alignment horizontal="center" vertical="top"/>
    </xf>
    <xf numFmtId="49" fontId="12" fillId="5" borderId="12" xfId="0" applyNumberFormat="1" applyFont="1" applyFill="1" applyBorder="1" applyAlignment="1">
      <alignment horizontal="center" vertical="top"/>
    </xf>
    <xf numFmtId="49" fontId="12" fillId="5" borderId="38" xfId="0" applyNumberFormat="1" applyFont="1" applyFill="1" applyBorder="1" applyAlignment="1">
      <alignment horizontal="center" vertical="top"/>
    </xf>
    <xf numFmtId="49" fontId="12" fillId="5" borderId="78" xfId="0" applyNumberFormat="1" applyFont="1" applyFill="1" applyBorder="1" applyAlignment="1">
      <alignment horizontal="center" vertical="top"/>
    </xf>
    <xf numFmtId="49" fontId="12" fillId="6" borderId="9" xfId="0" applyNumberFormat="1" applyFont="1" applyFill="1" applyBorder="1" applyAlignment="1">
      <alignment horizontal="center" vertical="top"/>
    </xf>
    <xf numFmtId="49" fontId="12" fillId="6" borderId="0" xfId="0" applyNumberFormat="1" applyFont="1" applyFill="1" applyBorder="1" applyAlignment="1">
      <alignment horizontal="center" vertical="top"/>
    </xf>
    <xf numFmtId="49" fontId="12" fillId="6" borderId="73" xfId="0" applyNumberFormat="1" applyFont="1" applyFill="1" applyBorder="1" applyAlignment="1">
      <alignment horizontal="center" vertical="top"/>
    </xf>
    <xf numFmtId="49" fontId="12" fillId="6" borderId="56" xfId="0" applyNumberFormat="1" applyFont="1" applyFill="1" applyBorder="1" applyAlignment="1">
      <alignment horizontal="center" vertical="top"/>
    </xf>
    <xf numFmtId="3" fontId="1" fillId="6" borderId="50" xfId="0" applyNumberFormat="1" applyFont="1" applyFill="1" applyBorder="1" applyAlignment="1">
      <alignment horizontal="left" vertical="top" wrapText="1"/>
    </xf>
    <xf numFmtId="3" fontId="1" fillId="6" borderId="13" xfId="0" applyNumberFormat="1" applyFont="1" applyFill="1" applyBorder="1" applyAlignment="1">
      <alignment horizontal="left" vertical="top" wrapText="1"/>
    </xf>
    <xf numFmtId="3" fontId="1" fillId="6" borderId="79" xfId="0" applyNumberFormat="1" applyFont="1" applyFill="1" applyBorder="1" applyAlignment="1">
      <alignment horizontal="left" vertical="top" wrapText="1"/>
    </xf>
    <xf numFmtId="3" fontId="2" fillId="6" borderId="3" xfId="0" applyNumberFormat="1" applyFont="1" applyFill="1" applyBorder="1" applyAlignment="1">
      <alignment horizontal="center" vertical="top" wrapText="1"/>
    </xf>
    <xf numFmtId="3" fontId="2" fillId="6" borderId="12" xfId="0" applyNumberFormat="1" applyFont="1" applyFill="1" applyBorder="1" applyAlignment="1">
      <alignment horizontal="center" vertical="top" wrapText="1"/>
    </xf>
    <xf numFmtId="3" fontId="1" fillId="6" borderId="12" xfId="0" applyNumberFormat="1" applyFont="1" applyFill="1" applyBorder="1" applyAlignment="1">
      <alignment horizontal="center" vertical="top" wrapText="1"/>
    </xf>
    <xf numFmtId="3" fontId="1" fillId="6" borderId="24" xfId="0" applyNumberFormat="1" applyFont="1" applyFill="1" applyBorder="1" applyAlignment="1">
      <alignment horizontal="center" vertical="top" wrapText="1"/>
    </xf>
    <xf numFmtId="3" fontId="24" fillId="6" borderId="58" xfId="0" applyNumberFormat="1" applyFont="1" applyFill="1" applyBorder="1" applyAlignment="1">
      <alignment horizontal="justify" vertical="top" wrapText="1"/>
    </xf>
    <xf numFmtId="3" fontId="24" fillId="6" borderId="43" xfId="0" applyNumberFormat="1" applyFont="1" applyFill="1" applyBorder="1" applyAlignment="1">
      <alignment horizontal="justify" vertical="top" wrapText="1"/>
    </xf>
    <xf numFmtId="3" fontId="24" fillId="6" borderId="29" xfId="0" applyNumberFormat="1" applyFont="1" applyFill="1" applyBorder="1" applyAlignment="1">
      <alignment horizontal="justify" vertical="top" wrapText="1"/>
    </xf>
    <xf numFmtId="49" fontId="2" fillId="6" borderId="13" xfId="0" applyNumberFormat="1" applyFont="1" applyFill="1" applyBorder="1" applyAlignment="1">
      <alignment horizontal="center" vertical="top"/>
    </xf>
    <xf numFmtId="0" fontId="0" fillId="0" borderId="24" xfId="0" applyBorder="1" applyAlignment="1">
      <alignment vertical="center" textRotation="90" wrapText="1"/>
    </xf>
    <xf numFmtId="3" fontId="1" fillId="7" borderId="12" xfId="0" applyNumberFormat="1" applyFont="1" applyFill="1" applyBorder="1" applyAlignment="1">
      <alignment horizontal="left" vertical="center" textRotation="90" wrapText="1"/>
    </xf>
    <xf numFmtId="3" fontId="17" fillId="0" borderId="12" xfId="0" applyNumberFormat="1" applyFont="1" applyBorder="1" applyAlignment="1">
      <alignment vertical="center" textRotation="90" wrapText="1"/>
    </xf>
    <xf numFmtId="3" fontId="2" fillId="0" borderId="38" xfId="0" applyNumberFormat="1" applyFont="1" applyBorder="1" applyAlignment="1">
      <alignment horizontal="center" vertical="top" wrapText="1"/>
    </xf>
    <xf numFmtId="3" fontId="2" fillId="0" borderId="12" xfId="0" applyNumberFormat="1" applyFont="1" applyBorder="1" applyAlignment="1">
      <alignment horizontal="center" vertical="top" wrapText="1"/>
    </xf>
    <xf numFmtId="3" fontId="2" fillId="0" borderId="36" xfId="0" applyNumberFormat="1" applyFont="1" applyBorder="1" applyAlignment="1">
      <alignment horizontal="center" vertical="top" wrapText="1"/>
    </xf>
    <xf numFmtId="3" fontId="12" fillId="4" borderId="42" xfId="0" applyNumberFormat="1" applyFont="1" applyFill="1" applyBorder="1" applyAlignment="1">
      <alignment horizontal="center" vertical="top"/>
    </xf>
    <xf numFmtId="3" fontId="12" fillId="4" borderId="31" xfId="0" applyNumberFormat="1" applyFont="1" applyFill="1" applyBorder="1" applyAlignment="1">
      <alignment horizontal="center" vertical="top"/>
    </xf>
    <xf numFmtId="3" fontId="12" fillId="4" borderId="70" xfId="0" applyNumberFormat="1" applyFont="1" applyFill="1" applyBorder="1" applyAlignment="1">
      <alignment horizontal="center" vertical="top"/>
    </xf>
    <xf numFmtId="3" fontId="12" fillId="5" borderId="36" xfId="0" applyNumberFormat="1" applyFont="1" applyFill="1" applyBorder="1" applyAlignment="1">
      <alignment horizontal="center" vertical="top"/>
    </xf>
    <xf numFmtId="3" fontId="12" fillId="5" borderId="33" xfId="0" applyNumberFormat="1" applyFont="1" applyFill="1" applyBorder="1" applyAlignment="1">
      <alignment horizontal="center" vertical="top"/>
    </xf>
    <xf numFmtId="3" fontId="12" fillId="5" borderId="38" xfId="0" applyNumberFormat="1" applyFont="1" applyFill="1" applyBorder="1" applyAlignment="1">
      <alignment horizontal="center" vertical="top"/>
    </xf>
    <xf numFmtId="3" fontId="12" fillId="6" borderId="54" xfId="0" applyNumberFormat="1" applyFont="1" applyFill="1" applyBorder="1" applyAlignment="1">
      <alignment horizontal="center" vertical="top"/>
    </xf>
    <xf numFmtId="3" fontId="12" fillId="6" borderId="19" xfId="0" applyNumberFormat="1" applyFont="1" applyFill="1" applyBorder="1" applyAlignment="1">
      <alignment horizontal="center" vertical="top"/>
    </xf>
    <xf numFmtId="3" fontId="12" fillId="6" borderId="72" xfId="0" applyNumberFormat="1" applyFont="1" applyFill="1" applyBorder="1" applyAlignment="1">
      <alignment horizontal="center" vertical="top"/>
    </xf>
    <xf numFmtId="0" fontId="1" fillId="2" borderId="41" xfId="0" applyFont="1" applyFill="1" applyBorder="1" applyAlignment="1">
      <alignment vertical="top" wrapText="1"/>
    </xf>
    <xf numFmtId="0" fontId="17" fillId="2" borderId="13" xfId="0" applyFont="1" applyFill="1" applyBorder="1" applyAlignment="1">
      <alignment vertical="top" wrapText="1"/>
    </xf>
    <xf numFmtId="0" fontId="0" fillId="2" borderId="25" xfId="0" applyFill="1" applyBorder="1" applyAlignment="1"/>
    <xf numFmtId="3" fontId="13" fillId="6" borderId="18" xfId="0" applyNumberFormat="1" applyFont="1" applyFill="1" applyBorder="1" applyAlignment="1">
      <alignment horizontal="left" vertical="top" wrapText="1"/>
    </xf>
    <xf numFmtId="3" fontId="2" fillId="4" borderId="11" xfId="0" applyNumberFormat="1" applyFont="1" applyFill="1" applyBorder="1" applyAlignment="1">
      <alignment horizontal="center" vertical="top" wrapText="1"/>
    </xf>
    <xf numFmtId="3" fontId="2" fillId="5" borderId="12" xfId="0" applyNumberFormat="1" applyFont="1" applyFill="1" applyBorder="1" applyAlignment="1">
      <alignment horizontal="center" vertical="top" wrapText="1"/>
    </xf>
    <xf numFmtId="3" fontId="1" fillId="6" borderId="60" xfId="0" applyNumberFormat="1" applyFont="1" applyFill="1" applyBorder="1" applyAlignment="1">
      <alignment horizontal="left" vertical="top" wrapText="1"/>
    </xf>
    <xf numFmtId="3" fontId="1" fillId="6" borderId="4" xfId="0" applyNumberFormat="1" applyFont="1" applyFill="1" applyBorder="1" applyAlignment="1">
      <alignment horizontal="left" vertical="top" wrapText="1"/>
    </xf>
    <xf numFmtId="3" fontId="1" fillId="6" borderId="25" xfId="0" applyNumberFormat="1" applyFont="1" applyFill="1" applyBorder="1" applyAlignment="1">
      <alignment horizontal="left" vertical="top" wrapText="1"/>
    </xf>
    <xf numFmtId="3" fontId="2" fillId="0" borderId="3" xfId="0" applyNumberFormat="1" applyFont="1" applyFill="1" applyBorder="1" applyAlignment="1">
      <alignment horizontal="center" vertical="top" wrapText="1"/>
    </xf>
    <xf numFmtId="3" fontId="2" fillId="0" borderId="12" xfId="0" applyNumberFormat="1" applyFont="1" applyFill="1" applyBorder="1" applyAlignment="1">
      <alignment horizontal="center" vertical="top" wrapText="1"/>
    </xf>
    <xf numFmtId="3" fontId="2" fillId="0" borderId="24" xfId="0" applyNumberFormat="1" applyFont="1" applyFill="1" applyBorder="1" applyAlignment="1">
      <alignment horizontal="center" vertical="top" wrapText="1"/>
    </xf>
    <xf numFmtId="3" fontId="12" fillId="0" borderId="49" xfId="0" applyNumberFormat="1" applyFont="1" applyFill="1" applyBorder="1" applyAlignment="1">
      <alignment horizontal="center" vertical="top"/>
    </xf>
    <xf numFmtId="3" fontId="12" fillId="0" borderId="12" xfId="0" applyNumberFormat="1" applyFont="1" applyFill="1" applyBorder="1" applyAlignment="1">
      <alignment horizontal="center" vertical="top"/>
    </xf>
    <xf numFmtId="3" fontId="12" fillId="0" borderId="38" xfId="0" applyNumberFormat="1" applyFont="1" applyFill="1" applyBorder="1" applyAlignment="1">
      <alignment horizontal="center" vertical="top"/>
    </xf>
    <xf numFmtId="3" fontId="12" fillId="0" borderId="78" xfId="0" applyNumberFormat="1" applyFont="1" applyFill="1" applyBorder="1" applyAlignment="1">
      <alignment horizontal="center" vertical="top"/>
    </xf>
    <xf numFmtId="49" fontId="2" fillId="4" borderId="2" xfId="0" applyNumberFormat="1" applyFont="1" applyFill="1" applyBorder="1" applyAlignment="1">
      <alignment horizontal="center" vertical="top"/>
    </xf>
    <xf numFmtId="49" fontId="2" fillId="4" borderId="11" xfId="0" applyNumberFormat="1" applyFont="1" applyFill="1" applyBorder="1" applyAlignment="1">
      <alignment horizontal="center" vertical="top"/>
    </xf>
    <xf numFmtId="3" fontId="2" fillId="5" borderId="3"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2" fillId="6" borderId="3" xfId="0" applyNumberFormat="1" applyFont="1" applyFill="1" applyBorder="1" applyAlignment="1">
      <alignment horizontal="center" vertical="top"/>
    </xf>
    <xf numFmtId="3" fontId="2" fillId="6" borderId="12" xfId="0" applyNumberFormat="1" applyFont="1" applyFill="1" applyBorder="1" applyAlignment="1">
      <alignment horizontal="center" vertical="top"/>
    </xf>
    <xf numFmtId="3" fontId="3" fillId="0" borderId="38" xfId="0" applyNumberFormat="1" applyFont="1" applyFill="1" applyBorder="1" applyAlignment="1">
      <alignment horizontal="center" vertical="center" textRotation="90" wrapText="1"/>
    </xf>
    <xf numFmtId="3" fontId="3" fillId="0" borderId="12" xfId="0" applyNumberFormat="1" applyFont="1" applyFill="1" applyBorder="1" applyAlignment="1">
      <alignment horizontal="center" vertical="center" textRotation="90" wrapText="1"/>
    </xf>
    <xf numFmtId="3" fontId="13" fillId="10" borderId="18" xfId="0" applyNumberFormat="1" applyFont="1" applyFill="1" applyBorder="1" applyAlignment="1">
      <alignment horizontal="left" vertical="top" wrapText="1"/>
    </xf>
    <xf numFmtId="3" fontId="2" fillId="7" borderId="38" xfId="0" applyNumberFormat="1" applyFont="1" applyFill="1" applyBorder="1" applyAlignment="1">
      <alignment horizontal="center" vertical="center" wrapText="1"/>
    </xf>
    <xf numFmtId="3" fontId="28" fillId="0" borderId="36" xfId="0" applyNumberFormat="1" applyFont="1" applyBorder="1" applyAlignment="1">
      <alignment horizontal="center" vertical="center" wrapText="1"/>
    </xf>
    <xf numFmtId="3" fontId="1" fillId="6" borderId="36" xfId="0" applyNumberFormat="1" applyFont="1" applyFill="1" applyBorder="1" applyAlignment="1">
      <alignment vertical="top" wrapText="1"/>
    </xf>
    <xf numFmtId="3" fontId="1" fillId="10" borderId="12" xfId="0" applyNumberFormat="1" applyFont="1" applyFill="1" applyBorder="1" applyAlignment="1">
      <alignment vertical="top" wrapText="1"/>
    </xf>
    <xf numFmtId="3" fontId="1" fillId="10" borderId="36" xfId="0" applyNumberFormat="1" applyFont="1" applyFill="1" applyBorder="1" applyAlignment="1">
      <alignment vertical="top" wrapText="1"/>
    </xf>
    <xf numFmtId="49" fontId="3" fillId="6" borderId="12" xfId="0" applyNumberFormat="1" applyFont="1" applyFill="1" applyBorder="1" applyAlignment="1">
      <alignment vertical="center" textRotation="90" shrinkToFit="1"/>
    </xf>
    <xf numFmtId="0" fontId="23" fillId="0" borderId="36" xfId="0" applyFont="1" applyBorder="1" applyAlignment="1">
      <alignment vertical="center" textRotation="90" shrinkToFit="1"/>
    </xf>
    <xf numFmtId="49" fontId="1" fillId="6" borderId="38" xfId="0" applyNumberFormat="1" applyFont="1" applyFill="1" applyBorder="1" applyAlignment="1">
      <alignment horizontal="center" vertical="center" textRotation="90" wrapText="1"/>
    </xf>
    <xf numFmtId="3" fontId="1" fillId="7" borderId="2" xfId="0" applyNumberFormat="1" applyFont="1" applyFill="1" applyBorder="1" applyAlignment="1">
      <alignment horizontal="left" vertical="top" wrapText="1"/>
    </xf>
    <xf numFmtId="3" fontId="1" fillId="7" borderId="23" xfId="0" applyNumberFormat="1" applyFont="1" applyFill="1" applyBorder="1" applyAlignment="1">
      <alignment horizontal="left" vertical="top" wrapText="1"/>
    </xf>
    <xf numFmtId="3" fontId="1" fillId="10" borderId="3" xfId="0" applyNumberFormat="1" applyFont="1" applyFill="1" applyBorder="1" applyAlignment="1">
      <alignment vertical="top" wrapText="1"/>
    </xf>
    <xf numFmtId="0" fontId="17" fillId="10" borderId="12" xfId="0" applyFont="1" applyFill="1" applyBorder="1" applyAlignment="1">
      <alignment vertical="top" wrapText="1"/>
    </xf>
    <xf numFmtId="3" fontId="21" fillId="6" borderId="90" xfId="0" applyNumberFormat="1" applyFont="1" applyFill="1" applyBorder="1" applyAlignment="1">
      <alignment horizontal="center" vertical="top"/>
    </xf>
    <xf numFmtId="0" fontId="0" fillId="0" borderId="36" xfId="0" applyBorder="1" applyAlignment="1">
      <alignment vertical="top"/>
    </xf>
    <xf numFmtId="0" fontId="1" fillId="0" borderId="0" xfId="0" applyNumberFormat="1" applyFont="1" applyFill="1" applyBorder="1" applyAlignment="1">
      <alignment horizontal="left" vertical="center" wrapText="1"/>
    </xf>
    <xf numFmtId="3" fontId="2" fillId="0" borderId="5" xfId="0" applyNumberFormat="1" applyFont="1" applyBorder="1" applyAlignment="1">
      <alignment horizontal="center" vertical="center" wrapText="1"/>
    </xf>
    <xf numFmtId="3" fontId="2" fillId="0" borderId="75" xfId="0" applyNumberFormat="1" applyFont="1" applyBorder="1" applyAlignment="1">
      <alignment horizontal="center" vertical="center" wrapText="1"/>
    </xf>
    <xf numFmtId="3" fontId="2" fillId="0" borderId="6" xfId="0" applyNumberFormat="1" applyFont="1" applyBorder="1" applyAlignment="1">
      <alignment horizontal="center" vertical="center" wrapText="1"/>
    </xf>
    <xf numFmtId="0" fontId="0" fillId="0" borderId="26" xfId="0" applyBorder="1" applyAlignment="1">
      <alignment horizontal="center" vertical="center" wrapText="1"/>
    </xf>
    <xf numFmtId="0" fontId="0" fillId="0" borderId="1" xfId="0" applyBorder="1" applyAlignment="1">
      <alignment horizontal="center" vertical="center" wrapText="1"/>
    </xf>
    <xf numFmtId="0" fontId="0" fillId="0" borderId="27" xfId="0" applyBorder="1" applyAlignment="1">
      <alignment horizontal="center" vertical="center" wrapText="1"/>
    </xf>
    <xf numFmtId="3" fontId="2" fillId="0" borderId="2" xfId="0" applyNumberFormat="1" applyFont="1" applyBorder="1" applyAlignment="1">
      <alignment horizontal="center" vertical="center" wrapText="1"/>
    </xf>
    <xf numFmtId="3" fontId="2" fillId="0" borderId="23" xfId="0" applyNumberFormat="1" applyFont="1" applyBorder="1" applyAlignment="1">
      <alignment horizontal="center" vertical="center" wrapText="1"/>
    </xf>
    <xf numFmtId="3" fontId="2" fillId="0" borderId="7" xfId="0" applyNumberFormat="1" applyFont="1" applyBorder="1" applyAlignment="1">
      <alignment horizontal="center" vertical="center" wrapText="1"/>
    </xf>
    <xf numFmtId="3" fontId="2" fillId="0" borderId="28" xfId="0" applyNumberFormat="1" applyFont="1" applyBorder="1" applyAlignment="1">
      <alignment horizontal="center" vertical="center" wrapText="1"/>
    </xf>
    <xf numFmtId="0" fontId="21" fillId="6" borderId="100" xfId="0" applyFont="1" applyFill="1" applyBorder="1" applyAlignment="1">
      <alignment horizontal="left" vertical="top" wrapText="1"/>
    </xf>
    <xf numFmtId="0" fontId="0" fillId="0" borderId="35" xfId="0" applyBorder="1" applyAlignment="1">
      <alignment vertical="top"/>
    </xf>
    <xf numFmtId="3" fontId="21" fillId="6" borderId="101" xfId="0" applyNumberFormat="1" applyFont="1" applyFill="1" applyBorder="1" applyAlignment="1">
      <alignment horizontal="center" vertical="top"/>
    </xf>
    <xf numFmtId="0" fontId="0" fillId="0" borderId="60" xfId="0" applyBorder="1" applyAlignment="1">
      <alignment vertical="top"/>
    </xf>
    <xf numFmtId="3" fontId="1" fillId="2" borderId="4" xfId="0" applyNumberFormat="1" applyFont="1" applyFill="1" applyBorder="1" applyAlignment="1">
      <alignment horizontal="left" vertical="top" wrapText="1"/>
    </xf>
    <xf numFmtId="3" fontId="1" fillId="2" borderId="13" xfId="0" applyNumberFormat="1" applyFont="1" applyFill="1" applyBorder="1" applyAlignment="1">
      <alignment horizontal="left" vertical="top" wrapText="1"/>
    </xf>
    <xf numFmtId="3" fontId="1" fillId="2" borderId="25" xfId="0" applyNumberFormat="1" applyFont="1" applyFill="1" applyBorder="1" applyAlignment="1">
      <alignment horizontal="left" vertical="top" wrapText="1"/>
    </xf>
    <xf numFmtId="3" fontId="1" fillId="0" borderId="3" xfId="0" applyNumberFormat="1" applyFont="1" applyFill="1" applyBorder="1" applyAlignment="1">
      <alignment horizontal="center" vertical="center" textRotation="90" wrapText="1"/>
    </xf>
    <xf numFmtId="3" fontId="1" fillId="0" borderId="12" xfId="0" applyNumberFormat="1" applyFont="1" applyFill="1" applyBorder="1" applyAlignment="1">
      <alignment horizontal="center" vertical="center" textRotation="90" wrapText="1"/>
    </xf>
    <xf numFmtId="3" fontId="1" fillId="0" borderId="24" xfId="0" applyNumberFormat="1" applyFont="1" applyFill="1" applyBorder="1" applyAlignment="1">
      <alignment horizontal="center" vertical="center" textRotation="90" wrapText="1"/>
    </xf>
    <xf numFmtId="0" fontId="37" fillId="0" borderId="0" xfId="0" applyFont="1" applyAlignment="1">
      <alignment horizontal="center" vertical="top"/>
    </xf>
    <xf numFmtId="3" fontId="20" fillId="0" borderId="0" xfId="0" applyNumberFormat="1" applyFont="1" applyAlignment="1">
      <alignment horizontal="center" vertical="top" wrapText="1"/>
    </xf>
    <xf numFmtId="0" fontId="1" fillId="0" borderId="2" xfId="0" applyFont="1" applyBorder="1" applyAlignment="1">
      <alignment horizontal="center" vertical="center" textRotation="90" shrinkToFit="1"/>
    </xf>
    <xf numFmtId="0" fontId="1" fillId="0" borderId="11" xfId="0" applyFont="1" applyBorder="1" applyAlignment="1">
      <alignment horizontal="center" vertical="center" textRotation="90" shrinkToFit="1"/>
    </xf>
    <xf numFmtId="0" fontId="1" fillId="0" borderId="23" xfId="0" applyFont="1" applyBorder="1" applyAlignment="1">
      <alignment horizontal="center" vertical="center" textRotation="90" shrinkToFit="1"/>
    </xf>
    <xf numFmtId="0" fontId="1" fillId="0" borderId="3" xfId="0" applyFont="1" applyBorder="1" applyAlignment="1">
      <alignment horizontal="center" vertical="center" textRotation="90" shrinkToFit="1"/>
    </xf>
    <xf numFmtId="0" fontId="1" fillId="0" borderId="12" xfId="0" applyFont="1" applyBorder="1" applyAlignment="1">
      <alignment horizontal="center" vertical="center" textRotation="90" shrinkToFit="1"/>
    </xf>
    <xf numFmtId="0" fontId="1" fillId="0" borderId="24" xfId="0" applyFont="1" applyBorder="1" applyAlignment="1">
      <alignment horizontal="center" vertical="center" textRotation="90" shrinkToFit="1"/>
    </xf>
    <xf numFmtId="0" fontId="1" fillId="0" borderId="4"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25" xfId="0" applyFont="1" applyBorder="1" applyAlignment="1">
      <alignment horizontal="center" vertical="center" shrinkToFit="1"/>
    </xf>
    <xf numFmtId="3" fontId="2" fillId="2" borderId="8" xfId="0" applyNumberFormat="1" applyFont="1" applyFill="1" applyBorder="1" applyAlignment="1">
      <alignment horizontal="left" vertical="top" wrapText="1"/>
    </xf>
    <xf numFmtId="3" fontId="2" fillId="2" borderId="9" xfId="0" applyNumberFormat="1" applyFont="1" applyFill="1" applyBorder="1" applyAlignment="1">
      <alignment horizontal="left" vertical="top" wrapText="1"/>
    </xf>
    <xf numFmtId="3" fontId="2" fillId="2" borderId="10" xfId="0" applyNumberFormat="1" applyFont="1" applyFill="1" applyBorder="1" applyAlignment="1">
      <alignment horizontal="left" vertical="top" wrapText="1"/>
    </xf>
    <xf numFmtId="3" fontId="2" fillId="3" borderId="31" xfId="0" applyNumberFormat="1" applyFont="1" applyFill="1" applyBorder="1" applyAlignment="1">
      <alignment horizontal="left" vertical="top" wrapText="1"/>
    </xf>
    <xf numFmtId="3" fontId="2" fillId="3" borderId="21" xfId="0" applyNumberFormat="1" applyFont="1" applyFill="1" applyBorder="1" applyAlignment="1">
      <alignment horizontal="left" vertical="top" wrapText="1"/>
    </xf>
    <xf numFmtId="3" fontId="2" fillId="3" borderId="73" xfId="0" applyNumberFormat="1" applyFont="1" applyFill="1" applyBorder="1" applyAlignment="1">
      <alignment horizontal="left" vertical="top" wrapText="1"/>
    </xf>
    <xf numFmtId="3" fontId="2" fillId="3" borderId="22" xfId="0" applyNumberFormat="1" applyFont="1" applyFill="1" applyBorder="1" applyAlignment="1">
      <alignment horizontal="left" vertical="top" wrapText="1"/>
    </xf>
    <xf numFmtId="3" fontId="2" fillId="5" borderId="18" xfId="0" applyNumberFormat="1" applyFont="1" applyFill="1" applyBorder="1" applyAlignment="1">
      <alignment horizontal="left" vertical="top" wrapText="1"/>
    </xf>
    <xf numFmtId="3" fontId="2" fillId="5" borderId="21" xfId="0" applyNumberFormat="1" applyFont="1" applyFill="1" applyBorder="1" applyAlignment="1">
      <alignment horizontal="left" vertical="top" wrapText="1"/>
    </xf>
    <xf numFmtId="3" fontId="2" fillId="5" borderId="62" xfId="0" applyNumberFormat="1" applyFont="1" applyFill="1" applyBorder="1" applyAlignment="1">
      <alignment horizontal="left" vertical="top" wrapText="1"/>
    </xf>
    <xf numFmtId="3" fontId="2" fillId="5" borderId="22" xfId="0" applyNumberFormat="1" applyFont="1" applyFill="1" applyBorder="1" applyAlignment="1">
      <alignment horizontal="left" vertical="top" wrapText="1"/>
    </xf>
    <xf numFmtId="0" fontId="1" fillId="0" borderId="1" xfId="0" applyFont="1" applyBorder="1" applyAlignment="1">
      <alignment horizontal="right" vertical="top"/>
    </xf>
    <xf numFmtId="0" fontId="0" fillId="0" borderId="1" xfId="0" applyBorder="1" applyAlignment="1">
      <alignment vertical="top"/>
    </xf>
    <xf numFmtId="0" fontId="1" fillId="0" borderId="4"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58"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9" xfId="0" applyFont="1" applyBorder="1" applyAlignment="1">
      <alignment horizontal="center" vertical="center" wrapText="1"/>
    </xf>
    <xf numFmtId="0" fontId="1" fillId="4" borderId="33" xfId="0" applyFont="1" applyFill="1" applyBorder="1" applyAlignment="1">
      <alignment vertical="top" wrapText="1"/>
    </xf>
    <xf numFmtId="0" fontId="13" fillId="0" borderId="70" xfId="0" applyFont="1" applyBorder="1" applyAlignment="1">
      <alignment horizontal="center" vertical="center" wrapText="1"/>
    </xf>
    <xf numFmtId="0" fontId="13" fillId="0" borderId="26" xfId="0" applyFont="1" applyBorder="1" applyAlignment="1">
      <alignment horizontal="center" vertical="center" wrapText="1"/>
    </xf>
    <xf numFmtId="0" fontId="1" fillId="0" borderId="5" xfId="0" applyFont="1" applyBorder="1" applyAlignment="1">
      <alignment horizontal="center" vertical="center" textRotation="90" shrinkToFit="1"/>
    </xf>
    <xf numFmtId="0" fontId="1" fillId="0" borderId="14" xfId="0" applyFont="1" applyBorder="1" applyAlignment="1">
      <alignment horizontal="center" vertical="center" textRotation="90" shrinkToFit="1"/>
    </xf>
    <xf numFmtId="0" fontId="1" fillId="0" borderId="26" xfId="0" applyFont="1" applyBorder="1" applyAlignment="1">
      <alignment horizontal="center" vertical="center" textRotation="90" shrinkToFit="1"/>
    </xf>
    <xf numFmtId="0" fontId="1" fillId="0" borderId="58" xfId="0" applyNumberFormat="1" applyFont="1" applyBorder="1" applyAlignment="1">
      <alignment horizontal="center" vertical="center" textRotation="90" shrinkToFit="1"/>
    </xf>
    <xf numFmtId="0" fontId="1" fillId="0" borderId="43" xfId="0" applyNumberFormat="1" applyFont="1" applyBorder="1" applyAlignment="1">
      <alignment horizontal="center" vertical="center" textRotation="90" shrinkToFit="1"/>
    </xf>
    <xf numFmtId="0" fontId="1" fillId="0" borderId="29" xfId="0" applyNumberFormat="1" applyFont="1" applyBorder="1" applyAlignment="1">
      <alignment horizontal="center" vertical="center" textRotation="90" shrinkToFit="1"/>
    </xf>
    <xf numFmtId="0" fontId="1" fillId="0" borderId="7" xfId="0" applyFont="1" applyBorder="1" applyAlignment="1">
      <alignment horizontal="center" vertical="center" textRotation="90" shrinkToFit="1"/>
    </xf>
    <xf numFmtId="0" fontId="1" fillId="0" borderId="16" xfId="0" applyFont="1" applyBorder="1" applyAlignment="1">
      <alignment horizontal="center" vertical="center" textRotation="90" shrinkToFit="1"/>
    </xf>
    <xf numFmtId="0" fontId="1" fillId="0" borderId="28" xfId="0" applyFont="1" applyBorder="1" applyAlignment="1">
      <alignment horizontal="center" vertical="center" textRotation="90" shrinkToFit="1"/>
    </xf>
    <xf numFmtId="3" fontId="2" fillId="5" borderId="24" xfId="0" applyNumberFormat="1" applyFont="1" applyFill="1" applyBorder="1" applyAlignment="1">
      <alignment horizontal="center" vertical="top"/>
    </xf>
    <xf numFmtId="3" fontId="2" fillId="6" borderId="24" xfId="0" applyNumberFormat="1" applyFont="1" applyFill="1" applyBorder="1" applyAlignment="1">
      <alignment horizontal="center" vertical="top"/>
    </xf>
    <xf numFmtId="3" fontId="1" fillId="0" borderId="3" xfId="0" applyNumberFormat="1" applyFont="1" applyFill="1" applyBorder="1" applyAlignment="1">
      <alignment horizontal="center" vertical="top" wrapText="1"/>
    </xf>
    <xf numFmtId="3" fontId="1" fillId="0" borderId="24" xfId="0" applyNumberFormat="1" applyFont="1" applyFill="1" applyBorder="1" applyAlignment="1">
      <alignment horizontal="center" vertical="top" wrapText="1"/>
    </xf>
    <xf numFmtId="3" fontId="12" fillId="0" borderId="5" xfId="0" applyNumberFormat="1" applyFont="1" applyBorder="1" applyAlignment="1">
      <alignment horizontal="center" vertical="center" wrapText="1"/>
    </xf>
    <xf numFmtId="3" fontId="12" fillId="0" borderId="75" xfId="0" applyNumberFormat="1" applyFont="1" applyBorder="1" applyAlignment="1">
      <alignment horizontal="center" vertical="center" wrapText="1"/>
    </xf>
    <xf numFmtId="3" fontId="12" fillId="0" borderId="6" xfId="0" applyNumberFormat="1" applyFont="1" applyBorder="1" applyAlignment="1">
      <alignment horizontal="center" vertical="center" wrapText="1"/>
    </xf>
    <xf numFmtId="0" fontId="13" fillId="0" borderId="5" xfId="0" applyFont="1" applyBorder="1" applyAlignment="1">
      <alignment horizontal="center" vertical="center" wrapText="1"/>
    </xf>
    <xf numFmtId="0" fontId="13" fillId="0" borderId="75" xfId="0" applyFont="1" applyBorder="1" applyAlignment="1">
      <alignment horizontal="center" vertical="center" wrapText="1"/>
    </xf>
    <xf numFmtId="3" fontId="13" fillId="0" borderId="17" xfId="0" applyNumberFormat="1" applyFont="1" applyBorder="1" applyAlignment="1">
      <alignment horizontal="center" vertical="center" wrapText="1"/>
    </xf>
    <xf numFmtId="3" fontId="13" fillId="0" borderId="23" xfId="0" applyNumberFormat="1" applyFont="1" applyBorder="1" applyAlignment="1">
      <alignment horizontal="center" vertical="center" wrapText="1"/>
    </xf>
    <xf numFmtId="3" fontId="1" fillId="0" borderId="71" xfId="0" applyNumberFormat="1" applyFont="1" applyBorder="1" applyAlignment="1">
      <alignment horizontal="center" vertical="center" wrapText="1"/>
    </xf>
    <xf numFmtId="3" fontId="1" fillId="0" borderId="28" xfId="0" applyNumberFormat="1" applyFont="1" applyBorder="1" applyAlignment="1">
      <alignment horizontal="center" vertical="center" wrapText="1"/>
    </xf>
    <xf numFmtId="0" fontId="1" fillId="0" borderId="38" xfId="0" applyFont="1" applyBorder="1" applyAlignment="1">
      <alignment horizontal="center" vertical="center" textRotation="90"/>
    </xf>
    <xf numFmtId="0" fontId="1" fillId="0" borderId="24" xfId="0" applyFont="1" applyBorder="1" applyAlignment="1">
      <alignment horizontal="center" vertical="center" textRotation="90"/>
    </xf>
    <xf numFmtId="0" fontId="1" fillId="4" borderId="13" xfId="0" applyFont="1" applyFill="1" applyBorder="1" applyAlignment="1">
      <alignment horizontal="left" vertical="top" wrapText="1"/>
    </xf>
    <xf numFmtId="0" fontId="5" fillId="4" borderId="0" xfId="0" applyFont="1" applyFill="1" applyBorder="1" applyAlignment="1">
      <alignment horizontal="left" vertical="top" wrapText="1"/>
    </xf>
    <xf numFmtId="0" fontId="5" fillId="4" borderId="59" xfId="0" applyFont="1" applyFill="1" applyBorder="1" applyAlignment="1">
      <alignment horizontal="left" vertical="top" wrapText="1"/>
    </xf>
    <xf numFmtId="3" fontId="7" fillId="6" borderId="12" xfId="0" applyNumberFormat="1" applyFont="1" applyFill="1" applyBorder="1" applyAlignment="1">
      <alignment horizontal="left" vertical="top" wrapText="1"/>
    </xf>
    <xf numFmtId="3" fontId="17" fillId="0" borderId="36" xfId="0" applyNumberFormat="1" applyFont="1" applyBorder="1" applyAlignment="1">
      <alignment horizontal="left" vertical="top" wrapText="1"/>
    </xf>
    <xf numFmtId="0" fontId="17" fillId="0" borderId="36" xfId="0" applyFont="1" applyBorder="1" applyAlignment="1">
      <alignment vertical="top" wrapText="1"/>
    </xf>
    <xf numFmtId="3" fontId="1" fillId="7" borderId="17" xfId="0" applyNumberFormat="1" applyFont="1" applyFill="1" applyBorder="1" applyAlignment="1">
      <alignment horizontal="left" vertical="top" wrapText="1"/>
    </xf>
    <xf numFmtId="3" fontId="1" fillId="7" borderId="35" xfId="0" applyNumberFormat="1" applyFont="1" applyFill="1" applyBorder="1" applyAlignment="1">
      <alignment horizontal="left" vertical="top" wrapText="1"/>
    </xf>
    <xf numFmtId="3" fontId="1" fillId="6" borderId="32" xfId="0" applyNumberFormat="1" applyFont="1" applyFill="1" applyBorder="1" applyAlignment="1">
      <alignment horizontal="left" vertical="top" wrapText="1"/>
    </xf>
    <xf numFmtId="3" fontId="1" fillId="6" borderId="33" xfId="0" applyNumberFormat="1" applyFont="1" applyFill="1" applyBorder="1" applyAlignment="1">
      <alignment horizontal="left" vertical="top" wrapText="1"/>
    </xf>
    <xf numFmtId="3" fontId="1" fillId="6" borderId="18" xfId="0" applyNumberFormat="1" applyFont="1" applyFill="1" applyBorder="1" applyAlignment="1">
      <alignment horizontal="left" vertical="top" wrapText="1"/>
    </xf>
    <xf numFmtId="3" fontId="1" fillId="6" borderId="44" xfId="0" applyNumberFormat="1" applyFont="1" applyFill="1" applyBorder="1" applyAlignment="1">
      <alignment horizontal="left" vertical="top" wrapText="1"/>
    </xf>
    <xf numFmtId="0" fontId="2" fillId="3" borderId="8" xfId="0" applyFont="1" applyFill="1" applyBorder="1" applyAlignment="1">
      <alignment horizontal="right" vertical="center" wrapText="1"/>
    </xf>
    <xf numFmtId="0" fontId="0" fillId="3" borderId="9" xfId="0" applyFill="1" applyBorder="1" applyAlignment="1">
      <alignment horizontal="right" vertical="center" wrapText="1"/>
    </xf>
    <xf numFmtId="0" fontId="0" fillId="3" borderId="10" xfId="0" applyFill="1" applyBorder="1" applyAlignment="1">
      <alignment horizontal="right" vertical="center" wrapText="1"/>
    </xf>
    <xf numFmtId="0" fontId="1" fillId="0" borderId="0" xfId="0" applyFont="1" applyAlignment="1">
      <alignment vertical="top" wrapText="1"/>
    </xf>
    <xf numFmtId="0" fontId="0" fillId="0" borderId="0" xfId="0" applyAlignment="1">
      <alignment vertical="top"/>
    </xf>
    <xf numFmtId="0" fontId="1" fillId="0" borderId="0" xfId="0" applyFont="1" applyAlignment="1">
      <alignment horizontal="right" wrapText="1"/>
    </xf>
    <xf numFmtId="0" fontId="5" fillId="0" borderId="0" xfId="0" applyFont="1" applyAlignment="1">
      <alignment horizontal="right"/>
    </xf>
    <xf numFmtId="0" fontId="19" fillId="0" borderId="0" xfId="0" applyFont="1" applyAlignment="1">
      <alignment horizontal="center" vertical="top" wrapText="1"/>
    </xf>
    <xf numFmtId="0" fontId="20" fillId="0" borderId="0" xfId="0" applyFont="1" applyAlignment="1">
      <alignment horizontal="center" vertical="top" wrapText="1"/>
    </xf>
    <xf numFmtId="0" fontId="0" fillId="0" borderId="0" xfId="0" applyAlignment="1">
      <alignment horizontal="center" vertical="top" wrapText="1"/>
    </xf>
    <xf numFmtId="0" fontId="1" fillId="0" borderId="7" xfId="0" applyFont="1" applyBorder="1" applyAlignment="1">
      <alignment horizontal="center" vertical="center" textRotation="90" wrapText="1"/>
    </xf>
    <xf numFmtId="0" fontId="1" fillId="0" borderId="16" xfId="0" applyFont="1" applyBorder="1" applyAlignment="1">
      <alignment horizontal="center" vertical="center" textRotation="90" wrapText="1"/>
    </xf>
    <xf numFmtId="0" fontId="1" fillId="0" borderId="28" xfId="0" applyFont="1" applyBorder="1" applyAlignment="1">
      <alignment horizontal="center" vertical="center" textRotation="90" wrapText="1"/>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1" fillId="0" borderId="17" xfId="0" applyFont="1" applyBorder="1" applyAlignment="1">
      <alignment horizontal="center" vertical="center" wrapText="1"/>
    </xf>
    <xf numFmtId="0" fontId="1" fillId="0" borderId="23" xfId="0" applyFont="1" applyBorder="1" applyAlignment="1">
      <alignment horizontal="center" vertical="center" wrapText="1"/>
    </xf>
    <xf numFmtId="0" fontId="21" fillId="0" borderId="3" xfId="0" applyFont="1" applyBorder="1" applyAlignment="1">
      <alignment horizontal="center" vertical="center" textRotation="90" shrinkToFit="1"/>
    </xf>
    <xf numFmtId="0" fontId="21" fillId="0" borderId="12" xfId="0" applyFont="1" applyBorder="1" applyAlignment="1">
      <alignment horizontal="center" vertical="center" textRotation="90" shrinkToFit="1"/>
    </xf>
    <xf numFmtId="0" fontId="21" fillId="0" borderId="24" xfId="0" applyFont="1" applyBorder="1" applyAlignment="1">
      <alignment horizontal="center" vertical="center" textRotation="90" shrinkToFit="1"/>
    </xf>
    <xf numFmtId="0" fontId="34" fillId="0" borderId="12" xfId="0" applyFont="1" applyBorder="1" applyAlignment="1">
      <alignment horizontal="center" vertical="center" textRotation="90" shrinkToFit="1"/>
    </xf>
    <xf numFmtId="0" fontId="34" fillId="0" borderId="24" xfId="0" applyFont="1" applyBorder="1" applyAlignment="1">
      <alignment horizontal="center" vertical="center" textRotation="90" shrinkToFit="1"/>
    </xf>
    <xf numFmtId="0" fontId="21" fillId="0" borderId="6" xfId="0" applyNumberFormat="1" applyFont="1" applyBorder="1" applyAlignment="1">
      <alignment horizontal="center" vertical="center" textRotation="90" shrinkToFit="1"/>
    </xf>
    <xf numFmtId="0" fontId="21" fillId="0" borderId="15" xfId="0" applyNumberFormat="1" applyFont="1" applyBorder="1" applyAlignment="1">
      <alignment horizontal="center" vertical="center" textRotation="90" shrinkToFit="1"/>
    </xf>
    <xf numFmtId="0" fontId="21" fillId="0" borderId="27" xfId="0" applyNumberFormat="1" applyFont="1" applyBorder="1" applyAlignment="1">
      <alignment horizontal="center" vertical="center" textRotation="90" shrinkToFit="1"/>
    </xf>
    <xf numFmtId="0" fontId="1" fillId="0" borderId="7" xfId="0" applyNumberFormat="1" applyFont="1" applyFill="1" applyBorder="1" applyAlignment="1">
      <alignment horizontal="center" vertical="center" textRotation="90" shrinkToFit="1"/>
    </xf>
    <xf numFmtId="0" fontId="1" fillId="0" borderId="16" xfId="0" applyNumberFormat="1" applyFont="1" applyFill="1" applyBorder="1" applyAlignment="1">
      <alignment horizontal="center" vertical="center" textRotation="90" shrinkToFit="1"/>
    </xf>
    <xf numFmtId="0" fontId="1" fillId="0" borderId="28" xfId="0" applyNumberFormat="1" applyFont="1" applyFill="1" applyBorder="1" applyAlignment="1">
      <alignment horizontal="center" vertical="center" textRotation="90" shrinkToFit="1"/>
    </xf>
    <xf numFmtId="0" fontId="21" fillId="0" borderId="2" xfId="0" applyFont="1" applyBorder="1" applyAlignment="1">
      <alignment horizontal="center" vertical="center" textRotation="90" shrinkToFit="1"/>
    </xf>
    <xf numFmtId="0" fontId="21" fillId="0" borderId="11" xfId="0" applyFont="1" applyBorder="1" applyAlignment="1">
      <alignment horizontal="center" vertical="center" textRotation="90" shrinkToFit="1"/>
    </xf>
    <xf numFmtId="0" fontId="21" fillId="0" borderId="23" xfId="0" applyFont="1" applyBorder="1" applyAlignment="1">
      <alignment horizontal="center" vertical="center" textRotation="90" shrinkToFit="1"/>
    </xf>
    <xf numFmtId="0" fontId="21" fillId="0" borderId="4" xfId="0" applyFont="1" applyBorder="1" applyAlignment="1">
      <alignment horizontal="center" vertical="center" shrinkToFit="1"/>
    </xf>
    <xf numFmtId="0" fontId="21" fillId="0" borderId="13" xfId="0" applyFont="1" applyBorder="1" applyAlignment="1">
      <alignment horizontal="center" vertical="center" shrinkToFit="1"/>
    </xf>
    <xf numFmtId="0" fontId="21" fillId="0" borderId="25" xfId="0" applyFont="1" applyBorder="1" applyAlignment="1">
      <alignment horizontal="center" vertical="center" shrinkToFit="1"/>
    </xf>
    <xf numFmtId="3" fontId="2" fillId="4" borderId="18" xfId="0" applyNumberFormat="1" applyFont="1" applyFill="1" applyBorder="1" applyAlignment="1">
      <alignment horizontal="left" vertical="top"/>
    </xf>
    <xf numFmtId="3" fontId="2" fillId="4" borderId="21" xfId="0" applyNumberFormat="1" applyFont="1" applyFill="1" applyBorder="1" applyAlignment="1">
      <alignment horizontal="left" vertical="top"/>
    </xf>
    <xf numFmtId="3" fontId="2" fillId="4" borderId="22" xfId="0" applyNumberFormat="1" applyFont="1" applyFill="1" applyBorder="1" applyAlignment="1">
      <alignment horizontal="left" vertical="top"/>
    </xf>
    <xf numFmtId="3" fontId="1" fillId="0" borderId="38" xfId="0" applyNumberFormat="1" applyFont="1" applyFill="1" applyBorder="1" applyAlignment="1">
      <alignment horizontal="center" vertical="top" wrapText="1"/>
    </xf>
    <xf numFmtId="3" fontId="1" fillId="0" borderId="12" xfId="0" applyNumberFormat="1" applyFont="1" applyFill="1" applyBorder="1" applyAlignment="1">
      <alignment horizontal="center" vertical="top" wrapText="1"/>
    </xf>
    <xf numFmtId="3" fontId="2" fillId="0" borderId="38" xfId="0" applyNumberFormat="1" applyFont="1" applyBorder="1" applyAlignment="1">
      <alignment horizontal="center" vertical="top"/>
    </xf>
    <xf numFmtId="49" fontId="9" fillId="0" borderId="38" xfId="0" applyNumberFormat="1" applyFont="1" applyBorder="1" applyAlignment="1">
      <alignment horizontal="center" vertical="center" textRotation="90" wrapText="1"/>
    </xf>
    <xf numFmtId="49" fontId="9" fillId="0" borderId="36" xfId="0" applyNumberFormat="1" applyFont="1" applyBorder="1" applyAlignment="1">
      <alignment horizontal="center" vertical="center" textRotation="90" wrapText="1"/>
    </xf>
    <xf numFmtId="3" fontId="1" fillId="0" borderId="20" xfId="0" applyNumberFormat="1" applyFont="1" applyBorder="1" applyAlignment="1">
      <alignment horizontal="center" vertical="top" wrapText="1"/>
    </xf>
    <xf numFmtId="0" fontId="17" fillId="0" borderId="37" xfId="0" applyFont="1" applyBorder="1" applyAlignment="1">
      <alignment horizontal="center" vertical="top" wrapText="1"/>
    </xf>
    <xf numFmtId="3" fontId="1" fillId="0" borderId="43" xfId="0" applyNumberFormat="1" applyFont="1" applyBorder="1" applyAlignment="1">
      <alignment horizontal="center" vertical="top" wrapText="1"/>
    </xf>
    <xf numFmtId="3" fontId="5" fillId="0" borderId="37" xfId="0" applyNumberFormat="1" applyFont="1" applyBorder="1" applyAlignment="1">
      <alignment horizontal="center" vertical="top" wrapText="1"/>
    </xf>
    <xf numFmtId="3" fontId="7" fillId="6" borderId="38" xfId="0" applyNumberFormat="1" applyFont="1" applyFill="1" applyBorder="1" applyAlignment="1">
      <alignment horizontal="left" vertical="top" wrapText="1"/>
    </xf>
    <xf numFmtId="3" fontId="6" fillId="6" borderId="12" xfId="0" applyNumberFormat="1" applyFont="1" applyFill="1" applyBorder="1" applyAlignment="1">
      <alignment horizontal="center" vertical="top" wrapText="1"/>
    </xf>
    <xf numFmtId="3" fontId="6" fillId="6" borderId="12" xfId="0" applyNumberFormat="1" applyFont="1" applyFill="1" applyBorder="1" applyAlignment="1">
      <alignment horizontal="center" vertical="top"/>
    </xf>
    <xf numFmtId="3" fontId="7" fillId="6" borderId="20" xfId="0" applyNumberFormat="1" applyFont="1" applyFill="1" applyBorder="1" applyAlignment="1">
      <alignment horizontal="center" vertical="top" wrapText="1"/>
    </xf>
    <xf numFmtId="3" fontId="17" fillId="6" borderId="43" xfId="0" applyNumberFormat="1" applyFont="1" applyFill="1" applyBorder="1" applyAlignment="1">
      <alignment horizontal="center" vertical="top" wrapText="1"/>
    </xf>
    <xf numFmtId="3" fontId="17" fillId="6" borderId="37" xfId="0" applyNumberFormat="1" applyFont="1" applyFill="1" applyBorder="1" applyAlignment="1">
      <alignment horizontal="center" vertical="top" wrapText="1"/>
    </xf>
    <xf numFmtId="3" fontId="1" fillId="0" borderId="38" xfId="0" applyNumberFormat="1" applyFont="1" applyBorder="1" applyAlignment="1">
      <alignment vertical="top" wrapText="1"/>
    </xf>
    <xf numFmtId="0" fontId="0" fillId="0" borderId="24" xfId="0" applyBorder="1" applyAlignment="1">
      <alignment vertical="top" wrapText="1"/>
    </xf>
    <xf numFmtId="3" fontId="1" fillId="0" borderId="15" xfId="0" applyNumberFormat="1" applyFont="1" applyBorder="1" applyAlignment="1">
      <alignment horizontal="center" vertical="top" wrapText="1"/>
    </xf>
    <xf numFmtId="3" fontId="5" fillId="0" borderId="27" xfId="0" applyNumberFormat="1" applyFont="1" applyBorder="1" applyAlignment="1">
      <alignment horizontal="center" vertical="top" wrapText="1"/>
    </xf>
    <xf numFmtId="49" fontId="9" fillId="0" borderId="3" xfId="0" applyNumberFormat="1" applyFont="1" applyFill="1" applyBorder="1" applyAlignment="1">
      <alignment horizontal="center" vertical="center" textRotation="90" wrapText="1"/>
    </xf>
    <xf numFmtId="49" fontId="9" fillId="0" borderId="12" xfId="0" applyNumberFormat="1" applyFont="1" applyBorder="1" applyAlignment="1">
      <alignment horizontal="center" vertical="center" textRotation="90" wrapText="1"/>
    </xf>
    <xf numFmtId="0" fontId="17" fillId="0" borderId="24" xfId="0" applyFont="1" applyBorder="1" applyAlignment="1">
      <alignment horizontal="center" textRotation="90" wrapText="1"/>
    </xf>
    <xf numFmtId="3" fontId="2" fillId="0" borderId="36" xfId="0" applyNumberFormat="1" applyFont="1" applyBorder="1" applyAlignment="1">
      <alignment horizontal="center" vertical="top"/>
    </xf>
    <xf numFmtId="3" fontId="1" fillId="0" borderId="6" xfId="0" applyNumberFormat="1" applyFont="1" applyBorder="1" applyAlignment="1">
      <alignment horizontal="center" vertical="top" wrapText="1"/>
    </xf>
    <xf numFmtId="3" fontId="1" fillId="0" borderId="61" xfId="0" applyNumberFormat="1" applyFont="1" applyBorder="1" applyAlignment="1">
      <alignment horizontal="center" vertical="top" wrapText="1"/>
    </xf>
    <xf numFmtId="3" fontId="1" fillId="6" borderId="36" xfId="0" applyNumberFormat="1" applyFont="1" applyFill="1" applyBorder="1" applyAlignment="1">
      <alignment horizontal="left" vertical="top" wrapText="1"/>
    </xf>
    <xf numFmtId="0" fontId="17" fillId="0" borderId="36" xfId="0" applyFont="1" applyBorder="1" applyAlignment="1">
      <alignment horizontal="center" vertical="center" textRotation="90" wrapText="1"/>
    </xf>
    <xf numFmtId="49" fontId="3" fillId="0" borderId="38" xfId="0" applyNumberFormat="1" applyFont="1" applyFill="1" applyBorder="1" applyAlignment="1">
      <alignment horizontal="center" vertical="center" textRotation="90" wrapText="1"/>
    </xf>
    <xf numFmtId="49" fontId="3" fillId="0" borderId="12" xfId="0" applyNumberFormat="1" applyFont="1" applyFill="1" applyBorder="1" applyAlignment="1">
      <alignment horizontal="center" vertical="center" textRotation="90" wrapText="1"/>
    </xf>
    <xf numFmtId="49" fontId="17" fillId="0" borderId="36" xfId="0" applyNumberFormat="1" applyFont="1" applyBorder="1" applyAlignment="1">
      <alignment horizontal="center" vertical="center" textRotation="90" wrapText="1"/>
    </xf>
    <xf numFmtId="49" fontId="9" fillId="0" borderId="3" xfId="0" applyNumberFormat="1" applyFont="1" applyFill="1" applyBorder="1" applyAlignment="1">
      <alignment horizontal="center" vertical="top" textRotation="90" wrapText="1"/>
    </xf>
    <xf numFmtId="49" fontId="9" fillId="0" borderId="24" xfId="0" applyNumberFormat="1" applyFont="1" applyBorder="1" applyAlignment="1">
      <alignment horizontal="center" vertical="top" textRotation="90" wrapText="1"/>
    </xf>
    <xf numFmtId="3" fontId="9" fillId="0" borderId="12" xfId="0" applyNumberFormat="1" applyFont="1" applyFill="1" applyBorder="1" applyAlignment="1">
      <alignment horizontal="center" vertical="top" textRotation="90" wrapText="1"/>
    </xf>
    <xf numFmtId="3" fontId="10" fillId="0" borderId="36" xfId="0" applyNumberFormat="1" applyFont="1" applyBorder="1" applyAlignment="1">
      <alignment horizontal="center" vertical="top" textRotation="90" wrapText="1"/>
    </xf>
    <xf numFmtId="3" fontId="2" fillId="6" borderId="3" xfId="0" applyNumberFormat="1" applyFont="1" applyFill="1" applyBorder="1" applyAlignment="1">
      <alignment vertical="top" wrapText="1"/>
    </xf>
    <xf numFmtId="0" fontId="17" fillId="0" borderId="12" xfId="0" applyFont="1" applyBorder="1" applyAlignment="1">
      <alignment vertical="top" wrapText="1"/>
    </xf>
    <xf numFmtId="49" fontId="9" fillId="0" borderId="38" xfId="0" applyNumberFormat="1" applyFont="1" applyFill="1" applyBorder="1" applyAlignment="1">
      <alignment horizontal="center" vertical="center" textRotation="90" wrapText="1"/>
    </xf>
    <xf numFmtId="49" fontId="9" fillId="0" borderId="12" xfId="0" applyNumberFormat="1" applyFont="1" applyFill="1" applyBorder="1" applyAlignment="1">
      <alignment horizontal="center" vertical="center" textRotation="90" wrapText="1"/>
    </xf>
    <xf numFmtId="3" fontId="19" fillId="0" borderId="0" xfId="0" applyNumberFormat="1" applyFont="1" applyBorder="1" applyAlignment="1">
      <alignment vertical="top" wrapText="1"/>
    </xf>
    <xf numFmtId="0" fontId="17" fillId="0" borderId="0" xfId="0" applyFont="1" applyAlignment="1">
      <alignment vertical="top" wrapText="1"/>
    </xf>
    <xf numFmtId="3" fontId="2" fillId="9" borderId="3" xfId="0" applyNumberFormat="1" applyFont="1" applyFill="1" applyBorder="1" applyAlignment="1">
      <alignment horizontal="center" vertical="top"/>
    </xf>
    <xf numFmtId="3" fontId="2" fillId="9" borderId="12" xfId="0" applyNumberFormat="1" applyFont="1" applyFill="1" applyBorder="1" applyAlignment="1">
      <alignment horizontal="center" vertical="top"/>
    </xf>
    <xf numFmtId="3" fontId="7" fillId="0" borderId="58" xfId="0" applyNumberFormat="1" applyFont="1" applyBorder="1" applyAlignment="1">
      <alignment horizontal="center" vertical="top" wrapText="1"/>
    </xf>
    <xf numFmtId="3" fontId="7" fillId="0" borderId="43" xfId="0" applyNumberFormat="1" applyFont="1" applyBorder="1" applyAlignment="1">
      <alignment horizontal="center" vertical="top" wrapText="1"/>
    </xf>
    <xf numFmtId="3" fontId="17" fillId="0" borderId="43" xfId="0" applyNumberFormat="1" applyFont="1" applyBorder="1" applyAlignment="1">
      <alignment horizontal="center" vertical="top" wrapText="1"/>
    </xf>
    <xf numFmtId="3" fontId="1" fillId="0" borderId="2" xfId="0" applyNumberFormat="1" applyFont="1" applyFill="1" applyBorder="1" applyAlignment="1">
      <alignment vertical="top" wrapText="1"/>
    </xf>
    <xf numFmtId="0" fontId="17" fillId="0" borderId="11" xfId="0" applyFont="1" applyBorder="1" applyAlignment="1">
      <alignment vertical="top" wrapText="1"/>
    </xf>
    <xf numFmtId="0" fontId="17" fillId="0" borderId="0" xfId="0" applyFont="1" applyBorder="1" applyAlignment="1">
      <alignment vertical="top"/>
    </xf>
    <xf numFmtId="0" fontId="17" fillId="0" borderId="0" xfId="0" applyFont="1" applyAlignment="1">
      <alignment vertical="top"/>
    </xf>
    <xf numFmtId="3" fontId="4" fillId="9" borderId="56" xfId="0" applyNumberFormat="1" applyFont="1" applyFill="1" applyBorder="1" applyAlignment="1">
      <alignment horizontal="right" vertical="top"/>
    </xf>
    <xf numFmtId="3" fontId="5" fillId="9" borderId="57" xfId="0" applyNumberFormat="1" applyFont="1" applyFill="1" applyBorder="1" applyAlignment="1">
      <alignment horizontal="right" vertical="top"/>
    </xf>
    <xf numFmtId="0" fontId="17" fillId="0" borderId="24" xfId="0" applyFont="1" applyBorder="1" applyAlignment="1">
      <alignment horizontal="center" wrapText="1"/>
    </xf>
    <xf numFmtId="49" fontId="3" fillId="6" borderId="38" xfId="0" applyNumberFormat="1" applyFont="1" applyFill="1" applyBorder="1" applyAlignment="1">
      <alignment vertical="center" textRotation="90" wrapText="1"/>
    </xf>
    <xf numFmtId="49" fontId="3" fillId="6" borderId="36" xfId="0" applyNumberFormat="1" applyFont="1" applyFill="1" applyBorder="1" applyAlignment="1">
      <alignment vertical="center" textRotation="90" wrapText="1"/>
    </xf>
    <xf numFmtId="3" fontId="1" fillId="6" borderId="20" xfId="0" applyNumberFormat="1" applyFont="1" applyFill="1" applyBorder="1" applyAlignment="1">
      <alignment horizontal="center" vertical="top" wrapText="1"/>
    </xf>
    <xf numFmtId="3" fontId="1" fillId="6" borderId="37" xfId="0" applyNumberFormat="1" applyFont="1" applyFill="1" applyBorder="1" applyAlignment="1">
      <alignment horizontal="center" vertical="top" wrapText="1"/>
    </xf>
    <xf numFmtId="49" fontId="3" fillId="6" borderId="12" xfId="0" applyNumberFormat="1" applyFont="1" applyFill="1" applyBorder="1" applyAlignment="1">
      <alignment vertical="center" textRotation="90" wrapText="1"/>
    </xf>
    <xf numFmtId="0" fontId="3" fillId="6" borderId="12" xfId="0" applyFont="1" applyFill="1" applyBorder="1" applyAlignment="1">
      <alignment vertical="center" textRotation="90" wrapText="1"/>
    </xf>
    <xf numFmtId="49" fontId="1" fillId="6" borderId="12" xfId="0" applyNumberFormat="1" applyFont="1" applyFill="1" applyBorder="1" applyAlignment="1">
      <alignment vertical="center" textRotation="90" wrapText="1"/>
    </xf>
    <xf numFmtId="0" fontId="1" fillId="0" borderId="12" xfId="0" applyFont="1" applyBorder="1" applyAlignment="1">
      <alignment vertical="center" textRotation="90" wrapText="1"/>
    </xf>
    <xf numFmtId="0" fontId="1" fillId="0" borderId="36" xfId="0" applyFont="1" applyBorder="1" applyAlignment="1">
      <alignment vertical="center" textRotation="90" wrapText="1"/>
    </xf>
    <xf numFmtId="3" fontId="1" fillId="6" borderId="43" xfId="0" applyNumberFormat="1" applyFont="1" applyFill="1" applyBorder="1" applyAlignment="1">
      <alignment vertical="top" wrapText="1"/>
    </xf>
    <xf numFmtId="0" fontId="17" fillId="0" borderId="43" xfId="0" applyFont="1" applyBorder="1" applyAlignment="1">
      <alignment vertical="top" wrapText="1"/>
    </xf>
    <xf numFmtId="0" fontId="17" fillId="0" borderId="37" xfId="0" applyFont="1" applyBorder="1" applyAlignment="1">
      <alignment vertical="top" wrapText="1"/>
    </xf>
    <xf numFmtId="3" fontId="1" fillId="6" borderId="58" xfId="0" applyNumberFormat="1" applyFont="1" applyFill="1" applyBorder="1" applyAlignment="1">
      <alignment horizontal="center" vertical="top" wrapText="1"/>
    </xf>
    <xf numFmtId="0" fontId="17" fillId="6" borderId="43" xfId="0" applyFont="1" applyFill="1" applyBorder="1" applyAlignment="1">
      <alignment horizontal="center" vertical="top" wrapText="1"/>
    </xf>
    <xf numFmtId="0" fontId="17" fillId="6" borderId="12" xfId="0" applyFont="1" applyFill="1" applyBorder="1" applyAlignment="1">
      <alignment horizontal="center" vertical="center" textRotation="90" wrapText="1"/>
    </xf>
    <xf numFmtId="0" fontId="17" fillId="6" borderId="43" xfId="0" applyFont="1" applyFill="1" applyBorder="1" applyAlignment="1">
      <alignment horizontal="center" wrapText="1"/>
    </xf>
    <xf numFmtId="0" fontId="17" fillId="6" borderId="12" xfId="0" applyFont="1" applyFill="1" applyBorder="1" applyAlignment="1">
      <alignment vertical="top" wrapText="1"/>
    </xf>
    <xf numFmtId="0" fontId="17" fillId="0" borderId="12" xfId="0" applyFont="1" applyBorder="1" applyAlignment="1">
      <alignment vertical="center" textRotation="90" wrapText="1"/>
    </xf>
    <xf numFmtId="49" fontId="3" fillId="0" borderId="38" xfId="0" applyNumberFormat="1" applyFont="1" applyFill="1" applyBorder="1" applyAlignment="1">
      <alignment vertical="center" textRotation="90" wrapText="1"/>
    </xf>
    <xf numFmtId="49" fontId="3" fillId="0" borderId="12" xfId="0" applyNumberFormat="1" applyFont="1" applyFill="1" applyBorder="1" applyAlignment="1">
      <alignment vertical="center" textRotation="90" wrapText="1"/>
    </xf>
    <xf numFmtId="3" fontId="4" fillId="9" borderId="1" xfId="0" applyNumberFormat="1" applyFont="1" applyFill="1" applyBorder="1" applyAlignment="1">
      <alignment horizontal="right" vertical="top"/>
    </xf>
    <xf numFmtId="3" fontId="17" fillId="9" borderId="27" xfId="0" applyNumberFormat="1" applyFont="1" applyFill="1" applyBorder="1" applyAlignment="1">
      <alignment horizontal="right" vertical="top"/>
    </xf>
    <xf numFmtId="3" fontId="1" fillId="6" borderId="38" xfId="0" applyNumberFormat="1" applyFont="1" applyFill="1" applyBorder="1" applyAlignment="1">
      <alignment horizontal="left" vertical="center" textRotation="90" wrapText="1"/>
    </xf>
    <xf numFmtId="0" fontId="17" fillId="6" borderId="36" xfId="0" applyFont="1" applyFill="1" applyBorder="1" applyAlignment="1">
      <alignment wrapText="1"/>
    </xf>
    <xf numFmtId="49" fontId="3" fillId="6" borderId="38" xfId="0" applyNumberFormat="1" applyFont="1" applyFill="1" applyBorder="1" applyAlignment="1">
      <alignment horizontal="center" vertical="center" textRotation="90" wrapText="1"/>
    </xf>
    <xf numFmtId="49" fontId="3" fillId="6" borderId="12" xfId="0" applyNumberFormat="1" applyFont="1" applyFill="1" applyBorder="1" applyAlignment="1">
      <alignment horizontal="center" vertical="center" textRotation="90" wrapText="1"/>
    </xf>
    <xf numFmtId="49" fontId="18" fillId="0" borderId="36" xfId="0" applyNumberFormat="1" applyFont="1" applyBorder="1" applyAlignment="1">
      <alignment horizontal="center" wrapText="1"/>
    </xf>
    <xf numFmtId="3" fontId="1" fillId="0" borderId="37" xfId="0" applyNumberFormat="1" applyFont="1" applyBorder="1" applyAlignment="1">
      <alignment horizontal="center" vertical="top" wrapText="1"/>
    </xf>
    <xf numFmtId="0" fontId="1" fillId="6" borderId="14" xfId="0" applyFont="1" applyFill="1" applyBorder="1" applyAlignment="1">
      <alignment vertical="top" wrapText="1"/>
    </xf>
    <xf numFmtId="0" fontId="17" fillId="0" borderId="42" xfId="0" applyFont="1" applyBorder="1" applyAlignment="1">
      <alignment vertical="top" wrapText="1"/>
    </xf>
    <xf numFmtId="3" fontId="12" fillId="9" borderId="54" xfId="0" applyNumberFormat="1" applyFont="1" applyFill="1" applyBorder="1" applyAlignment="1">
      <alignment horizontal="center" vertical="top"/>
    </xf>
    <xf numFmtId="3" fontId="12" fillId="9" borderId="19" xfId="0" applyNumberFormat="1" applyFont="1" applyFill="1" applyBorder="1" applyAlignment="1">
      <alignment horizontal="center" vertical="top"/>
    </xf>
    <xf numFmtId="3" fontId="12" fillId="9" borderId="72" xfId="0" applyNumberFormat="1" applyFont="1" applyFill="1" applyBorder="1" applyAlignment="1">
      <alignment horizontal="center" vertical="top"/>
    </xf>
    <xf numFmtId="49" fontId="2" fillId="6" borderId="33" xfId="0" applyNumberFormat="1" applyFont="1" applyFill="1" applyBorder="1" applyAlignment="1">
      <alignment horizontal="left" vertical="top" wrapText="1"/>
    </xf>
    <xf numFmtId="49" fontId="11" fillId="0" borderId="12" xfId="0" applyNumberFormat="1" applyFont="1" applyBorder="1" applyAlignment="1">
      <alignment horizontal="center" vertical="center" textRotation="90" wrapText="1"/>
    </xf>
    <xf numFmtId="49" fontId="11" fillId="0" borderId="36" xfId="0" applyNumberFormat="1" applyFont="1" applyBorder="1" applyAlignment="1">
      <alignment horizontal="center" vertical="center" textRotation="90" wrapText="1"/>
    </xf>
    <xf numFmtId="3" fontId="5" fillId="0" borderId="43" xfId="0" applyNumberFormat="1" applyFont="1" applyBorder="1" applyAlignment="1">
      <alignment horizontal="center" vertical="top" wrapText="1"/>
    </xf>
    <xf numFmtId="3" fontId="2" fillId="6" borderId="33" xfId="0" applyNumberFormat="1" applyFont="1" applyFill="1" applyBorder="1" applyAlignment="1">
      <alignment horizontal="left" vertical="top" wrapText="1"/>
    </xf>
    <xf numFmtId="3" fontId="1" fillId="6" borderId="11" xfId="0" applyNumberFormat="1" applyFont="1" applyFill="1" applyBorder="1" applyAlignment="1">
      <alignment horizontal="left" vertical="top" wrapText="1"/>
    </xf>
    <xf numFmtId="0" fontId="17" fillId="6" borderId="35" xfId="0" applyFont="1" applyFill="1" applyBorder="1" applyAlignment="1">
      <alignment horizontal="left" vertical="top" wrapText="1"/>
    </xf>
    <xf numFmtId="49" fontId="3" fillId="6" borderId="36" xfId="0" applyNumberFormat="1" applyFont="1" applyFill="1" applyBorder="1" applyAlignment="1">
      <alignment horizontal="center" vertical="center" textRotation="90" wrapText="1"/>
    </xf>
    <xf numFmtId="3" fontId="5" fillId="9" borderId="1" xfId="0" applyNumberFormat="1" applyFont="1" applyFill="1" applyBorder="1" applyAlignment="1">
      <alignment horizontal="right" vertical="top"/>
    </xf>
    <xf numFmtId="3" fontId="2" fillId="9" borderId="12" xfId="0" applyNumberFormat="1" applyFont="1" applyFill="1" applyBorder="1" applyAlignment="1">
      <alignment horizontal="center" vertical="top" wrapText="1"/>
    </xf>
    <xf numFmtId="0" fontId="17" fillId="0" borderId="36" xfId="0" applyFont="1" applyBorder="1" applyAlignment="1">
      <alignment vertical="center" textRotation="90" wrapText="1"/>
    </xf>
    <xf numFmtId="0" fontId="1" fillId="6" borderId="38" xfId="0" applyFont="1" applyFill="1" applyBorder="1" applyAlignment="1">
      <alignment vertical="top" wrapText="1"/>
    </xf>
    <xf numFmtId="0" fontId="17" fillId="6" borderId="36" xfId="0" applyFont="1" applyFill="1" applyBorder="1" applyAlignment="1">
      <alignment vertical="top" wrapText="1"/>
    </xf>
    <xf numFmtId="49" fontId="18" fillId="0" borderId="36" xfId="0" applyNumberFormat="1" applyFont="1" applyBorder="1" applyAlignment="1">
      <alignment vertical="center" textRotation="90" wrapText="1"/>
    </xf>
    <xf numFmtId="3" fontId="1" fillId="0" borderId="70" xfId="0" applyNumberFormat="1" applyFont="1" applyFill="1" applyBorder="1" applyAlignment="1">
      <alignment horizontal="left" vertical="top" wrapText="1"/>
    </xf>
    <xf numFmtId="3" fontId="1" fillId="0" borderId="14" xfId="0" applyNumberFormat="1" applyFont="1" applyFill="1" applyBorder="1" applyAlignment="1">
      <alignment horizontal="left" vertical="top" wrapText="1"/>
    </xf>
    <xf numFmtId="3" fontId="1" fillId="0" borderId="42" xfId="0" applyNumberFormat="1" applyFont="1" applyFill="1" applyBorder="1" applyAlignment="1">
      <alignment horizontal="left" vertical="top" wrapText="1"/>
    </xf>
    <xf numFmtId="3" fontId="1" fillId="0" borderId="0" xfId="0" applyNumberFormat="1" applyFont="1" applyFill="1" applyBorder="1" applyAlignment="1">
      <alignment horizontal="left" vertical="top" wrapText="1"/>
    </xf>
    <xf numFmtId="49" fontId="2" fillId="0" borderId="0" xfId="0" applyNumberFormat="1" applyFont="1" applyFill="1" applyBorder="1" applyAlignment="1">
      <alignment horizontal="center" vertical="top" wrapText="1"/>
    </xf>
    <xf numFmtId="49" fontId="3" fillId="0" borderId="3" xfId="0" applyNumberFormat="1" applyFont="1" applyFill="1" applyBorder="1" applyAlignment="1">
      <alignment horizontal="center" vertical="center" textRotation="90" wrapText="1"/>
    </xf>
    <xf numFmtId="0" fontId="17" fillId="0" borderId="24" xfId="0" applyFont="1" applyBorder="1" applyAlignment="1">
      <alignment horizontal="center" vertical="center" wrapText="1"/>
    </xf>
    <xf numFmtId="0" fontId="1" fillId="6" borderId="58" xfId="0" applyFont="1" applyFill="1" applyBorder="1" applyAlignment="1">
      <alignment horizontal="center" vertical="center" wrapText="1"/>
    </xf>
    <xf numFmtId="3" fontId="1" fillId="0" borderId="2" xfId="0" applyNumberFormat="1" applyFont="1" applyBorder="1" applyAlignment="1">
      <alignment vertical="top" wrapText="1"/>
    </xf>
    <xf numFmtId="3" fontId="1" fillId="0" borderId="11" xfId="0" applyNumberFormat="1" applyFont="1" applyBorder="1" applyAlignment="1">
      <alignment vertical="top" wrapText="1"/>
    </xf>
    <xf numFmtId="3" fontId="26" fillId="0" borderId="6" xfId="0" applyNumberFormat="1" applyFont="1" applyBorder="1" applyAlignment="1">
      <alignment horizontal="center" vertical="top" wrapText="1"/>
    </xf>
    <xf numFmtId="3" fontId="26" fillId="0" borderId="15" xfId="0" applyNumberFormat="1" applyFont="1" applyBorder="1" applyAlignment="1">
      <alignment horizontal="center" vertical="top" wrapText="1"/>
    </xf>
    <xf numFmtId="3" fontId="26" fillId="0" borderId="27" xfId="0" applyNumberFormat="1" applyFont="1" applyBorder="1" applyAlignment="1">
      <alignment horizontal="center" vertical="top" wrapText="1"/>
    </xf>
    <xf numFmtId="3" fontId="1" fillId="5" borderId="26" xfId="0" applyNumberFormat="1" applyFont="1" applyFill="1" applyBorder="1" applyAlignment="1">
      <alignment horizontal="center" vertical="top" wrapText="1"/>
    </xf>
    <xf numFmtId="3" fontId="1" fillId="4" borderId="68" xfId="0" applyNumberFormat="1" applyFont="1" applyFill="1" applyBorder="1" applyAlignment="1">
      <alignment horizontal="center" vertical="top"/>
    </xf>
    <xf numFmtId="3" fontId="13" fillId="6" borderId="50" xfId="0" applyNumberFormat="1" applyFont="1" applyFill="1" applyBorder="1" applyAlignment="1">
      <alignment horizontal="left" vertical="top" wrapText="1"/>
    </xf>
    <xf numFmtId="3" fontId="13" fillId="6" borderId="13" xfId="0" applyNumberFormat="1" applyFont="1" applyFill="1" applyBorder="1" applyAlignment="1">
      <alignment horizontal="left" vertical="top" wrapText="1"/>
    </xf>
    <xf numFmtId="3" fontId="13" fillId="6" borderId="41" xfId="0" applyNumberFormat="1" applyFont="1" applyFill="1" applyBorder="1" applyAlignment="1">
      <alignment horizontal="left" vertical="top" wrapText="1"/>
    </xf>
    <xf numFmtId="3" fontId="13" fillId="6" borderId="79" xfId="0" applyNumberFormat="1" applyFont="1" applyFill="1" applyBorder="1" applyAlignment="1">
      <alignment horizontal="left" vertical="top" wrapText="1"/>
    </xf>
    <xf numFmtId="49" fontId="3" fillId="6" borderId="3" xfId="0" applyNumberFormat="1" applyFont="1" applyFill="1" applyBorder="1" applyAlignment="1">
      <alignment horizontal="center" vertical="center" textRotation="90" wrapText="1"/>
    </xf>
    <xf numFmtId="49" fontId="18" fillId="6" borderId="12" xfId="0" applyNumberFormat="1" applyFont="1" applyFill="1" applyBorder="1" applyAlignment="1">
      <alignment horizontal="center" vertical="center" textRotation="90" wrapText="1"/>
    </xf>
    <xf numFmtId="49" fontId="18" fillId="6" borderId="24" xfId="0" applyNumberFormat="1" applyFont="1" applyFill="1" applyBorder="1" applyAlignment="1">
      <alignment horizontal="center" vertical="center" textRotation="90" wrapText="1"/>
    </xf>
    <xf numFmtId="3" fontId="1" fillId="3" borderId="68" xfId="0" applyNumberFormat="1" applyFont="1" applyFill="1" applyBorder="1" applyAlignment="1">
      <alignment horizontal="center" vertical="top"/>
    </xf>
    <xf numFmtId="3" fontId="1" fillId="6" borderId="43" xfId="0" applyNumberFormat="1" applyFont="1" applyFill="1" applyBorder="1" applyAlignment="1">
      <alignment horizontal="center" vertical="top" wrapText="1"/>
    </xf>
    <xf numFmtId="3" fontId="5" fillId="6" borderId="43" xfId="0" applyNumberFormat="1" applyFont="1" applyFill="1" applyBorder="1" applyAlignment="1">
      <alignment horizontal="center" vertical="top" wrapText="1"/>
    </xf>
    <xf numFmtId="3" fontId="1" fillId="6" borderId="2" xfId="0" applyNumberFormat="1" applyFont="1" applyFill="1" applyBorder="1" applyAlignment="1">
      <alignment vertical="top" wrapText="1"/>
    </xf>
    <xf numFmtId="3" fontId="1" fillId="6" borderId="11" xfId="0" applyNumberFormat="1" applyFont="1" applyFill="1" applyBorder="1" applyAlignment="1">
      <alignment vertical="top" wrapText="1"/>
    </xf>
    <xf numFmtId="0" fontId="17" fillId="0" borderId="23" xfId="0" applyFont="1" applyBorder="1" applyAlignment="1">
      <alignment vertical="top"/>
    </xf>
    <xf numFmtId="3" fontId="1" fillId="7" borderId="18" xfId="0" applyNumberFormat="1" applyFont="1" applyFill="1" applyBorder="1" applyAlignment="1">
      <alignment horizontal="left" vertical="top" wrapText="1"/>
    </xf>
    <xf numFmtId="3" fontId="35" fillId="6" borderId="12" xfId="0" applyNumberFormat="1" applyFont="1" applyFill="1" applyBorder="1" applyAlignment="1">
      <alignment vertical="top" wrapText="1"/>
    </xf>
    <xf numFmtId="0" fontId="36" fillId="0" borderId="24" xfId="0" applyFont="1" applyBorder="1" applyAlignment="1">
      <alignment vertical="top" wrapText="1"/>
    </xf>
    <xf numFmtId="49" fontId="9" fillId="6" borderId="12" xfId="0" applyNumberFormat="1" applyFont="1" applyFill="1" applyBorder="1" applyAlignment="1">
      <alignment horizontal="center" vertical="center" textRotation="90" wrapText="1"/>
    </xf>
    <xf numFmtId="49" fontId="9" fillId="6" borderId="24" xfId="0" applyNumberFormat="1" applyFont="1" applyFill="1" applyBorder="1" applyAlignment="1">
      <alignment horizontal="center" vertical="center" textRotation="90" wrapText="1"/>
    </xf>
    <xf numFmtId="0" fontId="17" fillId="0" borderId="29" xfId="0" applyFont="1" applyBorder="1" applyAlignment="1">
      <alignment horizontal="center" vertical="top" wrapText="1"/>
    </xf>
    <xf numFmtId="3" fontId="35" fillId="7" borderId="11" xfId="0" applyNumberFormat="1" applyFont="1" applyFill="1" applyBorder="1" applyAlignment="1">
      <alignment horizontal="left" vertical="top" wrapText="1"/>
    </xf>
    <xf numFmtId="3" fontId="35" fillId="7" borderId="23" xfId="0" applyNumberFormat="1" applyFont="1" applyFill="1" applyBorder="1" applyAlignment="1">
      <alignment horizontal="left" vertical="top" wrapText="1"/>
    </xf>
    <xf numFmtId="3" fontId="1" fillId="0" borderId="18" xfId="0" applyNumberFormat="1" applyFont="1" applyBorder="1" applyAlignment="1">
      <alignment horizontal="left" vertical="top" wrapText="1"/>
    </xf>
    <xf numFmtId="0" fontId="0" fillId="8" borderId="21" xfId="0" applyFill="1" applyBorder="1" applyAlignment="1">
      <alignment horizontal="left" vertical="top" wrapText="1"/>
    </xf>
    <xf numFmtId="0" fontId="0" fillId="8" borderId="22" xfId="0" applyFill="1" applyBorder="1" applyAlignment="1">
      <alignment horizontal="left" vertical="top" wrapText="1"/>
    </xf>
    <xf numFmtId="0" fontId="2" fillId="0" borderId="68"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66" xfId="0" applyFont="1" applyBorder="1" applyAlignment="1">
      <alignment horizontal="center" vertical="center" wrapText="1"/>
    </xf>
  </cellXfs>
  <cellStyles count="2">
    <cellStyle name="Įprastas" xfId="0" builtinId="0"/>
    <cellStyle name="Įprastas 2" xfId="1"/>
  </cellStyles>
  <dxfs count="0"/>
  <tableStyles count="0" defaultTableStyle="TableStyleMedium2" defaultPivotStyle="PivotStyleLight16"/>
  <colors>
    <mruColors>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bg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C0AE-4830-BFAC-F07A5603032C}"/>
              </c:ext>
            </c:extLst>
          </c:dPt>
          <c:dPt>
            <c:idx val="1"/>
            <c:bubble3D val="0"/>
            <c:spPr>
              <a:solidFill>
                <a:schemeClr val="tx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C0AE-4830-BFAC-F07A5603032C}"/>
              </c:ext>
            </c:extLst>
          </c:dPt>
          <c:dPt>
            <c:idx val="2"/>
            <c:bubble3D val="0"/>
            <c:spPr>
              <a:solidFill>
                <a:srgbClr val="FFCCFF"/>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C0AE-4830-BFAC-F07A5603032C}"/>
              </c:ext>
            </c:extLst>
          </c:dPt>
          <c:dLbls>
            <c:dLbl>
              <c:idx val="0"/>
              <c:layout/>
              <c:tx>
                <c:rich>
                  <a:bodyPr rot="0" spcFirstLastPara="1" vertOverflow="ellipsis" vert="horz" wrap="square" lIns="38100" tIns="19050" rIns="38100" bIns="19050" anchor="ctr" anchorCtr="1">
                    <a:spAutoFit/>
                  </a:bodyPr>
                  <a:lstStyle/>
                  <a:p>
                    <a:pPr>
                      <a:defRPr sz="12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fld id="{FF0B3157-0304-4E7F-B825-8326ED20E342}" type="CATEGORYNAME">
                      <a:rPr lang="en-US"/>
                      <a:pPr>
                        <a:defRPr sz="1200" b="0">
                          <a:solidFill>
                            <a:sysClr val="windowText" lastClr="000000"/>
                          </a:solidFill>
                          <a:latin typeface="Times New Roman" panose="02020603050405020304" pitchFamily="18" charset="0"/>
                          <a:cs typeface="Times New Roman" panose="02020603050405020304" pitchFamily="18" charset="0"/>
                        </a:defRPr>
                      </a:pPr>
                      <a:t>[KATEGORIJOS PAVADINIMAS]</a:t>
                    </a:fld>
                    <a:r>
                      <a:rPr lang="en-US" baseline="0"/>
                      <a:t>
8 proc.</a:t>
                    </a:r>
                  </a:p>
                </c:rich>
              </c:tx>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dLblPos val="outEnd"/>
              <c:showLegendKey val="0"/>
              <c:showVal val="0"/>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C0AE-4830-BFAC-F07A5603032C}"/>
                </c:ext>
              </c:extLst>
            </c:dLbl>
            <c:dLbl>
              <c:idx val="1"/>
              <c:layout/>
              <c:tx>
                <c:rich>
                  <a:bodyPr rot="0" spcFirstLastPara="1" vertOverflow="ellipsis" vert="horz" wrap="square" lIns="38100" tIns="19050" rIns="38100" bIns="19050" anchor="ctr" anchorCtr="1">
                    <a:spAutoFit/>
                  </a:bodyPr>
                  <a:lstStyle/>
                  <a:p>
                    <a:pPr>
                      <a:defRPr sz="12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fld id="{D39248C9-F49B-4268-8DCB-3A130E0474C7}" type="CATEGORYNAME">
                      <a:rPr lang="en-US"/>
                      <a:pPr>
                        <a:defRPr sz="1200" b="0">
                          <a:solidFill>
                            <a:sysClr val="windowText" lastClr="000000"/>
                          </a:solidFill>
                          <a:latin typeface="Times New Roman" panose="02020603050405020304" pitchFamily="18" charset="0"/>
                          <a:cs typeface="Times New Roman" panose="02020603050405020304" pitchFamily="18" charset="0"/>
                        </a:defRPr>
                      </a:pPr>
                      <a:t>[KATEGORIJOS PAVADINIMAS]</a:t>
                    </a:fld>
                    <a:r>
                      <a:rPr lang="en-US" baseline="0"/>
                      <a:t>
12 proc.</a:t>
                    </a:r>
                  </a:p>
                </c:rich>
              </c:tx>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dLblPos val="outEnd"/>
              <c:showLegendKey val="0"/>
              <c:showVal val="0"/>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C0AE-4830-BFAC-F07A5603032C}"/>
                </c:ext>
              </c:extLst>
            </c:dLbl>
            <c:dLbl>
              <c:idx val="2"/>
              <c:layout/>
              <c:tx>
                <c:rich>
                  <a:bodyPr rot="0" spcFirstLastPara="1" vertOverflow="ellipsis" vert="horz" wrap="square" lIns="38100" tIns="19050" rIns="38100" bIns="19050" anchor="ctr" anchorCtr="1">
                    <a:spAutoFit/>
                  </a:bodyPr>
                  <a:lstStyle/>
                  <a:p>
                    <a:pPr>
                      <a:defRPr sz="12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fld id="{2EBBC01D-9AD7-4B8C-90A3-539704BB746D}" type="CATEGORYNAME">
                      <a:rPr lang="en-US"/>
                      <a:pPr>
                        <a:defRPr sz="1200" b="0">
                          <a:solidFill>
                            <a:sysClr val="windowText" lastClr="000000"/>
                          </a:solidFill>
                          <a:latin typeface="Times New Roman" panose="02020603050405020304" pitchFamily="18" charset="0"/>
                          <a:cs typeface="Times New Roman" panose="02020603050405020304" pitchFamily="18" charset="0"/>
                        </a:defRPr>
                      </a:pPr>
                      <a:t>[KATEGORIJOS PAVADINIMAS]</a:t>
                    </a:fld>
                    <a:r>
                      <a:rPr lang="en-US" baseline="0"/>
                      <a:t>
8 proc.</a:t>
                    </a:r>
                  </a:p>
                </c:rich>
              </c:tx>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dLblPos val="outEnd"/>
              <c:showLegendKey val="0"/>
              <c:showVal val="0"/>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C0AE-4830-BFAC-F07A5603032C}"/>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multiLvlStrRef>
              <c:f>Ataskaita!$B$11:$D$13</c:f>
              <c:multiLvlStrCache>
                <c:ptCount val="3"/>
                <c:lvl>
                  <c:pt idx="0">
                    <c:v>–</c:v>
                  </c:pt>
                  <c:pt idx="1">
                    <c:v>–</c:v>
                  </c:pt>
                  <c:pt idx="2">
                    <c:v>–</c:v>
                  </c:pt>
                </c:lvl>
                <c:lvl>
                  <c:pt idx="0">
                    <c:v>faktiškai įvykdyta</c:v>
                  </c:pt>
                  <c:pt idx="1">
                    <c:v>iš dalies įvykdyta</c:v>
                  </c:pt>
                  <c:pt idx="2">
                    <c:v>neįvykdyta</c:v>
                  </c:pt>
                </c:lvl>
              </c:multiLvlStrCache>
            </c:multiLvlStrRef>
          </c:cat>
          <c:val>
            <c:numRef>
              <c:f>Ataskaita!$E$11:$E$13</c:f>
              <c:numCache>
                <c:formatCode>General</c:formatCode>
                <c:ptCount val="3"/>
                <c:pt idx="0">
                  <c:v>18</c:v>
                </c:pt>
                <c:pt idx="1">
                  <c:v>5</c:v>
                </c:pt>
                <c:pt idx="2">
                  <c:v>2</c:v>
                </c:pt>
              </c:numCache>
            </c:numRef>
          </c:val>
          <c:extLst>
            <c:ext xmlns:c16="http://schemas.microsoft.com/office/drawing/2014/chart" uri="{C3380CC4-5D6E-409C-BE32-E72D297353CC}">
              <c16:uniqueId val="{00000000-C0AE-4830-BFAC-F07A5603032C}"/>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t-L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238125</xdr:colOff>
      <xdr:row>16</xdr:row>
      <xdr:rowOff>28575</xdr:rowOff>
    </xdr:from>
    <xdr:to>
      <xdr:col>8</xdr:col>
      <xdr:colOff>600075</xdr:colOff>
      <xdr:row>29</xdr:row>
      <xdr:rowOff>171450</xdr:rowOff>
    </xdr:to>
    <xdr:graphicFrame macro="">
      <xdr:nvGraphicFramePr>
        <xdr:cNvPr id="3" name="Diagrama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tabSelected="1" zoomScaleNormal="100" zoomScaleSheetLayoutView="100" workbookViewId="0">
      <selection activeCell="T8" sqref="T8"/>
    </sheetView>
  </sheetViews>
  <sheetFormatPr defaultRowHeight="15" x14ac:dyDescent="0.25"/>
  <cols>
    <col min="3" max="3" width="12.28515625" customWidth="1"/>
    <col min="4" max="4" width="5.85546875" customWidth="1"/>
    <col min="5" max="5" width="6.42578125" customWidth="1"/>
    <col min="6" max="6" width="11.140625" customWidth="1"/>
    <col min="10" max="10" width="11.7109375" customWidth="1"/>
  </cols>
  <sheetData>
    <row r="1" spans="1:11" ht="15.75" x14ac:dyDescent="0.25">
      <c r="A1" s="832" t="s">
        <v>245</v>
      </c>
      <c r="B1" s="824"/>
      <c r="C1" s="824"/>
      <c r="D1" s="824"/>
      <c r="E1" s="824"/>
      <c r="F1" s="824"/>
      <c r="G1" s="824"/>
      <c r="H1" s="824"/>
      <c r="I1" s="824"/>
      <c r="J1" s="824"/>
      <c r="K1" s="630"/>
    </row>
    <row r="2" spans="1:11" ht="15.75" x14ac:dyDescent="0.25">
      <c r="A2" s="832" t="s">
        <v>0</v>
      </c>
      <c r="B2" s="824"/>
      <c r="C2" s="824"/>
      <c r="D2" s="824"/>
      <c r="E2" s="824"/>
      <c r="F2" s="824"/>
      <c r="G2" s="824"/>
      <c r="H2" s="824"/>
      <c r="I2" s="824"/>
      <c r="J2" s="824"/>
      <c r="K2" s="630"/>
    </row>
    <row r="3" spans="1:11" ht="15.75" x14ac:dyDescent="0.25">
      <c r="A3" s="832" t="s">
        <v>231</v>
      </c>
      <c r="B3" s="824"/>
      <c r="C3" s="824"/>
      <c r="D3" s="824"/>
      <c r="E3" s="824"/>
      <c r="F3" s="824"/>
      <c r="G3" s="824"/>
      <c r="H3" s="824"/>
      <c r="I3" s="824"/>
      <c r="J3" s="824"/>
      <c r="K3" s="630"/>
    </row>
    <row r="5" spans="1:11" ht="20.25" customHeight="1" x14ac:dyDescent="0.25">
      <c r="A5" s="833" t="s">
        <v>232</v>
      </c>
      <c r="B5" s="824"/>
      <c r="C5" s="824"/>
      <c r="D5" s="824"/>
      <c r="E5" s="824"/>
      <c r="F5" s="824"/>
      <c r="G5" s="824"/>
      <c r="H5" s="824"/>
      <c r="I5" s="824"/>
      <c r="J5" s="824"/>
      <c r="K5" s="631"/>
    </row>
    <row r="7" spans="1:11" ht="36" customHeight="1" x14ac:dyDescent="0.25">
      <c r="A7" s="831" t="s">
        <v>233</v>
      </c>
      <c r="B7" s="824"/>
      <c r="C7" s="824"/>
      <c r="D7" s="824"/>
      <c r="E7" s="824"/>
      <c r="F7" s="824"/>
      <c r="G7" s="824"/>
      <c r="H7" s="824"/>
      <c r="I7" s="824"/>
      <c r="J7" s="824"/>
      <c r="K7" s="632"/>
    </row>
    <row r="9" spans="1:11" ht="21.75" customHeight="1" x14ac:dyDescent="0.25">
      <c r="A9" s="831" t="s">
        <v>246</v>
      </c>
      <c r="B9" s="824"/>
      <c r="C9" s="824"/>
      <c r="D9" s="824"/>
      <c r="E9" s="824"/>
      <c r="F9" s="824"/>
      <c r="G9" s="824"/>
      <c r="H9" s="824"/>
      <c r="I9" s="824"/>
      <c r="J9" s="824"/>
      <c r="K9" s="632"/>
    </row>
    <row r="10" spans="1:11" ht="12" customHeight="1" x14ac:dyDescent="0.25">
      <c r="A10" s="632"/>
      <c r="B10" s="648"/>
      <c r="C10" s="648"/>
      <c r="D10" s="648"/>
      <c r="E10" s="648"/>
      <c r="F10" s="648"/>
      <c r="G10" s="648"/>
      <c r="H10" s="648"/>
      <c r="I10" s="648"/>
      <c r="J10" s="648"/>
      <c r="K10" s="632"/>
    </row>
    <row r="11" spans="1:11" ht="15.75" x14ac:dyDescent="0.25">
      <c r="A11" s="633"/>
      <c r="B11" s="826" t="s">
        <v>234</v>
      </c>
      <c r="C11" s="826"/>
      <c r="D11" s="634" t="s">
        <v>235</v>
      </c>
      <c r="E11" s="635">
        <v>18</v>
      </c>
      <c r="F11" s="636" t="s">
        <v>236</v>
      </c>
      <c r="G11" s="636"/>
      <c r="H11" s="636"/>
      <c r="I11" s="636"/>
      <c r="J11" s="636"/>
      <c r="K11" s="636"/>
    </row>
    <row r="12" spans="1:11" ht="15.75" x14ac:dyDescent="0.25">
      <c r="A12" s="633"/>
      <c r="B12" s="826" t="s">
        <v>237</v>
      </c>
      <c r="C12" s="826"/>
      <c r="D12" s="634" t="s">
        <v>235</v>
      </c>
      <c r="E12" s="635">
        <v>5</v>
      </c>
      <c r="F12" s="636" t="s">
        <v>238</v>
      </c>
      <c r="G12" s="636"/>
      <c r="H12" s="636"/>
      <c r="I12" s="636"/>
      <c r="J12" s="636"/>
      <c r="K12" s="636"/>
    </row>
    <row r="13" spans="1:11" s="637" customFormat="1" ht="15.75" x14ac:dyDescent="0.25">
      <c r="B13" s="827" t="s">
        <v>239</v>
      </c>
      <c r="C13" s="827"/>
      <c r="D13" s="638" t="s">
        <v>235</v>
      </c>
      <c r="E13" s="639">
        <v>2</v>
      </c>
      <c r="F13" s="640" t="s">
        <v>240</v>
      </c>
    </row>
    <row r="14" spans="1:11" s="637" customFormat="1" ht="15.75" x14ac:dyDescent="0.25">
      <c r="B14" s="641"/>
      <c r="C14" s="641"/>
      <c r="D14" s="638"/>
      <c r="E14" s="642"/>
      <c r="F14" s="640"/>
    </row>
    <row r="15" spans="1:11" s="637" customFormat="1" ht="15.75" x14ac:dyDescent="0.25">
      <c r="B15" s="828" t="s">
        <v>247</v>
      </c>
      <c r="C15" s="829"/>
      <c r="D15" s="829"/>
      <c r="E15" s="829"/>
      <c r="F15" s="829"/>
      <c r="G15" s="829"/>
      <c r="H15" s="829"/>
      <c r="I15" s="829"/>
    </row>
    <row r="16" spans="1:11" s="637" customFormat="1" ht="15.75" x14ac:dyDescent="0.25">
      <c r="B16" s="643"/>
      <c r="C16" s="643"/>
      <c r="D16" s="643"/>
      <c r="E16" s="644"/>
      <c r="F16" s="643"/>
      <c r="G16" s="643"/>
    </row>
    <row r="17" spans="1:14" s="637" customFormat="1" ht="15.75" x14ac:dyDescent="0.25">
      <c r="E17" s="642"/>
      <c r="L17" s="645"/>
    </row>
    <row r="18" spans="1:14" s="637" customFormat="1" ht="15.75" x14ac:dyDescent="0.25">
      <c r="E18" s="642"/>
    </row>
    <row r="19" spans="1:14" s="637" customFormat="1" ht="15.75" x14ac:dyDescent="0.25">
      <c r="E19" s="642"/>
    </row>
    <row r="20" spans="1:14" s="637" customFormat="1" ht="15.75" x14ac:dyDescent="0.25">
      <c r="E20" s="642"/>
    </row>
    <row r="21" spans="1:14" s="637" customFormat="1" ht="15.75" x14ac:dyDescent="0.25">
      <c r="E21" s="642"/>
    </row>
    <row r="22" spans="1:14" s="637" customFormat="1" ht="15.75" x14ac:dyDescent="0.25">
      <c r="E22" s="642"/>
      <c r="N22" s="645"/>
    </row>
    <row r="23" spans="1:14" s="637" customFormat="1" ht="15.75" x14ac:dyDescent="0.25">
      <c r="E23" s="642"/>
    </row>
    <row r="24" spans="1:14" s="637" customFormat="1" ht="15.75" x14ac:dyDescent="0.25">
      <c r="E24" s="642"/>
    </row>
    <row r="25" spans="1:14" s="637" customFormat="1" ht="15.75" x14ac:dyDescent="0.25">
      <c r="E25" s="642"/>
    </row>
    <row r="26" spans="1:14" s="637" customFormat="1" ht="15.75" x14ac:dyDescent="0.25">
      <c r="E26" s="642"/>
    </row>
    <row r="27" spans="1:14" s="637" customFormat="1" ht="15.75" x14ac:dyDescent="0.25">
      <c r="E27" s="642"/>
    </row>
    <row r="28" spans="1:14" s="637" customFormat="1" ht="15.75" x14ac:dyDescent="0.25">
      <c r="E28" s="642"/>
    </row>
    <row r="29" spans="1:14" s="637" customFormat="1" ht="15.75" x14ac:dyDescent="0.25">
      <c r="E29" s="642"/>
    </row>
    <row r="30" spans="1:14" s="637" customFormat="1" ht="15.75" x14ac:dyDescent="0.25">
      <c r="E30" s="642"/>
    </row>
    <row r="32" spans="1:14" ht="39" customHeight="1" x14ac:dyDescent="0.25">
      <c r="A32" s="830" t="s">
        <v>241</v>
      </c>
      <c r="B32" s="824"/>
      <c r="C32" s="824"/>
      <c r="D32" s="824"/>
      <c r="E32" s="824"/>
      <c r="F32" s="824"/>
      <c r="G32" s="824"/>
      <c r="H32" s="824"/>
      <c r="I32" s="824"/>
      <c r="J32" s="824"/>
      <c r="K32" s="646"/>
    </row>
    <row r="33" spans="1:11" ht="35.1" customHeight="1" x14ac:dyDescent="0.25">
      <c r="A33" s="823" t="s">
        <v>242</v>
      </c>
      <c r="B33" s="824"/>
      <c r="C33" s="824"/>
      <c r="D33" s="824"/>
      <c r="E33" s="824"/>
      <c r="F33" s="824"/>
      <c r="G33" s="824"/>
      <c r="H33" s="824"/>
      <c r="I33" s="824"/>
      <c r="J33" s="824"/>
      <c r="K33" s="647"/>
    </row>
    <row r="34" spans="1:11" ht="35.1" customHeight="1" x14ac:dyDescent="0.25">
      <c r="A34" s="823" t="s">
        <v>243</v>
      </c>
      <c r="B34" s="824"/>
      <c r="C34" s="824"/>
      <c r="D34" s="824"/>
      <c r="E34" s="824"/>
      <c r="F34" s="824"/>
      <c r="G34" s="824"/>
      <c r="H34" s="824"/>
      <c r="I34" s="824"/>
      <c r="J34" s="824"/>
      <c r="K34" s="647"/>
    </row>
    <row r="35" spans="1:11" ht="35.1" customHeight="1" x14ac:dyDescent="0.25">
      <c r="A35" s="823" t="s">
        <v>244</v>
      </c>
      <c r="B35" s="825"/>
      <c r="C35" s="825"/>
      <c r="D35" s="825"/>
      <c r="E35" s="825"/>
      <c r="F35" s="825"/>
      <c r="G35" s="825"/>
      <c r="H35" s="825"/>
      <c r="I35" s="825"/>
      <c r="J35" s="825"/>
      <c r="K35" s="647"/>
    </row>
    <row r="36" spans="1:11" s="637" customFormat="1" ht="15.75" x14ac:dyDescent="0.25">
      <c r="E36" s="642"/>
    </row>
    <row r="37" spans="1:11" s="637" customFormat="1" ht="15.75" x14ac:dyDescent="0.25">
      <c r="E37" s="642"/>
    </row>
    <row r="38" spans="1:11" s="637" customFormat="1" ht="15.75" x14ac:dyDescent="0.25">
      <c r="E38" s="642"/>
    </row>
    <row r="39" spans="1:11" s="637" customFormat="1" ht="15.75" x14ac:dyDescent="0.25">
      <c r="E39" s="642"/>
    </row>
  </sheetData>
  <mergeCells count="14">
    <mergeCell ref="A9:J9"/>
    <mergeCell ref="A1:J1"/>
    <mergeCell ref="A2:J2"/>
    <mergeCell ref="A3:J3"/>
    <mergeCell ref="A5:J5"/>
    <mergeCell ref="A7:J7"/>
    <mergeCell ref="A34:J34"/>
    <mergeCell ref="A35:J35"/>
    <mergeCell ref="B11:C11"/>
    <mergeCell ref="B12:C12"/>
    <mergeCell ref="B13:C13"/>
    <mergeCell ref="B15:I15"/>
    <mergeCell ref="A32:J32"/>
    <mergeCell ref="A33:J33"/>
  </mergeCells>
  <printOptions horizontalCentered="1"/>
  <pageMargins left="0.70866141732283472" right="0.19685039370078741" top="0.74803149606299213"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32"/>
  <sheetViews>
    <sheetView zoomScaleNormal="100" zoomScaleSheetLayoutView="100" workbookViewId="0">
      <selection activeCell="T13" sqref="T13"/>
    </sheetView>
  </sheetViews>
  <sheetFormatPr defaultColWidth="9.140625" defaultRowHeight="15" x14ac:dyDescent="0.25"/>
  <cols>
    <col min="1" max="1" width="2.85546875" style="104" customWidth="1"/>
    <col min="2" max="2" width="3.140625" style="104" customWidth="1"/>
    <col min="3" max="3" width="2.85546875" style="104" customWidth="1"/>
    <col min="4" max="4" width="29.28515625" style="104" customWidth="1"/>
    <col min="5" max="5" width="3.5703125" style="104" customWidth="1"/>
    <col min="6" max="6" width="4.140625" style="104" customWidth="1"/>
    <col min="7" max="7" width="8.5703125" style="104" customWidth="1"/>
    <col min="8" max="8" width="8.28515625" style="104" customWidth="1"/>
    <col min="9" max="9" width="8.5703125" style="104" customWidth="1"/>
    <col min="10" max="10" width="8.42578125" style="104" customWidth="1"/>
    <col min="11" max="11" width="30" style="104" customWidth="1"/>
    <col min="12" max="13" width="5.42578125" style="104" customWidth="1"/>
    <col min="14" max="14" width="4.5703125" style="104" customWidth="1"/>
    <col min="15" max="15" width="31.5703125" style="104" customWidth="1"/>
    <col min="16" max="16" width="37.85546875" style="104" customWidth="1"/>
    <col min="17" max="16384" width="9.140625" style="104"/>
  </cols>
  <sheetData>
    <row r="1" spans="1:16" s="433" customFormat="1" ht="15.75" customHeight="1" x14ac:dyDescent="0.25">
      <c r="A1" s="1085" t="s">
        <v>222</v>
      </c>
      <c r="B1" s="1085"/>
      <c r="C1" s="1085"/>
      <c r="D1" s="1085"/>
      <c r="E1" s="1085"/>
      <c r="F1" s="1085"/>
      <c r="G1" s="1085"/>
      <c r="H1" s="1085"/>
      <c r="I1" s="1085"/>
      <c r="J1" s="1085"/>
      <c r="K1" s="1085"/>
      <c r="L1" s="1085"/>
      <c r="M1" s="1085"/>
      <c r="N1" s="1085"/>
      <c r="O1" s="1085"/>
      <c r="P1" s="1085"/>
    </row>
    <row r="2" spans="1:16" s="1" customFormat="1" ht="14.25" x14ac:dyDescent="0.25">
      <c r="A2" s="1086" t="s">
        <v>223</v>
      </c>
      <c r="B2" s="1086"/>
      <c r="C2" s="1086"/>
      <c r="D2" s="1086"/>
      <c r="E2" s="1086"/>
      <c r="F2" s="1086"/>
      <c r="G2" s="1086"/>
      <c r="H2" s="1086"/>
      <c r="I2" s="1086"/>
      <c r="J2" s="1086"/>
      <c r="K2" s="1086"/>
      <c r="L2" s="1086"/>
      <c r="M2" s="1086"/>
      <c r="N2" s="1086"/>
      <c r="O2" s="1086"/>
      <c r="P2" s="1086"/>
    </row>
    <row r="3" spans="1:16" s="37" customFormat="1" ht="15" customHeight="1" thickBot="1" x14ac:dyDescent="0.3">
      <c r="A3" s="595"/>
      <c r="B3" s="595"/>
      <c r="C3" s="595"/>
      <c r="D3" s="595"/>
      <c r="E3" s="596"/>
      <c r="F3" s="597"/>
      <c r="G3" s="598"/>
      <c r="H3" s="595"/>
      <c r="I3" s="595"/>
      <c r="J3" s="595"/>
      <c r="K3" s="1107" t="s">
        <v>99</v>
      </c>
      <c r="L3" s="1107"/>
      <c r="M3" s="1107"/>
      <c r="N3" s="1107"/>
      <c r="O3" s="1107"/>
      <c r="P3" s="1108"/>
    </row>
    <row r="4" spans="1:16" s="433" customFormat="1" ht="30" customHeight="1" x14ac:dyDescent="0.25">
      <c r="A4" s="1087" t="s">
        <v>2</v>
      </c>
      <c r="B4" s="1090" t="s">
        <v>3</v>
      </c>
      <c r="C4" s="1090" t="s">
        <v>4</v>
      </c>
      <c r="D4" s="1093" t="s">
        <v>6</v>
      </c>
      <c r="E4" s="1118" t="s">
        <v>7</v>
      </c>
      <c r="F4" s="1121" t="s">
        <v>8</v>
      </c>
      <c r="G4" s="1124" t="s">
        <v>10</v>
      </c>
      <c r="H4" s="1131" t="s">
        <v>211</v>
      </c>
      <c r="I4" s="1132"/>
      <c r="J4" s="1133"/>
      <c r="K4" s="1134" t="s">
        <v>212</v>
      </c>
      <c r="L4" s="1135"/>
      <c r="M4" s="1135"/>
      <c r="N4" s="1135"/>
      <c r="O4" s="1109" t="s">
        <v>213</v>
      </c>
      <c r="P4" s="1112" t="s">
        <v>214</v>
      </c>
    </row>
    <row r="5" spans="1:16" s="433" customFormat="1" ht="33.75" customHeight="1" x14ac:dyDescent="0.25">
      <c r="A5" s="1088"/>
      <c r="B5" s="1091"/>
      <c r="C5" s="1091"/>
      <c r="D5" s="1094"/>
      <c r="E5" s="1119"/>
      <c r="F5" s="1122"/>
      <c r="G5" s="1125"/>
      <c r="H5" s="1136" t="s">
        <v>215</v>
      </c>
      <c r="I5" s="1138" t="s">
        <v>216</v>
      </c>
      <c r="J5" s="1138" t="s">
        <v>217</v>
      </c>
      <c r="K5" s="1116" t="s">
        <v>218</v>
      </c>
      <c r="L5" s="1140" t="s">
        <v>219</v>
      </c>
      <c r="M5" s="1140" t="s">
        <v>220</v>
      </c>
      <c r="N5" s="1140" t="s">
        <v>221</v>
      </c>
      <c r="O5" s="1110"/>
      <c r="P5" s="1113"/>
    </row>
    <row r="6" spans="1:16" s="433" customFormat="1" ht="48" customHeight="1" thickBot="1" x14ac:dyDescent="0.3">
      <c r="A6" s="1089"/>
      <c r="B6" s="1092"/>
      <c r="C6" s="1092"/>
      <c r="D6" s="1095"/>
      <c r="E6" s="1120"/>
      <c r="F6" s="1123"/>
      <c r="G6" s="1126"/>
      <c r="H6" s="1137"/>
      <c r="I6" s="1139"/>
      <c r="J6" s="1139"/>
      <c r="K6" s="1117"/>
      <c r="L6" s="1141"/>
      <c r="M6" s="1141"/>
      <c r="N6" s="1141"/>
      <c r="O6" s="1111"/>
      <c r="P6" s="1114"/>
    </row>
    <row r="7" spans="1:16" s="5" customFormat="1" ht="12.75" x14ac:dyDescent="0.2">
      <c r="A7" s="1096" t="s">
        <v>13</v>
      </c>
      <c r="B7" s="1097"/>
      <c r="C7" s="1097"/>
      <c r="D7" s="1097"/>
      <c r="E7" s="1097"/>
      <c r="F7" s="1097"/>
      <c r="G7" s="1097"/>
      <c r="H7" s="1097"/>
      <c r="I7" s="1097"/>
      <c r="J7" s="1097"/>
      <c r="K7" s="1097"/>
      <c r="L7" s="1097"/>
      <c r="M7" s="1097"/>
      <c r="N7" s="1097"/>
      <c r="O7" s="1097"/>
      <c r="P7" s="1098"/>
    </row>
    <row r="8" spans="1:16" s="5" customFormat="1" ht="12.75" x14ac:dyDescent="0.2">
      <c r="A8" s="1099" t="s">
        <v>14</v>
      </c>
      <c r="B8" s="1100"/>
      <c r="C8" s="1100"/>
      <c r="D8" s="1100"/>
      <c r="E8" s="1100"/>
      <c r="F8" s="1100"/>
      <c r="G8" s="1100"/>
      <c r="H8" s="1101"/>
      <c r="I8" s="1101"/>
      <c r="J8" s="1101"/>
      <c r="K8" s="1101"/>
      <c r="L8" s="1101"/>
      <c r="M8" s="1101"/>
      <c r="N8" s="1101"/>
      <c r="O8" s="1101"/>
      <c r="P8" s="1102"/>
    </row>
    <row r="9" spans="1:16" s="37" customFormat="1" ht="39.75" customHeight="1" x14ac:dyDescent="0.25">
      <c r="A9" s="577" t="s">
        <v>15</v>
      </c>
      <c r="B9" s="1142" t="s">
        <v>16</v>
      </c>
      <c r="C9" s="1143"/>
      <c r="D9" s="1143"/>
      <c r="E9" s="1143"/>
      <c r="F9" s="1143"/>
      <c r="G9" s="1144"/>
      <c r="H9" s="1115" t="s">
        <v>224</v>
      </c>
      <c r="I9" s="1115"/>
      <c r="J9" s="1115"/>
      <c r="K9" s="625" t="s">
        <v>227</v>
      </c>
      <c r="L9" s="626">
        <v>17</v>
      </c>
      <c r="M9" s="822">
        <v>17</v>
      </c>
      <c r="N9" s="822">
        <v>17</v>
      </c>
      <c r="O9" s="628"/>
      <c r="P9" s="615"/>
    </row>
    <row r="10" spans="1:16" s="37" customFormat="1" ht="39" customHeight="1" x14ac:dyDescent="0.25">
      <c r="A10" s="577"/>
      <c r="B10" s="616"/>
      <c r="C10" s="617"/>
      <c r="D10" s="617"/>
      <c r="E10" s="617"/>
      <c r="F10" s="617"/>
      <c r="G10" s="618"/>
      <c r="H10" s="1115" t="s">
        <v>224</v>
      </c>
      <c r="I10" s="1115"/>
      <c r="J10" s="1115"/>
      <c r="K10" s="625" t="s">
        <v>228</v>
      </c>
      <c r="L10" s="626">
        <v>7</v>
      </c>
      <c r="M10" s="822">
        <v>7</v>
      </c>
      <c r="N10" s="822">
        <v>7</v>
      </c>
      <c r="O10" s="623"/>
      <c r="P10" s="735"/>
    </row>
    <row r="11" spans="1:16" s="37" customFormat="1" ht="51" customHeight="1" x14ac:dyDescent="0.25">
      <c r="A11" s="577"/>
      <c r="B11" s="1142"/>
      <c r="C11" s="1143"/>
      <c r="D11" s="1143"/>
      <c r="E11" s="1143"/>
      <c r="F11" s="1143"/>
      <c r="G11" s="1144"/>
      <c r="H11" s="1115" t="s">
        <v>224</v>
      </c>
      <c r="I11" s="1115"/>
      <c r="J11" s="1115"/>
      <c r="K11" s="627" t="s">
        <v>229</v>
      </c>
      <c r="L11" s="626">
        <v>77</v>
      </c>
      <c r="M11" s="822">
        <v>77</v>
      </c>
      <c r="N11" s="822">
        <v>77</v>
      </c>
      <c r="O11" s="623"/>
      <c r="P11" s="735"/>
    </row>
    <row r="12" spans="1:16" s="37" customFormat="1" ht="30.75" customHeight="1" x14ac:dyDescent="0.25">
      <c r="A12" s="577"/>
      <c r="B12" s="616"/>
      <c r="C12" s="617"/>
      <c r="D12" s="617"/>
      <c r="E12" s="617"/>
      <c r="F12" s="617"/>
      <c r="G12" s="618"/>
      <c r="H12" s="1115" t="s">
        <v>224</v>
      </c>
      <c r="I12" s="1115"/>
      <c r="J12" s="1115"/>
      <c r="K12" s="627" t="s">
        <v>230</v>
      </c>
      <c r="L12" s="626" t="s">
        <v>225</v>
      </c>
      <c r="M12" s="626" t="s">
        <v>225</v>
      </c>
      <c r="N12" s="626" t="s">
        <v>225</v>
      </c>
      <c r="O12" s="624"/>
      <c r="P12" s="736"/>
    </row>
    <row r="13" spans="1:16" s="37" customFormat="1" ht="30.75" customHeight="1" x14ac:dyDescent="0.25">
      <c r="A13" s="619"/>
      <c r="B13" s="620"/>
      <c r="C13" s="621"/>
      <c r="D13" s="621"/>
      <c r="E13" s="621"/>
      <c r="F13" s="621"/>
      <c r="G13" s="621"/>
      <c r="H13" s="1115" t="s">
        <v>224</v>
      </c>
      <c r="I13" s="1115"/>
      <c r="J13" s="1115"/>
      <c r="K13" s="819" t="s">
        <v>226</v>
      </c>
      <c r="L13" s="820">
        <v>120</v>
      </c>
      <c r="M13" s="820">
        <v>120</v>
      </c>
      <c r="N13" s="821">
        <v>90.5</v>
      </c>
      <c r="O13" s="629" t="s">
        <v>264</v>
      </c>
      <c r="P13" s="622"/>
    </row>
    <row r="14" spans="1:16" s="1" customFormat="1" ht="12.75" x14ac:dyDescent="0.25">
      <c r="A14" s="7" t="s">
        <v>15</v>
      </c>
      <c r="B14" s="8" t="s">
        <v>15</v>
      </c>
      <c r="C14" s="1103" t="s">
        <v>17</v>
      </c>
      <c r="D14" s="1104"/>
      <c r="E14" s="1104"/>
      <c r="F14" s="1104"/>
      <c r="G14" s="1104"/>
      <c r="H14" s="1105"/>
      <c r="I14" s="1105"/>
      <c r="J14" s="1105"/>
      <c r="K14" s="1105"/>
      <c r="L14" s="1105"/>
      <c r="M14" s="1105"/>
      <c r="N14" s="1105"/>
      <c r="O14" s="1105"/>
      <c r="P14" s="1106"/>
    </row>
    <row r="15" spans="1:16" s="1" customFormat="1" ht="15" customHeight="1" x14ac:dyDescent="0.25">
      <c r="A15" s="9" t="s">
        <v>15</v>
      </c>
      <c r="B15" s="10" t="s">
        <v>15</v>
      </c>
      <c r="C15" s="11" t="s">
        <v>15</v>
      </c>
      <c r="D15" s="892" t="s">
        <v>18</v>
      </c>
      <c r="E15" s="179" t="s">
        <v>19</v>
      </c>
      <c r="F15" s="39" t="s">
        <v>21</v>
      </c>
      <c r="G15" s="345" t="s">
        <v>24</v>
      </c>
      <c r="H15" s="552">
        <v>4666.7</v>
      </c>
      <c r="I15" s="234">
        <v>4666.7</v>
      </c>
      <c r="J15" s="684">
        <f>+I15</f>
        <v>4666.7</v>
      </c>
      <c r="K15" s="687"/>
      <c r="L15" s="165"/>
      <c r="M15" s="165"/>
      <c r="N15" s="165"/>
      <c r="O15" s="683"/>
      <c r="P15" s="459"/>
    </row>
    <row r="16" spans="1:16" s="582" customFormat="1" ht="15.75" customHeight="1" x14ac:dyDescent="0.25">
      <c r="A16" s="9"/>
      <c r="B16" s="10"/>
      <c r="C16" s="11"/>
      <c r="D16" s="893"/>
      <c r="E16" s="674"/>
      <c r="F16" s="508"/>
      <c r="G16" s="86" t="s">
        <v>25</v>
      </c>
      <c r="H16" s="685">
        <v>430.3</v>
      </c>
      <c r="I16" s="91">
        <v>603.20000000000005</v>
      </c>
      <c r="J16" s="686">
        <f>+I16</f>
        <v>603.20000000000005</v>
      </c>
      <c r="K16" s="658"/>
      <c r="L16" s="681"/>
      <c r="M16" s="681"/>
      <c r="N16" s="681"/>
      <c r="O16" s="681"/>
      <c r="P16" s="682"/>
    </row>
    <row r="17" spans="1:16" s="1" customFormat="1" ht="13.5" customHeight="1" x14ac:dyDescent="0.25">
      <c r="A17" s="9"/>
      <c r="B17" s="10"/>
      <c r="C17" s="11"/>
      <c r="D17" s="861" t="s">
        <v>22</v>
      </c>
      <c r="E17" s="179"/>
      <c r="F17" s="39"/>
      <c r="G17" s="345"/>
      <c r="H17" s="552"/>
      <c r="I17" s="234"/>
      <c r="J17" s="684"/>
      <c r="K17" s="1148" t="s">
        <v>141</v>
      </c>
      <c r="L17" s="165">
        <v>67</v>
      </c>
      <c r="M17" s="165">
        <v>67</v>
      </c>
      <c r="N17" s="166" t="s">
        <v>248</v>
      </c>
      <c r="O17" s="887"/>
      <c r="P17" s="460"/>
    </row>
    <row r="18" spans="1:16" s="1" customFormat="1" ht="14.25" customHeight="1" x14ac:dyDescent="0.25">
      <c r="A18" s="9"/>
      <c r="B18" s="10"/>
      <c r="C18" s="11"/>
      <c r="D18" s="1147"/>
      <c r="E18" s="674"/>
      <c r="F18" s="508"/>
      <c r="G18" s="110"/>
      <c r="H18" s="685"/>
      <c r="I18" s="91"/>
      <c r="J18" s="686"/>
      <c r="K18" s="1149"/>
      <c r="L18" s="689"/>
      <c r="M18" s="689"/>
      <c r="N18" s="689"/>
      <c r="O18" s="888"/>
      <c r="P18" s="460"/>
    </row>
    <row r="19" spans="1:16" s="1" customFormat="1" ht="39.75" customHeight="1" x14ac:dyDescent="0.25">
      <c r="A19" s="9"/>
      <c r="B19" s="10"/>
      <c r="C19" s="11"/>
      <c r="D19" s="655" t="s">
        <v>26</v>
      </c>
      <c r="E19" s="674"/>
      <c r="F19" s="508"/>
      <c r="G19" s="86"/>
      <c r="H19" s="145"/>
      <c r="I19" s="91"/>
      <c r="J19" s="338"/>
      <c r="K19" s="667" t="s">
        <v>141</v>
      </c>
      <c r="L19" s="675" t="s">
        <v>150</v>
      </c>
      <c r="M19" s="675" t="s">
        <v>150</v>
      </c>
      <c r="N19" s="675" t="s">
        <v>249</v>
      </c>
      <c r="O19" s="676" t="s">
        <v>266</v>
      </c>
      <c r="P19" s="460"/>
    </row>
    <row r="20" spans="1:16" s="1" customFormat="1" ht="18" customHeight="1" thickBot="1" x14ac:dyDescent="0.3">
      <c r="A20" s="14"/>
      <c r="B20" s="15"/>
      <c r="C20" s="292"/>
      <c r="D20" s="653"/>
      <c r="E20" s="666"/>
      <c r="F20" s="649"/>
      <c r="G20" s="115" t="s">
        <v>28</v>
      </c>
      <c r="H20" s="376">
        <f>SUM(H15:H19)</f>
        <v>5097</v>
      </c>
      <c r="I20" s="89">
        <f t="shared" ref="I20" si="0">SUM(I15:I19)</f>
        <v>5269.9</v>
      </c>
      <c r="J20" s="376">
        <f>SUM(J15:J19)</f>
        <v>5269.9</v>
      </c>
      <c r="K20" s="665"/>
      <c r="L20" s="167"/>
      <c r="M20" s="167"/>
      <c r="N20" s="167"/>
      <c r="O20" s="673"/>
      <c r="P20" s="599"/>
    </row>
    <row r="21" spans="1:16" s="1" customFormat="1" ht="18" customHeight="1" x14ac:dyDescent="0.25">
      <c r="A21" s="9" t="s">
        <v>15</v>
      </c>
      <c r="B21" s="10" t="s">
        <v>15</v>
      </c>
      <c r="C21" s="293" t="s">
        <v>29</v>
      </c>
      <c r="D21" s="894" t="s">
        <v>30</v>
      </c>
      <c r="E21" s="690" t="s">
        <v>19</v>
      </c>
      <c r="F21" s="691" t="s">
        <v>21</v>
      </c>
      <c r="G21" s="695" t="s">
        <v>31</v>
      </c>
      <c r="H21" s="349">
        <v>64.5</v>
      </c>
      <c r="I21" s="199">
        <v>77.400000000000006</v>
      </c>
      <c r="J21" s="604">
        <f>21.2+40+5.1</f>
        <v>66.3</v>
      </c>
      <c r="K21" s="657"/>
      <c r="L21" s="173"/>
      <c r="M21" s="173"/>
      <c r="N21" s="692"/>
      <c r="O21" s="692"/>
      <c r="P21" s="408"/>
    </row>
    <row r="22" spans="1:16" s="582" customFormat="1" ht="21" customHeight="1" x14ac:dyDescent="0.25">
      <c r="A22" s="9"/>
      <c r="B22" s="10"/>
      <c r="C22" s="293"/>
      <c r="D22" s="895"/>
      <c r="E22" s="693"/>
      <c r="F22" s="694"/>
      <c r="G22" s="113" t="s">
        <v>36</v>
      </c>
      <c r="H22" s="145"/>
      <c r="I22" s="91">
        <v>40</v>
      </c>
      <c r="J22" s="338">
        <v>40</v>
      </c>
      <c r="K22" s="688"/>
      <c r="L22" s="170"/>
      <c r="M22" s="170"/>
      <c r="N22" s="239"/>
      <c r="O22" s="164"/>
      <c r="P22" s="240"/>
    </row>
    <row r="23" spans="1:16" s="1" customFormat="1" ht="26.25" customHeight="1" x14ac:dyDescent="0.25">
      <c r="A23" s="916"/>
      <c r="B23" s="1044"/>
      <c r="C23" s="1046"/>
      <c r="D23" s="1145" t="s">
        <v>32</v>
      </c>
      <c r="E23" s="698"/>
      <c r="F23" s="699"/>
      <c r="G23" s="700"/>
      <c r="H23" s="701"/>
      <c r="I23" s="702"/>
      <c r="J23" s="703"/>
      <c r="K23" s="19" t="s">
        <v>151</v>
      </c>
      <c r="L23" s="260" t="s">
        <v>152</v>
      </c>
      <c r="M23" s="260" t="s">
        <v>205</v>
      </c>
      <c r="N23" s="261" t="s">
        <v>250</v>
      </c>
      <c r="O23" s="891" t="s">
        <v>251</v>
      </c>
      <c r="P23" s="614"/>
    </row>
    <row r="24" spans="1:16" s="1" customFormat="1" ht="16.5" customHeight="1" x14ac:dyDescent="0.25">
      <c r="A24" s="916"/>
      <c r="B24" s="1044"/>
      <c r="C24" s="1046"/>
      <c r="D24" s="1146"/>
      <c r="E24" s="696"/>
      <c r="F24" s="694"/>
      <c r="G24" s="113"/>
      <c r="H24" s="145"/>
      <c r="I24" s="91"/>
      <c r="J24" s="338"/>
      <c r="K24" s="20" t="s">
        <v>34</v>
      </c>
      <c r="L24" s="169">
        <v>200</v>
      </c>
      <c r="M24" s="169">
        <v>200</v>
      </c>
      <c r="N24" s="163">
        <v>165</v>
      </c>
      <c r="O24" s="840"/>
      <c r="P24" s="240"/>
    </row>
    <row r="25" spans="1:16" s="1" customFormat="1" ht="117.75" customHeight="1" x14ac:dyDescent="0.25">
      <c r="A25" s="916"/>
      <c r="B25" s="1044"/>
      <c r="C25" s="1046"/>
      <c r="D25" s="357" t="s">
        <v>35</v>
      </c>
      <c r="E25" s="696"/>
      <c r="F25" s="694"/>
      <c r="G25" s="113"/>
      <c r="H25" s="145"/>
      <c r="I25" s="91"/>
      <c r="J25" s="338"/>
      <c r="K25" s="697" t="s">
        <v>106</v>
      </c>
      <c r="L25" s="359">
        <v>70</v>
      </c>
      <c r="M25" s="359">
        <v>70</v>
      </c>
      <c r="N25" s="677">
        <v>5771</v>
      </c>
      <c r="O25" s="668" t="s">
        <v>267</v>
      </c>
      <c r="P25" s="672"/>
    </row>
    <row r="26" spans="1:16" s="355" customFormat="1" ht="40.5" customHeight="1" x14ac:dyDescent="0.25">
      <c r="A26" s="352"/>
      <c r="B26" s="353"/>
      <c r="C26" s="354"/>
      <c r="D26" s="680" t="s">
        <v>174</v>
      </c>
      <c r="E26" s="674"/>
      <c r="F26" s="508"/>
      <c r="G26" s="114"/>
      <c r="H26" s="93"/>
      <c r="I26" s="91"/>
      <c r="J26" s="145"/>
      <c r="K26" s="678" t="s">
        <v>175</v>
      </c>
      <c r="L26" s="184">
        <v>1</v>
      </c>
      <c r="M26" s="184">
        <v>1</v>
      </c>
      <c r="N26" s="184">
        <v>1</v>
      </c>
      <c r="O26" s="679" t="s">
        <v>252</v>
      </c>
      <c r="P26" s="240"/>
    </row>
    <row r="27" spans="1:16" s="1" customFormat="1" ht="19.5" customHeight="1" thickBot="1" x14ac:dyDescent="0.3">
      <c r="A27" s="21"/>
      <c r="B27" s="309"/>
      <c r="C27" s="311"/>
      <c r="D27" s="663"/>
      <c r="E27" s="324"/>
      <c r="F27" s="311"/>
      <c r="G27" s="115" t="s">
        <v>28</v>
      </c>
      <c r="H27" s="341">
        <f>SUM(H21:H26)</f>
        <v>64.5</v>
      </c>
      <c r="I27" s="231">
        <f>SUM(I21:I26)</f>
        <v>117.4</v>
      </c>
      <c r="J27" s="376">
        <f t="shared" ref="J27" si="1">SUM(J21:J26)</f>
        <v>106.3</v>
      </c>
      <c r="K27" s="84"/>
      <c r="L27" s="171"/>
      <c r="M27" s="171"/>
      <c r="N27" s="171"/>
      <c r="O27" s="666"/>
      <c r="P27" s="529"/>
    </row>
    <row r="28" spans="1:16" s="1" customFormat="1" ht="28.5" customHeight="1" x14ac:dyDescent="0.25">
      <c r="A28" s="915" t="s">
        <v>15</v>
      </c>
      <c r="B28" s="1043" t="s">
        <v>15</v>
      </c>
      <c r="C28" s="1045" t="s">
        <v>37</v>
      </c>
      <c r="D28" s="1032" t="s">
        <v>38</v>
      </c>
      <c r="E28" s="1129" t="s">
        <v>19</v>
      </c>
      <c r="F28" s="880" t="s">
        <v>21</v>
      </c>
      <c r="G28" s="116" t="s">
        <v>24</v>
      </c>
      <c r="H28" s="157">
        <v>33.299999999999997</v>
      </c>
      <c r="I28" s="151">
        <v>33.299999999999997</v>
      </c>
      <c r="J28" s="147">
        <v>33.299999999999997</v>
      </c>
      <c r="K28" s="1058" t="s">
        <v>100</v>
      </c>
      <c r="L28" s="172">
        <v>100</v>
      </c>
      <c r="M28" s="172">
        <v>100</v>
      </c>
      <c r="N28" s="172">
        <v>100</v>
      </c>
      <c r="O28" s="889"/>
      <c r="P28" s="530"/>
    </row>
    <row r="29" spans="1:16" s="1" customFormat="1" ht="18.75" customHeight="1" thickBot="1" x14ac:dyDescent="0.3">
      <c r="A29" s="916"/>
      <c r="B29" s="1127"/>
      <c r="C29" s="1128"/>
      <c r="D29" s="1033"/>
      <c r="E29" s="1130"/>
      <c r="F29" s="882"/>
      <c r="G29" s="111" t="s">
        <v>28</v>
      </c>
      <c r="H29" s="150">
        <f>SUM(H28:H28)</f>
        <v>33.299999999999997</v>
      </c>
      <c r="I29" s="89">
        <f>SUM(I28:I28)</f>
        <v>33.299999999999997</v>
      </c>
      <c r="J29" s="233">
        <f t="shared" ref="J29" si="2">SUM(J28:J28)</f>
        <v>33.299999999999997</v>
      </c>
      <c r="K29" s="1059"/>
      <c r="L29" s="304"/>
      <c r="M29" s="576"/>
      <c r="N29" s="666"/>
      <c r="O29" s="890"/>
      <c r="P29" s="411"/>
    </row>
    <row r="30" spans="1:16" s="1" customFormat="1" ht="18.75" customHeight="1" x14ac:dyDescent="0.25">
      <c r="A30" s="915" t="s">
        <v>15</v>
      </c>
      <c r="B30" s="1043" t="s">
        <v>15</v>
      </c>
      <c r="C30" s="934" t="s">
        <v>39</v>
      </c>
      <c r="D30" s="1060" t="s">
        <v>147</v>
      </c>
      <c r="E30" s="59" t="s">
        <v>40</v>
      </c>
      <c r="F30" s="737">
        <v>5</v>
      </c>
      <c r="G30" s="362" t="s">
        <v>43</v>
      </c>
      <c r="H30" s="229">
        <v>13.5</v>
      </c>
      <c r="I30" s="199">
        <v>13.5</v>
      </c>
      <c r="J30" s="194">
        <v>0</v>
      </c>
      <c r="K30" s="704" t="s">
        <v>144</v>
      </c>
      <c r="L30" s="705">
        <v>1</v>
      </c>
      <c r="M30" s="705">
        <v>1</v>
      </c>
      <c r="N30" s="705">
        <v>0</v>
      </c>
      <c r="O30" s="706"/>
      <c r="P30" s="896" t="s">
        <v>260</v>
      </c>
    </row>
    <row r="31" spans="1:16" s="1" customFormat="1" ht="75.75" customHeight="1" x14ac:dyDescent="0.25">
      <c r="A31" s="916"/>
      <c r="B31" s="1044"/>
      <c r="C31" s="935"/>
      <c r="D31" s="1061"/>
      <c r="E31" s="664" t="s">
        <v>41</v>
      </c>
      <c r="F31" s="716"/>
      <c r="G31" s="86"/>
      <c r="H31" s="87"/>
      <c r="I31" s="88"/>
      <c r="J31" s="195"/>
      <c r="K31" s="707"/>
      <c r="L31" s="708"/>
      <c r="M31" s="708"/>
      <c r="N31" s="708"/>
      <c r="O31" s="709"/>
      <c r="P31" s="851"/>
    </row>
    <row r="32" spans="1:16" s="1" customFormat="1" ht="15" customHeight="1" thickBot="1" x14ac:dyDescent="0.3">
      <c r="A32" s="916"/>
      <c r="B32" s="1044"/>
      <c r="C32" s="935"/>
      <c r="D32" s="738"/>
      <c r="E32" s="743"/>
      <c r="F32" s="508"/>
      <c r="G32" s="715" t="s">
        <v>28</v>
      </c>
      <c r="H32" s="232">
        <f>SUM(H30:H31)</f>
        <v>13.5</v>
      </c>
      <c r="I32" s="152">
        <f>SUM(I30:I31)</f>
        <v>13.5</v>
      </c>
      <c r="J32" s="233">
        <f>SUM(J30:J31)</f>
        <v>0</v>
      </c>
      <c r="K32" s="739"/>
      <c r="L32" s="740"/>
      <c r="M32" s="740"/>
      <c r="N32" s="740"/>
      <c r="O32" s="741"/>
      <c r="P32" s="742"/>
    </row>
    <row r="33" spans="1:16" s="1" customFormat="1" ht="13.5" thickBot="1" x14ac:dyDescent="0.3">
      <c r="A33" s="25" t="s">
        <v>15</v>
      </c>
      <c r="B33" s="26" t="s">
        <v>15</v>
      </c>
      <c r="C33" s="870" t="s">
        <v>46</v>
      </c>
      <c r="D33" s="870"/>
      <c r="E33" s="870"/>
      <c r="F33" s="870"/>
      <c r="G33" s="870"/>
      <c r="H33" s="377">
        <f>H32+H29+H27+H20</f>
        <v>5208.3</v>
      </c>
      <c r="I33" s="134">
        <f>I32+I29+I27+I20</f>
        <v>5434.0999999999995</v>
      </c>
      <c r="J33" s="378">
        <f>J32+J29+J27+J20</f>
        <v>5409.5</v>
      </c>
      <c r="K33" s="325"/>
      <c r="L33" s="174"/>
      <c r="M33" s="174"/>
      <c r="N33" s="174"/>
      <c r="O33" s="581"/>
      <c r="P33" s="326"/>
    </row>
    <row r="34" spans="1:16" s="1" customFormat="1" ht="14.25" customHeight="1" thickBot="1" x14ac:dyDescent="0.3">
      <c r="A34" s="25" t="s">
        <v>15</v>
      </c>
      <c r="B34" s="26" t="s">
        <v>29</v>
      </c>
      <c r="C34" s="875" t="s">
        <v>47</v>
      </c>
      <c r="D34" s="876"/>
      <c r="E34" s="876"/>
      <c r="F34" s="876"/>
      <c r="G34" s="876"/>
      <c r="H34" s="876"/>
      <c r="I34" s="876"/>
      <c r="J34" s="876"/>
      <c r="K34" s="876"/>
      <c r="L34" s="876"/>
      <c r="M34" s="876"/>
      <c r="N34" s="876"/>
      <c r="O34" s="876"/>
      <c r="P34" s="877"/>
    </row>
    <row r="35" spans="1:16" s="1" customFormat="1" ht="26.25" customHeight="1" x14ac:dyDescent="0.25">
      <c r="A35" s="1041" t="s">
        <v>15</v>
      </c>
      <c r="B35" s="1043" t="s">
        <v>29</v>
      </c>
      <c r="C35" s="1045" t="s">
        <v>15</v>
      </c>
      <c r="D35" s="27" t="s">
        <v>117</v>
      </c>
      <c r="E35" s="130"/>
      <c r="F35" s="717" t="s">
        <v>21</v>
      </c>
      <c r="G35" s="28"/>
      <c r="H35" s="17"/>
      <c r="I35" s="17"/>
      <c r="J35" s="17"/>
      <c r="K35" s="29"/>
      <c r="L35" s="175"/>
      <c r="M35" s="175"/>
      <c r="N35" s="178"/>
      <c r="O35" s="589"/>
      <c r="P35" s="532"/>
    </row>
    <row r="36" spans="1:16" s="1" customFormat="1" ht="21" customHeight="1" x14ac:dyDescent="0.25">
      <c r="A36" s="1042"/>
      <c r="B36" s="1044"/>
      <c r="C36" s="1046"/>
      <c r="D36" s="839" t="s">
        <v>49</v>
      </c>
      <c r="E36" s="1047" t="s">
        <v>48</v>
      </c>
      <c r="F36" s="602"/>
      <c r="G36" s="264" t="s">
        <v>31</v>
      </c>
      <c r="H36" s="92">
        <v>66.5</v>
      </c>
      <c r="I36" s="92">
        <v>25</v>
      </c>
      <c r="J36" s="92">
        <v>9.3000000000000007</v>
      </c>
      <c r="K36" s="369" t="s">
        <v>50</v>
      </c>
      <c r="L36" s="365">
        <v>1</v>
      </c>
      <c r="M36" s="365">
        <v>1</v>
      </c>
      <c r="N36" s="179">
        <v>1</v>
      </c>
      <c r="O36" s="897" t="s">
        <v>253</v>
      </c>
      <c r="P36" s="670"/>
    </row>
    <row r="37" spans="1:16" s="1" customFormat="1" ht="15" customHeight="1" x14ac:dyDescent="0.25">
      <c r="A37" s="1042"/>
      <c r="B37" s="1044"/>
      <c r="C37" s="1046"/>
      <c r="D37" s="839"/>
      <c r="E37" s="1048"/>
      <c r="F37" s="712"/>
      <c r="G37" s="264"/>
      <c r="H37" s="92"/>
      <c r="I37" s="92"/>
      <c r="J37" s="92"/>
      <c r="K37" s="366"/>
      <c r="L37" s="367"/>
      <c r="M37" s="367"/>
      <c r="N37" s="368"/>
      <c r="O37" s="898"/>
      <c r="P37" s="600"/>
    </row>
    <row r="38" spans="1:16" s="1" customFormat="1" ht="33" customHeight="1" x14ac:dyDescent="0.25">
      <c r="A38" s="307"/>
      <c r="B38" s="313"/>
      <c r="C38" s="314"/>
      <c r="D38" s="108" t="s">
        <v>51</v>
      </c>
      <c r="E38" s="883" t="s">
        <v>116</v>
      </c>
      <c r="F38" s="602"/>
      <c r="G38" s="241" t="s">
        <v>31</v>
      </c>
      <c r="H38" s="146">
        <v>6.7</v>
      </c>
      <c r="I38" s="146">
        <v>5.9</v>
      </c>
      <c r="J38" s="146">
        <v>3.3</v>
      </c>
      <c r="K38" s="242" t="s">
        <v>145</v>
      </c>
      <c r="L38" s="243">
        <v>1</v>
      </c>
      <c r="M38" s="243">
        <v>1</v>
      </c>
      <c r="N38" s="244">
        <v>1</v>
      </c>
      <c r="O38" s="837" t="s">
        <v>268</v>
      </c>
      <c r="P38" s="403"/>
    </row>
    <row r="39" spans="1:16" s="1" customFormat="1" ht="26.25" customHeight="1" x14ac:dyDescent="0.25">
      <c r="A39" s="307"/>
      <c r="B39" s="313"/>
      <c r="C39" s="314"/>
      <c r="D39" s="156"/>
      <c r="E39" s="884"/>
      <c r="F39" s="602"/>
      <c r="G39" s="264"/>
      <c r="H39" s="92"/>
      <c r="I39" s="92"/>
      <c r="J39" s="88"/>
      <c r="K39" s="272" t="s">
        <v>157</v>
      </c>
      <c r="L39" s="273">
        <v>30</v>
      </c>
      <c r="M39" s="273">
        <v>30</v>
      </c>
      <c r="N39" s="274">
        <v>30</v>
      </c>
      <c r="O39" s="838"/>
      <c r="P39" s="534"/>
    </row>
    <row r="40" spans="1:16" s="1" customFormat="1" ht="52.5" customHeight="1" x14ac:dyDescent="0.25">
      <c r="A40" s="307"/>
      <c r="B40" s="313"/>
      <c r="C40" s="316"/>
      <c r="D40" s="656"/>
      <c r="E40" s="885"/>
      <c r="F40" s="712"/>
      <c r="G40" s="34"/>
      <c r="H40" s="93"/>
      <c r="I40" s="93"/>
      <c r="J40" s="93"/>
      <c r="K40" s="263" t="s">
        <v>146</v>
      </c>
      <c r="L40" s="713">
        <v>5</v>
      </c>
      <c r="M40" s="713">
        <v>5</v>
      </c>
      <c r="N40" s="714">
        <v>5</v>
      </c>
      <c r="O40" s="674"/>
      <c r="P40" s="671"/>
    </row>
    <row r="41" spans="1:16" s="1" customFormat="1" ht="15.75" customHeight="1" thickBot="1" x14ac:dyDescent="0.3">
      <c r="A41" s="21"/>
      <c r="B41" s="309"/>
      <c r="C41" s="22"/>
      <c r="D41" s="578"/>
      <c r="E41" s="579"/>
      <c r="F41" s="579"/>
      <c r="G41" s="710" t="s">
        <v>28</v>
      </c>
      <c r="H41" s="711">
        <f>SUM(H36:H40)</f>
        <v>73.2</v>
      </c>
      <c r="I41" s="711">
        <f>SUM(I36:I40)</f>
        <v>30.9</v>
      </c>
      <c r="J41" s="711">
        <f>SUM(J36:J40)</f>
        <v>12.600000000000001</v>
      </c>
      <c r="K41" s="580"/>
      <c r="L41" s="332"/>
      <c r="M41" s="332"/>
      <c r="N41" s="333"/>
      <c r="O41" s="654"/>
      <c r="P41" s="601"/>
    </row>
    <row r="42" spans="1:16" s="1" customFormat="1" ht="16.5" customHeight="1" x14ac:dyDescent="0.25">
      <c r="A42" s="1042" t="s">
        <v>15</v>
      </c>
      <c r="B42" s="918" t="s">
        <v>29</v>
      </c>
      <c r="C42" s="934" t="s">
        <v>29</v>
      </c>
      <c r="D42" s="1079" t="s">
        <v>181</v>
      </c>
      <c r="E42" s="1082" t="s">
        <v>116</v>
      </c>
      <c r="F42" s="880" t="s">
        <v>21</v>
      </c>
      <c r="G42" s="334" t="s">
        <v>43</v>
      </c>
      <c r="H42" s="349">
        <v>1.7</v>
      </c>
      <c r="I42" s="349">
        <v>1.7</v>
      </c>
      <c r="J42" s="199">
        <v>0</v>
      </c>
      <c r="K42" s="867" t="s">
        <v>155</v>
      </c>
      <c r="L42" s="718">
        <v>100</v>
      </c>
      <c r="M42" s="718">
        <v>100</v>
      </c>
      <c r="N42" s="719">
        <v>0</v>
      </c>
      <c r="O42" s="720"/>
      <c r="P42" s="834" t="s">
        <v>254</v>
      </c>
    </row>
    <row r="43" spans="1:16" s="476" customFormat="1" ht="16.5" customHeight="1" x14ac:dyDescent="0.25">
      <c r="A43" s="1042"/>
      <c r="B43" s="918"/>
      <c r="C43" s="935"/>
      <c r="D43" s="1080"/>
      <c r="E43" s="1083"/>
      <c r="F43" s="881"/>
      <c r="G43" s="264" t="s">
        <v>200</v>
      </c>
      <c r="H43" s="92">
        <v>9.4</v>
      </c>
      <c r="I43" s="92">
        <v>9.4</v>
      </c>
      <c r="J43" s="88">
        <v>0</v>
      </c>
      <c r="K43" s="868"/>
      <c r="L43" s="721"/>
      <c r="M43" s="721"/>
      <c r="N43" s="722"/>
      <c r="O43" s="723"/>
      <c r="P43" s="835"/>
    </row>
    <row r="44" spans="1:16" s="1" customFormat="1" ht="42" customHeight="1" x14ac:dyDescent="0.25">
      <c r="A44" s="1042"/>
      <c r="B44" s="918"/>
      <c r="C44" s="935"/>
      <c r="D44" s="1080"/>
      <c r="E44" s="1083"/>
      <c r="F44" s="881"/>
      <c r="G44" s="264"/>
      <c r="H44" s="92"/>
      <c r="I44" s="92"/>
      <c r="J44" s="88"/>
      <c r="K44" s="869"/>
      <c r="L44" s="721"/>
      <c r="M44" s="721"/>
      <c r="N44" s="722"/>
      <c r="O44" s="723"/>
      <c r="P44" s="835"/>
    </row>
    <row r="45" spans="1:16" s="1" customFormat="1" ht="18" customHeight="1" thickBot="1" x14ac:dyDescent="0.3">
      <c r="A45" s="1042"/>
      <c r="B45" s="919"/>
      <c r="C45" s="936"/>
      <c r="D45" s="1081"/>
      <c r="E45" s="1084"/>
      <c r="F45" s="882"/>
      <c r="G45" s="111" t="s">
        <v>28</v>
      </c>
      <c r="H45" s="150">
        <f>SUM(H42:H44)</f>
        <v>11.1</v>
      </c>
      <c r="I45" s="150">
        <f>SUM(I42:I44)</f>
        <v>11.1</v>
      </c>
      <c r="J45" s="89">
        <f>SUM(J42:J44)</f>
        <v>0</v>
      </c>
      <c r="K45" s="724"/>
      <c r="L45" s="725"/>
      <c r="M45" s="725"/>
      <c r="N45" s="725"/>
      <c r="O45" s="726"/>
      <c r="P45" s="836"/>
    </row>
    <row r="46" spans="1:16" s="1" customFormat="1" ht="15.75" customHeight="1" thickBot="1" x14ac:dyDescent="0.3">
      <c r="A46" s="38" t="s">
        <v>15</v>
      </c>
      <c r="B46" s="26" t="s">
        <v>29</v>
      </c>
      <c r="C46" s="870" t="s">
        <v>46</v>
      </c>
      <c r="D46" s="870"/>
      <c r="E46" s="870"/>
      <c r="F46" s="870"/>
      <c r="G46" s="871"/>
      <c r="H46" s="134">
        <f>H41+H45</f>
        <v>84.3</v>
      </c>
      <c r="I46" s="134">
        <f>I41+I45</f>
        <v>42</v>
      </c>
      <c r="J46" s="134">
        <f>J41+J45</f>
        <v>12.600000000000001</v>
      </c>
      <c r="K46" s="872"/>
      <c r="L46" s="873"/>
      <c r="M46" s="873"/>
      <c r="N46" s="873"/>
      <c r="O46" s="873"/>
      <c r="P46" s="874"/>
    </row>
    <row r="47" spans="1:16" s="1" customFormat="1" ht="16.5" customHeight="1" thickBot="1" x14ac:dyDescent="0.3">
      <c r="A47" s="25" t="s">
        <v>15</v>
      </c>
      <c r="B47" s="26" t="s">
        <v>37</v>
      </c>
      <c r="C47" s="875" t="s">
        <v>53</v>
      </c>
      <c r="D47" s="876"/>
      <c r="E47" s="876"/>
      <c r="F47" s="876"/>
      <c r="G47" s="876"/>
      <c r="H47" s="876"/>
      <c r="I47" s="876"/>
      <c r="J47" s="876"/>
      <c r="K47" s="876"/>
      <c r="L47" s="876"/>
      <c r="M47" s="876"/>
      <c r="N47" s="876"/>
      <c r="O47" s="876"/>
      <c r="P47" s="877"/>
    </row>
    <row r="48" spans="1:16" s="1" customFormat="1" ht="20.25" customHeight="1" x14ac:dyDescent="0.25">
      <c r="A48" s="306" t="s">
        <v>15</v>
      </c>
      <c r="B48" s="308" t="s">
        <v>37</v>
      </c>
      <c r="C48" s="310" t="s">
        <v>15</v>
      </c>
      <c r="D48" s="288" t="s">
        <v>104</v>
      </c>
      <c r="E48" s="312"/>
      <c r="F48" s="717">
        <v>6</v>
      </c>
      <c r="G48" s="32" t="s">
        <v>31</v>
      </c>
      <c r="H48" s="142">
        <v>79.2</v>
      </c>
      <c r="I48" s="733">
        <v>79.2</v>
      </c>
      <c r="J48" s="734">
        <v>66.900000000000006</v>
      </c>
      <c r="K48" s="41"/>
      <c r="L48" s="176"/>
      <c r="M48" s="176"/>
      <c r="N48" s="180"/>
      <c r="O48" s="590"/>
      <c r="P48" s="539"/>
    </row>
    <row r="49" spans="1:16" s="1" customFormat="1" ht="22.5" customHeight="1" x14ac:dyDescent="0.25">
      <c r="A49" s="307"/>
      <c r="B49" s="313"/>
      <c r="C49" s="314"/>
      <c r="D49" s="108" t="s">
        <v>55</v>
      </c>
      <c r="E49" s="859" t="s">
        <v>56</v>
      </c>
      <c r="F49" s="399"/>
      <c r="G49" s="32"/>
      <c r="H49" s="142"/>
      <c r="I49" s="733"/>
      <c r="J49" s="734"/>
      <c r="K49" s="731" t="s">
        <v>142</v>
      </c>
      <c r="L49" s="177">
        <v>17</v>
      </c>
      <c r="M49" s="177">
        <v>17</v>
      </c>
      <c r="N49" s="181">
        <v>17</v>
      </c>
      <c r="O49" s="591"/>
      <c r="P49" s="540"/>
    </row>
    <row r="50" spans="1:16" s="1" customFormat="1" ht="66" customHeight="1" x14ac:dyDescent="0.25">
      <c r="A50" s="650"/>
      <c r="B50" s="313"/>
      <c r="C50" s="314"/>
      <c r="D50" s="669" t="s">
        <v>57</v>
      </c>
      <c r="E50" s="860"/>
      <c r="F50" s="399"/>
      <c r="G50" s="43"/>
      <c r="H50" s="93"/>
      <c r="I50" s="91"/>
      <c r="J50" s="338"/>
      <c r="K50" s="732" t="s">
        <v>185</v>
      </c>
      <c r="L50" s="213" t="s">
        <v>58</v>
      </c>
      <c r="M50" s="213" t="s">
        <v>58</v>
      </c>
      <c r="N50" s="214" t="s">
        <v>255</v>
      </c>
      <c r="O50" s="727" t="s">
        <v>256</v>
      </c>
      <c r="P50" s="541"/>
    </row>
    <row r="51" spans="1:16" s="1" customFormat="1" ht="26.25" customHeight="1" x14ac:dyDescent="0.25">
      <c r="A51" s="307"/>
      <c r="B51" s="313"/>
      <c r="C51" s="18"/>
      <c r="D51" s="839" t="s">
        <v>208</v>
      </c>
      <c r="E51" s="661"/>
      <c r="F51" s="652"/>
      <c r="G51" s="129"/>
      <c r="H51" s="92"/>
      <c r="I51" s="88"/>
      <c r="J51" s="361"/>
      <c r="K51" s="744" t="s">
        <v>98</v>
      </c>
      <c r="L51" s="611">
        <v>1</v>
      </c>
      <c r="M51" s="611">
        <v>1</v>
      </c>
      <c r="N51" s="568">
        <v>1</v>
      </c>
      <c r="O51" s="745" t="s">
        <v>257</v>
      </c>
      <c r="P51" s="240"/>
    </row>
    <row r="52" spans="1:16" s="1" customFormat="1" ht="26.25" customHeight="1" x14ac:dyDescent="0.25">
      <c r="A52" s="307"/>
      <c r="B52" s="313"/>
      <c r="C52" s="18"/>
      <c r="D52" s="840"/>
      <c r="E52" s="729"/>
      <c r="F52" s="399"/>
      <c r="G52" s="43"/>
      <c r="H52" s="93"/>
      <c r="I52" s="91"/>
      <c r="J52" s="338"/>
      <c r="K52" s="730"/>
      <c r="L52" s="182"/>
      <c r="M52" s="182"/>
      <c r="N52" s="184"/>
      <c r="O52" s="24"/>
      <c r="P52" s="204"/>
    </row>
    <row r="53" spans="1:16" s="1" customFormat="1" ht="15.75" customHeight="1" thickBot="1" x14ac:dyDescent="0.3">
      <c r="A53" s="21"/>
      <c r="B53" s="309"/>
      <c r="C53" s="22"/>
      <c r="D53" s="660"/>
      <c r="E53" s="651"/>
      <c r="F53" s="651"/>
      <c r="G53" s="115" t="s">
        <v>28</v>
      </c>
      <c r="H53" s="341">
        <f>H48</f>
        <v>79.2</v>
      </c>
      <c r="I53" s="231">
        <f>I48</f>
        <v>79.2</v>
      </c>
      <c r="J53" s="728">
        <f>J48</f>
        <v>66.900000000000006</v>
      </c>
      <c r="K53" s="659"/>
      <c r="L53" s="332"/>
      <c r="M53" s="332"/>
      <c r="N53" s="332"/>
      <c r="O53" s="332"/>
      <c r="P53" s="601"/>
    </row>
    <row r="54" spans="1:16" s="1" customFormat="1" ht="25.5" customHeight="1" x14ac:dyDescent="0.2">
      <c r="A54" s="306" t="s">
        <v>15</v>
      </c>
      <c r="B54" s="308" t="s">
        <v>37</v>
      </c>
      <c r="C54" s="310" t="s">
        <v>29</v>
      </c>
      <c r="D54" s="45" t="s">
        <v>59</v>
      </c>
      <c r="E54" s="46"/>
      <c r="F54" s="717">
        <v>6</v>
      </c>
      <c r="G54" s="47"/>
      <c r="H54" s="157"/>
      <c r="I54" s="151"/>
      <c r="J54" s="605"/>
      <c r="K54" s="219"/>
      <c r="L54" s="168"/>
      <c r="M54" s="168"/>
      <c r="N54" s="162"/>
      <c r="O54" s="162"/>
      <c r="P54" s="208"/>
    </row>
    <row r="55" spans="1:16" s="1" customFormat="1" ht="32.25" customHeight="1" x14ac:dyDescent="0.25">
      <c r="A55" s="307"/>
      <c r="B55" s="313"/>
      <c r="C55" s="314"/>
      <c r="D55" s="861" t="s">
        <v>60</v>
      </c>
      <c r="E55" s="864" t="s">
        <v>61</v>
      </c>
      <c r="F55" s="314"/>
      <c r="G55" s="264" t="s">
        <v>31</v>
      </c>
      <c r="H55" s="92">
        <v>95.3</v>
      </c>
      <c r="I55" s="88">
        <v>126.7</v>
      </c>
      <c r="J55" s="551">
        <v>109.8</v>
      </c>
      <c r="K55" s="878" t="s">
        <v>206</v>
      </c>
      <c r="L55" s="568">
        <v>160</v>
      </c>
      <c r="M55" s="568">
        <v>160</v>
      </c>
      <c r="N55" s="569">
        <v>217</v>
      </c>
      <c r="O55" s="841" t="s">
        <v>269</v>
      </c>
      <c r="P55" s="542"/>
    </row>
    <row r="56" spans="1:16" s="563" customFormat="1" ht="23.25" customHeight="1" x14ac:dyDescent="0.25">
      <c r="A56" s="562"/>
      <c r="B56" s="564"/>
      <c r="C56" s="565"/>
      <c r="D56" s="862"/>
      <c r="E56" s="865"/>
      <c r="F56" s="565"/>
      <c r="G56" s="264" t="s">
        <v>36</v>
      </c>
      <c r="H56" s="92"/>
      <c r="I56" s="88">
        <v>13.9</v>
      </c>
      <c r="J56" s="551">
        <v>0</v>
      </c>
      <c r="K56" s="879"/>
      <c r="L56" s="170"/>
      <c r="M56" s="170"/>
      <c r="N56" s="566"/>
      <c r="O56" s="842"/>
      <c r="P56" s="567"/>
    </row>
    <row r="57" spans="1:16" s="1" customFormat="1" ht="39.75" customHeight="1" x14ac:dyDescent="0.25">
      <c r="A57" s="9"/>
      <c r="B57" s="10"/>
      <c r="C57" s="293"/>
      <c r="D57" s="862"/>
      <c r="E57" s="865"/>
      <c r="F57" s="314"/>
      <c r="G57" s="50"/>
      <c r="H57" s="92"/>
      <c r="I57" s="88"/>
      <c r="J57" s="551"/>
      <c r="K57" s="265" t="s">
        <v>209</v>
      </c>
      <c r="L57" s="183">
        <v>162</v>
      </c>
      <c r="M57" s="183">
        <v>100</v>
      </c>
      <c r="N57" s="206">
        <v>100</v>
      </c>
      <c r="O57" s="746"/>
      <c r="P57" s="203"/>
    </row>
    <row r="58" spans="1:16" s="1" customFormat="1" ht="78.75" customHeight="1" x14ac:dyDescent="0.25">
      <c r="A58" s="9"/>
      <c r="B58" s="10"/>
      <c r="C58" s="293"/>
      <c r="D58" s="863"/>
      <c r="E58" s="866"/>
      <c r="F58" s="508"/>
      <c r="G58" s="86"/>
      <c r="H58" s="93"/>
      <c r="I58" s="91"/>
      <c r="J58" s="608"/>
      <c r="K58" s="812" t="s">
        <v>176</v>
      </c>
      <c r="L58" s="813">
        <v>250</v>
      </c>
      <c r="M58" s="813">
        <v>250</v>
      </c>
      <c r="N58" s="814">
        <v>0</v>
      </c>
      <c r="O58" s="815"/>
      <c r="P58" s="816" t="s">
        <v>270</v>
      </c>
    </row>
    <row r="59" spans="1:16" s="1" customFormat="1" ht="26.25" customHeight="1" x14ac:dyDescent="0.25">
      <c r="A59" s="9"/>
      <c r="B59" s="10"/>
      <c r="C59" s="293"/>
      <c r="D59" s="861" t="s">
        <v>101</v>
      </c>
      <c r="E59" s="296" t="s">
        <v>40</v>
      </c>
      <c r="F59" s="662">
        <v>5</v>
      </c>
      <c r="G59" s="434" t="s">
        <v>191</v>
      </c>
      <c r="H59" s="92">
        <v>705</v>
      </c>
      <c r="I59" s="88">
        <v>705</v>
      </c>
      <c r="J59" s="551">
        <v>705</v>
      </c>
      <c r="K59" s="747" t="s">
        <v>102</v>
      </c>
      <c r="L59" s="254">
        <v>1</v>
      </c>
      <c r="M59" s="254">
        <v>1</v>
      </c>
      <c r="N59" s="255">
        <v>1</v>
      </c>
      <c r="O59" s="612"/>
      <c r="P59" s="256"/>
    </row>
    <row r="60" spans="1:16" s="429" customFormat="1" ht="22.5" customHeight="1" x14ac:dyDescent="0.25">
      <c r="A60" s="9"/>
      <c r="B60" s="10"/>
      <c r="C60" s="293"/>
      <c r="D60" s="862"/>
      <c r="E60" s="1057" t="s">
        <v>61</v>
      </c>
      <c r="F60" s="428"/>
      <c r="G60" s="434"/>
      <c r="H60" s="92"/>
      <c r="I60" s="88"/>
      <c r="J60" s="551"/>
      <c r="K60" s="1075" t="s">
        <v>186</v>
      </c>
      <c r="L60" s="1062">
        <v>60</v>
      </c>
      <c r="M60" s="1062">
        <v>60</v>
      </c>
      <c r="N60" s="1077">
        <v>75</v>
      </c>
      <c r="O60" s="592"/>
      <c r="P60" s="205"/>
    </row>
    <row r="61" spans="1:16" s="1" customFormat="1" ht="36" customHeight="1" x14ac:dyDescent="0.25">
      <c r="A61" s="9"/>
      <c r="B61" s="10"/>
      <c r="C61" s="293"/>
      <c r="D61" s="1052"/>
      <c r="E61" s="885"/>
      <c r="F61" s="314"/>
      <c r="G61" s="253"/>
      <c r="H61" s="250"/>
      <c r="I61" s="252"/>
      <c r="J61" s="606"/>
      <c r="K61" s="1076"/>
      <c r="L61" s="1063"/>
      <c r="M61" s="1063"/>
      <c r="N61" s="1078"/>
      <c r="O61" s="593"/>
      <c r="P61" s="204"/>
    </row>
    <row r="62" spans="1:16" s="1" customFormat="1" ht="93" customHeight="1" x14ac:dyDescent="0.25">
      <c r="A62" s="9"/>
      <c r="B62" s="10"/>
      <c r="C62" s="293"/>
      <c r="D62" s="1053" t="s">
        <v>182</v>
      </c>
      <c r="E62" s="296" t="s">
        <v>40</v>
      </c>
      <c r="F62" s="268">
        <v>4</v>
      </c>
      <c r="G62" s="269" t="s">
        <v>36</v>
      </c>
      <c r="H62" s="351">
        <v>15</v>
      </c>
      <c r="I62" s="270">
        <v>15</v>
      </c>
      <c r="J62" s="607">
        <v>0</v>
      </c>
      <c r="K62" s="748" t="s">
        <v>132</v>
      </c>
      <c r="L62" s="749">
        <v>1</v>
      </c>
      <c r="M62" s="749">
        <v>1</v>
      </c>
      <c r="N62" s="750">
        <v>0</v>
      </c>
      <c r="O62" s="751"/>
      <c r="P62" s="757" t="s">
        <v>265</v>
      </c>
    </row>
    <row r="63" spans="1:16" s="1" customFormat="1" ht="20.25" customHeight="1" x14ac:dyDescent="0.25">
      <c r="A63" s="9"/>
      <c r="B63" s="10"/>
      <c r="C63" s="293"/>
      <c r="D63" s="1053"/>
      <c r="E63" s="1055" t="s">
        <v>61</v>
      </c>
      <c r="F63" s="314">
        <v>6</v>
      </c>
      <c r="G63" s="202" t="s">
        <v>158</v>
      </c>
      <c r="H63" s="276">
        <v>20</v>
      </c>
      <c r="I63" s="609">
        <v>20</v>
      </c>
      <c r="J63" s="551">
        <v>22</v>
      </c>
      <c r="K63" s="899" t="s">
        <v>178</v>
      </c>
      <c r="L63" s="752">
        <v>50</v>
      </c>
      <c r="M63" s="752">
        <v>50</v>
      </c>
      <c r="N63" s="753">
        <v>0</v>
      </c>
      <c r="O63" s="754"/>
      <c r="P63" s="843" t="s">
        <v>258</v>
      </c>
    </row>
    <row r="64" spans="1:16" s="1" customFormat="1" ht="12.75" customHeight="1" x14ac:dyDescent="0.25">
      <c r="A64" s="9"/>
      <c r="B64" s="10"/>
      <c r="C64" s="293"/>
      <c r="D64" s="1054"/>
      <c r="E64" s="1056"/>
      <c r="F64" s="64"/>
      <c r="G64" s="267"/>
      <c r="H64" s="93"/>
      <c r="I64" s="91"/>
      <c r="J64" s="608"/>
      <c r="K64" s="900"/>
      <c r="L64" s="755"/>
      <c r="M64" s="755"/>
      <c r="N64" s="756"/>
      <c r="O64" s="756"/>
      <c r="P64" s="844"/>
    </row>
    <row r="65" spans="1:16" s="1" customFormat="1" ht="81" customHeight="1" x14ac:dyDescent="0.25">
      <c r="A65" s="1016"/>
      <c r="B65" s="1019"/>
      <c r="C65" s="1022"/>
      <c r="D65" s="1049" t="s">
        <v>183</v>
      </c>
      <c r="E65" s="1050" t="s">
        <v>40</v>
      </c>
      <c r="F65" s="886">
        <v>5</v>
      </c>
      <c r="G65" s="257" t="s">
        <v>43</v>
      </c>
      <c r="H65" s="258">
        <v>16.7</v>
      </c>
      <c r="I65" s="234">
        <v>16.7</v>
      </c>
      <c r="J65" s="154">
        <v>0</v>
      </c>
      <c r="K65" s="758" t="s">
        <v>180</v>
      </c>
      <c r="L65" s="759" t="s">
        <v>130</v>
      </c>
      <c r="M65" s="759" t="s">
        <v>130</v>
      </c>
      <c r="N65" s="760" t="s">
        <v>259</v>
      </c>
      <c r="O65" s="761"/>
      <c r="P65" s="762" t="s">
        <v>263</v>
      </c>
    </row>
    <row r="66" spans="1:16" s="1" customFormat="1" ht="31.5" customHeight="1" x14ac:dyDescent="0.25">
      <c r="A66" s="1017"/>
      <c r="B66" s="1020"/>
      <c r="C66" s="1023"/>
      <c r="D66" s="1049"/>
      <c r="E66" s="1051"/>
      <c r="F66" s="886"/>
      <c r="G66" s="235" t="s">
        <v>42</v>
      </c>
      <c r="H66" s="228">
        <v>94.2</v>
      </c>
      <c r="I66" s="227">
        <v>64.2</v>
      </c>
      <c r="J66" s="87">
        <v>0</v>
      </c>
      <c r="K66" s="763" t="s">
        <v>179</v>
      </c>
      <c r="L66" s="764">
        <v>30</v>
      </c>
      <c r="M66" s="764">
        <v>30</v>
      </c>
      <c r="N66" s="765">
        <v>0</v>
      </c>
      <c r="O66" s="765"/>
      <c r="P66" s="766" t="s">
        <v>271</v>
      </c>
    </row>
    <row r="67" spans="1:16" s="1" customFormat="1" ht="44.25" customHeight="1" x14ac:dyDescent="0.25">
      <c r="A67" s="1018"/>
      <c r="B67" s="1021"/>
      <c r="C67" s="1024"/>
      <c r="D67" s="1049"/>
      <c r="E67" s="932" t="s">
        <v>69</v>
      </c>
      <c r="F67" s="886"/>
      <c r="G67" s="335" t="s">
        <v>197</v>
      </c>
      <c r="H67" s="336"/>
      <c r="I67" s="337">
        <v>30</v>
      </c>
      <c r="J67" s="338">
        <v>0</v>
      </c>
      <c r="K67" s="928" t="s">
        <v>140</v>
      </c>
      <c r="L67" s="767" t="s">
        <v>137</v>
      </c>
      <c r="M67" s="767" t="s">
        <v>137</v>
      </c>
      <c r="N67" s="768">
        <v>0</v>
      </c>
      <c r="O67" s="769"/>
      <c r="P67" s="770" t="s">
        <v>272</v>
      </c>
    </row>
    <row r="68" spans="1:16" s="1" customFormat="1" ht="17.25" customHeight="1" thickBot="1" x14ac:dyDescent="0.3">
      <c r="A68" s="1018"/>
      <c r="B68" s="1021"/>
      <c r="C68" s="1024"/>
      <c r="D68" s="1049"/>
      <c r="E68" s="933"/>
      <c r="F68" s="886"/>
      <c r="G68" s="111" t="s">
        <v>28</v>
      </c>
      <c r="H68" s="341">
        <f>SUM(H54:H67)</f>
        <v>946.2</v>
      </c>
      <c r="I68" s="341">
        <f t="shared" ref="I68:J68" si="3">SUM(I54:I67)</f>
        <v>991.50000000000011</v>
      </c>
      <c r="J68" s="341">
        <f t="shared" si="3"/>
        <v>836.8</v>
      </c>
      <c r="K68" s="929"/>
      <c r="L68" s="771"/>
      <c r="M68" s="771"/>
      <c r="N68" s="772"/>
      <c r="O68" s="773"/>
      <c r="P68" s="774"/>
    </row>
    <row r="69" spans="1:16" s="1" customFormat="1" ht="15.75" customHeight="1" x14ac:dyDescent="0.25">
      <c r="A69" s="54" t="s">
        <v>15</v>
      </c>
      <c r="B69" s="55" t="s">
        <v>37</v>
      </c>
      <c r="C69" s="321" t="s">
        <v>37</v>
      </c>
      <c r="D69" s="58" t="s">
        <v>62</v>
      </c>
      <c r="E69" s="59" t="s">
        <v>40</v>
      </c>
      <c r="F69" s="60">
        <v>5</v>
      </c>
      <c r="G69" s="62"/>
      <c r="H69" s="200"/>
      <c r="I69" s="127"/>
      <c r="J69" s="379"/>
      <c r="K69" s="126"/>
      <c r="L69" s="185"/>
      <c r="M69" s="185"/>
      <c r="N69" s="610"/>
      <c r="O69" s="610"/>
      <c r="P69" s="395"/>
    </row>
    <row r="70" spans="1:16" s="1" customFormat="1" ht="61.5" customHeight="1" x14ac:dyDescent="0.25">
      <c r="A70" s="307"/>
      <c r="B70" s="313"/>
      <c r="C70" s="322"/>
      <c r="D70" s="855" t="s">
        <v>163</v>
      </c>
      <c r="E70" s="857" t="s">
        <v>63</v>
      </c>
      <c r="F70" s="314"/>
      <c r="G70" s="271" t="s">
        <v>43</v>
      </c>
      <c r="H70" s="146">
        <v>78.8</v>
      </c>
      <c r="I70" s="90">
        <v>78.8</v>
      </c>
      <c r="J70" s="154">
        <v>0</v>
      </c>
      <c r="K70" s="930" t="s">
        <v>143</v>
      </c>
      <c r="L70" s="775">
        <v>100</v>
      </c>
      <c r="M70" s="775">
        <v>100</v>
      </c>
      <c r="N70" s="775">
        <v>0</v>
      </c>
      <c r="O70" s="776"/>
      <c r="P70" s="848" t="s">
        <v>273</v>
      </c>
    </row>
    <row r="71" spans="1:16" s="467" customFormat="1" ht="44.25" customHeight="1" x14ac:dyDescent="0.25">
      <c r="A71" s="465"/>
      <c r="B71" s="468"/>
      <c r="C71" s="466"/>
      <c r="D71" s="856"/>
      <c r="E71" s="857"/>
      <c r="F71" s="469"/>
      <c r="G71" s="264" t="s">
        <v>191</v>
      </c>
      <c r="H71" s="92">
        <v>6.4</v>
      </c>
      <c r="I71" s="88">
        <v>6.4</v>
      </c>
      <c r="J71" s="361">
        <v>5.5</v>
      </c>
      <c r="K71" s="926"/>
      <c r="L71" s="777"/>
      <c r="M71" s="777"/>
      <c r="N71" s="777"/>
      <c r="O71" s="778"/>
      <c r="P71" s="849"/>
    </row>
    <row r="72" spans="1:16" s="1" customFormat="1" ht="27.75" customHeight="1" x14ac:dyDescent="0.25">
      <c r="A72" s="307"/>
      <c r="B72" s="313"/>
      <c r="C72" s="322"/>
      <c r="D72" s="856"/>
      <c r="E72" s="858"/>
      <c r="F72" s="314"/>
      <c r="G72" s="43" t="s">
        <v>42</v>
      </c>
      <c r="H72" s="93">
        <v>413.1</v>
      </c>
      <c r="I72" s="91">
        <v>413.1</v>
      </c>
      <c r="J72" s="338">
        <v>0</v>
      </c>
      <c r="K72" s="931"/>
      <c r="L72" s="779"/>
      <c r="M72" s="779"/>
      <c r="N72" s="779"/>
      <c r="O72" s="772"/>
      <c r="P72" s="850"/>
    </row>
    <row r="73" spans="1:16" s="1" customFormat="1" ht="25.5" customHeight="1" x14ac:dyDescent="0.25">
      <c r="A73" s="307"/>
      <c r="B73" s="313"/>
      <c r="C73" s="322"/>
      <c r="D73" s="920" t="s">
        <v>149</v>
      </c>
      <c r="E73" s="103"/>
      <c r="F73" s="314"/>
      <c r="G73" s="129" t="s">
        <v>31</v>
      </c>
      <c r="H73" s="92">
        <v>15.2</v>
      </c>
      <c r="I73" s="88">
        <v>15.2</v>
      </c>
      <c r="J73" s="361">
        <v>0</v>
      </c>
      <c r="K73" s="782" t="s">
        <v>207</v>
      </c>
      <c r="L73" s="789"/>
      <c r="M73" s="789">
        <v>1</v>
      </c>
      <c r="N73" s="790">
        <v>0</v>
      </c>
      <c r="O73" s="784"/>
      <c r="P73" s="848" t="s">
        <v>274</v>
      </c>
    </row>
    <row r="74" spans="1:16" s="1" customFormat="1" ht="54.75" customHeight="1" x14ac:dyDescent="0.25">
      <c r="A74" s="307"/>
      <c r="B74" s="313"/>
      <c r="C74" s="322"/>
      <c r="D74" s="921"/>
      <c r="E74" s="103"/>
      <c r="F74" s="314"/>
      <c r="G74" s="129"/>
      <c r="H74" s="92"/>
      <c r="I74" s="88"/>
      <c r="J74" s="361"/>
      <c r="K74" s="785" t="s">
        <v>65</v>
      </c>
      <c r="L74" s="790">
        <v>2</v>
      </c>
      <c r="M74" s="790">
        <v>1</v>
      </c>
      <c r="N74" s="790">
        <v>0</v>
      </c>
      <c r="O74" s="784"/>
      <c r="P74" s="851"/>
    </row>
    <row r="75" spans="1:16" s="1" customFormat="1" ht="120.75" customHeight="1" x14ac:dyDescent="0.25">
      <c r="A75" s="307"/>
      <c r="B75" s="313"/>
      <c r="C75" s="322"/>
      <c r="D75" s="921"/>
      <c r="E75" s="923"/>
      <c r="F75" s="925"/>
      <c r="G75" s="43"/>
      <c r="H75" s="93"/>
      <c r="I75" s="91"/>
      <c r="J75" s="338"/>
      <c r="K75" s="926"/>
      <c r="L75" s="783"/>
      <c r="M75" s="783"/>
      <c r="N75" s="783"/>
      <c r="O75" s="784"/>
      <c r="P75" s="851"/>
    </row>
    <row r="76" spans="1:16" s="1" customFormat="1" ht="17.25" customHeight="1" thickBot="1" x14ac:dyDescent="0.3">
      <c r="A76" s="21"/>
      <c r="B76" s="309"/>
      <c r="C76" s="339"/>
      <c r="D76" s="922"/>
      <c r="E76" s="924"/>
      <c r="F76" s="924"/>
      <c r="G76" s="111" t="s">
        <v>28</v>
      </c>
      <c r="H76" s="150">
        <f>SUM(H70:H75)</f>
        <v>513.5</v>
      </c>
      <c r="I76" s="89">
        <f>SUM(I70:I75)</f>
        <v>513.5</v>
      </c>
      <c r="J76" s="233">
        <f>SUM(J70:J75)</f>
        <v>5.5</v>
      </c>
      <c r="K76" s="927"/>
      <c r="L76" s="786"/>
      <c r="M76" s="786"/>
      <c r="N76" s="786"/>
      <c r="O76" s="787"/>
      <c r="P76" s="788"/>
    </row>
    <row r="77" spans="1:16" s="1" customFormat="1" ht="17.25" customHeight="1" x14ac:dyDescent="0.25">
      <c r="A77" s="54" t="s">
        <v>15</v>
      </c>
      <c r="B77" s="55" t="s">
        <v>37</v>
      </c>
      <c r="C77" s="321" t="s">
        <v>39</v>
      </c>
      <c r="D77" s="58" t="s">
        <v>68</v>
      </c>
      <c r="E77" s="59"/>
      <c r="F77" s="44"/>
      <c r="G77" s="62"/>
      <c r="H77" s="143"/>
      <c r="I77" s="127"/>
      <c r="J77" s="143"/>
      <c r="K77" s="63"/>
      <c r="L77" s="185"/>
      <c r="M77" s="185"/>
      <c r="N77" s="185"/>
      <c r="O77" s="126"/>
      <c r="P77" s="395"/>
    </row>
    <row r="78" spans="1:16" s="1" customFormat="1" ht="13.5" customHeight="1" x14ac:dyDescent="0.25">
      <c r="A78" s="1029"/>
      <c r="B78" s="1030"/>
      <c r="C78" s="1003"/>
      <c r="D78" s="841" t="s">
        <v>105</v>
      </c>
      <c r="E78" s="932" t="s">
        <v>69</v>
      </c>
      <c r="F78" s="1013" t="s">
        <v>21</v>
      </c>
      <c r="G78" s="405" t="s">
        <v>31</v>
      </c>
      <c r="H78" s="144">
        <v>30</v>
      </c>
      <c r="I78" s="90">
        <v>30</v>
      </c>
      <c r="J78" s="154">
        <v>30</v>
      </c>
      <c r="K78" s="979" t="s">
        <v>187</v>
      </c>
      <c r="L78" s="186">
        <v>2.2999999999999998</v>
      </c>
      <c r="M78" s="186">
        <v>2.2999999999999998</v>
      </c>
      <c r="N78" s="186">
        <v>2.9</v>
      </c>
      <c r="O78" s="852"/>
      <c r="P78" s="546"/>
    </row>
    <row r="79" spans="1:16" s="1" customFormat="1" ht="11.25" customHeight="1" x14ac:dyDescent="0.25">
      <c r="A79" s="1029"/>
      <c r="B79" s="1030"/>
      <c r="C79" s="1003"/>
      <c r="D79" s="1000"/>
      <c r="E79" s="1011"/>
      <c r="F79" s="1014"/>
      <c r="G79" s="557"/>
      <c r="H79" s="603"/>
      <c r="I79" s="252"/>
      <c r="J79" s="558"/>
      <c r="K79" s="980"/>
      <c r="L79" s="187"/>
      <c r="M79" s="187"/>
      <c r="N79" s="187"/>
      <c r="O79" s="853"/>
      <c r="P79" s="547"/>
    </row>
    <row r="80" spans="1:16" s="1" customFormat="1" ht="15.75" customHeight="1" x14ac:dyDescent="0.25">
      <c r="A80" s="1029"/>
      <c r="B80" s="1030"/>
      <c r="C80" s="1003"/>
      <c r="D80" s="1031"/>
      <c r="E80" s="1012"/>
      <c r="F80" s="1015"/>
      <c r="G80" s="406" t="s">
        <v>72</v>
      </c>
      <c r="H80" s="295">
        <v>34.9</v>
      </c>
      <c r="I80" s="88">
        <v>34.9</v>
      </c>
      <c r="J80" s="145">
        <v>34.9</v>
      </c>
      <c r="K80" s="556"/>
      <c r="L80" s="188"/>
      <c r="M80" s="188"/>
      <c r="N80" s="188"/>
      <c r="O80" s="336"/>
      <c r="P80" s="548"/>
    </row>
    <row r="81" spans="1:16" s="1" customFormat="1" ht="15.75" customHeight="1" x14ac:dyDescent="0.25">
      <c r="A81" s="1016"/>
      <c r="B81" s="1019"/>
      <c r="C81" s="1022"/>
      <c r="D81" s="1028" t="s">
        <v>71</v>
      </c>
      <c r="E81" s="866"/>
      <c r="F81" s="886" t="s">
        <v>21</v>
      </c>
      <c r="G81" s="257" t="s">
        <v>31</v>
      </c>
      <c r="H81" s="259">
        <v>10</v>
      </c>
      <c r="I81" s="90">
        <v>10</v>
      </c>
      <c r="J81" s="144">
        <v>5.9</v>
      </c>
      <c r="K81" s="559" t="s">
        <v>103</v>
      </c>
      <c r="L81" s="560">
        <v>1</v>
      </c>
      <c r="M81" s="560">
        <v>1</v>
      </c>
      <c r="N81" s="189">
        <v>1</v>
      </c>
      <c r="O81" s="854" t="s">
        <v>275</v>
      </c>
      <c r="P81" s="216"/>
    </row>
    <row r="82" spans="1:16" s="1" customFormat="1" ht="28.5" customHeight="1" x14ac:dyDescent="0.25">
      <c r="A82" s="1017"/>
      <c r="B82" s="1020"/>
      <c r="C82" s="1023"/>
      <c r="D82" s="1028"/>
      <c r="E82" s="866"/>
      <c r="F82" s="886"/>
      <c r="G82" s="235" t="s">
        <v>72</v>
      </c>
      <c r="H82" s="295"/>
      <c r="I82" s="88">
        <v>10</v>
      </c>
      <c r="J82" s="87">
        <v>10</v>
      </c>
      <c r="K82" s="559" t="s">
        <v>210</v>
      </c>
      <c r="L82" s="560">
        <v>750</v>
      </c>
      <c r="M82" s="560">
        <v>750</v>
      </c>
      <c r="N82" s="560">
        <v>289</v>
      </c>
      <c r="O82" s="853"/>
      <c r="P82" s="613"/>
    </row>
    <row r="83" spans="1:16" s="555" customFormat="1" ht="25.5" customHeight="1" x14ac:dyDescent="0.25">
      <c r="A83" s="1018"/>
      <c r="B83" s="1021"/>
      <c r="C83" s="1024"/>
      <c r="D83" s="1028"/>
      <c r="E83" s="791"/>
      <c r="F83" s="886"/>
      <c r="G83" s="561"/>
      <c r="H83" s="251"/>
      <c r="I83" s="252"/>
      <c r="J83" s="558"/>
      <c r="K83" s="559" t="s">
        <v>177</v>
      </c>
      <c r="L83" s="560">
        <v>5</v>
      </c>
      <c r="M83" s="560">
        <v>5</v>
      </c>
      <c r="N83" s="560">
        <v>3.1</v>
      </c>
      <c r="O83" s="838"/>
      <c r="P83" s="613"/>
    </row>
    <row r="84" spans="1:16" s="1" customFormat="1" ht="15" customHeight="1" x14ac:dyDescent="0.25">
      <c r="A84" s="1018"/>
      <c r="B84" s="1021"/>
      <c r="C84" s="1024"/>
      <c r="D84" s="1028"/>
      <c r="E84" s="305"/>
      <c r="F84" s="886"/>
      <c r="G84" s="155" t="s">
        <v>72</v>
      </c>
      <c r="H84" s="295">
        <v>15.1</v>
      </c>
      <c r="I84" s="88">
        <v>15.1</v>
      </c>
      <c r="J84" s="145">
        <v>15</v>
      </c>
      <c r="K84" s="221"/>
      <c r="L84" s="190"/>
      <c r="M84" s="190"/>
      <c r="N84" s="190"/>
      <c r="O84" s="594"/>
      <c r="P84" s="217"/>
    </row>
    <row r="85" spans="1:16" s="37" customFormat="1" ht="69" customHeight="1" x14ac:dyDescent="0.25">
      <c r="A85" s="65"/>
      <c r="B85" s="66"/>
      <c r="C85" s="340"/>
      <c r="D85" s="1025" t="s">
        <v>160</v>
      </c>
      <c r="E85" s="932" t="s">
        <v>69</v>
      </c>
      <c r="F85" s="137" t="s">
        <v>75</v>
      </c>
      <c r="G85" s="138" t="s">
        <v>31</v>
      </c>
      <c r="H85" s="144">
        <v>50</v>
      </c>
      <c r="I85" s="90">
        <v>50</v>
      </c>
      <c r="J85" s="144">
        <v>0</v>
      </c>
      <c r="K85" s="792" t="s">
        <v>144</v>
      </c>
      <c r="L85" s="793" t="s">
        <v>130</v>
      </c>
      <c r="M85" s="793" t="s">
        <v>130</v>
      </c>
      <c r="N85" s="793" t="s">
        <v>259</v>
      </c>
      <c r="O85" s="794"/>
      <c r="P85" s="845" t="s">
        <v>276</v>
      </c>
    </row>
    <row r="86" spans="1:16" s="37" customFormat="1" ht="74.25" customHeight="1" x14ac:dyDescent="0.25">
      <c r="A86" s="65"/>
      <c r="B86" s="66"/>
      <c r="C86" s="340"/>
      <c r="D86" s="1026"/>
      <c r="E86" s="866"/>
      <c r="F86" s="1009"/>
      <c r="G86" s="135" t="s">
        <v>36</v>
      </c>
      <c r="H86" s="145">
        <v>50</v>
      </c>
      <c r="I86" s="91">
        <v>50</v>
      </c>
      <c r="J86" s="145">
        <v>0</v>
      </c>
      <c r="K86" s="977"/>
      <c r="L86" s="795"/>
      <c r="M86" s="795"/>
      <c r="N86" s="795"/>
      <c r="O86" s="796"/>
      <c r="P86" s="846"/>
    </row>
    <row r="87" spans="1:16" s="1" customFormat="1" ht="37.5" customHeight="1" thickBot="1" x14ac:dyDescent="0.3">
      <c r="A87" s="21"/>
      <c r="B87" s="309"/>
      <c r="C87" s="339"/>
      <c r="D87" s="1027"/>
      <c r="E87" s="1010"/>
      <c r="F87" s="924"/>
      <c r="G87" s="111" t="s">
        <v>28</v>
      </c>
      <c r="H87" s="341">
        <f>SUM(H78:H86)</f>
        <v>190</v>
      </c>
      <c r="I87" s="231">
        <f>SUM(I78:I86)</f>
        <v>200</v>
      </c>
      <c r="J87" s="376">
        <f>SUM(J78:J86)</f>
        <v>95.800000000000011</v>
      </c>
      <c r="K87" s="978"/>
      <c r="L87" s="797"/>
      <c r="M87" s="797"/>
      <c r="N87" s="797"/>
      <c r="O87" s="798"/>
      <c r="P87" s="847"/>
    </row>
    <row r="88" spans="1:16" s="1" customFormat="1" ht="13.5" thickBot="1" x14ac:dyDescent="0.3">
      <c r="A88" s="38" t="s">
        <v>15</v>
      </c>
      <c r="B88" s="26" t="s">
        <v>37</v>
      </c>
      <c r="C88" s="870" t="s">
        <v>46</v>
      </c>
      <c r="D88" s="870"/>
      <c r="E88" s="870"/>
      <c r="F88" s="870"/>
      <c r="G88" s="870"/>
      <c r="H88" s="377">
        <f>H87+H76+H68+H53</f>
        <v>1728.9</v>
      </c>
      <c r="I88" s="134">
        <f>I87+I76+I68+I53</f>
        <v>1784.2</v>
      </c>
      <c r="J88" s="378">
        <f>J87+J76+J68+J53</f>
        <v>1004.9999999999999</v>
      </c>
      <c r="K88" s="872"/>
      <c r="L88" s="873"/>
      <c r="M88" s="873"/>
      <c r="N88" s="873"/>
      <c r="O88" s="873"/>
      <c r="P88" s="874"/>
    </row>
    <row r="89" spans="1:16" s="1" customFormat="1" ht="16.5" customHeight="1" thickBot="1" x14ac:dyDescent="0.3">
      <c r="A89" s="25" t="s">
        <v>15</v>
      </c>
      <c r="B89" s="26" t="s">
        <v>39</v>
      </c>
      <c r="C89" s="981" t="s">
        <v>164</v>
      </c>
      <c r="D89" s="982"/>
      <c r="E89" s="982"/>
      <c r="F89" s="982"/>
      <c r="G89" s="982"/>
      <c r="H89" s="983"/>
      <c r="I89" s="983"/>
      <c r="J89" s="983"/>
      <c r="K89" s="982"/>
      <c r="L89" s="982"/>
      <c r="M89" s="982"/>
      <c r="N89" s="982"/>
      <c r="O89" s="982"/>
      <c r="P89" s="984"/>
    </row>
    <row r="90" spans="1:16" s="1" customFormat="1" ht="19.5" customHeight="1" x14ac:dyDescent="0.25">
      <c r="A90" s="987" t="s">
        <v>15</v>
      </c>
      <c r="B90" s="991" t="s">
        <v>39</v>
      </c>
      <c r="C90" s="995" t="s">
        <v>15</v>
      </c>
      <c r="D90" s="999" t="s">
        <v>184</v>
      </c>
      <c r="E90" s="1002" t="s">
        <v>40</v>
      </c>
      <c r="F90" s="1037" t="s">
        <v>44</v>
      </c>
      <c r="G90" s="222" t="s">
        <v>31</v>
      </c>
      <c r="H90" s="94">
        <v>19</v>
      </c>
      <c r="I90" s="94">
        <v>17</v>
      </c>
      <c r="J90" s="94">
        <v>17</v>
      </c>
      <c r="K90" s="972" t="s">
        <v>102</v>
      </c>
      <c r="L90" s="191">
        <v>1</v>
      </c>
      <c r="M90" s="191">
        <v>1</v>
      </c>
      <c r="N90" s="191">
        <v>1</v>
      </c>
      <c r="O90" s="985" t="s">
        <v>277</v>
      </c>
      <c r="P90" s="799"/>
    </row>
    <row r="91" spans="1:16" s="1" customFormat="1" ht="18" customHeight="1" x14ac:dyDescent="0.25">
      <c r="A91" s="988"/>
      <c r="B91" s="992"/>
      <c r="C91" s="996"/>
      <c r="D91" s="1000"/>
      <c r="E91" s="1003"/>
      <c r="F91" s="1038"/>
      <c r="G91" s="471" t="s">
        <v>43</v>
      </c>
      <c r="H91" s="95">
        <v>273.2</v>
      </c>
      <c r="I91" s="95">
        <v>0</v>
      </c>
      <c r="J91" s="95">
        <v>0</v>
      </c>
      <c r="K91" s="973"/>
      <c r="L91" s="323"/>
      <c r="M91" s="583"/>
      <c r="N91" s="781"/>
      <c r="O91" s="986"/>
      <c r="P91" s="800"/>
    </row>
    <row r="92" spans="1:16" s="1" customFormat="1" ht="23.25" customHeight="1" x14ac:dyDescent="0.25">
      <c r="A92" s="988"/>
      <c r="B92" s="992"/>
      <c r="C92" s="996"/>
      <c r="D92" s="1000"/>
      <c r="E92" s="1003"/>
      <c r="F92" s="1038"/>
      <c r="G92" s="471" t="s">
        <v>42</v>
      </c>
      <c r="H92" s="95">
        <v>1548.3</v>
      </c>
      <c r="I92" s="95">
        <v>881.4</v>
      </c>
      <c r="J92" s="95">
        <v>0</v>
      </c>
      <c r="K92" s="223" t="s">
        <v>138</v>
      </c>
      <c r="L92" s="224">
        <v>3</v>
      </c>
      <c r="M92" s="811">
        <v>3</v>
      </c>
      <c r="N92" s="811">
        <v>3</v>
      </c>
      <c r="O92" s="986"/>
      <c r="P92" s="800"/>
    </row>
    <row r="93" spans="1:16" s="1" customFormat="1" ht="91.5" customHeight="1" x14ac:dyDescent="0.25">
      <c r="A93" s="989"/>
      <c r="B93" s="993"/>
      <c r="C93" s="997"/>
      <c r="D93" s="841"/>
      <c r="E93" s="1004"/>
      <c r="F93" s="1039"/>
      <c r="G93" s="571"/>
      <c r="H93" s="96"/>
      <c r="I93" s="96"/>
      <c r="J93" s="95"/>
      <c r="K93" s="809" t="s">
        <v>139</v>
      </c>
      <c r="L93" s="224">
        <v>24</v>
      </c>
      <c r="M93" s="811">
        <v>0</v>
      </c>
      <c r="N93" s="811">
        <v>0</v>
      </c>
      <c r="O93" s="986"/>
      <c r="P93" s="800"/>
    </row>
    <row r="94" spans="1:16" s="1" customFormat="1" ht="15" customHeight="1" thickBot="1" x14ac:dyDescent="0.3">
      <c r="A94" s="990"/>
      <c r="B94" s="994"/>
      <c r="C94" s="998"/>
      <c r="D94" s="1001"/>
      <c r="E94" s="1005"/>
      <c r="F94" s="1040"/>
      <c r="G94" s="133" t="s">
        <v>28</v>
      </c>
      <c r="H94" s="575">
        <f>SUM(H90:H93)</f>
        <v>1840.5</v>
      </c>
      <c r="I94" s="575">
        <f>SUM(I90:I93)</f>
        <v>898.4</v>
      </c>
      <c r="J94" s="575">
        <f>SUM(J90:J93)</f>
        <v>17</v>
      </c>
      <c r="K94" s="810"/>
      <c r="L94" s="192"/>
      <c r="M94" s="192"/>
      <c r="N94" s="801"/>
      <c r="O94" s="817"/>
      <c r="P94" s="802"/>
    </row>
    <row r="95" spans="1:16" s="1" customFormat="1" ht="17.25" customHeight="1" x14ac:dyDescent="0.25">
      <c r="A95" s="68" t="s">
        <v>15</v>
      </c>
      <c r="B95" s="69" t="s">
        <v>39</v>
      </c>
      <c r="C95" s="283" t="s">
        <v>29</v>
      </c>
      <c r="D95" s="974" t="s">
        <v>77</v>
      </c>
      <c r="E95" s="70" t="s">
        <v>40</v>
      </c>
      <c r="F95" s="71" t="s">
        <v>44</v>
      </c>
      <c r="G95" s="572" t="s">
        <v>43</v>
      </c>
      <c r="H95" s="95">
        <v>13.1</v>
      </c>
      <c r="I95" s="95">
        <v>13.1</v>
      </c>
      <c r="J95" s="95">
        <v>2.2000000000000002</v>
      </c>
      <c r="K95" s="972" t="s">
        <v>78</v>
      </c>
      <c r="L95" s="173">
        <v>100</v>
      </c>
      <c r="M95" s="173">
        <v>100</v>
      </c>
      <c r="N95" s="173">
        <v>100</v>
      </c>
      <c r="O95" s="803"/>
      <c r="P95" s="1006"/>
    </row>
    <row r="96" spans="1:16" s="1" customFormat="1" ht="16.5" customHeight="1" x14ac:dyDescent="0.25">
      <c r="A96" s="327"/>
      <c r="B96" s="328"/>
      <c r="C96" s="322"/>
      <c r="D96" s="975"/>
      <c r="E96" s="72"/>
      <c r="F96" s="73"/>
      <c r="G96" s="572" t="s">
        <v>191</v>
      </c>
      <c r="H96" s="95">
        <v>175</v>
      </c>
      <c r="I96" s="95">
        <v>175</v>
      </c>
      <c r="J96" s="95">
        <v>175</v>
      </c>
      <c r="K96" s="973"/>
      <c r="L96" s="193"/>
      <c r="M96" s="193"/>
      <c r="N96" s="804"/>
      <c r="O96" s="780"/>
      <c r="P96" s="1007"/>
    </row>
    <row r="97" spans="1:19" s="1" customFormat="1" ht="14.25" customHeight="1" thickBot="1" x14ac:dyDescent="0.3">
      <c r="A97" s="74"/>
      <c r="B97" s="75"/>
      <c r="C97" s="284"/>
      <c r="D97" s="976"/>
      <c r="E97" s="76"/>
      <c r="F97" s="77"/>
      <c r="G97" s="16" t="s">
        <v>28</v>
      </c>
      <c r="H97" s="89">
        <f t="shared" ref="H97" si="4">SUM(H95:H96)</f>
        <v>188.1</v>
      </c>
      <c r="I97" s="89">
        <f t="shared" ref="I97:J97" si="5">SUM(I95:I96)</f>
        <v>188.1</v>
      </c>
      <c r="J97" s="89">
        <f t="shared" si="5"/>
        <v>177.2</v>
      </c>
      <c r="K97" s="363"/>
      <c r="L97" s="304"/>
      <c r="M97" s="576"/>
      <c r="N97" s="805"/>
      <c r="O97" s="806"/>
      <c r="P97" s="1008"/>
    </row>
    <row r="98" spans="1:19" s="1" customFormat="1" ht="16.5" customHeight="1" x14ac:dyDescent="0.25">
      <c r="A98" s="915" t="s">
        <v>15</v>
      </c>
      <c r="B98" s="917" t="s">
        <v>39</v>
      </c>
      <c r="C98" s="934" t="s">
        <v>37</v>
      </c>
      <c r="D98" s="1032" t="s">
        <v>129</v>
      </c>
      <c r="E98" s="1034" t="s">
        <v>40</v>
      </c>
      <c r="F98" s="880">
        <v>5</v>
      </c>
      <c r="G98" s="573" t="s">
        <v>43</v>
      </c>
      <c r="H98" s="199">
        <v>235.4</v>
      </c>
      <c r="I98" s="199">
        <v>3</v>
      </c>
      <c r="J98" s="158">
        <v>2.6</v>
      </c>
      <c r="K98" s="937" t="s">
        <v>204</v>
      </c>
      <c r="L98" s="173">
        <v>50</v>
      </c>
      <c r="M98" s="173">
        <v>50</v>
      </c>
      <c r="N98" s="818" t="s">
        <v>261</v>
      </c>
      <c r="O98" s="904" t="s">
        <v>278</v>
      </c>
      <c r="P98" s="904" t="s">
        <v>262</v>
      </c>
    </row>
    <row r="99" spans="1:19" s="1" customFormat="1" ht="16.5" customHeight="1" x14ac:dyDescent="0.25">
      <c r="A99" s="916"/>
      <c r="B99" s="918"/>
      <c r="C99" s="935"/>
      <c r="D99" s="1000"/>
      <c r="E99" s="1035"/>
      <c r="F99" s="881"/>
      <c r="G99" s="572" t="s">
        <v>197</v>
      </c>
      <c r="H99" s="88">
        <v>1334</v>
      </c>
      <c r="I99" s="88">
        <v>18.3</v>
      </c>
      <c r="J99" s="245">
        <v>14.5</v>
      </c>
      <c r="K99" s="938"/>
      <c r="L99" s="211"/>
      <c r="M99" s="211"/>
      <c r="N99" s="807"/>
      <c r="O99" s="905"/>
      <c r="P99" s="905"/>
    </row>
    <row r="100" spans="1:19" s="1" customFormat="1" ht="22.5" customHeight="1" x14ac:dyDescent="0.25">
      <c r="A100" s="916"/>
      <c r="B100" s="918"/>
      <c r="C100" s="935"/>
      <c r="D100" s="1000"/>
      <c r="E100" s="1035"/>
      <c r="F100" s="881"/>
      <c r="G100" s="574"/>
      <c r="H100" s="88"/>
      <c r="I100" s="88"/>
      <c r="J100" s="149"/>
      <c r="K100" s="48"/>
      <c r="L100" s="211"/>
      <c r="M100" s="211"/>
      <c r="N100" s="807"/>
      <c r="O100" s="905"/>
      <c r="P100" s="905"/>
    </row>
    <row r="101" spans="1:19" s="1" customFormat="1" ht="18" customHeight="1" thickBot="1" x14ac:dyDescent="0.3">
      <c r="A101" s="916"/>
      <c r="B101" s="919"/>
      <c r="C101" s="936"/>
      <c r="D101" s="1033"/>
      <c r="E101" s="1036"/>
      <c r="F101" s="882"/>
      <c r="G101" s="248" t="s">
        <v>28</v>
      </c>
      <c r="H101" s="89">
        <f>SUM(H98:H100)</f>
        <v>1569.4</v>
      </c>
      <c r="I101" s="89">
        <f>SUM(I98:I100)</f>
        <v>21.3</v>
      </c>
      <c r="J101" s="150">
        <f t="shared" ref="J101" si="6">SUM(J98:J100)</f>
        <v>17.100000000000001</v>
      </c>
      <c r="K101" s="197"/>
      <c r="L101" s="210"/>
      <c r="M101" s="210"/>
      <c r="N101" s="808"/>
      <c r="O101" s="906"/>
      <c r="P101" s="906"/>
    </row>
    <row r="102" spans="1:19" s="1" customFormat="1" ht="13.5" thickBot="1" x14ac:dyDescent="0.3">
      <c r="A102" s="294" t="s">
        <v>15</v>
      </c>
      <c r="B102" s="315" t="s">
        <v>39</v>
      </c>
      <c r="C102" s="907" t="s">
        <v>46</v>
      </c>
      <c r="D102" s="870"/>
      <c r="E102" s="870"/>
      <c r="F102" s="870"/>
      <c r="G102" s="908"/>
      <c r="H102" s="97">
        <f>H101+H97+H94</f>
        <v>3598</v>
      </c>
      <c r="I102" s="97">
        <f>I101+I97+I94</f>
        <v>1107.8</v>
      </c>
      <c r="J102" s="97">
        <f>J101+J97+J94</f>
        <v>211.29999999999998</v>
      </c>
      <c r="K102" s="909"/>
      <c r="L102" s="909"/>
      <c r="M102" s="909"/>
      <c r="N102" s="909"/>
      <c r="O102" s="909"/>
      <c r="P102" s="910"/>
    </row>
    <row r="103" spans="1:19" s="1" customFormat="1" ht="12.75" customHeight="1" thickBot="1" x14ac:dyDescent="0.3">
      <c r="A103" s="38" t="s">
        <v>15</v>
      </c>
      <c r="B103" s="911" t="s">
        <v>79</v>
      </c>
      <c r="C103" s="912"/>
      <c r="D103" s="912"/>
      <c r="E103" s="912"/>
      <c r="F103" s="912"/>
      <c r="G103" s="912"/>
      <c r="H103" s="98">
        <f>H88+H46+H33+H102</f>
        <v>10619.5</v>
      </c>
      <c r="I103" s="98">
        <f t="shared" ref="I103:J103" si="7">I88+I46+I33+I102</f>
        <v>8368.0999999999985</v>
      </c>
      <c r="J103" s="98">
        <f t="shared" si="7"/>
        <v>6638.4000000000005</v>
      </c>
      <c r="K103" s="913"/>
      <c r="L103" s="913"/>
      <c r="M103" s="913"/>
      <c r="N103" s="913"/>
      <c r="O103" s="913"/>
      <c r="P103" s="914"/>
    </row>
    <row r="104" spans="1:19" s="1" customFormat="1" ht="13.5" thickBot="1" x14ac:dyDescent="0.3">
      <c r="A104" s="78" t="s">
        <v>20</v>
      </c>
      <c r="B104" s="966" t="s">
        <v>80</v>
      </c>
      <c r="C104" s="967"/>
      <c r="D104" s="967"/>
      <c r="E104" s="967"/>
      <c r="F104" s="967"/>
      <c r="G104" s="967"/>
      <c r="H104" s="99">
        <f t="shared" ref="H104:J104" si="8">H103</f>
        <v>10619.5</v>
      </c>
      <c r="I104" s="99">
        <f t="shared" ref="I104" si="9">I103</f>
        <v>8368.0999999999985</v>
      </c>
      <c r="J104" s="99">
        <f t="shared" si="8"/>
        <v>6638.4000000000005</v>
      </c>
      <c r="K104" s="968"/>
      <c r="L104" s="968"/>
      <c r="M104" s="968"/>
      <c r="N104" s="968"/>
      <c r="O104" s="968"/>
      <c r="P104" s="969"/>
    </row>
    <row r="105" spans="1:19" s="348" customFormat="1" ht="17.25" customHeight="1" x14ac:dyDescent="0.25">
      <c r="A105" s="1064" t="s">
        <v>279</v>
      </c>
      <c r="B105" s="1064"/>
      <c r="C105" s="1064"/>
      <c r="D105" s="1064"/>
      <c r="E105" s="1064"/>
      <c r="F105" s="1064"/>
      <c r="G105" s="1064"/>
      <c r="H105" s="1064"/>
      <c r="I105" s="1064"/>
      <c r="J105" s="1064"/>
      <c r="K105" s="1064"/>
      <c r="L105" s="1064"/>
      <c r="M105" s="1064"/>
      <c r="N105" s="1064"/>
      <c r="O105" s="1064"/>
      <c r="P105" s="1064"/>
      <c r="Q105" s="356"/>
      <c r="R105" s="356"/>
      <c r="S105" s="356"/>
    </row>
    <row r="106" spans="1:19" s="348" customFormat="1" ht="17.25" customHeight="1" x14ac:dyDescent="0.25">
      <c r="A106" s="1064" t="s">
        <v>280</v>
      </c>
      <c r="B106" s="1064"/>
      <c r="C106" s="1064"/>
      <c r="D106" s="1064"/>
      <c r="E106" s="1064"/>
      <c r="F106" s="1064"/>
      <c r="G106" s="1064"/>
      <c r="H106" s="1064"/>
      <c r="I106" s="1064"/>
      <c r="J106" s="1064"/>
      <c r="K106" s="1064"/>
      <c r="L106" s="1064"/>
      <c r="M106" s="1064"/>
      <c r="N106" s="1064"/>
      <c r="O106" s="1064"/>
      <c r="P106" s="1064"/>
      <c r="Q106" s="356"/>
      <c r="R106" s="356"/>
      <c r="S106" s="356"/>
    </row>
    <row r="107" spans="1:19" s="79" customFormat="1" ht="16.5" customHeight="1" x14ac:dyDescent="0.25">
      <c r="A107" s="970"/>
      <c r="B107" s="970"/>
      <c r="C107" s="970"/>
      <c r="D107" s="970"/>
      <c r="E107" s="970"/>
      <c r="F107" s="970"/>
      <c r="G107" s="970"/>
      <c r="H107" s="970"/>
      <c r="I107" s="970"/>
      <c r="J107" s="970"/>
      <c r="K107" s="970"/>
      <c r="L107" s="970"/>
      <c r="M107" s="970"/>
      <c r="N107" s="970"/>
      <c r="O107" s="970"/>
      <c r="P107" s="970"/>
    </row>
    <row r="108" spans="1:19" s="79" customFormat="1" ht="16.5" customHeight="1" thickBot="1" x14ac:dyDescent="0.3">
      <c r="A108" s="971" t="s">
        <v>81</v>
      </c>
      <c r="B108" s="971"/>
      <c r="C108" s="971"/>
      <c r="D108" s="971"/>
      <c r="E108" s="971"/>
      <c r="F108" s="971"/>
      <c r="G108" s="971"/>
      <c r="H108" s="80"/>
      <c r="I108" s="80"/>
      <c r="J108" s="80"/>
      <c r="K108" s="12"/>
      <c r="L108" s="12"/>
      <c r="M108" s="12"/>
      <c r="N108" s="12"/>
      <c r="O108" s="12"/>
      <c r="P108" s="12"/>
    </row>
    <row r="109" spans="1:19" s="79" customFormat="1" ht="16.5" customHeight="1" x14ac:dyDescent="0.25">
      <c r="A109" s="1065" t="s">
        <v>82</v>
      </c>
      <c r="B109" s="1066"/>
      <c r="C109" s="1066"/>
      <c r="D109" s="1066"/>
      <c r="E109" s="1066"/>
      <c r="F109" s="1066"/>
      <c r="G109" s="1067"/>
      <c r="H109" s="1071" t="s">
        <v>215</v>
      </c>
      <c r="I109" s="1073" t="s">
        <v>216</v>
      </c>
      <c r="J109" s="1073" t="s">
        <v>217</v>
      </c>
      <c r="K109" s="12"/>
      <c r="L109" s="12"/>
      <c r="M109" s="12"/>
      <c r="N109" s="12"/>
      <c r="O109" s="12"/>
      <c r="P109" s="12"/>
    </row>
    <row r="110" spans="1:19" s="1" customFormat="1" ht="63" customHeight="1" thickBot="1" x14ac:dyDescent="0.3">
      <c r="A110" s="1068"/>
      <c r="B110" s="1069"/>
      <c r="C110" s="1069"/>
      <c r="D110" s="1069"/>
      <c r="E110" s="1069"/>
      <c r="F110" s="1069"/>
      <c r="G110" s="1070"/>
      <c r="H110" s="1072"/>
      <c r="I110" s="1074"/>
      <c r="J110" s="1074"/>
      <c r="K110" s="2"/>
      <c r="L110" s="2"/>
      <c r="M110" s="2"/>
      <c r="N110" s="2"/>
      <c r="O110" s="2"/>
      <c r="P110" s="2"/>
    </row>
    <row r="111" spans="1:19" s="1" customFormat="1" ht="12.75" x14ac:dyDescent="0.25">
      <c r="A111" s="957" t="s">
        <v>83</v>
      </c>
      <c r="B111" s="958"/>
      <c r="C111" s="958"/>
      <c r="D111" s="958"/>
      <c r="E111" s="958"/>
      <c r="F111" s="958"/>
      <c r="G111" s="959"/>
      <c r="H111" s="375">
        <f>H112+H122+H123+H121</f>
        <v>8543.9</v>
      </c>
      <c r="I111" s="375">
        <f>I112+I122+I123+I121</f>
        <v>6989.3999999999987</v>
      </c>
      <c r="J111" s="225">
        <f t="shared" ref="J111" si="10">J112+J122+J123+J121</f>
        <v>6616.4</v>
      </c>
      <c r="K111" s="81"/>
      <c r="L111" s="2"/>
      <c r="M111" s="2"/>
      <c r="N111" s="2"/>
      <c r="O111" s="2"/>
      <c r="P111" s="2"/>
    </row>
    <row r="112" spans="1:19" s="1" customFormat="1" ht="12.75" customHeight="1" x14ac:dyDescent="0.25">
      <c r="A112" s="960" t="s">
        <v>84</v>
      </c>
      <c r="B112" s="961"/>
      <c r="C112" s="961"/>
      <c r="D112" s="961"/>
      <c r="E112" s="961"/>
      <c r="F112" s="961"/>
      <c r="G112" s="962"/>
      <c r="H112" s="320">
        <f>SUM(H113:H120)</f>
        <v>7162.2</v>
      </c>
      <c r="I112" s="584">
        <f>SUM(I113:I120)</f>
        <v>5380.9</v>
      </c>
      <c r="J112" s="122">
        <f>SUM(J113:J120)</f>
        <v>5087.7</v>
      </c>
      <c r="K112" s="81"/>
      <c r="L112" s="2"/>
      <c r="M112" s="2"/>
      <c r="N112" s="2"/>
      <c r="O112" s="2"/>
      <c r="P112" s="2"/>
    </row>
    <row r="113" spans="1:16" s="1" customFormat="1" ht="12.75" x14ac:dyDescent="0.25">
      <c r="A113" s="963" t="s">
        <v>85</v>
      </c>
      <c r="B113" s="964"/>
      <c r="C113" s="964"/>
      <c r="D113" s="964"/>
      <c r="E113" s="964"/>
      <c r="F113" s="964"/>
      <c r="G113" s="965"/>
      <c r="H113" s="318">
        <f>SUMIF(G15:G104,"SB",H15:H104)</f>
        <v>632.4</v>
      </c>
      <c r="I113" s="585">
        <f>SUMIF(G15:G104,"SB",I15:I104)</f>
        <v>126.79999999999998</v>
      </c>
      <c r="J113" s="123">
        <f>SUMIF(G15:G104,"SB",J15:J104)</f>
        <v>4.8000000000000007</v>
      </c>
      <c r="K113" s="81"/>
      <c r="L113" s="2"/>
      <c r="M113" s="2"/>
      <c r="N113" s="2"/>
      <c r="O113" s="2"/>
      <c r="P113" s="2"/>
    </row>
    <row r="114" spans="1:16" s="1" customFormat="1" ht="25.5" customHeight="1" x14ac:dyDescent="0.25">
      <c r="A114" s="901" t="s">
        <v>86</v>
      </c>
      <c r="B114" s="902"/>
      <c r="C114" s="902"/>
      <c r="D114" s="902"/>
      <c r="E114" s="902"/>
      <c r="F114" s="902"/>
      <c r="G114" s="903"/>
      <c r="H114" s="317">
        <f>SUMIF(G15:G104,"SB(AA)",H15:H104)</f>
        <v>436.4</v>
      </c>
      <c r="I114" s="587">
        <f>SUMIF(G15:G104,"SB(AA)",I15:I104)</f>
        <v>436.4</v>
      </c>
      <c r="J114" s="124">
        <f>SUMIF(G15:G104,"SB(AA)",J15:J104)</f>
        <v>308.5</v>
      </c>
      <c r="K114" s="81"/>
      <c r="L114" s="2"/>
      <c r="M114" s="2"/>
      <c r="N114" s="2"/>
      <c r="O114" s="2"/>
      <c r="P114" s="2"/>
    </row>
    <row r="115" spans="1:16" s="1" customFormat="1" ht="12.75" x14ac:dyDescent="0.25">
      <c r="A115" s="901" t="s">
        <v>87</v>
      </c>
      <c r="B115" s="902"/>
      <c r="C115" s="902"/>
      <c r="D115" s="902"/>
      <c r="E115" s="902"/>
      <c r="F115" s="902"/>
      <c r="G115" s="903"/>
      <c r="H115" s="318">
        <f>SUMIF(G15:G104,"SB(VR)",H15:H104)</f>
        <v>4700</v>
      </c>
      <c r="I115" s="585">
        <f>SUMIF(G15:G104,"SB(VR)",I15:I104)</f>
        <v>4700</v>
      </c>
      <c r="J115" s="123">
        <f>SUMIF(G15:G104,"SB(VR)",J15:J104)</f>
        <v>4700</v>
      </c>
      <c r="K115" s="81"/>
      <c r="L115" s="2"/>
      <c r="M115" s="2"/>
      <c r="N115" s="2"/>
      <c r="O115" s="2"/>
      <c r="P115" s="2"/>
    </row>
    <row r="116" spans="1:16" s="1" customFormat="1" ht="12.75" x14ac:dyDescent="0.25">
      <c r="A116" s="901" t="s">
        <v>88</v>
      </c>
      <c r="B116" s="902"/>
      <c r="C116" s="902"/>
      <c r="D116" s="902"/>
      <c r="E116" s="902"/>
      <c r="F116" s="902"/>
      <c r="G116" s="903"/>
      <c r="H116" s="318">
        <f>SUMIF(G15:G104,"SB(P)",H15:H104)</f>
        <v>0</v>
      </c>
      <c r="I116" s="585">
        <f>SUMIF(G15:G104,"SB(P)",I15:I104)</f>
        <v>0</v>
      </c>
      <c r="J116" s="123">
        <f>SUMIF(G15:G104,"SB(P)",J15:J104)</f>
        <v>0</v>
      </c>
      <c r="K116" s="81"/>
      <c r="L116" s="2"/>
      <c r="M116" s="2"/>
      <c r="N116" s="2"/>
      <c r="O116" s="2"/>
      <c r="P116" s="2"/>
    </row>
    <row r="117" spans="1:16" s="1" customFormat="1" ht="12.75" x14ac:dyDescent="0.25">
      <c r="A117" s="901" t="s">
        <v>89</v>
      </c>
      <c r="B117" s="902"/>
      <c r="C117" s="902"/>
      <c r="D117" s="902"/>
      <c r="E117" s="902"/>
      <c r="F117" s="902"/>
      <c r="G117" s="903"/>
      <c r="H117" s="318">
        <f>SUMIF(G15:G104,"SB(VB)",H15:H104)</f>
        <v>50</v>
      </c>
      <c r="I117" s="585">
        <f>SUMIF(G15:G104,"SB(VB)",I15:I104)</f>
        <v>60</v>
      </c>
      <c r="J117" s="123">
        <f>SUMIF(G15:G104,"SB(VB)",J15:J104)</f>
        <v>59.9</v>
      </c>
      <c r="K117" s="570"/>
      <c r="L117" s="2"/>
      <c r="M117" s="2"/>
      <c r="N117" s="2"/>
      <c r="O117" s="2"/>
      <c r="P117" s="2"/>
    </row>
    <row r="118" spans="1:16" s="1" customFormat="1" ht="12.75" x14ac:dyDescent="0.25">
      <c r="A118" s="901" t="s">
        <v>90</v>
      </c>
      <c r="B118" s="902"/>
      <c r="C118" s="902"/>
      <c r="D118" s="902"/>
      <c r="E118" s="902"/>
      <c r="F118" s="902"/>
      <c r="G118" s="903"/>
      <c r="H118" s="318">
        <f>SUMIF(G15:G104,"SB(KPP)",H15:H104)</f>
        <v>0</v>
      </c>
      <c r="I118" s="585">
        <f>SUMIF(G15:G104,"SB(KPP)",I15:I104)</f>
        <v>0</v>
      </c>
      <c r="J118" s="123">
        <f>SUMIF(G17:G104,"SB(KPP)",J17:J104)</f>
        <v>0</v>
      </c>
      <c r="K118" s="81"/>
      <c r="L118" s="2"/>
      <c r="M118" s="2"/>
      <c r="N118" s="2"/>
      <c r="O118" s="2"/>
      <c r="P118" s="2"/>
    </row>
    <row r="119" spans="1:16" s="1" customFormat="1" ht="27.75" customHeight="1" x14ac:dyDescent="0.25">
      <c r="A119" s="901" t="s">
        <v>199</v>
      </c>
      <c r="B119" s="902"/>
      <c r="C119" s="902"/>
      <c r="D119" s="902"/>
      <c r="E119" s="902"/>
      <c r="F119" s="902"/>
      <c r="G119" s="903"/>
      <c r="H119" s="318">
        <f>SUMIF(G15:G107,"SB(ESA)",H15:H107)</f>
        <v>9.4</v>
      </c>
      <c r="I119" s="585">
        <f>SUMIF(G15:G104,"SB(ESA)",I15:I104)</f>
        <v>9.4</v>
      </c>
      <c r="J119" s="123">
        <f>SUMIF(G18:G104,"SB(ESA)",J18:J104)</f>
        <v>0</v>
      </c>
      <c r="K119" s="81"/>
      <c r="L119" s="2"/>
      <c r="M119" s="2"/>
      <c r="N119" s="2"/>
      <c r="O119" s="2"/>
      <c r="P119" s="2"/>
    </row>
    <row r="120" spans="1:16" s="1" customFormat="1" ht="24" customHeight="1" x14ac:dyDescent="0.25">
      <c r="A120" s="948" t="s">
        <v>198</v>
      </c>
      <c r="B120" s="949"/>
      <c r="C120" s="949"/>
      <c r="D120" s="949"/>
      <c r="E120" s="949"/>
      <c r="F120" s="949"/>
      <c r="G120" s="950"/>
      <c r="H120" s="318">
        <f>SUMIF(G12:G104,"SB(ES)",H12:H104)</f>
        <v>1334</v>
      </c>
      <c r="I120" s="585">
        <f>SUMIF(G17:G104,"SB(ES)",I17:I104)</f>
        <v>48.3</v>
      </c>
      <c r="J120" s="123">
        <f>SUMIF(G19:G108,"SB(ES)",J19:J108)</f>
        <v>14.5</v>
      </c>
      <c r="K120" s="81"/>
      <c r="L120" s="2"/>
      <c r="M120" s="2"/>
      <c r="N120" s="2"/>
      <c r="O120" s="2"/>
      <c r="P120" s="2"/>
    </row>
    <row r="121" spans="1:16" s="429" customFormat="1" ht="15.75" customHeight="1" x14ac:dyDescent="0.25">
      <c r="A121" s="951" t="s">
        <v>192</v>
      </c>
      <c r="B121" s="952"/>
      <c r="C121" s="952"/>
      <c r="D121" s="952"/>
      <c r="E121" s="952"/>
      <c r="F121" s="952"/>
      <c r="G121" s="953"/>
      <c r="H121" s="430">
        <f>SUMIF(G14:G103,"SB(L)",H14:H103)</f>
        <v>886.4</v>
      </c>
      <c r="I121" s="588">
        <f>SUMIF(G14:G103,"SB(L)",I14:I103)</f>
        <v>886.4</v>
      </c>
      <c r="J121" s="125">
        <f>SUMIF(G15:G103,"SB(L)",J15:J103)</f>
        <v>885.5</v>
      </c>
      <c r="K121" s="81"/>
      <c r="L121" s="2"/>
      <c r="M121" s="2"/>
      <c r="N121" s="2"/>
      <c r="O121" s="2"/>
      <c r="P121" s="2"/>
    </row>
    <row r="122" spans="1:16" s="1" customFormat="1" ht="25.5" customHeight="1" x14ac:dyDescent="0.25">
      <c r="A122" s="951" t="s">
        <v>91</v>
      </c>
      <c r="B122" s="952"/>
      <c r="C122" s="952"/>
      <c r="D122" s="952"/>
      <c r="E122" s="952"/>
      <c r="F122" s="952"/>
      <c r="G122" s="953"/>
      <c r="H122" s="319">
        <f>SUMIF(G15:G104,"SB(AAL)",H15:H104)</f>
        <v>65</v>
      </c>
      <c r="I122" s="588">
        <f>SUMIF(G15:G104,"SB(AAL)",I15:I104)</f>
        <v>118.9</v>
      </c>
      <c r="J122" s="125">
        <f>SUMIF(G17:G104,"SB(AAL)",J17:J104)</f>
        <v>40</v>
      </c>
      <c r="K122" s="81"/>
      <c r="L122" s="2"/>
      <c r="M122" s="2"/>
      <c r="N122" s="2"/>
      <c r="O122" s="2"/>
      <c r="P122" s="2"/>
    </row>
    <row r="123" spans="1:16" s="1" customFormat="1" ht="13.5" customHeight="1" x14ac:dyDescent="0.25">
      <c r="A123" s="951" t="s">
        <v>92</v>
      </c>
      <c r="B123" s="952"/>
      <c r="C123" s="952"/>
      <c r="D123" s="952"/>
      <c r="E123" s="952"/>
      <c r="F123" s="952"/>
      <c r="G123" s="953"/>
      <c r="H123" s="481">
        <f>SUMIF(G15:G104,"SB(VRL)",H15:H104)</f>
        <v>430.3</v>
      </c>
      <c r="I123" s="588">
        <f>SUMIF(G15:G104,"SB(VRL)",I15:I104)</f>
        <v>603.20000000000005</v>
      </c>
      <c r="J123" s="125">
        <f>SUMIF(G14:G104,"SB(VRL)",J14:J104)</f>
        <v>603.20000000000005</v>
      </c>
      <c r="K123" s="81"/>
      <c r="L123" s="2"/>
      <c r="M123" s="2"/>
      <c r="N123" s="2"/>
      <c r="O123" s="2"/>
      <c r="P123" s="2"/>
    </row>
    <row r="124" spans="1:16" s="1" customFormat="1" ht="12.75" x14ac:dyDescent="0.25">
      <c r="A124" s="945" t="s">
        <v>93</v>
      </c>
      <c r="B124" s="946"/>
      <c r="C124" s="946"/>
      <c r="D124" s="946"/>
      <c r="E124" s="946"/>
      <c r="F124" s="946"/>
      <c r="G124" s="947"/>
      <c r="H124" s="375">
        <f>SUM(H125:H127)</f>
        <v>2075.6</v>
      </c>
      <c r="I124" s="375">
        <f>SUM(I125:I127)</f>
        <v>1378.7</v>
      </c>
      <c r="J124" s="225">
        <f t="shared" ref="J124" si="11">SUM(J125:J127)</f>
        <v>22</v>
      </c>
      <c r="K124" s="81"/>
      <c r="L124" s="2"/>
      <c r="M124" s="2"/>
      <c r="N124" s="2"/>
      <c r="O124" s="2"/>
      <c r="P124" s="2"/>
    </row>
    <row r="125" spans="1:16" s="477" customFormat="1" ht="16.5" customHeight="1" x14ac:dyDescent="0.25">
      <c r="A125" s="954" t="s">
        <v>94</v>
      </c>
      <c r="B125" s="955"/>
      <c r="C125" s="955"/>
      <c r="D125" s="955"/>
      <c r="E125" s="955"/>
      <c r="F125" s="955"/>
      <c r="G125" s="956"/>
      <c r="H125" s="480">
        <f>SUMIF(G24:G101,"ES",H24:H101)</f>
        <v>2055.6</v>
      </c>
      <c r="I125" s="587">
        <f>SUMIF(G24:G101,"ES",I24:I101)</f>
        <v>1358.7</v>
      </c>
      <c r="J125" s="124">
        <f>SUMIF(G24:G101,"ES",J24:J101)</f>
        <v>0</v>
      </c>
      <c r="K125" s="81"/>
      <c r="L125" s="2"/>
      <c r="M125" s="2"/>
      <c r="N125" s="2"/>
      <c r="O125" s="2"/>
      <c r="P125" s="2"/>
    </row>
    <row r="126" spans="1:16" s="1" customFormat="1" ht="12.75" x14ac:dyDescent="0.25">
      <c r="A126" s="939" t="s">
        <v>95</v>
      </c>
      <c r="B126" s="940"/>
      <c r="C126" s="940"/>
      <c r="D126" s="940"/>
      <c r="E126" s="940"/>
      <c r="F126" s="940"/>
      <c r="G126" s="941"/>
      <c r="H126" s="478">
        <f>SUMIF(G15:G104,"LRVB",H15:H104)</f>
        <v>0</v>
      </c>
      <c r="I126" s="585">
        <f>SUMIF(G15:G104,"LRVB",I15:I104)</f>
        <v>0</v>
      </c>
      <c r="J126" s="123">
        <f>SUMIF(G17:G104,"LRVB",J17:J104)</f>
        <v>0</v>
      </c>
      <c r="K126" s="81"/>
      <c r="L126" s="2"/>
      <c r="M126" s="2"/>
      <c r="N126" s="2"/>
      <c r="O126" s="2"/>
      <c r="P126" s="2"/>
    </row>
    <row r="127" spans="1:16" s="1" customFormat="1" ht="12.75" x14ac:dyDescent="0.25">
      <c r="A127" s="939" t="s">
        <v>96</v>
      </c>
      <c r="B127" s="940"/>
      <c r="C127" s="940"/>
      <c r="D127" s="940"/>
      <c r="E127" s="940"/>
      <c r="F127" s="940"/>
      <c r="G127" s="941"/>
      <c r="H127" s="478">
        <f>SUMIF(G15:G104,"Kt",H15:H104)</f>
        <v>20</v>
      </c>
      <c r="I127" s="585">
        <f>SUMIF(G15:G104,"Kt",I15:I104)</f>
        <v>20</v>
      </c>
      <c r="J127" s="123">
        <f>SUMIF(G15:G104,"Kt",J15:J104)</f>
        <v>22</v>
      </c>
      <c r="K127" s="81"/>
      <c r="L127" s="2"/>
      <c r="M127" s="2"/>
      <c r="N127" s="2"/>
      <c r="O127" s="2"/>
      <c r="P127" s="2"/>
    </row>
    <row r="128" spans="1:16" s="1" customFormat="1" ht="13.5" thickBot="1" x14ac:dyDescent="0.3">
      <c r="A128" s="942" t="s">
        <v>97</v>
      </c>
      <c r="B128" s="943"/>
      <c r="C128" s="943"/>
      <c r="D128" s="943"/>
      <c r="E128" s="943"/>
      <c r="F128" s="943"/>
      <c r="G128" s="944"/>
      <c r="H128" s="479">
        <f>H124+H111</f>
        <v>10619.5</v>
      </c>
      <c r="I128" s="586">
        <f>I124+I111</f>
        <v>8368.0999999999985</v>
      </c>
      <c r="J128" s="101">
        <f>SUM(J111,J124)</f>
        <v>6638.4</v>
      </c>
      <c r="K128" s="13"/>
      <c r="M128" s="582"/>
      <c r="O128" s="582"/>
    </row>
    <row r="129" spans="1:16" s="1" customFormat="1" ht="12.75" x14ac:dyDescent="0.25">
      <c r="A129" s="2"/>
      <c r="B129" s="2"/>
      <c r="C129" s="2"/>
      <c r="D129" s="2"/>
      <c r="E129" s="2"/>
      <c r="F129" s="3"/>
      <c r="G129" s="4"/>
      <c r="H129" s="109"/>
      <c r="I129" s="109"/>
      <c r="J129" s="109"/>
      <c r="K129" s="2"/>
      <c r="L129" s="2"/>
      <c r="M129" s="2"/>
      <c r="N129" s="2"/>
      <c r="O129" s="2"/>
      <c r="P129" s="2"/>
    </row>
    <row r="131" spans="1:16" x14ac:dyDescent="0.25">
      <c r="H131" s="226"/>
      <c r="I131" s="226"/>
      <c r="J131" s="226"/>
    </row>
    <row r="132" spans="1:16" x14ac:dyDescent="0.25">
      <c r="J132" s="226"/>
    </row>
  </sheetData>
  <mergeCells count="182">
    <mergeCell ref="A28:A29"/>
    <mergeCell ref="B28:B29"/>
    <mergeCell ref="C28:C29"/>
    <mergeCell ref="D28:D29"/>
    <mergeCell ref="E28:E29"/>
    <mergeCell ref="H4:J4"/>
    <mergeCell ref="K4:N4"/>
    <mergeCell ref="H5:H6"/>
    <mergeCell ref="I5:I6"/>
    <mergeCell ref="J5:J6"/>
    <mergeCell ref="L5:L6"/>
    <mergeCell ref="M5:M6"/>
    <mergeCell ref="N5:N6"/>
    <mergeCell ref="B9:G9"/>
    <mergeCell ref="H9:J9"/>
    <mergeCell ref="H10:J10"/>
    <mergeCell ref="B11:G11"/>
    <mergeCell ref="H11:J11"/>
    <mergeCell ref="A23:A25"/>
    <mergeCell ref="B23:B25"/>
    <mergeCell ref="C23:C25"/>
    <mergeCell ref="D23:D24"/>
    <mergeCell ref="D17:D18"/>
    <mergeCell ref="K17:K18"/>
    <mergeCell ref="A1:P1"/>
    <mergeCell ref="A2:P2"/>
    <mergeCell ref="A4:A6"/>
    <mergeCell ref="B4:B6"/>
    <mergeCell ref="C4:C6"/>
    <mergeCell ref="D4:D6"/>
    <mergeCell ref="A7:P7"/>
    <mergeCell ref="A8:P8"/>
    <mergeCell ref="C14:P14"/>
    <mergeCell ref="K3:P3"/>
    <mergeCell ref="O4:O6"/>
    <mergeCell ref="P4:P6"/>
    <mergeCell ref="H12:J12"/>
    <mergeCell ref="H13:J13"/>
    <mergeCell ref="K5:K6"/>
    <mergeCell ref="E4:E6"/>
    <mergeCell ref="F4:F6"/>
    <mergeCell ref="G4:G6"/>
    <mergeCell ref="C33:G33"/>
    <mergeCell ref="C34:P34"/>
    <mergeCell ref="F28:F29"/>
    <mergeCell ref="K28:K29"/>
    <mergeCell ref="A30:A32"/>
    <mergeCell ref="B30:B32"/>
    <mergeCell ref="C30:C32"/>
    <mergeCell ref="D30:D31"/>
    <mergeCell ref="A121:G121"/>
    <mergeCell ref="M60:M61"/>
    <mergeCell ref="A105:P105"/>
    <mergeCell ref="A106:P106"/>
    <mergeCell ref="A109:G110"/>
    <mergeCell ref="H109:H110"/>
    <mergeCell ref="I109:I110"/>
    <mergeCell ref="J109:J110"/>
    <mergeCell ref="K60:K61"/>
    <mergeCell ref="L60:L61"/>
    <mergeCell ref="N60:N61"/>
    <mergeCell ref="A42:A45"/>
    <mergeCell ref="B42:B45"/>
    <mergeCell ref="C42:C45"/>
    <mergeCell ref="D42:D45"/>
    <mergeCell ref="E42:E45"/>
    <mergeCell ref="A35:A37"/>
    <mergeCell ref="B35:B37"/>
    <mergeCell ref="C35:C37"/>
    <mergeCell ref="D36:D37"/>
    <mergeCell ref="E36:E37"/>
    <mergeCell ref="A65:A68"/>
    <mergeCell ref="B65:B68"/>
    <mergeCell ref="C65:C68"/>
    <mergeCell ref="D65:D68"/>
    <mergeCell ref="E65:E66"/>
    <mergeCell ref="D59:D61"/>
    <mergeCell ref="D62:D64"/>
    <mergeCell ref="E63:E64"/>
    <mergeCell ref="E60:E61"/>
    <mergeCell ref="A90:A94"/>
    <mergeCell ref="B90:B94"/>
    <mergeCell ref="C90:C94"/>
    <mergeCell ref="D90:D94"/>
    <mergeCell ref="E90:E94"/>
    <mergeCell ref="O98:O101"/>
    <mergeCell ref="P95:P97"/>
    <mergeCell ref="F81:F84"/>
    <mergeCell ref="F86:F87"/>
    <mergeCell ref="E85:E87"/>
    <mergeCell ref="E78:E82"/>
    <mergeCell ref="F78:F80"/>
    <mergeCell ref="A81:A84"/>
    <mergeCell ref="B81:B84"/>
    <mergeCell ref="C81:C84"/>
    <mergeCell ref="D85:D87"/>
    <mergeCell ref="D81:D84"/>
    <mergeCell ref="A78:A80"/>
    <mergeCell ref="B78:B80"/>
    <mergeCell ref="C78:C80"/>
    <mergeCell ref="D78:D80"/>
    <mergeCell ref="D98:D101"/>
    <mergeCell ref="E98:E101"/>
    <mergeCell ref="F90:F94"/>
    <mergeCell ref="K90:K91"/>
    <mergeCell ref="D95:D97"/>
    <mergeCell ref="K95:K96"/>
    <mergeCell ref="K86:K87"/>
    <mergeCell ref="K78:K79"/>
    <mergeCell ref="C88:G88"/>
    <mergeCell ref="K88:P88"/>
    <mergeCell ref="C89:P89"/>
    <mergeCell ref="O90:O93"/>
    <mergeCell ref="C98:C101"/>
    <mergeCell ref="K98:K99"/>
    <mergeCell ref="A127:G127"/>
    <mergeCell ref="A128:G128"/>
    <mergeCell ref="A124:G124"/>
    <mergeCell ref="A126:G126"/>
    <mergeCell ref="A120:G120"/>
    <mergeCell ref="A122:G122"/>
    <mergeCell ref="A123:G123"/>
    <mergeCell ref="A117:G117"/>
    <mergeCell ref="A118:G118"/>
    <mergeCell ref="A119:G119"/>
    <mergeCell ref="A125:G125"/>
    <mergeCell ref="A115:G115"/>
    <mergeCell ref="A116:G116"/>
    <mergeCell ref="A111:G111"/>
    <mergeCell ref="A112:G112"/>
    <mergeCell ref="A113:G113"/>
    <mergeCell ref="B104:G104"/>
    <mergeCell ref="K104:P104"/>
    <mergeCell ref="A107:P107"/>
    <mergeCell ref="A108:G108"/>
    <mergeCell ref="O17:O18"/>
    <mergeCell ref="O28:O29"/>
    <mergeCell ref="O23:O24"/>
    <mergeCell ref="D15:D16"/>
    <mergeCell ref="D21:D22"/>
    <mergeCell ref="P30:P31"/>
    <mergeCell ref="O36:O37"/>
    <mergeCell ref="K63:K64"/>
    <mergeCell ref="A114:G114"/>
    <mergeCell ref="F98:F101"/>
    <mergeCell ref="P98:P101"/>
    <mergeCell ref="C102:G102"/>
    <mergeCell ref="K102:P102"/>
    <mergeCell ref="B103:G103"/>
    <mergeCell ref="K103:P103"/>
    <mergeCell ref="A98:A101"/>
    <mergeCell ref="B98:B101"/>
    <mergeCell ref="D73:D76"/>
    <mergeCell ref="E75:E76"/>
    <mergeCell ref="F75:F76"/>
    <mergeCell ref="K75:K76"/>
    <mergeCell ref="K67:K68"/>
    <mergeCell ref="K70:K72"/>
    <mergeCell ref="E67:E68"/>
    <mergeCell ref="P42:P45"/>
    <mergeCell ref="O38:O39"/>
    <mergeCell ref="D51:D52"/>
    <mergeCell ref="O55:O56"/>
    <mergeCell ref="P63:P64"/>
    <mergeCell ref="P85:P87"/>
    <mergeCell ref="P70:P72"/>
    <mergeCell ref="P73:P75"/>
    <mergeCell ref="O78:O79"/>
    <mergeCell ref="O81:O83"/>
    <mergeCell ref="D70:D72"/>
    <mergeCell ref="E70:E72"/>
    <mergeCell ref="E49:E50"/>
    <mergeCell ref="D55:D58"/>
    <mergeCell ref="E55:E58"/>
    <mergeCell ref="K42:K44"/>
    <mergeCell ref="C46:G46"/>
    <mergeCell ref="K46:P46"/>
    <mergeCell ref="C47:P47"/>
    <mergeCell ref="K55:K56"/>
    <mergeCell ref="F42:F45"/>
    <mergeCell ref="E38:E40"/>
    <mergeCell ref="F65:F68"/>
  </mergeCells>
  <printOptions horizontalCentered="1"/>
  <pageMargins left="7.874015748031496E-2" right="7.874015748031496E-2" top="0.59055118110236227" bottom="0" header="0.31496062992125984" footer="0.31496062992125984"/>
  <pageSetup paperSize="9" scale="74" orientation="landscape" r:id="rId1"/>
  <rowBreaks count="4" manualBreakCount="4">
    <brk id="50" max="15" man="1"/>
    <brk id="66" max="15" man="1"/>
    <brk id="84" max="15" man="1"/>
    <brk id="107" max="15"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26"/>
  <sheetViews>
    <sheetView view="pageBreakPreview" topLeftCell="A88" zoomScaleNormal="100" zoomScaleSheetLayoutView="100" workbookViewId="0">
      <selection activeCell="R81" sqref="R81:S81"/>
    </sheetView>
  </sheetViews>
  <sheetFormatPr defaultColWidth="9.140625" defaultRowHeight="15" x14ac:dyDescent="0.25"/>
  <cols>
    <col min="1" max="1" width="2.85546875" style="104" customWidth="1"/>
    <col min="2" max="2" width="3.140625" style="104" customWidth="1"/>
    <col min="3" max="3" width="2.85546875" style="104" customWidth="1"/>
    <col min="4" max="4" width="3.140625" style="104" customWidth="1"/>
    <col min="5" max="5" width="32.85546875" style="104" customWidth="1"/>
    <col min="6" max="6" width="3.5703125" style="104" customWidth="1"/>
    <col min="7" max="7" width="4.85546875" style="104" customWidth="1"/>
    <col min="8" max="8" width="4.140625" style="104" customWidth="1"/>
    <col min="9" max="9" width="13.140625" style="104" customWidth="1"/>
    <col min="10" max="10" width="8.5703125" style="104" customWidth="1"/>
    <col min="11" max="11" width="9.5703125" style="104" customWidth="1"/>
    <col min="12" max="12" width="30" style="104" customWidth="1"/>
    <col min="13" max="13" width="5.42578125" style="104" customWidth="1"/>
    <col min="14" max="15" width="9.140625" style="104"/>
    <col min="16" max="16" width="22.28515625" style="104" customWidth="1"/>
    <col min="17" max="16384" width="9.140625" style="104"/>
  </cols>
  <sheetData>
    <row r="1" spans="1:15" s="37" customFormat="1" ht="19.5" customHeight="1" x14ac:dyDescent="0.25">
      <c r="A1" s="371"/>
      <c r="B1" s="371"/>
      <c r="C1" s="371"/>
      <c r="D1" s="371"/>
      <c r="E1" s="371"/>
      <c r="F1" s="372"/>
      <c r="G1" s="414"/>
      <c r="H1" s="373"/>
      <c r="I1" s="373"/>
      <c r="J1" s="374"/>
      <c r="K1" s="1157" t="s">
        <v>188</v>
      </c>
      <c r="L1" s="1158"/>
      <c r="M1" s="1158"/>
    </row>
    <row r="2" spans="1:15" s="37" customFormat="1" ht="23.25" customHeight="1" x14ac:dyDescent="0.25">
      <c r="A2" s="371"/>
      <c r="B2" s="371"/>
      <c r="C2" s="371"/>
      <c r="D2" s="371"/>
      <c r="E2" s="371"/>
      <c r="F2" s="372"/>
      <c r="G2" s="414"/>
      <c r="H2" s="373"/>
      <c r="I2" s="373"/>
      <c r="J2" s="374"/>
      <c r="K2" s="1158"/>
      <c r="L2" s="1158"/>
      <c r="M2" s="1158"/>
    </row>
    <row r="3" spans="1:15" ht="12" customHeight="1" x14ac:dyDescent="0.25">
      <c r="L3" s="1159"/>
      <c r="M3" s="1160"/>
    </row>
    <row r="4" spans="1:15" ht="14.25" customHeight="1" x14ac:dyDescent="0.25">
      <c r="L4" s="383"/>
      <c r="M4" s="415"/>
    </row>
    <row r="5" spans="1:15" s="371" customFormat="1" ht="16.5" customHeight="1" x14ac:dyDescent="0.25">
      <c r="A5" s="416"/>
      <c r="B5" s="416"/>
      <c r="C5" s="416"/>
      <c r="D5" s="416"/>
      <c r="E5" s="1161" t="s">
        <v>189</v>
      </c>
      <c r="F5" s="1161"/>
      <c r="G5" s="1161"/>
      <c r="H5" s="1161"/>
      <c r="I5" s="1161"/>
      <c r="J5" s="1161"/>
      <c r="K5" s="1161"/>
      <c r="L5" s="1161"/>
      <c r="M5" s="416"/>
    </row>
    <row r="6" spans="1:15" s="37" customFormat="1" ht="15.75" customHeight="1" x14ac:dyDescent="0.25">
      <c r="A6" s="417"/>
      <c r="B6" s="417"/>
      <c r="C6" s="417"/>
      <c r="D6" s="417"/>
      <c r="E6" s="1162" t="s">
        <v>0</v>
      </c>
      <c r="F6" s="1163"/>
      <c r="G6" s="1163"/>
      <c r="H6" s="1163"/>
      <c r="I6" s="1163"/>
      <c r="J6" s="1163"/>
      <c r="K6" s="1163"/>
      <c r="L6" s="1163"/>
      <c r="M6" s="417"/>
    </row>
    <row r="7" spans="1:15" s="37" customFormat="1" ht="16.5" customHeight="1" x14ac:dyDescent="0.25">
      <c r="A7" s="418"/>
      <c r="B7" s="418"/>
      <c r="C7" s="418"/>
      <c r="D7" s="418"/>
      <c r="E7" s="1161" t="s">
        <v>1</v>
      </c>
      <c r="F7" s="1163"/>
      <c r="G7" s="1163"/>
      <c r="H7" s="1163"/>
      <c r="I7" s="1163"/>
      <c r="J7" s="1163"/>
      <c r="K7" s="1163"/>
      <c r="L7" s="1163"/>
      <c r="M7" s="418"/>
      <c r="N7" s="419"/>
      <c r="O7" s="419"/>
    </row>
    <row r="8" spans="1:15" s="37" customFormat="1" ht="15" customHeight="1" thickBot="1" x14ac:dyDescent="0.3">
      <c r="A8" s="371"/>
      <c r="B8" s="371"/>
      <c r="C8" s="371"/>
      <c r="D8" s="371"/>
      <c r="E8" s="371"/>
      <c r="F8" s="371"/>
      <c r="G8" s="371"/>
      <c r="H8" s="373"/>
      <c r="I8" s="373"/>
      <c r="J8" s="374"/>
      <c r="K8" s="371"/>
      <c r="L8" s="420"/>
      <c r="M8" s="420" t="s">
        <v>99</v>
      </c>
    </row>
    <row r="9" spans="1:15" s="37" customFormat="1" ht="51" customHeight="1" x14ac:dyDescent="0.25">
      <c r="A9" s="1182" t="s">
        <v>2</v>
      </c>
      <c r="B9" s="1171" t="s">
        <v>3</v>
      </c>
      <c r="C9" s="1171" t="s">
        <v>4</v>
      </c>
      <c r="D9" s="1171" t="s">
        <v>5</v>
      </c>
      <c r="E9" s="1185" t="s">
        <v>6</v>
      </c>
      <c r="F9" s="1171" t="s">
        <v>7</v>
      </c>
      <c r="G9" s="1171" t="s">
        <v>107</v>
      </c>
      <c r="H9" s="1176" t="s">
        <v>8</v>
      </c>
      <c r="I9" s="1179" t="s">
        <v>9</v>
      </c>
      <c r="J9" s="1124" t="s">
        <v>10</v>
      </c>
      <c r="K9" s="1164" t="s">
        <v>190</v>
      </c>
      <c r="L9" s="1167" t="s">
        <v>11</v>
      </c>
      <c r="M9" s="1168"/>
    </row>
    <row r="10" spans="1:15" s="37" customFormat="1" ht="21.75" customHeight="1" x14ac:dyDescent="0.25">
      <c r="A10" s="1183"/>
      <c r="B10" s="1172"/>
      <c r="C10" s="1172"/>
      <c r="D10" s="1172"/>
      <c r="E10" s="1186"/>
      <c r="F10" s="1172"/>
      <c r="G10" s="1174"/>
      <c r="H10" s="1177"/>
      <c r="I10" s="1180"/>
      <c r="J10" s="1125"/>
      <c r="K10" s="1165"/>
      <c r="L10" s="1169" t="s">
        <v>6</v>
      </c>
      <c r="M10" s="421" t="s">
        <v>12</v>
      </c>
    </row>
    <row r="11" spans="1:15" s="37" customFormat="1" ht="45" customHeight="1" thickBot="1" x14ac:dyDescent="0.3">
      <c r="A11" s="1184"/>
      <c r="B11" s="1173"/>
      <c r="C11" s="1173"/>
      <c r="D11" s="1173"/>
      <c r="E11" s="1187"/>
      <c r="F11" s="1173"/>
      <c r="G11" s="1175"/>
      <c r="H11" s="1178"/>
      <c r="I11" s="1181"/>
      <c r="J11" s="1126"/>
      <c r="K11" s="1166"/>
      <c r="L11" s="1170"/>
      <c r="M11" s="422" t="s">
        <v>135</v>
      </c>
    </row>
    <row r="12" spans="1:15" s="5" customFormat="1" ht="12.75" x14ac:dyDescent="0.2">
      <c r="A12" s="1096" t="s">
        <v>13</v>
      </c>
      <c r="B12" s="1097"/>
      <c r="C12" s="1097"/>
      <c r="D12" s="1097"/>
      <c r="E12" s="1097"/>
      <c r="F12" s="1097"/>
      <c r="G12" s="1097"/>
      <c r="H12" s="1097"/>
      <c r="I12" s="1097"/>
      <c r="J12" s="1097"/>
      <c r="K12" s="1097"/>
      <c r="L12" s="1097"/>
      <c r="M12" s="1098"/>
    </row>
    <row r="13" spans="1:15" s="5" customFormat="1" ht="12.75" x14ac:dyDescent="0.2">
      <c r="A13" s="1099" t="s">
        <v>14</v>
      </c>
      <c r="B13" s="1100"/>
      <c r="C13" s="1100"/>
      <c r="D13" s="1100"/>
      <c r="E13" s="1100"/>
      <c r="F13" s="1100"/>
      <c r="G13" s="1100"/>
      <c r="H13" s="1100"/>
      <c r="I13" s="1100"/>
      <c r="J13" s="1100"/>
      <c r="K13" s="1100"/>
      <c r="L13" s="1100"/>
      <c r="M13" s="1102"/>
    </row>
    <row r="14" spans="1:15" s="380" customFormat="1" ht="15" customHeight="1" x14ac:dyDescent="0.25">
      <c r="A14" s="6" t="s">
        <v>15</v>
      </c>
      <c r="B14" s="1188" t="s">
        <v>16</v>
      </c>
      <c r="C14" s="1189"/>
      <c r="D14" s="1189"/>
      <c r="E14" s="1189"/>
      <c r="F14" s="1189"/>
      <c r="G14" s="1189"/>
      <c r="H14" s="1189"/>
      <c r="I14" s="1189"/>
      <c r="J14" s="1189"/>
      <c r="K14" s="1189"/>
      <c r="L14" s="1189"/>
      <c r="M14" s="1190"/>
    </row>
    <row r="15" spans="1:15" s="380" customFormat="1" ht="12.75" x14ac:dyDescent="0.25">
      <c r="A15" s="7" t="s">
        <v>15</v>
      </c>
      <c r="B15" s="8" t="s">
        <v>15</v>
      </c>
      <c r="C15" s="1103" t="s">
        <v>17</v>
      </c>
      <c r="D15" s="1104"/>
      <c r="E15" s="1104"/>
      <c r="F15" s="1104"/>
      <c r="G15" s="1104"/>
      <c r="H15" s="1104"/>
      <c r="I15" s="1104"/>
      <c r="J15" s="1104"/>
      <c r="K15" s="1104"/>
      <c r="L15" s="1104"/>
      <c r="M15" s="1106"/>
    </row>
    <row r="16" spans="1:15" s="380" customFormat="1" ht="29.25" customHeight="1" x14ac:dyDescent="0.2">
      <c r="A16" s="444" t="s">
        <v>15</v>
      </c>
      <c r="B16" s="445" t="s">
        <v>15</v>
      </c>
      <c r="C16" s="446" t="s">
        <v>15</v>
      </c>
      <c r="D16" s="446"/>
      <c r="E16" s="447" t="s">
        <v>18</v>
      </c>
      <c r="F16" s="1191" t="s">
        <v>19</v>
      </c>
      <c r="G16" s="511"/>
      <c r="H16" s="1193" t="s">
        <v>21</v>
      </c>
      <c r="I16" s="448"/>
      <c r="J16" s="449"/>
      <c r="K16" s="450"/>
      <c r="L16" s="451"/>
      <c r="M16" s="458"/>
    </row>
    <row r="17" spans="1:19" s="380" customFormat="1" ht="15.75" customHeight="1" x14ac:dyDescent="0.25">
      <c r="A17" s="9"/>
      <c r="B17" s="10"/>
      <c r="C17" s="11"/>
      <c r="D17" s="11"/>
      <c r="E17" s="861" t="s">
        <v>22</v>
      </c>
      <c r="F17" s="1192"/>
      <c r="G17" s="1194" t="s">
        <v>108</v>
      </c>
      <c r="H17" s="881"/>
      <c r="I17" s="1196" t="s">
        <v>23</v>
      </c>
      <c r="J17" s="432" t="s">
        <v>24</v>
      </c>
      <c r="K17" s="186">
        <v>4594.7</v>
      </c>
      <c r="L17" s="1148" t="s">
        <v>141</v>
      </c>
      <c r="M17" s="459">
        <v>67</v>
      </c>
    </row>
    <row r="18" spans="1:19" s="380" customFormat="1" ht="15.75" customHeight="1" x14ac:dyDescent="0.25">
      <c r="A18" s="9"/>
      <c r="B18" s="10"/>
      <c r="C18" s="11"/>
      <c r="D18" s="11"/>
      <c r="E18" s="1147"/>
      <c r="F18" s="1192"/>
      <c r="G18" s="1195"/>
      <c r="H18" s="881"/>
      <c r="I18" s="1197"/>
      <c r="J18" s="110" t="s">
        <v>25</v>
      </c>
      <c r="K18" s="198">
        <v>430.3</v>
      </c>
      <c r="L18" s="1149"/>
      <c r="M18" s="460"/>
    </row>
    <row r="19" spans="1:19" s="380" customFormat="1" ht="19.5" customHeight="1" x14ac:dyDescent="0.25">
      <c r="A19" s="9"/>
      <c r="B19" s="10"/>
      <c r="C19" s="11"/>
      <c r="D19" s="293"/>
      <c r="E19" s="1000" t="s">
        <v>26</v>
      </c>
      <c r="F19" s="1192"/>
      <c r="G19" s="1194" t="s">
        <v>109</v>
      </c>
      <c r="H19" s="881"/>
      <c r="I19" s="1198" t="s">
        <v>27</v>
      </c>
      <c r="J19" s="110" t="s">
        <v>24</v>
      </c>
      <c r="K19" s="230">
        <v>72</v>
      </c>
      <c r="L19" s="1148" t="s">
        <v>141</v>
      </c>
      <c r="M19" s="461" t="s">
        <v>150</v>
      </c>
      <c r="N19" s="433"/>
    </row>
    <row r="20" spans="1:19" s="380" customFormat="1" ht="18" customHeight="1" x14ac:dyDescent="0.25">
      <c r="A20" s="9"/>
      <c r="B20" s="10"/>
      <c r="C20" s="11"/>
      <c r="D20" s="293"/>
      <c r="E20" s="1031"/>
      <c r="F20" s="1192"/>
      <c r="G20" s="1195"/>
      <c r="H20" s="881"/>
      <c r="I20" s="1199"/>
      <c r="J20" s="118" t="s">
        <v>28</v>
      </c>
      <c r="K20" s="148">
        <f>SUM(K17:K19)</f>
        <v>5097</v>
      </c>
      <c r="L20" s="1149"/>
      <c r="M20" s="462"/>
    </row>
    <row r="21" spans="1:19" s="435" customFormat="1" ht="39" customHeight="1" x14ac:dyDescent="0.25">
      <c r="A21" s="9"/>
      <c r="B21" s="10"/>
      <c r="C21" s="11"/>
      <c r="D21" s="11"/>
      <c r="E21" s="1319" t="s">
        <v>195</v>
      </c>
      <c r="F21" s="496"/>
      <c r="G21" s="1321"/>
      <c r="H21" s="504"/>
      <c r="I21" s="1196" t="s">
        <v>23</v>
      </c>
      <c r="J21" s="50"/>
      <c r="K21" s="187"/>
      <c r="L21" s="1324" t="s">
        <v>196</v>
      </c>
      <c r="M21" s="482">
        <v>1</v>
      </c>
    </row>
    <row r="22" spans="1:19" s="435" customFormat="1" ht="15.75" customHeight="1" thickBot="1" x14ac:dyDescent="0.3">
      <c r="A22" s="14"/>
      <c r="B22" s="15"/>
      <c r="C22" s="292"/>
      <c r="D22" s="292"/>
      <c r="E22" s="1320"/>
      <c r="F22" s="497"/>
      <c r="G22" s="1322"/>
      <c r="H22" s="506"/>
      <c r="I22" s="1323"/>
      <c r="J22" s="464"/>
      <c r="K22" s="463"/>
      <c r="L22" s="1325"/>
      <c r="M22" s="483"/>
    </row>
    <row r="23" spans="1:19" s="380" customFormat="1" ht="37.5" customHeight="1" x14ac:dyDescent="0.25">
      <c r="A23" s="9" t="s">
        <v>15</v>
      </c>
      <c r="B23" s="10" t="s">
        <v>15</v>
      </c>
      <c r="C23" s="293" t="s">
        <v>29</v>
      </c>
      <c r="D23" s="11"/>
      <c r="E23" s="452" t="s">
        <v>30</v>
      </c>
      <c r="F23" s="453" t="s">
        <v>19</v>
      </c>
      <c r="G23" s="453"/>
      <c r="H23" s="454" t="s">
        <v>21</v>
      </c>
      <c r="I23" s="455"/>
      <c r="J23" s="456" t="s">
        <v>31</v>
      </c>
      <c r="K23" s="93"/>
      <c r="L23" s="457"/>
      <c r="M23" s="525"/>
    </row>
    <row r="24" spans="1:19" s="380" customFormat="1" ht="26.25" customHeight="1" x14ac:dyDescent="0.25">
      <c r="A24" s="916"/>
      <c r="B24" s="1044"/>
      <c r="C24" s="1046"/>
      <c r="D24" s="487"/>
      <c r="E24" s="1200" t="s">
        <v>32</v>
      </c>
      <c r="F24" s="1201"/>
      <c r="G24" s="1194" t="s">
        <v>110</v>
      </c>
      <c r="H24" s="1202"/>
      <c r="I24" s="1203" t="s">
        <v>33</v>
      </c>
      <c r="J24" s="112" t="s">
        <v>31</v>
      </c>
      <c r="K24" s="144">
        <v>40</v>
      </c>
      <c r="L24" s="19" t="s">
        <v>151</v>
      </c>
      <c r="M24" s="526" t="s">
        <v>152</v>
      </c>
      <c r="N24" s="382"/>
      <c r="O24" s="382"/>
      <c r="P24" s="382"/>
      <c r="Q24" s="382"/>
      <c r="R24" s="382"/>
      <c r="S24" s="382"/>
    </row>
    <row r="25" spans="1:19" s="380" customFormat="1" ht="18.75" customHeight="1" x14ac:dyDescent="0.25">
      <c r="A25" s="916"/>
      <c r="B25" s="1044"/>
      <c r="C25" s="1046"/>
      <c r="D25" s="487"/>
      <c r="E25" s="1146"/>
      <c r="F25" s="1201"/>
      <c r="G25" s="1195"/>
      <c r="H25" s="1202"/>
      <c r="I25" s="1204"/>
      <c r="J25" s="113" t="s">
        <v>72</v>
      </c>
      <c r="K25" s="145"/>
      <c r="L25" s="20" t="s">
        <v>34</v>
      </c>
      <c r="M25" s="209">
        <v>200</v>
      </c>
      <c r="N25" s="382"/>
      <c r="O25" s="382"/>
      <c r="P25" s="382"/>
      <c r="Q25" s="382"/>
      <c r="R25" s="382"/>
      <c r="S25" s="382"/>
    </row>
    <row r="26" spans="1:19" s="380" customFormat="1" ht="30.75" customHeight="1" x14ac:dyDescent="0.25">
      <c r="A26" s="916"/>
      <c r="B26" s="1044"/>
      <c r="C26" s="1046"/>
      <c r="D26" s="487"/>
      <c r="E26" s="357" t="s">
        <v>35</v>
      </c>
      <c r="F26" s="1201"/>
      <c r="G26" s="360" t="s">
        <v>111</v>
      </c>
      <c r="H26" s="1202"/>
      <c r="I26" s="1205"/>
      <c r="J26" s="358" t="s">
        <v>31</v>
      </c>
      <c r="K26" s="142">
        <v>16.5</v>
      </c>
      <c r="L26" s="509" t="s">
        <v>106</v>
      </c>
      <c r="M26" s="527">
        <v>70</v>
      </c>
    </row>
    <row r="27" spans="1:19" s="380" customFormat="1" ht="27" customHeight="1" x14ac:dyDescent="0.25">
      <c r="A27" s="485"/>
      <c r="B27" s="502"/>
      <c r="C27" s="504"/>
      <c r="D27" s="487"/>
      <c r="E27" s="1206" t="s">
        <v>174</v>
      </c>
      <c r="F27" s="496"/>
      <c r="G27" s="519"/>
      <c r="H27" s="504"/>
      <c r="I27" s="1208" t="s">
        <v>23</v>
      </c>
      <c r="J27" s="114" t="s">
        <v>31</v>
      </c>
      <c r="K27" s="92">
        <v>8</v>
      </c>
      <c r="L27" s="246" t="s">
        <v>173</v>
      </c>
      <c r="M27" s="528" t="s">
        <v>130</v>
      </c>
    </row>
    <row r="28" spans="1:19" s="380" customFormat="1" ht="21" customHeight="1" thickBot="1" x14ac:dyDescent="0.3">
      <c r="A28" s="21"/>
      <c r="B28" s="505"/>
      <c r="C28" s="506"/>
      <c r="D28" s="22"/>
      <c r="E28" s="1207"/>
      <c r="F28" s="497"/>
      <c r="G28" s="514"/>
      <c r="H28" s="506"/>
      <c r="I28" s="1209"/>
      <c r="J28" s="115" t="s">
        <v>28</v>
      </c>
      <c r="K28" s="150">
        <f>SUM(K23:K27)</f>
        <v>64.5</v>
      </c>
      <c r="L28" s="84"/>
      <c r="M28" s="529"/>
    </row>
    <row r="29" spans="1:19" s="380" customFormat="1" ht="18.75" customHeight="1" x14ac:dyDescent="0.25">
      <c r="A29" s="915" t="s">
        <v>15</v>
      </c>
      <c r="B29" s="1043" t="s">
        <v>15</v>
      </c>
      <c r="C29" s="1045" t="s">
        <v>37</v>
      </c>
      <c r="D29" s="23"/>
      <c r="E29" s="1032" t="s">
        <v>38</v>
      </c>
      <c r="F29" s="1129" t="s">
        <v>19</v>
      </c>
      <c r="G29" s="1221" t="s">
        <v>112</v>
      </c>
      <c r="H29" s="880" t="s">
        <v>21</v>
      </c>
      <c r="I29" s="1214" t="s">
        <v>23</v>
      </c>
      <c r="J29" s="116" t="s">
        <v>24</v>
      </c>
      <c r="K29" s="157">
        <v>33.299999999999997</v>
      </c>
      <c r="L29" s="1058" t="s">
        <v>100</v>
      </c>
      <c r="M29" s="530">
        <v>100</v>
      </c>
    </row>
    <row r="30" spans="1:19" s="380" customFormat="1" ht="15" customHeight="1" thickBot="1" x14ac:dyDescent="0.3">
      <c r="A30" s="916"/>
      <c r="B30" s="1127"/>
      <c r="C30" s="1128"/>
      <c r="D30" s="22"/>
      <c r="E30" s="1033"/>
      <c r="F30" s="1130"/>
      <c r="G30" s="1222"/>
      <c r="H30" s="882"/>
      <c r="I30" s="1209"/>
      <c r="J30" s="111" t="s">
        <v>28</v>
      </c>
      <c r="K30" s="150">
        <f>SUM(K29:K29)</f>
        <v>33.299999999999997</v>
      </c>
      <c r="L30" s="1059"/>
      <c r="M30" s="411"/>
    </row>
    <row r="31" spans="1:19" s="380" customFormat="1" ht="20.25" customHeight="1" x14ac:dyDescent="0.25">
      <c r="A31" s="915" t="s">
        <v>15</v>
      </c>
      <c r="B31" s="1043" t="s">
        <v>15</v>
      </c>
      <c r="C31" s="934" t="s">
        <v>39</v>
      </c>
      <c r="D31" s="23"/>
      <c r="E31" s="1225" t="s">
        <v>147</v>
      </c>
      <c r="F31" s="59" t="s">
        <v>40</v>
      </c>
      <c r="G31" s="1210" t="s">
        <v>113</v>
      </c>
      <c r="H31" s="880">
        <v>5</v>
      </c>
      <c r="I31" s="1214" t="s">
        <v>45</v>
      </c>
      <c r="J31" s="117" t="s">
        <v>43</v>
      </c>
      <c r="K31" s="229">
        <v>13.5</v>
      </c>
      <c r="L31" s="384" t="s">
        <v>144</v>
      </c>
      <c r="M31" s="408">
        <v>1</v>
      </c>
    </row>
    <row r="32" spans="1:19" s="380" customFormat="1" ht="21.75" customHeight="1" x14ac:dyDescent="0.25">
      <c r="A32" s="916"/>
      <c r="B32" s="1044"/>
      <c r="C32" s="935"/>
      <c r="D32" s="487"/>
      <c r="E32" s="1226"/>
      <c r="F32" s="1223" t="s">
        <v>41</v>
      </c>
      <c r="G32" s="1211"/>
      <c r="H32" s="881"/>
      <c r="I32" s="1208"/>
      <c r="J32" s="50"/>
      <c r="K32" s="87"/>
      <c r="L32" s="488"/>
      <c r="M32" s="240"/>
    </row>
    <row r="33" spans="1:18" s="380" customFormat="1" ht="22.5" customHeight="1" thickBot="1" x14ac:dyDescent="0.3">
      <c r="A33" s="916"/>
      <c r="B33" s="1044"/>
      <c r="C33" s="935"/>
      <c r="D33" s="487"/>
      <c r="E33" s="1207"/>
      <c r="F33" s="1224"/>
      <c r="G33" s="1212"/>
      <c r="H33" s="1213"/>
      <c r="I33" s="1215"/>
      <c r="J33" s="118" t="s">
        <v>28</v>
      </c>
      <c r="K33" s="232">
        <f>SUM(K31:K32)</f>
        <v>13.5</v>
      </c>
      <c r="L33" s="342"/>
      <c r="M33" s="529"/>
    </row>
    <row r="34" spans="1:18" s="380" customFormat="1" ht="13.5" thickBot="1" x14ac:dyDescent="0.3">
      <c r="A34" s="25" t="s">
        <v>15</v>
      </c>
      <c r="B34" s="26" t="s">
        <v>15</v>
      </c>
      <c r="C34" s="870" t="s">
        <v>46</v>
      </c>
      <c r="D34" s="870"/>
      <c r="E34" s="870"/>
      <c r="F34" s="870"/>
      <c r="G34" s="870"/>
      <c r="H34" s="870"/>
      <c r="I34" s="870"/>
      <c r="J34" s="870"/>
      <c r="K34" s="134">
        <f>K33+K30+K28+K20</f>
        <v>5208.3</v>
      </c>
      <c r="L34" s="490"/>
      <c r="M34" s="531"/>
    </row>
    <row r="35" spans="1:18" s="380" customFormat="1" ht="14.25" customHeight="1" thickBot="1" x14ac:dyDescent="0.3">
      <c r="A35" s="25" t="s">
        <v>15</v>
      </c>
      <c r="B35" s="26" t="s">
        <v>29</v>
      </c>
      <c r="C35" s="875" t="s">
        <v>47</v>
      </c>
      <c r="D35" s="876"/>
      <c r="E35" s="876"/>
      <c r="F35" s="876"/>
      <c r="G35" s="876"/>
      <c r="H35" s="876"/>
      <c r="I35" s="876"/>
      <c r="J35" s="876"/>
      <c r="K35" s="876"/>
      <c r="L35" s="876"/>
      <c r="M35" s="877"/>
    </row>
    <row r="36" spans="1:18" s="380" customFormat="1" ht="26.25" customHeight="1" x14ac:dyDescent="0.25">
      <c r="A36" s="1041">
        <v>1</v>
      </c>
      <c r="B36" s="1043" t="s">
        <v>29</v>
      </c>
      <c r="C36" s="1231" t="s">
        <v>15</v>
      </c>
      <c r="D36" s="291"/>
      <c r="E36" s="27" t="s">
        <v>117</v>
      </c>
      <c r="F36" s="130"/>
      <c r="G36" s="130"/>
      <c r="H36" s="880" t="s">
        <v>21</v>
      </c>
      <c r="I36" s="1233" t="s">
        <v>23</v>
      </c>
      <c r="J36" s="28"/>
      <c r="K36" s="17"/>
      <c r="L36" s="29"/>
      <c r="M36" s="532"/>
    </row>
    <row r="37" spans="1:18" s="380" customFormat="1" ht="41.25" customHeight="1" x14ac:dyDescent="0.25">
      <c r="A37" s="1042"/>
      <c r="B37" s="1044"/>
      <c r="C37" s="1232"/>
      <c r="D37" s="498" t="s">
        <v>15</v>
      </c>
      <c r="E37" s="839" t="s">
        <v>49</v>
      </c>
      <c r="F37" s="1047" t="s">
        <v>48</v>
      </c>
      <c r="G37" s="1218" t="s">
        <v>115</v>
      </c>
      <c r="H37" s="881"/>
      <c r="I37" s="1234"/>
      <c r="J37" s="264" t="s">
        <v>31</v>
      </c>
      <c r="K37" s="92">
        <v>66.5</v>
      </c>
      <c r="L37" s="85" t="s">
        <v>153</v>
      </c>
      <c r="M37" s="518">
        <v>4</v>
      </c>
    </row>
    <row r="38" spans="1:18" s="380" customFormat="1" ht="65.25" customHeight="1" x14ac:dyDescent="0.25">
      <c r="A38" s="1042"/>
      <c r="B38" s="1044"/>
      <c r="C38" s="1232"/>
      <c r="D38" s="498"/>
      <c r="E38" s="839"/>
      <c r="F38" s="1048"/>
      <c r="G38" s="1219"/>
      <c r="H38" s="881"/>
      <c r="I38" s="1234"/>
      <c r="J38" s="264"/>
      <c r="K38" s="92"/>
      <c r="L38" s="262" t="s">
        <v>154</v>
      </c>
      <c r="M38" s="533">
        <v>31</v>
      </c>
    </row>
    <row r="39" spans="1:18" s="380" customFormat="1" ht="15" customHeight="1" x14ac:dyDescent="0.25">
      <c r="A39" s="1042"/>
      <c r="B39" s="1044"/>
      <c r="C39" s="1232"/>
      <c r="D39" s="83"/>
      <c r="E39" s="1216"/>
      <c r="F39" s="1217"/>
      <c r="G39" s="1220"/>
      <c r="H39" s="881"/>
      <c r="I39" s="1235"/>
      <c r="J39" s="34"/>
      <c r="K39" s="93"/>
      <c r="L39" s="85" t="s">
        <v>50</v>
      </c>
      <c r="M39" s="534">
        <v>1</v>
      </c>
    </row>
    <row r="40" spans="1:18" s="380" customFormat="1" ht="28.5" customHeight="1" x14ac:dyDescent="0.25">
      <c r="A40" s="485"/>
      <c r="B40" s="502"/>
      <c r="C40" s="513"/>
      <c r="D40" s="286" t="s">
        <v>29</v>
      </c>
      <c r="E40" s="108" t="s">
        <v>51</v>
      </c>
      <c r="F40" s="883" t="s">
        <v>116</v>
      </c>
      <c r="G40" s="1227" t="s">
        <v>114</v>
      </c>
      <c r="H40" s="504"/>
      <c r="I40" s="31"/>
      <c r="J40" s="241" t="s">
        <v>31</v>
      </c>
      <c r="K40" s="146">
        <v>6.7</v>
      </c>
      <c r="L40" s="242" t="s">
        <v>145</v>
      </c>
      <c r="M40" s="403">
        <v>1</v>
      </c>
      <c r="N40" s="381"/>
      <c r="O40" s="381"/>
      <c r="P40" s="381"/>
      <c r="Q40" s="381"/>
      <c r="R40" s="381"/>
    </row>
    <row r="41" spans="1:18" s="380" customFormat="1" ht="29.25" customHeight="1" x14ac:dyDescent="0.25">
      <c r="A41" s="485"/>
      <c r="B41" s="502"/>
      <c r="C41" s="513"/>
      <c r="D41" s="498"/>
      <c r="E41" s="156"/>
      <c r="F41" s="884"/>
      <c r="G41" s="1228"/>
      <c r="H41" s="504"/>
      <c r="I41" s="31"/>
      <c r="J41" s="50"/>
      <c r="K41" s="88"/>
      <c r="L41" s="272" t="s">
        <v>157</v>
      </c>
      <c r="M41" s="535">
        <v>30</v>
      </c>
      <c r="N41" s="277"/>
      <c r="O41" s="382"/>
      <c r="P41" s="382"/>
      <c r="Q41" s="382"/>
      <c r="R41" s="381"/>
    </row>
    <row r="42" spans="1:18" s="380" customFormat="1" ht="56.25" customHeight="1" x14ac:dyDescent="0.25">
      <c r="A42" s="485"/>
      <c r="B42" s="502"/>
      <c r="C42" s="521"/>
      <c r="D42" s="83"/>
      <c r="E42" s="499"/>
      <c r="F42" s="1217"/>
      <c r="G42" s="1217"/>
      <c r="H42" s="504"/>
      <c r="I42" s="522"/>
      <c r="J42" s="34"/>
      <c r="K42" s="93"/>
      <c r="L42" s="263" t="s">
        <v>146</v>
      </c>
      <c r="M42" s="536">
        <v>5</v>
      </c>
      <c r="N42" s="1229"/>
      <c r="O42" s="1230"/>
      <c r="P42" s="1230"/>
      <c r="Q42" s="1230"/>
    </row>
    <row r="43" spans="1:18" s="380" customFormat="1" ht="54.75" customHeight="1" x14ac:dyDescent="0.25">
      <c r="A43" s="485"/>
      <c r="B43" s="502"/>
      <c r="C43" s="521"/>
      <c r="D43" s="298" t="s">
        <v>37</v>
      </c>
      <c r="E43" s="299" t="s">
        <v>170</v>
      </c>
      <c r="F43" s="300"/>
      <c r="G43" s="301"/>
      <c r="H43" s="504"/>
      <c r="I43" s="522"/>
      <c r="J43" s="302" t="s">
        <v>43</v>
      </c>
      <c r="K43" s="159"/>
      <c r="L43" s="303" t="s">
        <v>165</v>
      </c>
      <c r="M43" s="537"/>
      <c r="N43" s="382"/>
      <c r="O43" s="382"/>
      <c r="P43" s="382"/>
      <c r="Q43" s="382"/>
      <c r="R43" s="382"/>
    </row>
    <row r="44" spans="1:18" s="380" customFormat="1" ht="15.75" customHeight="1" thickBot="1" x14ac:dyDescent="0.3">
      <c r="A44" s="21"/>
      <c r="B44" s="505"/>
      <c r="C44" s="35"/>
      <c r="D44" s="36"/>
      <c r="E44" s="36"/>
      <c r="F44" s="36"/>
      <c r="G44" s="36"/>
      <c r="H44" s="36"/>
      <c r="I44" s="1240" t="s">
        <v>52</v>
      </c>
      <c r="J44" s="1241"/>
      <c r="K44" s="119">
        <f>SUM(K37:K43)</f>
        <v>73.2</v>
      </c>
      <c r="L44" s="105"/>
      <c r="M44" s="397"/>
      <c r="N44" s="37"/>
    </row>
    <row r="45" spans="1:18" s="380" customFormat="1" ht="16.5" customHeight="1" x14ac:dyDescent="0.25">
      <c r="A45" s="1042" t="s">
        <v>15</v>
      </c>
      <c r="B45" s="918" t="s">
        <v>29</v>
      </c>
      <c r="C45" s="934" t="s">
        <v>29</v>
      </c>
      <c r="D45" s="23"/>
      <c r="E45" s="1032" t="s">
        <v>171</v>
      </c>
      <c r="F45" s="1082" t="s">
        <v>116</v>
      </c>
      <c r="G45" s="1210" t="s">
        <v>113</v>
      </c>
      <c r="H45" s="880" t="s">
        <v>21</v>
      </c>
      <c r="I45" s="1214" t="s">
        <v>23</v>
      </c>
      <c r="J45" s="264" t="s">
        <v>43</v>
      </c>
      <c r="K45" s="199">
        <v>1.7</v>
      </c>
      <c r="L45" s="1236" t="s">
        <v>155</v>
      </c>
      <c r="M45" s="516">
        <v>100</v>
      </c>
    </row>
    <row r="46" spans="1:18" s="380" customFormat="1" ht="35.25" customHeight="1" x14ac:dyDescent="0.25">
      <c r="A46" s="1042"/>
      <c r="B46" s="918"/>
      <c r="C46" s="935"/>
      <c r="D46" s="487"/>
      <c r="E46" s="1000"/>
      <c r="F46" s="1083"/>
      <c r="G46" s="1228"/>
      <c r="H46" s="881"/>
      <c r="I46" s="1208"/>
      <c r="J46" s="264" t="s">
        <v>200</v>
      </c>
      <c r="K46" s="88">
        <v>9.4</v>
      </c>
      <c r="L46" s="1237"/>
      <c r="M46" s="518"/>
      <c r="N46" s="350"/>
      <c r="O46" s="382"/>
      <c r="P46" s="382"/>
      <c r="Q46" s="382"/>
    </row>
    <row r="47" spans="1:18" s="380" customFormat="1" ht="12.75" customHeight="1" x14ac:dyDescent="0.25">
      <c r="A47" s="1042"/>
      <c r="B47" s="918"/>
      <c r="C47" s="935"/>
      <c r="D47" s="487"/>
      <c r="E47" s="1000"/>
      <c r="F47" s="1083"/>
      <c r="G47" s="1211"/>
      <c r="H47" s="881"/>
      <c r="I47" s="1208"/>
      <c r="J47" s="34"/>
      <c r="K47" s="91"/>
      <c r="L47" s="488"/>
      <c r="M47" s="518"/>
      <c r="N47" s="1238"/>
      <c r="O47" s="1239"/>
      <c r="P47" s="1239"/>
      <c r="Q47" s="1239"/>
    </row>
    <row r="48" spans="1:18" s="380" customFormat="1" ht="18" customHeight="1" thickBot="1" x14ac:dyDescent="0.25">
      <c r="A48" s="1042"/>
      <c r="B48" s="919"/>
      <c r="C48" s="936"/>
      <c r="D48" s="22"/>
      <c r="E48" s="1033"/>
      <c r="F48" s="1084"/>
      <c r="G48" s="1242"/>
      <c r="H48" s="882"/>
      <c r="I48" s="1209"/>
      <c r="J48" s="16" t="s">
        <v>28</v>
      </c>
      <c r="K48" s="89">
        <f>SUM(K45:K47)</f>
        <v>11.1</v>
      </c>
      <c r="L48" s="520"/>
      <c r="M48" s="538"/>
      <c r="N48" s="1238"/>
      <c r="O48" s="1239"/>
      <c r="P48" s="1239"/>
      <c r="Q48" s="1239"/>
    </row>
    <row r="49" spans="1:16" s="380" customFormat="1" ht="15.75" customHeight="1" thickBot="1" x14ac:dyDescent="0.3">
      <c r="A49" s="38" t="s">
        <v>15</v>
      </c>
      <c r="B49" s="26" t="s">
        <v>29</v>
      </c>
      <c r="C49" s="870" t="s">
        <v>46</v>
      </c>
      <c r="D49" s="870"/>
      <c r="E49" s="870"/>
      <c r="F49" s="870"/>
      <c r="G49" s="870"/>
      <c r="H49" s="870"/>
      <c r="I49" s="870"/>
      <c r="J49" s="871"/>
      <c r="K49" s="134">
        <f>K44+K48</f>
        <v>84.3</v>
      </c>
      <c r="L49" s="872"/>
      <c r="M49" s="874"/>
    </row>
    <row r="50" spans="1:16" s="380" customFormat="1" ht="16.5" customHeight="1" thickBot="1" x14ac:dyDescent="0.3">
      <c r="A50" s="25" t="s">
        <v>15</v>
      </c>
      <c r="B50" s="26" t="s">
        <v>37</v>
      </c>
      <c r="C50" s="875" t="s">
        <v>53</v>
      </c>
      <c r="D50" s="876"/>
      <c r="E50" s="876"/>
      <c r="F50" s="876"/>
      <c r="G50" s="876"/>
      <c r="H50" s="876"/>
      <c r="I50" s="876"/>
      <c r="J50" s="876"/>
      <c r="K50" s="876"/>
      <c r="L50" s="876"/>
      <c r="M50" s="877"/>
    </row>
    <row r="51" spans="1:16" s="380" customFormat="1" ht="16.5" customHeight="1" x14ac:dyDescent="0.25">
      <c r="A51" s="484" t="s">
        <v>15</v>
      </c>
      <c r="B51" s="501" t="s">
        <v>37</v>
      </c>
      <c r="C51" s="512" t="s">
        <v>15</v>
      </c>
      <c r="D51" s="503"/>
      <c r="E51" s="288" t="s">
        <v>104</v>
      </c>
      <c r="F51" s="507"/>
      <c r="G51" s="507"/>
      <c r="H51" s="503">
        <v>6</v>
      </c>
      <c r="I51" s="1255" t="s">
        <v>54</v>
      </c>
      <c r="J51" s="40"/>
      <c r="K51" s="147"/>
      <c r="L51" s="41"/>
      <c r="M51" s="539"/>
    </row>
    <row r="52" spans="1:16" s="380" customFormat="1" ht="34.5" customHeight="1" x14ac:dyDescent="0.25">
      <c r="A52" s="485"/>
      <c r="B52" s="502"/>
      <c r="C52" s="513"/>
      <c r="D52" s="39" t="s">
        <v>15</v>
      </c>
      <c r="E52" s="108" t="s">
        <v>55</v>
      </c>
      <c r="F52" s="859" t="s">
        <v>56</v>
      </c>
      <c r="G52" s="131" t="s">
        <v>118</v>
      </c>
      <c r="H52" s="504"/>
      <c r="I52" s="1256"/>
      <c r="J52" s="32" t="s">
        <v>31</v>
      </c>
      <c r="K52" s="159">
        <v>12</v>
      </c>
      <c r="L52" s="33" t="s">
        <v>142</v>
      </c>
      <c r="M52" s="540">
        <v>17</v>
      </c>
    </row>
    <row r="53" spans="1:16" s="380" customFormat="1" ht="27.75" customHeight="1" x14ac:dyDescent="0.25">
      <c r="A53" s="485"/>
      <c r="B53" s="502"/>
      <c r="C53" s="513"/>
      <c r="D53" s="289" t="s">
        <v>29</v>
      </c>
      <c r="E53" s="510" t="s">
        <v>57</v>
      </c>
      <c r="F53" s="1257"/>
      <c r="G53" s="131" t="s">
        <v>119</v>
      </c>
      <c r="H53" s="504"/>
      <c r="I53" s="106"/>
      <c r="J53" s="212" t="s">
        <v>31</v>
      </c>
      <c r="K53" s="159">
        <v>17.2</v>
      </c>
      <c r="L53" s="33" t="s">
        <v>159</v>
      </c>
      <c r="M53" s="541" t="s">
        <v>58</v>
      </c>
    </row>
    <row r="54" spans="1:16" s="380" customFormat="1" ht="19.5" customHeight="1" x14ac:dyDescent="0.25">
      <c r="A54" s="485"/>
      <c r="B54" s="502"/>
      <c r="C54" s="513"/>
      <c r="D54" s="495" t="s">
        <v>37</v>
      </c>
      <c r="E54" s="837" t="s">
        <v>203</v>
      </c>
      <c r="F54" s="215"/>
      <c r="G54" s="1228" t="s">
        <v>120</v>
      </c>
      <c r="H54" s="504"/>
      <c r="I54" s="106"/>
      <c r="J54" s="129" t="s">
        <v>31</v>
      </c>
      <c r="K54" s="92">
        <v>50</v>
      </c>
      <c r="L54" s="385" t="s">
        <v>98</v>
      </c>
      <c r="M54" s="542">
        <v>2</v>
      </c>
    </row>
    <row r="55" spans="1:16" s="380" customFormat="1" ht="48" customHeight="1" x14ac:dyDescent="0.25">
      <c r="A55" s="485"/>
      <c r="B55" s="502"/>
      <c r="C55" s="513"/>
      <c r="D55" s="290"/>
      <c r="E55" s="1216"/>
      <c r="F55" s="215"/>
      <c r="G55" s="1217"/>
      <c r="H55" s="504"/>
      <c r="I55" s="106"/>
      <c r="J55" s="43"/>
      <c r="K55" s="93"/>
      <c r="L55" s="218"/>
      <c r="M55" s="525"/>
    </row>
    <row r="56" spans="1:16" s="380" customFormat="1" ht="15.75" customHeight="1" thickBot="1" x14ac:dyDescent="0.3">
      <c r="A56" s="21"/>
      <c r="B56" s="505"/>
      <c r="C56" s="35"/>
      <c r="D56" s="36"/>
      <c r="E56" s="36"/>
      <c r="F56" s="36"/>
      <c r="G56" s="36"/>
      <c r="H56" s="36"/>
      <c r="I56" s="1240" t="s">
        <v>52</v>
      </c>
      <c r="J56" s="1241"/>
      <c r="K56" s="128">
        <f>SUM(K52:K55)</f>
        <v>79.2</v>
      </c>
      <c r="L56" s="105"/>
      <c r="M56" s="397"/>
    </row>
    <row r="57" spans="1:16" s="380" customFormat="1" ht="32.25" customHeight="1" x14ac:dyDescent="0.2">
      <c r="A57" s="484" t="s">
        <v>15</v>
      </c>
      <c r="B57" s="501" t="s">
        <v>37</v>
      </c>
      <c r="C57" s="512" t="s">
        <v>29</v>
      </c>
      <c r="D57" s="44"/>
      <c r="E57" s="45" t="s">
        <v>59</v>
      </c>
      <c r="F57" s="46"/>
      <c r="G57" s="46"/>
      <c r="H57" s="23">
        <v>6</v>
      </c>
      <c r="I57" s="1255" t="s">
        <v>54</v>
      </c>
      <c r="J57" s="47"/>
      <c r="K57" s="157"/>
      <c r="L57" s="219"/>
      <c r="M57" s="208"/>
    </row>
    <row r="58" spans="1:16" s="380" customFormat="1" ht="54.75" customHeight="1" x14ac:dyDescent="0.25">
      <c r="A58" s="485"/>
      <c r="B58" s="502"/>
      <c r="C58" s="513"/>
      <c r="D58" s="39" t="s">
        <v>15</v>
      </c>
      <c r="E58" s="861" t="s">
        <v>60</v>
      </c>
      <c r="F58" s="864" t="s">
        <v>61</v>
      </c>
      <c r="G58" s="1261" t="s">
        <v>121</v>
      </c>
      <c r="H58" s="504"/>
      <c r="I58" s="1258"/>
      <c r="J58" s="30" t="s">
        <v>31</v>
      </c>
      <c r="K58" s="92">
        <v>88.1</v>
      </c>
      <c r="L58" s="161" t="s">
        <v>168</v>
      </c>
      <c r="M58" s="205">
        <v>160</v>
      </c>
      <c r="N58" s="343"/>
      <c r="O58" s="343"/>
      <c r="P58" s="13"/>
    </row>
    <row r="59" spans="1:16" s="380" customFormat="1" ht="44.25" customHeight="1" x14ac:dyDescent="0.25">
      <c r="A59" s="9"/>
      <c r="B59" s="10"/>
      <c r="C59" s="49"/>
      <c r="D59" s="504"/>
      <c r="E59" s="862"/>
      <c r="F59" s="865"/>
      <c r="G59" s="1262"/>
      <c r="H59" s="504"/>
      <c r="I59" s="238"/>
      <c r="J59" s="50" t="s">
        <v>31</v>
      </c>
      <c r="K59" s="92">
        <v>7.2</v>
      </c>
      <c r="L59" s="265" t="s">
        <v>162</v>
      </c>
      <c r="M59" s="203">
        <v>162</v>
      </c>
      <c r="N59" s="13"/>
      <c r="O59" s="13"/>
      <c r="P59" s="13"/>
    </row>
    <row r="60" spans="1:16" s="380" customFormat="1" ht="42" customHeight="1" x14ac:dyDescent="0.25">
      <c r="A60" s="9"/>
      <c r="B60" s="10"/>
      <c r="C60" s="49"/>
      <c r="D60" s="504"/>
      <c r="E60" s="1259"/>
      <c r="F60" s="1260"/>
      <c r="G60" s="1260"/>
      <c r="H60" s="504"/>
      <c r="I60" s="238"/>
      <c r="J60" s="50"/>
      <c r="K60" s="92"/>
      <c r="L60" s="265" t="s">
        <v>169</v>
      </c>
      <c r="M60" s="203">
        <v>250</v>
      </c>
      <c r="N60" s="524"/>
      <c r="O60" s="344"/>
      <c r="P60" s="13"/>
    </row>
    <row r="61" spans="1:16" s="380" customFormat="1" ht="25.5" customHeight="1" x14ac:dyDescent="0.25">
      <c r="A61" s="9"/>
      <c r="B61" s="10"/>
      <c r="C61" s="49"/>
      <c r="D61" s="137" t="s">
        <v>29</v>
      </c>
      <c r="E61" s="861" t="s">
        <v>101</v>
      </c>
      <c r="F61" s="296" t="s">
        <v>40</v>
      </c>
      <c r="G61" s="1243" t="s">
        <v>131</v>
      </c>
      <c r="H61" s="39">
        <v>5</v>
      </c>
      <c r="I61" s="1245" t="s">
        <v>148</v>
      </c>
      <c r="J61" s="345" t="s">
        <v>191</v>
      </c>
      <c r="K61" s="146">
        <v>705</v>
      </c>
      <c r="L61" s="346" t="s">
        <v>102</v>
      </c>
      <c r="M61" s="256">
        <v>1</v>
      </c>
    </row>
    <row r="62" spans="1:16" s="380" customFormat="1" ht="51.75" customHeight="1" x14ac:dyDescent="0.25">
      <c r="A62" s="9"/>
      <c r="B62" s="10"/>
      <c r="C62" s="49"/>
      <c r="D62" s="83"/>
      <c r="E62" s="1052"/>
      <c r="F62" s="390" t="s">
        <v>61</v>
      </c>
      <c r="G62" s="1244"/>
      <c r="H62" s="508"/>
      <c r="I62" s="1246"/>
      <c r="J62" s="86"/>
      <c r="K62" s="91"/>
      <c r="L62" s="391" t="s">
        <v>167</v>
      </c>
      <c r="M62" s="204">
        <v>60</v>
      </c>
    </row>
    <row r="63" spans="1:16" s="380" customFormat="1" ht="54" customHeight="1" x14ac:dyDescent="0.25">
      <c r="A63" s="9"/>
      <c r="B63" s="10"/>
      <c r="C63" s="49"/>
      <c r="D63" s="492" t="s">
        <v>37</v>
      </c>
      <c r="E63" s="862" t="s">
        <v>133</v>
      </c>
      <c r="F63" s="297" t="s">
        <v>40</v>
      </c>
      <c r="G63" s="1247"/>
      <c r="H63" s="386">
        <v>4</v>
      </c>
      <c r="I63" s="387" t="s">
        <v>76</v>
      </c>
      <c r="J63" s="388" t="s">
        <v>36</v>
      </c>
      <c r="K63" s="389">
        <v>15</v>
      </c>
      <c r="L63" s="370" t="s">
        <v>132</v>
      </c>
      <c r="M63" s="207">
        <v>1</v>
      </c>
    </row>
    <row r="64" spans="1:16" s="380" customFormat="1" ht="18" customHeight="1" x14ac:dyDescent="0.25">
      <c r="A64" s="9"/>
      <c r="B64" s="10"/>
      <c r="C64" s="49"/>
      <c r="D64" s="492"/>
      <c r="E64" s="862"/>
      <c r="F64" s="1249" t="s">
        <v>61</v>
      </c>
      <c r="G64" s="1248"/>
      <c r="H64" s="504">
        <v>6</v>
      </c>
      <c r="I64" s="1252" t="s">
        <v>134</v>
      </c>
      <c r="J64" s="266" t="s">
        <v>43</v>
      </c>
      <c r="K64" s="275"/>
      <c r="L64" s="1271" t="s">
        <v>178</v>
      </c>
      <c r="M64" s="205">
        <v>50</v>
      </c>
    </row>
    <row r="65" spans="1:13" s="380" customFormat="1" ht="17.25" customHeight="1" x14ac:dyDescent="0.25">
      <c r="A65" s="9"/>
      <c r="B65" s="10"/>
      <c r="C65" s="49"/>
      <c r="D65" s="492"/>
      <c r="E65" s="862"/>
      <c r="F65" s="1250"/>
      <c r="G65" s="515"/>
      <c r="H65" s="504"/>
      <c r="I65" s="1253"/>
      <c r="J65" s="202" t="s">
        <v>158</v>
      </c>
      <c r="K65" s="276">
        <v>20</v>
      </c>
      <c r="L65" s="1271"/>
      <c r="M65" s="240"/>
    </row>
    <row r="66" spans="1:13" s="380" customFormat="1" ht="16.5" customHeight="1" x14ac:dyDescent="0.25">
      <c r="A66" s="9"/>
      <c r="B66" s="10"/>
      <c r="C66" s="49"/>
      <c r="D66" s="83"/>
      <c r="E66" s="1052"/>
      <c r="F66" s="1251"/>
      <c r="G66" s="102"/>
      <c r="H66" s="508"/>
      <c r="I66" s="1254"/>
      <c r="J66" s="267"/>
      <c r="K66" s="93"/>
      <c r="L66" s="1272"/>
      <c r="M66" s="204"/>
    </row>
    <row r="67" spans="1:13" s="380" customFormat="1" ht="25.5" customHeight="1" x14ac:dyDescent="0.25">
      <c r="A67" s="1016"/>
      <c r="B67" s="1019"/>
      <c r="C67" s="1273"/>
      <c r="D67" s="1276" t="s">
        <v>39</v>
      </c>
      <c r="E67" s="1028" t="s">
        <v>161</v>
      </c>
      <c r="F67" s="1050" t="s">
        <v>40</v>
      </c>
      <c r="G67" s="1218" t="s">
        <v>123</v>
      </c>
      <c r="H67" s="886">
        <v>5</v>
      </c>
      <c r="I67" s="1196" t="s">
        <v>64</v>
      </c>
      <c r="J67" s="257" t="s">
        <v>43</v>
      </c>
      <c r="K67" s="258">
        <v>16.7</v>
      </c>
      <c r="L67" s="392" t="s">
        <v>180</v>
      </c>
      <c r="M67" s="543" t="s">
        <v>130</v>
      </c>
    </row>
    <row r="68" spans="1:13" s="380" customFormat="1" ht="25.5" customHeight="1" x14ac:dyDescent="0.25">
      <c r="A68" s="1017"/>
      <c r="B68" s="1020"/>
      <c r="C68" s="1274"/>
      <c r="D68" s="1276"/>
      <c r="E68" s="1028"/>
      <c r="F68" s="1051"/>
      <c r="G68" s="1277"/>
      <c r="H68" s="886"/>
      <c r="I68" s="1279"/>
      <c r="J68" s="235" t="s">
        <v>42</v>
      </c>
      <c r="K68" s="228">
        <v>94.2</v>
      </c>
      <c r="L68" s="237" t="s">
        <v>179</v>
      </c>
      <c r="M68" s="544">
        <v>30</v>
      </c>
    </row>
    <row r="69" spans="1:13" s="380" customFormat="1" ht="42.75" customHeight="1" x14ac:dyDescent="0.25">
      <c r="A69" s="1018"/>
      <c r="B69" s="1021"/>
      <c r="C69" s="1275"/>
      <c r="D69" s="1276"/>
      <c r="E69" s="1028"/>
      <c r="F69" s="393" t="s">
        <v>69</v>
      </c>
      <c r="G69" s="1278"/>
      <c r="H69" s="886"/>
      <c r="I69" s="1199"/>
      <c r="J69" s="335"/>
      <c r="K69" s="336"/>
      <c r="L69" s="394" t="s">
        <v>140</v>
      </c>
      <c r="M69" s="545" t="s">
        <v>137</v>
      </c>
    </row>
    <row r="70" spans="1:13" s="431" customFormat="1" ht="65.25" customHeight="1" x14ac:dyDescent="0.25">
      <c r="A70" s="9"/>
      <c r="B70" s="10"/>
      <c r="C70" s="49"/>
      <c r="D70" s="436" t="s">
        <v>20</v>
      </c>
      <c r="E70" s="437" t="s">
        <v>193</v>
      </c>
      <c r="F70" s="296"/>
      <c r="G70" s="438"/>
      <c r="H70" s="439">
        <v>4</v>
      </c>
      <c r="I70" s="440" t="s">
        <v>76</v>
      </c>
      <c r="J70" s="441"/>
      <c r="K70" s="442"/>
      <c r="L70" s="443" t="s">
        <v>194</v>
      </c>
      <c r="M70" s="527">
        <v>1</v>
      </c>
    </row>
    <row r="71" spans="1:13" s="380" customFormat="1" ht="15.75" thickBot="1" x14ac:dyDescent="0.3">
      <c r="A71" s="51"/>
      <c r="B71" s="505"/>
      <c r="C71" s="52"/>
      <c r="D71" s="53"/>
      <c r="E71" s="53"/>
      <c r="F71" s="53"/>
      <c r="G71" s="53"/>
      <c r="H71" s="53"/>
      <c r="I71" s="1263" t="s">
        <v>52</v>
      </c>
      <c r="J71" s="1264"/>
      <c r="K71" s="120">
        <f>SUM(K58:K69)</f>
        <v>946.2</v>
      </c>
      <c r="L71" s="105"/>
      <c r="M71" s="397"/>
    </row>
    <row r="72" spans="1:13" s="380" customFormat="1" ht="15.75" customHeight="1" x14ac:dyDescent="0.25">
      <c r="A72" s="54" t="s">
        <v>15</v>
      </c>
      <c r="B72" s="55" t="s">
        <v>37</v>
      </c>
      <c r="C72" s="56" t="s">
        <v>37</v>
      </c>
      <c r="D72" s="57"/>
      <c r="E72" s="58" t="s">
        <v>62</v>
      </c>
      <c r="F72" s="59" t="s">
        <v>40</v>
      </c>
      <c r="G72" s="59"/>
      <c r="H72" s="60">
        <v>5</v>
      </c>
      <c r="I72" s="61"/>
      <c r="J72" s="62"/>
      <c r="K72" s="200"/>
      <c r="L72" s="63"/>
      <c r="M72" s="395"/>
    </row>
    <row r="73" spans="1:13" s="380" customFormat="1" ht="15.75" customHeight="1" x14ac:dyDescent="0.25">
      <c r="A73" s="485"/>
      <c r="B73" s="502"/>
      <c r="C73" s="517"/>
      <c r="D73" s="286" t="s">
        <v>15</v>
      </c>
      <c r="E73" s="837" t="s">
        <v>163</v>
      </c>
      <c r="F73" s="1265" t="s">
        <v>63</v>
      </c>
      <c r="G73" s="1267" t="s">
        <v>126</v>
      </c>
      <c r="H73" s="39"/>
      <c r="I73" s="1196" t="s">
        <v>64</v>
      </c>
      <c r="J73" s="271" t="s">
        <v>43</v>
      </c>
      <c r="K73" s="146">
        <v>78.8</v>
      </c>
      <c r="L73" s="979" t="s">
        <v>143</v>
      </c>
      <c r="M73" s="398">
        <v>100</v>
      </c>
    </row>
    <row r="74" spans="1:13" s="467" customFormat="1" ht="15.75" customHeight="1" x14ac:dyDescent="0.25">
      <c r="A74" s="485"/>
      <c r="B74" s="502"/>
      <c r="C74" s="517"/>
      <c r="D74" s="498"/>
      <c r="E74" s="839"/>
      <c r="F74" s="857"/>
      <c r="G74" s="1268"/>
      <c r="H74" s="504"/>
      <c r="I74" s="1198"/>
      <c r="J74" s="264" t="s">
        <v>191</v>
      </c>
      <c r="K74" s="92">
        <v>6.4</v>
      </c>
      <c r="L74" s="1281"/>
      <c r="M74" s="470"/>
    </row>
    <row r="75" spans="1:13" s="380" customFormat="1" ht="18" customHeight="1" x14ac:dyDescent="0.25">
      <c r="A75" s="485"/>
      <c r="B75" s="502"/>
      <c r="C75" s="517"/>
      <c r="D75" s="399"/>
      <c r="E75" s="1216"/>
      <c r="F75" s="1266"/>
      <c r="G75" s="1269"/>
      <c r="H75" s="508"/>
      <c r="I75" s="1270"/>
      <c r="J75" s="43" t="s">
        <v>42</v>
      </c>
      <c r="K75" s="93">
        <v>413.1</v>
      </c>
      <c r="L75" s="1282"/>
      <c r="M75" s="400"/>
    </row>
    <row r="76" spans="1:13" s="380" customFormat="1" ht="20.25" customHeight="1" x14ac:dyDescent="0.25">
      <c r="A76" s="485"/>
      <c r="B76" s="502"/>
      <c r="C76" s="517"/>
      <c r="D76" s="287" t="s">
        <v>29</v>
      </c>
      <c r="E76" s="837" t="s">
        <v>149</v>
      </c>
      <c r="F76" s="401"/>
      <c r="G76" s="1267" t="s">
        <v>125</v>
      </c>
      <c r="H76" s="39"/>
      <c r="I76" s="1196" t="s">
        <v>66</v>
      </c>
      <c r="J76" s="42" t="s">
        <v>31</v>
      </c>
      <c r="K76" s="146">
        <v>15.2</v>
      </c>
      <c r="L76" s="402" t="s">
        <v>65</v>
      </c>
      <c r="M76" s="403">
        <v>1</v>
      </c>
    </row>
    <row r="77" spans="1:13" s="380" customFormat="1" ht="27" customHeight="1" x14ac:dyDescent="0.25">
      <c r="A77" s="485"/>
      <c r="B77" s="502"/>
      <c r="C77" s="517"/>
      <c r="D77" s="287"/>
      <c r="E77" s="1216"/>
      <c r="F77" s="107"/>
      <c r="G77" s="1283"/>
      <c r="H77" s="508"/>
      <c r="I77" s="1270"/>
      <c r="J77" s="43"/>
      <c r="K77" s="93"/>
      <c r="L77" s="404"/>
      <c r="M77" s="396"/>
    </row>
    <row r="78" spans="1:13" s="380" customFormat="1" ht="17.25" customHeight="1" thickBot="1" x14ac:dyDescent="0.3">
      <c r="A78" s="21"/>
      <c r="B78" s="505"/>
      <c r="C78" s="52"/>
      <c r="D78" s="36"/>
      <c r="E78" s="53"/>
      <c r="F78" s="53"/>
      <c r="G78" s="53"/>
      <c r="H78" s="53"/>
      <c r="I78" s="1263" t="s">
        <v>52</v>
      </c>
      <c r="J78" s="1284"/>
      <c r="K78" s="141">
        <f>SUM(K73:K77)</f>
        <v>513.5</v>
      </c>
      <c r="L78" s="105"/>
      <c r="M78" s="397"/>
    </row>
    <row r="79" spans="1:13" s="380" customFormat="1" ht="17.25" customHeight="1" x14ac:dyDescent="0.25">
      <c r="A79" s="54" t="s">
        <v>15</v>
      </c>
      <c r="B79" s="55" t="s">
        <v>37</v>
      </c>
      <c r="C79" s="56" t="s">
        <v>39</v>
      </c>
      <c r="D79" s="57"/>
      <c r="E79" s="58" t="s">
        <v>68</v>
      </c>
      <c r="F79" s="59"/>
      <c r="G79" s="121"/>
      <c r="H79" s="44"/>
      <c r="I79" s="61"/>
      <c r="J79" s="62"/>
      <c r="K79" s="143"/>
      <c r="L79" s="63"/>
      <c r="M79" s="395"/>
    </row>
    <row r="80" spans="1:13" s="380" customFormat="1" ht="15.75" customHeight="1" x14ac:dyDescent="0.25">
      <c r="A80" s="1029"/>
      <c r="B80" s="1030"/>
      <c r="C80" s="1285"/>
      <c r="D80" s="278" t="s">
        <v>15</v>
      </c>
      <c r="E80" s="841" t="s">
        <v>105</v>
      </c>
      <c r="F80" s="932" t="s">
        <v>69</v>
      </c>
      <c r="G80" s="1218" t="s">
        <v>122</v>
      </c>
      <c r="H80" s="1013" t="s">
        <v>21</v>
      </c>
      <c r="I80" s="1196" t="s">
        <v>70</v>
      </c>
      <c r="J80" s="405" t="s">
        <v>31</v>
      </c>
      <c r="K80" s="90">
        <v>30</v>
      </c>
      <c r="L80" s="1290" t="s">
        <v>156</v>
      </c>
      <c r="M80" s="546">
        <v>2.2999999999999998</v>
      </c>
    </row>
    <row r="81" spans="1:13" s="380" customFormat="1" ht="16.5" customHeight="1" x14ac:dyDescent="0.25">
      <c r="A81" s="1029"/>
      <c r="B81" s="1030"/>
      <c r="C81" s="1285"/>
      <c r="D81" s="279"/>
      <c r="E81" s="1000"/>
      <c r="F81" s="1011"/>
      <c r="G81" s="1219"/>
      <c r="H81" s="1014"/>
      <c r="I81" s="1198"/>
      <c r="J81" s="406" t="s">
        <v>72</v>
      </c>
      <c r="K81" s="198">
        <v>34.9</v>
      </c>
      <c r="L81" s="1291"/>
      <c r="M81" s="547"/>
    </row>
    <row r="82" spans="1:13" s="380" customFormat="1" ht="18" customHeight="1" x14ac:dyDescent="0.25">
      <c r="A82" s="1029"/>
      <c r="B82" s="1030"/>
      <c r="C82" s="1285"/>
      <c r="D82" s="280"/>
      <c r="E82" s="1031"/>
      <c r="F82" s="933"/>
      <c r="G82" s="1289"/>
      <c r="H82" s="1015"/>
      <c r="I82" s="1199"/>
      <c r="J82" s="153"/>
      <c r="K82" s="196"/>
      <c r="L82" s="1292"/>
      <c r="M82" s="548"/>
    </row>
    <row r="83" spans="1:13" s="380" customFormat="1" ht="16.5" customHeight="1" x14ac:dyDescent="0.25">
      <c r="A83" s="1016"/>
      <c r="B83" s="1019"/>
      <c r="C83" s="1273"/>
      <c r="D83" s="1280" t="s">
        <v>29</v>
      </c>
      <c r="E83" s="1028" t="s">
        <v>71</v>
      </c>
      <c r="F83" s="932" t="s">
        <v>69</v>
      </c>
      <c r="G83" s="1218" t="s">
        <v>123</v>
      </c>
      <c r="H83" s="886" t="s">
        <v>21</v>
      </c>
      <c r="I83" s="1196" t="s">
        <v>54</v>
      </c>
      <c r="J83" s="257" t="s">
        <v>31</v>
      </c>
      <c r="K83" s="427">
        <v>10</v>
      </c>
      <c r="L83" s="220" t="s">
        <v>103</v>
      </c>
      <c r="M83" s="216">
        <v>1</v>
      </c>
    </row>
    <row r="84" spans="1:13" s="380" customFormat="1" ht="24.75" customHeight="1" x14ac:dyDescent="0.25">
      <c r="A84" s="1017"/>
      <c r="B84" s="1020"/>
      <c r="C84" s="1274"/>
      <c r="D84" s="1280"/>
      <c r="E84" s="1028"/>
      <c r="F84" s="1012"/>
      <c r="G84" s="1277"/>
      <c r="H84" s="886"/>
      <c r="I84" s="1279"/>
      <c r="J84" s="235" t="s">
        <v>72</v>
      </c>
      <c r="K84" s="198">
        <v>15.1</v>
      </c>
      <c r="L84" s="265" t="s">
        <v>73</v>
      </c>
      <c r="M84" s="236">
        <v>750</v>
      </c>
    </row>
    <row r="85" spans="1:13" s="380" customFormat="1" ht="28.5" customHeight="1" x14ac:dyDescent="0.25">
      <c r="A85" s="1018"/>
      <c r="B85" s="1021"/>
      <c r="C85" s="1275"/>
      <c r="D85" s="1280"/>
      <c r="E85" s="1028"/>
      <c r="F85" s="489"/>
      <c r="G85" s="1286"/>
      <c r="H85" s="886"/>
      <c r="I85" s="1199"/>
      <c r="J85" s="155"/>
      <c r="K85" s="145"/>
      <c r="L85" s="221" t="s">
        <v>74</v>
      </c>
      <c r="M85" s="217">
        <v>5</v>
      </c>
    </row>
    <row r="86" spans="1:13" s="37" customFormat="1" ht="25.5" customHeight="1" x14ac:dyDescent="0.25">
      <c r="A86" s="65"/>
      <c r="B86" s="66"/>
      <c r="C86" s="67"/>
      <c r="D86" s="281" t="s">
        <v>37</v>
      </c>
      <c r="E86" s="1287" t="s">
        <v>160</v>
      </c>
      <c r="F86" s="136"/>
      <c r="G86" s="1267" t="s">
        <v>128</v>
      </c>
      <c r="H86" s="137" t="s">
        <v>75</v>
      </c>
      <c r="I86" s="1196" t="s">
        <v>76</v>
      </c>
      <c r="J86" s="138" t="s">
        <v>31</v>
      </c>
      <c r="K86" s="144">
        <v>50</v>
      </c>
      <c r="L86" s="139" t="s">
        <v>144</v>
      </c>
      <c r="M86" s="549" t="s">
        <v>130</v>
      </c>
    </row>
    <row r="87" spans="1:13" s="37" customFormat="1" ht="29.25" customHeight="1" x14ac:dyDescent="0.25">
      <c r="A87" s="65"/>
      <c r="B87" s="66"/>
      <c r="C87" s="67"/>
      <c r="D87" s="282"/>
      <c r="E87" s="1288"/>
      <c r="F87" s="82"/>
      <c r="G87" s="1217"/>
      <c r="H87" s="83"/>
      <c r="I87" s="1197"/>
      <c r="J87" s="135" t="s">
        <v>36</v>
      </c>
      <c r="K87" s="145">
        <v>50</v>
      </c>
      <c r="L87" s="140"/>
      <c r="M87" s="550"/>
    </row>
    <row r="88" spans="1:13" s="380" customFormat="1" ht="17.25" customHeight="1" thickBot="1" x14ac:dyDescent="0.3">
      <c r="A88" s="21"/>
      <c r="B88" s="505"/>
      <c r="C88" s="52"/>
      <c r="D88" s="53"/>
      <c r="E88" s="53"/>
      <c r="F88" s="53"/>
      <c r="G88" s="53"/>
      <c r="H88" s="53"/>
      <c r="I88" s="1263" t="s">
        <v>52</v>
      </c>
      <c r="J88" s="1284"/>
      <c r="K88" s="141">
        <f>SUM(K80:K87)</f>
        <v>190</v>
      </c>
      <c r="L88" s="105"/>
      <c r="M88" s="397"/>
    </row>
    <row r="89" spans="1:13" s="380" customFormat="1" ht="13.5" thickBot="1" x14ac:dyDescent="0.3">
      <c r="A89" s="38" t="s">
        <v>15</v>
      </c>
      <c r="B89" s="26" t="s">
        <v>37</v>
      </c>
      <c r="C89" s="870" t="s">
        <v>46</v>
      </c>
      <c r="D89" s="870"/>
      <c r="E89" s="870"/>
      <c r="F89" s="870"/>
      <c r="G89" s="870"/>
      <c r="H89" s="870"/>
      <c r="I89" s="870"/>
      <c r="J89" s="870"/>
      <c r="K89" s="134">
        <f>K88+K78+K71+K56</f>
        <v>1728.9</v>
      </c>
      <c r="L89" s="872"/>
      <c r="M89" s="874"/>
    </row>
    <row r="90" spans="1:13" s="380" customFormat="1" ht="16.5" customHeight="1" thickBot="1" x14ac:dyDescent="0.3">
      <c r="A90" s="25" t="s">
        <v>15</v>
      </c>
      <c r="B90" s="26" t="s">
        <v>39</v>
      </c>
      <c r="C90" s="981" t="s">
        <v>164</v>
      </c>
      <c r="D90" s="982"/>
      <c r="E90" s="982"/>
      <c r="F90" s="982"/>
      <c r="G90" s="982"/>
      <c r="H90" s="982"/>
      <c r="I90" s="982"/>
      <c r="J90" s="982"/>
      <c r="K90" s="983"/>
      <c r="L90" s="982"/>
      <c r="M90" s="984"/>
    </row>
    <row r="91" spans="1:13" s="380" customFormat="1" ht="16.5" customHeight="1" x14ac:dyDescent="0.25">
      <c r="A91" s="987" t="s">
        <v>15</v>
      </c>
      <c r="B91" s="991" t="s">
        <v>39</v>
      </c>
      <c r="C91" s="995" t="s">
        <v>15</v>
      </c>
      <c r="D91" s="1305"/>
      <c r="E91" s="999" t="s">
        <v>172</v>
      </c>
      <c r="F91" s="1002" t="s">
        <v>40</v>
      </c>
      <c r="G91" s="1309" t="s">
        <v>127</v>
      </c>
      <c r="H91" s="1037" t="s">
        <v>44</v>
      </c>
      <c r="I91" s="1255" t="s">
        <v>45</v>
      </c>
      <c r="J91" s="347" t="s">
        <v>31</v>
      </c>
      <c r="K91" s="364">
        <v>19</v>
      </c>
      <c r="L91" s="1315" t="s">
        <v>102</v>
      </c>
      <c r="M91" s="523">
        <v>1</v>
      </c>
    </row>
    <row r="92" spans="1:13" s="380" customFormat="1" ht="15.75" customHeight="1" x14ac:dyDescent="0.25">
      <c r="A92" s="988"/>
      <c r="B92" s="992"/>
      <c r="C92" s="996"/>
      <c r="D92" s="1306"/>
      <c r="E92" s="1000"/>
      <c r="F92" s="1003"/>
      <c r="G92" s="1310"/>
      <c r="H92" s="1038"/>
      <c r="I92" s="1313"/>
      <c r="J92" s="472" t="s">
        <v>43</v>
      </c>
      <c r="K92" s="95">
        <v>273.2</v>
      </c>
      <c r="L92" s="1316"/>
      <c r="M92" s="518"/>
    </row>
    <row r="93" spans="1:13" s="380" customFormat="1" ht="18" customHeight="1" x14ac:dyDescent="0.25">
      <c r="A93" s="988"/>
      <c r="B93" s="992"/>
      <c r="C93" s="996"/>
      <c r="D93" s="1306"/>
      <c r="E93" s="1000"/>
      <c r="F93" s="1003"/>
      <c r="G93" s="1310"/>
      <c r="H93" s="1038"/>
      <c r="I93" s="1313"/>
      <c r="J93" s="472" t="s">
        <v>42</v>
      </c>
      <c r="K93" s="95">
        <v>1548.3</v>
      </c>
      <c r="L93" s="500" t="s">
        <v>138</v>
      </c>
      <c r="M93" s="518">
        <v>3</v>
      </c>
    </row>
    <row r="94" spans="1:13" s="380" customFormat="1" ht="17.25" customHeight="1" x14ac:dyDescent="0.25">
      <c r="A94" s="989"/>
      <c r="B94" s="993"/>
      <c r="C94" s="997"/>
      <c r="D94" s="1307"/>
      <c r="E94" s="841"/>
      <c r="F94" s="1004"/>
      <c r="G94" s="1310"/>
      <c r="H94" s="1039"/>
      <c r="I94" s="1314"/>
      <c r="J94" s="155"/>
      <c r="K94" s="201"/>
      <c r="L94" s="1316" t="s">
        <v>139</v>
      </c>
      <c r="M94" s="518">
        <v>24</v>
      </c>
    </row>
    <row r="95" spans="1:13" s="380" customFormat="1" ht="18" customHeight="1" thickBot="1" x14ac:dyDescent="0.3">
      <c r="A95" s="990"/>
      <c r="B95" s="994"/>
      <c r="C95" s="998"/>
      <c r="D95" s="1308"/>
      <c r="E95" s="1001"/>
      <c r="F95" s="1005"/>
      <c r="G95" s="1311"/>
      <c r="H95" s="1040"/>
      <c r="I95" s="132"/>
      <c r="J95" s="133" t="s">
        <v>28</v>
      </c>
      <c r="K95" s="473">
        <f>SUM(K91:K94)</f>
        <v>1840.5</v>
      </c>
      <c r="L95" s="1317"/>
      <c r="M95" s="407"/>
    </row>
    <row r="96" spans="1:13" s="380" customFormat="1" ht="17.25" customHeight="1" x14ac:dyDescent="0.25">
      <c r="A96" s="68" t="s">
        <v>15</v>
      </c>
      <c r="B96" s="69" t="s">
        <v>39</v>
      </c>
      <c r="C96" s="283" t="s">
        <v>29</v>
      </c>
      <c r="D96" s="491"/>
      <c r="E96" s="974" t="s">
        <v>77</v>
      </c>
      <c r="F96" s="70" t="s">
        <v>40</v>
      </c>
      <c r="G96" s="1295" t="s">
        <v>124</v>
      </c>
      <c r="H96" s="71" t="s">
        <v>44</v>
      </c>
      <c r="I96" s="1297" t="s">
        <v>67</v>
      </c>
      <c r="J96" s="474" t="s">
        <v>43</v>
      </c>
      <c r="K96" s="160">
        <v>13.1</v>
      </c>
      <c r="L96" s="1298" t="s">
        <v>78</v>
      </c>
      <c r="M96" s="408">
        <v>100</v>
      </c>
    </row>
    <row r="97" spans="1:23" s="380" customFormat="1" ht="16.5" customHeight="1" x14ac:dyDescent="0.25">
      <c r="A97" s="493"/>
      <c r="B97" s="494"/>
      <c r="C97" s="495"/>
      <c r="D97" s="495"/>
      <c r="E97" s="975"/>
      <c r="F97" s="72"/>
      <c r="G97" s="1277"/>
      <c r="H97" s="73"/>
      <c r="I97" s="1113"/>
      <c r="J97" s="475" t="s">
        <v>191</v>
      </c>
      <c r="K97" s="160">
        <v>175</v>
      </c>
      <c r="L97" s="1299"/>
      <c r="M97" s="409"/>
    </row>
    <row r="98" spans="1:23" s="380" customFormat="1" ht="14.25" customHeight="1" thickBot="1" x14ac:dyDescent="0.3">
      <c r="A98" s="74"/>
      <c r="B98" s="75"/>
      <c r="C98" s="284"/>
      <c r="D98" s="285"/>
      <c r="E98" s="976"/>
      <c r="F98" s="76"/>
      <c r="G98" s="1296"/>
      <c r="H98" s="77"/>
      <c r="I98" s="1114"/>
      <c r="J98" s="16" t="s">
        <v>28</v>
      </c>
      <c r="K98" s="150">
        <f t="shared" ref="K98" si="0">SUM(K96:K97)</f>
        <v>188.1</v>
      </c>
      <c r="L98" s="410"/>
      <c r="M98" s="411"/>
    </row>
    <row r="99" spans="1:23" s="380" customFormat="1" ht="16.5" customHeight="1" x14ac:dyDescent="0.25">
      <c r="A99" s="915" t="s">
        <v>15</v>
      </c>
      <c r="B99" s="917" t="s">
        <v>20</v>
      </c>
      <c r="C99" s="934" t="s">
        <v>37</v>
      </c>
      <c r="D99" s="23"/>
      <c r="E99" s="1032" t="s">
        <v>129</v>
      </c>
      <c r="F99" s="1034" t="s">
        <v>40</v>
      </c>
      <c r="G99" s="1210"/>
      <c r="H99" s="880">
        <v>5</v>
      </c>
      <c r="I99" s="1300" t="s">
        <v>45</v>
      </c>
      <c r="J99" s="247" t="s">
        <v>43</v>
      </c>
      <c r="K99" s="229">
        <v>235.4</v>
      </c>
      <c r="L99" s="937" t="s">
        <v>204</v>
      </c>
      <c r="M99" s="408">
        <v>50</v>
      </c>
    </row>
    <row r="100" spans="1:23" s="380" customFormat="1" ht="16.5" customHeight="1" x14ac:dyDescent="0.25">
      <c r="A100" s="916"/>
      <c r="B100" s="918"/>
      <c r="C100" s="935"/>
      <c r="D100" s="487"/>
      <c r="E100" s="1000"/>
      <c r="F100" s="1035"/>
      <c r="G100" s="1228"/>
      <c r="H100" s="881"/>
      <c r="I100" s="1301"/>
      <c r="J100" s="249" t="s">
        <v>197</v>
      </c>
      <c r="K100" s="87">
        <v>1334</v>
      </c>
      <c r="L100" s="938"/>
      <c r="M100" s="412"/>
    </row>
    <row r="101" spans="1:23" s="380" customFormat="1" ht="18" customHeight="1" thickBot="1" x14ac:dyDescent="0.3">
      <c r="A101" s="916"/>
      <c r="B101" s="919"/>
      <c r="C101" s="936"/>
      <c r="D101" s="22"/>
      <c r="E101" s="1033"/>
      <c r="F101" s="1036"/>
      <c r="G101" s="1242"/>
      <c r="H101" s="882"/>
      <c r="I101" s="1302"/>
      <c r="J101" s="248" t="s">
        <v>28</v>
      </c>
      <c r="K101" s="150">
        <f>SUM(K99:K100)</f>
        <v>1569.4</v>
      </c>
      <c r="L101" s="553" t="s">
        <v>136</v>
      </c>
      <c r="M101" s="554"/>
    </row>
    <row r="102" spans="1:23" s="380" customFormat="1" ht="13.5" thickBot="1" x14ac:dyDescent="0.3">
      <c r="A102" s="294" t="s">
        <v>15</v>
      </c>
      <c r="B102" s="486" t="s">
        <v>20</v>
      </c>
      <c r="C102" s="907" t="s">
        <v>46</v>
      </c>
      <c r="D102" s="870"/>
      <c r="E102" s="870"/>
      <c r="F102" s="870"/>
      <c r="G102" s="870"/>
      <c r="H102" s="870"/>
      <c r="I102" s="870"/>
      <c r="J102" s="908"/>
      <c r="K102" s="329">
        <f>K101+K98+K95</f>
        <v>3598</v>
      </c>
      <c r="L102" s="1303"/>
      <c r="M102" s="910"/>
    </row>
    <row r="103" spans="1:23" s="380" customFormat="1" ht="12.75" customHeight="1" thickBot="1" x14ac:dyDescent="0.3">
      <c r="A103" s="38" t="s">
        <v>15</v>
      </c>
      <c r="B103" s="911" t="s">
        <v>79</v>
      </c>
      <c r="C103" s="912"/>
      <c r="D103" s="912"/>
      <c r="E103" s="912"/>
      <c r="F103" s="912"/>
      <c r="G103" s="912"/>
      <c r="H103" s="912"/>
      <c r="I103" s="912"/>
      <c r="J103" s="912"/>
      <c r="K103" s="330">
        <f>K89+K49+K34+K102</f>
        <v>10619.5</v>
      </c>
      <c r="L103" s="1304"/>
      <c r="M103" s="914"/>
    </row>
    <row r="104" spans="1:23" s="380" customFormat="1" ht="13.5" thickBot="1" x14ac:dyDescent="0.3">
      <c r="A104" s="78" t="s">
        <v>20</v>
      </c>
      <c r="B104" s="966" t="s">
        <v>80</v>
      </c>
      <c r="C104" s="967"/>
      <c r="D104" s="967"/>
      <c r="E104" s="967"/>
      <c r="F104" s="967"/>
      <c r="G104" s="967"/>
      <c r="H104" s="967"/>
      <c r="I104" s="967"/>
      <c r="J104" s="967"/>
      <c r="K104" s="331">
        <f t="shared" ref="K104" si="1">K103</f>
        <v>10619.5</v>
      </c>
      <c r="L104" s="1312"/>
      <c r="M104" s="969"/>
      <c r="N104" s="13"/>
      <c r="O104" s="13"/>
      <c r="P104" s="13"/>
      <c r="Q104" s="13"/>
      <c r="R104" s="13"/>
    </row>
    <row r="105" spans="1:23" s="356" customFormat="1" ht="17.25" customHeight="1" x14ac:dyDescent="0.25">
      <c r="A105" s="1293" t="s">
        <v>202</v>
      </c>
      <c r="B105" s="1293"/>
      <c r="C105" s="1293"/>
      <c r="D105" s="1293"/>
      <c r="E105" s="1293"/>
      <c r="F105" s="1293"/>
      <c r="G105" s="1293"/>
      <c r="H105" s="1293"/>
      <c r="I105" s="1293"/>
      <c r="J105" s="1293"/>
      <c r="K105" s="1293"/>
      <c r="L105" s="1293"/>
      <c r="M105" s="1293"/>
      <c r="N105" s="1293"/>
      <c r="O105" s="1293"/>
      <c r="P105" s="1293"/>
      <c r="Q105" s="1293"/>
      <c r="R105" s="1293"/>
      <c r="S105" s="1293"/>
      <c r="T105" s="1293"/>
    </row>
    <row r="106" spans="1:23" s="356" customFormat="1" ht="17.25" customHeight="1" x14ac:dyDescent="0.25">
      <c r="A106" s="970"/>
      <c r="B106" s="970"/>
      <c r="C106" s="970"/>
      <c r="D106" s="970"/>
      <c r="E106" s="970"/>
      <c r="F106" s="970"/>
      <c r="G106" s="970"/>
      <c r="H106" s="970"/>
      <c r="I106" s="970"/>
      <c r="J106" s="970"/>
      <c r="K106" s="970"/>
      <c r="L106" s="970"/>
      <c r="M106" s="413"/>
    </row>
    <row r="107" spans="1:23" s="348" customFormat="1" ht="14.25" customHeight="1" thickBot="1" x14ac:dyDescent="0.3">
      <c r="A107" s="1294" t="s">
        <v>81</v>
      </c>
      <c r="B107" s="1294"/>
      <c r="C107" s="1294"/>
      <c r="D107" s="1294"/>
      <c r="E107" s="1294"/>
      <c r="F107" s="1294"/>
      <c r="G107" s="1294"/>
      <c r="H107" s="1294"/>
      <c r="I107" s="1294"/>
      <c r="J107" s="1294"/>
      <c r="K107" s="423"/>
      <c r="L107" s="424"/>
      <c r="M107" s="424"/>
      <c r="N107" s="356"/>
      <c r="O107" s="356"/>
      <c r="P107" s="356"/>
      <c r="Q107" s="356"/>
      <c r="R107" s="356"/>
      <c r="S107" s="356"/>
      <c r="T107" s="356"/>
      <c r="U107" s="356"/>
      <c r="V107" s="356"/>
      <c r="W107" s="356"/>
    </row>
    <row r="108" spans="1:23" s="37" customFormat="1" ht="57.75" customHeight="1" thickBot="1" x14ac:dyDescent="0.3">
      <c r="A108" s="1329" t="s">
        <v>82</v>
      </c>
      <c r="B108" s="1330"/>
      <c r="C108" s="1330"/>
      <c r="D108" s="1330"/>
      <c r="E108" s="1330"/>
      <c r="F108" s="1330"/>
      <c r="G108" s="1330"/>
      <c r="H108" s="1330"/>
      <c r="I108" s="1330"/>
      <c r="J108" s="1331"/>
      <c r="K108" s="425" t="s">
        <v>166</v>
      </c>
      <c r="L108" s="371"/>
      <c r="M108" s="356"/>
    </row>
    <row r="109" spans="1:23" s="37" customFormat="1" ht="15.75" customHeight="1" x14ac:dyDescent="0.25">
      <c r="A109" s="1154" t="s">
        <v>83</v>
      </c>
      <c r="B109" s="1155"/>
      <c r="C109" s="1155"/>
      <c r="D109" s="1155"/>
      <c r="E109" s="1155"/>
      <c r="F109" s="1155"/>
      <c r="G109" s="1155"/>
      <c r="H109" s="1155"/>
      <c r="I109" s="1155"/>
      <c r="J109" s="1156"/>
      <c r="K109" s="426">
        <f>K110+K118+K119+K120</f>
        <v>8543.9</v>
      </c>
      <c r="L109" s="371"/>
      <c r="M109" s="356"/>
    </row>
    <row r="110" spans="1:23" s="380" customFormat="1" ht="12.75" customHeight="1" x14ac:dyDescent="0.25">
      <c r="A110" s="960" t="s">
        <v>84</v>
      </c>
      <c r="B110" s="961"/>
      <c r="C110" s="961"/>
      <c r="D110" s="961"/>
      <c r="E110" s="961"/>
      <c r="F110" s="961"/>
      <c r="G110" s="961"/>
      <c r="H110" s="961"/>
      <c r="I110" s="961"/>
      <c r="J110" s="962"/>
      <c r="K110" s="122">
        <f>SUM(K111:K117)</f>
        <v>7162.2</v>
      </c>
      <c r="L110" s="81"/>
      <c r="M110" s="2"/>
    </row>
    <row r="111" spans="1:23" s="380" customFormat="1" ht="12.75" x14ac:dyDescent="0.25">
      <c r="A111" s="963" t="s">
        <v>85</v>
      </c>
      <c r="B111" s="964"/>
      <c r="C111" s="964"/>
      <c r="D111" s="964"/>
      <c r="E111" s="964"/>
      <c r="F111" s="964"/>
      <c r="G111" s="964"/>
      <c r="H111" s="964"/>
      <c r="I111" s="964"/>
      <c r="J111" s="965"/>
      <c r="K111" s="123">
        <f>SUMIF(J16:J104,"SB",K16:K104)</f>
        <v>632.4</v>
      </c>
      <c r="L111" s="81"/>
      <c r="M111" s="2"/>
    </row>
    <row r="112" spans="1:23" s="380" customFormat="1" ht="12.75" x14ac:dyDescent="0.25">
      <c r="A112" s="901" t="s">
        <v>86</v>
      </c>
      <c r="B112" s="902"/>
      <c r="C112" s="902"/>
      <c r="D112" s="902"/>
      <c r="E112" s="902"/>
      <c r="F112" s="902"/>
      <c r="G112" s="902"/>
      <c r="H112" s="902"/>
      <c r="I112" s="902"/>
      <c r="J112" s="903"/>
      <c r="K112" s="124">
        <f>SUMIF(J16:J104,"SB(AA)",K16:K104)</f>
        <v>436.4</v>
      </c>
      <c r="L112" s="81"/>
      <c r="M112" s="2"/>
    </row>
    <row r="113" spans="1:13" s="380" customFormat="1" ht="12.75" x14ac:dyDescent="0.25">
      <c r="A113" s="901" t="s">
        <v>87</v>
      </c>
      <c r="B113" s="902"/>
      <c r="C113" s="902"/>
      <c r="D113" s="902"/>
      <c r="E113" s="902"/>
      <c r="F113" s="902"/>
      <c r="G113" s="902"/>
      <c r="H113" s="902"/>
      <c r="I113" s="902"/>
      <c r="J113" s="903"/>
      <c r="K113" s="123">
        <f>SUMIF(J16:J104,"SB(VR)",K16:K104)</f>
        <v>4700</v>
      </c>
      <c r="L113" s="81"/>
      <c r="M113" s="2"/>
    </row>
    <row r="114" spans="1:13" s="380" customFormat="1" ht="12.75" x14ac:dyDescent="0.25">
      <c r="A114" s="901" t="s">
        <v>88</v>
      </c>
      <c r="B114" s="902"/>
      <c r="C114" s="902"/>
      <c r="D114" s="902"/>
      <c r="E114" s="902"/>
      <c r="F114" s="902"/>
      <c r="G114" s="902"/>
      <c r="H114" s="902"/>
      <c r="I114" s="902"/>
      <c r="J114" s="903"/>
      <c r="K114" s="123">
        <f>SUMIF(J16:J104,"SB(P)",K16:K104)</f>
        <v>0</v>
      </c>
      <c r="L114" s="81"/>
      <c r="M114" s="2"/>
    </row>
    <row r="115" spans="1:13" s="380" customFormat="1" ht="12.75" x14ac:dyDescent="0.25">
      <c r="A115" s="901" t="s">
        <v>89</v>
      </c>
      <c r="B115" s="902"/>
      <c r="C115" s="902"/>
      <c r="D115" s="902"/>
      <c r="E115" s="902"/>
      <c r="F115" s="902"/>
      <c r="G115" s="902"/>
      <c r="H115" s="902"/>
      <c r="I115" s="902"/>
      <c r="J115" s="903"/>
      <c r="K115" s="123">
        <f>SUMIF(J16:J104,"SB(VB)",K16:K104)</f>
        <v>50</v>
      </c>
      <c r="L115" s="81"/>
      <c r="M115" s="2"/>
    </row>
    <row r="116" spans="1:13" s="380" customFormat="1" ht="26.25" customHeight="1" x14ac:dyDescent="0.25">
      <c r="A116" s="901" t="s">
        <v>201</v>
      </c>
      <c r="B116" s="902"/>
      <c r="C116" s="902"/>
      <c r="D116" s="902"/>
      <c r="E116" s="902"/>
      <c r="F116" s="902"/>
      <c r="G116" s="902"/>
      <c r="H116" s="902"/>
      <c r="I116" s="902"/>
      <c r="J116" s="903"/>
      <c r="K116" s="123">
        <f>SUMIF(J16:J105,"SB(ESA)",K16:K105)</f>
        <v>9.4</v>
      </c>
      <c r="L116" s="81"/>
      <c r="M116" s="2"/>
    </row>
    <row r="117" spans="1:13" s="467" customFormat="1" ht="12.75" customHeight="1" x14ac:dyDescent="0.25">
      <c r="A117" s="1150" t="s">
        <v>198</v>
      </c>
      <c r="B117" s="1151"/>
      <c r="C117" s="1151"/>
      <c r="D117" s="1151"/>
      <c r="E117" s="1151"/>
      <c r="F117" s="1151"/>
      <c r="G117" s="1151"/>
      <c r="H117" s="1151"/>
      <c r="I117" s="1152"/>
      <c r="J117" s="1153"/>
      <c r="K117" s="124">
        <f>SUMIF(J18:J107,"SB(ES)",K18:K107)</f>
        <v>1334</v>
      </c>
      <c r="L117" s="81"/>
      <c r="M117" s="2"/>
    </row>
    <row r="118" spans="1:13" s="429" customFormat="1" ht="12.75" customHeight="1" x14ac:dyDescent="0.25">
      <c r="A118" s="951" t="s">
        <v>192</v>
      </c>
      <c r="B118" s="1327"/>
      <c r="C118" s="1327"/>
      <c r="D118" s="1327"/>
      <c r="E118" s="1327"/>
      <c r="F118" s="1327"/>
      <c r="G118" s="1327"/>
      <c r="H118" s="1327"/>
      <c r="I118" s="1327"/>
      <c r="J118" s="1328"/>
      <c r="K118" s="125">
        <f>SUMIF(J18:J104,"SB(L)",K18:K104)</f>
        <v>886.4</v>
      </c>
      <c r="L118" s="81"/>
      <c r="M118" s="2"/>
    </row>
    <row r="119" spans="1:13" s="380" customFormat="1" ht="12.75" x14ac:dyDescent="0.25">
      <c r="A119" s="951" t="s">
        <v>91</v>
      </c>
      <c r="B119" s="952"/>
      <c r="C119" s="952"/>
      <c r="D119" s="952"/>
      <c r="E119" s="952"/>
      <c r="F119" s="952"/>
      <c r="G119" s="952"/>
      <c r="H119" s="952"/>
      <c r="I119" s="952"/>
      <c r="J119" s="953"/>
      <c r="K119" s="125">
        <f>SUMIF(J16:J104,"SB(AAL)",K16:K104)</f>
        <v>65</v>
      </c>
      <c r="L119" s="81"/>
      <c r="M119" s="2"/>
    </row>
    <row r="120" spans="1:13" s="380" customFormat="1" ht="12.75" x14ac:dyDescent="0.25">
      <c r="A120" s="951" t="s">
        <v>92</v>
      </c>
      <c r="B120" s="952"/>
      <c r="C120" s="952"/>
      <c r="D120" s="952"/>
      <c r="E120" s="952"/>
      <c r="F120" s="952"/>
      <c r="G120" s="952"/>
      <c r="H120" s="952"/>
      <c r="I120" s="952"/>
      <c r="J120" s="953"/>
      <c r="K120" s="125">
        <f>SUMIF(J16:J104,"SB(VRL)",K16:K104)</f>
        <v>430.3</v>
      </c>
      <c r="L120" s="81"/>
      <c r="M120" s="2"/>
    </row>
    <row r="121" spans="1:13" s="380" customFormat="1" ht="12.75" x14ac:dyDescent="0.25">
      <c r="A121" s="945" t="s">
        <v>93</v>
      </c>
      <c r="B121" s="946"/>
      <c r="C121" s="946"/>
      <c r="D121" s="946"/>
      <c r="E121" s="946"/>
      <c r="F121" s="946"/>
      <c r="G121" s="946"/>
      <c r="H121" s="946"/>
      <c r="I121" s="946"/>
      <c r="J121" s="947"/>
      <c r="K121" s="100">
        <f>K122+K123+K124</f>
        <v>2075.6</v>
      </c>
      <c r="L121" s="81"/>
      <c r="M121" s="2"/>
    </row>
    <row r="122" spans="1:13" s="477" customFormat="1" ht="12.75" customHeight="1" x14ac:dyDescent="0.25">
      <c r="A122" s="948" t="s">
        <v>94</v>
      </c>
      <c r="B122" s="949"/>
      <c r="C122" s="949"/>
      <c r="D122" s="949"/>
      <c r="E122" s="949"/>
      <c r="F122" s="949"/>
      <c r="G122" s="949"/>
      <c r="H122" s="949"/>
      <c r="I122" s="1318"/>
      <c r="J122" s="950"/>
      <c r="K122" s="123">
        <f>SUMIF(J11:J104,"ES",K11:K104)</f>
        <v>2055.6</v>
      </c>
      <c r="L122" s="81"/>
      <c r="M122" s="2"/>
    </row>
    <row r="123" spans="1:13" s="380" customFormat="1" ht="12.75" x14ac:dyDescent="0.25">
      <c r="A123" s="939" t="s">
        <v>95</v>
      </c>
      <c r="B123" s="940"/>
      <c r="C123" s="940"/>
      <c r="D123" s="940"/>
      <c r="E123" s="940"/>
      <c r="F123" s="940"/>
      <c r="G123" s="940"/>
      <c r="H123" s="940"/>
      <c r="I123" s="1326"/>
      <c r="J123" s="941"/>
      <c r="K123" s="123">
        <f>SUMIF(J16:J104,"LRVB",K16:K104)</f>
        <v>0</v>
      </c>
      <c r="L123" s="81"/>
      <c r="M123" s="2"/>
    </row>
    <row r="124" spans="1:13" s="380" customFormat="1" ht="12.75" x14ac:dyDescent="0.25">
      <c r="A124" s="939" t="s">
        <v>96</v>
      </c>
      <c r="B124" s="940"/>
      <c r="C124" s="940"/>
      <c r="D124" s="940"/>
      <c r="E124" s="940"/>
      <c r="F124" s="940"/>
      <c r="G124" s="940"/>
      <c r="H124" s="940"/>
      <c r="I124" s="1326"/>
      <c r="J124" s="941"/>
      <c r="K124" s="123">
        <f>SUMIF(J16:J104,"Kt",K16:K104)</f>
        <v>20</v>
      </c>
      <c r="L124" s="81"/>
      <c r="M124" s="2"/>
    </row>
    <row r="125" spans="1:13" s="380" customFormat="1" ht="13.5" thickBot="1" x14ac:dyDescent="0.3">
      <c r="A125" s="942" t="s">
        <v>97</v>
      </c>
      <c r="B125" s="943"/>
      <c r="C125" s="943"/>
      <c r="D125" s="943"/>
      <c r="E125" s="943"/>
      <c r="F125" s="943"/>
      <c r="G125" s="943"/>
      <c r="H125" s="943"/>
      <c r="I125" s="943"/>
      <c r="J125" s="944"/>
      <c r="K125" s="101">
        <f>SUM(K109,K121)</f>
        <v>10619.5</v>
      </c>
      <c r="L125" s="13"/>
    </row>
    <row r="126" spans="1:13" s="380" customFormat="1" ht="12.75" x14ac:dyDescent="0.25">
      <c r="A126" s="2"/>
      <c r="B126" s="2"/>
      <c r="C126" s="2"/>
      <c r="D126" s="2"/>
      <c r="E126" s="2"/>
      <c r="F126" s="2"/>
      <c r="G126" s="2"/>
      <c r="H126" s="3"/>
      <c r="I126" s="3"/>
      <c r="J126" s="4"/>
      <c r="K126" s="109"/>
      <c r="L126" s="2"/>
      <c r="M126" s="2"/>
    </row>
  </sheetData>
  <mergeCells count="202">
    <mergeCell ref="A122:J122"/>
    <mergeCell ref="E21:E22"/>
    <mergeCell ref="G21:G22"/>
    <mergeCell ref="I21:I22"/>
    <mergeCell ref="L21:L22"/>
    <mergeCell ref="A125:J125"/>
    <mergeCell ref="A121:J121"/>
    <mergeCell ref="A123:J123"/>
    <mergeCell ref="A119:J119"/>
    <mergeCell ref="A120:J120"/>
    <mergeCell ref="A115:J115"/>
    <mergeCell ref="A116:J116"/>
    <mergeCell ref="A124:J124"/>
    <mergeCell ref="A118:J118"/>
    <mergeCell ref="A112:J112"/>
    <mergeCell ref="A113:J113"/>
    <mergeCell ref="A114:J114"/>
    <mergeCell ref="A108:J108"/>
    <mergeCell ref="A110:J110"/>
    <mergeCell ref="A111:J111"/>
    <mergeCell ref="B104:J104"/>
    <mergeCell ref="C90:M90"/>
    <mergeCell ref="A91:A95"/>
    <mergeCell ref="B91:B95"/>
    <mergeCell ref="C91:C95"/>
    <mergeCell ref="D91:D95"/>
    <mergeCell ref="E91:E95"/>
    <mergeCell ref="F91:F95"/>
    <mergeCell ref="G91:G95"/>
    <mergeCell ref="H91:H95"/>
    <mergeCell ref="L104:M104"/>
    <mergeCell ref="I91:I94"/>
    <mergeCell ref="L91:L92"/>
    <mergeCell ref="L94:L95"/>
    <mergeCell ref="A105:T105"/>
    <mergeCell ref="A107:J107"/>
    <mergeCell ref="A106:L106"/>
    <mergeCell ref="E96:E98"/>
    <mergeCell ref="G96:G98"/>
    <mergeCell ref="I96:I98"/>
    <mergeCell ref="L96:L97"/>
    <mergeCell ref="H99:H101"/>
    <mergeCell ref="I99:I101"/>
    <mergeCell ref="C102:J102"/>
    <mergeCell ref="L102:M102"/>
    <mergeCell ref="B103:J103"/>
    <mergeCell ref="L103:M103"/>
    <mergeCell ref="A99:A101"/>
    <mergeCell ref="B99:B101"/>
    <mergeCell ref="C99:C101"/>
    <mergeCell ref="E99:E101"/>
    <mergeCell ref="F99:F101"/>
    <mergeCell ref="G99:G101"/>
    <mergeCell ref="L99:L100"/>
    <mergeCell ref="E86:E87"/>
    <mergeCell ref="G86:G87"/>
    <mergeCell ref="I86:I87"/>
    <mergeCell ref="G80:G82"/>
    <mergeCell ref="H80:H82"/>
    <mergeCell ref="I80:I82"/>
    <mergeCell ref="I88:J88"/>
    <mergeCell ref="C89:J89"/>
    <mergeCell ref="L89:M89"/>
    <mergeCell ref="L80:L82"/>
    <mergeCell ref="A83:A85"/>
    <mergeCell ref="B83:B85"/>
    <mergeCell ref="C83:C85"/>
    <mergeCell ref="D83:D85"/>
    <mergeCell ref="E83:E85"/>
    <mergeCell ref="F83:F84"/>
    <mergeCell ref="L73:L75"/>
    <mergeCell ref="E76:E77"/>
    <mergeCell ref="G76:G77"/>
    <mergeCell ref="I76:I77"/>
    <mergeCell ref="I78:J78"/>
    <mergeCell ref="A80:A82"/>
    <mergeCell ref="B80:B82"/>
    <mergeCell ref="C80:C82"/>
    <mergeCell ref="E80:E82"/>
    <mergeCell ref="F80:F82"/>
    <mergeCell ref="G83:G85"/>
    <mergeCell ref="H83:H85"/>
    <mergeCell ref="I83:I85"/>
    <mergeCell ref="I71:J71"/>
    <mergeCell ref="E73:E75"/>
    <mergeCell ref="F73:F75"/>
    <mergeCell ref="G73:G75"/>
    <mergeCell ref="I73:I75"/>
    <mergeCell ref="L64:L66"/>
    <mergeCell ref="A67:A69"/>
    <mergeCell ref="B67:B69"/>
    <mergeCell ref="C67:C69"/>
    <mergeCell ref="D67:D69"/>
    <mergeCell ref="E67:E69"/>
    <mergeCell ref="F67:F68"/>
    <mergeCell ref="G67:G69"/>
    <mergeCell ref="H67:H69"/>
    <mergeCell ref="I67:I69"/>
    <mergeCell ref="E61:E62"/>
    <mergeCell ref="G61:G62"/>
    <mergeCell ref="I61:I62"/>
    <mergeCell ref="E63:E66"/>
    <mergeCell ref="G63:G64"/>
    <mergeCell ref="F64:F66"/>
    <mergeCell ref="I64:I66"/>
    <mergeCell ref="I51:I52"/>
    <mergeCell ref="F52:F53"/>
    <mergeCell ref="E54:E55"/>
    <mergeCell ref="G54:G55"/>
    <mergeCell ref="I56:J56"/>
    <mergeCell ref="I57:I58"/>
    <mergeCell ref="E58:E60"/>
    <mergeCell ref="F58:F60"/>
    <mergeCell ref="G58:G60"/>
    <mergeCell ref="L45:L46"/>
    <mergeCell ref="N47:Q48"/>
    <mergeCell ref="C49:J49"/>
    <mergeCell ref="L49:M49"/>
    <mergeCell ref="C50:M50"/>
    <mergeCell ref="I44:J44"/>
    <mergeCell ref="A45:A48"/>
    <mergeCell ref="B45:B48"/>
    <mergeCell ref="C45:C48"/>
    <mergeCell ref="E45:E48"/>
    <mergeCell ref="F45:F48"/>
    <mergeCell ref="G45:G48"/>
    <mergeCell ref="H45:H48"/>
    <mergeCell ref="I45:I48"/>
    <mergeCell ref="F40:F42"/>
    <mergeCell ref="G40:G42"/>
    <mergeCell ref="N42:Q42"/>
    <mergeCell ref="C34:J34"/>
    <mergeCell ref="C35:M35"/>
    <mergeCell ref="A36:A39"/>
    <mergeCell ref="B36:B39"/>
    <mergeCell ref="C36:C39"/>
    <mergeCell ref="H36:H39"/>
    <mergeCell ref="I36:I39"/>
    <mergeCell ref="L29:L30"/>
    <mergeCell ref="A31:A33"/>
    <mergeCell ref="B31:B33"/>
    <mergeCell ref="C31:C33"/>
    <mergeCell ref="G31:G33"/>
    <mergeCell ref="H31:H33"/>
    <mergeCell ref="I31:I33"/>
    <mergeCell ref="E37:E39"/>
    <mergeCell ref="F37:F39"/>
    <mergeCell ref="G37:G39"/>
    <mergeCell ref="A29:A30"/>
    <mergeCell ref="B29:B30"/>
    <mergeCell ref="C29:C30"/>
    <mergeCell ref="E29:E30"/>
    <mergeCell ref="F29:F30"/>
    <mergeCell ref="G29:G30"/>
    <mergeCell ref="F32:F33"/>
    <mergeCell ref="H29:H30"/>
    <mergeCell ref="I29:I30"/>
    <mergeCell ref="E31:E33"/>
    <mergeCell ref="A24:A26"/>
    <mergeCell ref="B24:B26"/>
    <mergeCell ref="C24:C26"/>
    <mergeCell ref="E24:E25"/>
    <mergeCell ref="F24:F26"/>
    <mergeCell ref="G24:G25"/>
    <mergeCell ref="H24:H26"/>
    <mergeCell ref="I24:I26"/>
    <mergeCell ref="E27:E28"/>
    <mergeCell ref="I27:I28"/>
    <mergeCell ref="F16:F20"/>
    <mergeCell ref="H16:H20"/>
    <mergeCell ref="E17:E18"/>
    <mergeCell ref="G17:G18"/>
    <mergeCell ref="I17:I18"/>
    <mergeCell ref="L17:L18"/>
    <mergeCell ref="E19:E20"/>
    <mergeCell ref="G19:G20"/>
    <mergeCell ref="I19:I20"/>
    <mergeCell ref="L19:L20"/>
    <mergeCell ref="A117:J117"/>
    <mergeCell ref="A109:J109"/>
    <mergeCell ref="K1:M2"/>
    <mergeCell ref="L3:M3"/>
    <mergeCell ref="E5:L5"/>
    <mergeCell ref="E6:L6"/>
    <mergeCell ref="E7:L7"/>
    <mergeCell ref="K9:K11"/>
    <mergeCell ref="L9:M9"/>
    <mergeCell ref="L10:L11"/>
    <mergeCell ref="F9:F11"/>
    <mergeCell ref="G9:G11"/>
    <mergeCell ref="H9:H11"/>
    <mergeCell ref="I9:I11"/>
    <mergeCell ref="J9:J11"/>
    <mergeCell ref="A9:A11"/>
    <mergeCell ref="B9:B11"/>
    <mergeCell ref="C9:C11"/>
    <mergeCell ref="D9:D11"/>
    <mergeCell ref="E9:E11"/>
    <mergeCell ref="A12:M12"/>
    <mergeCell ref="A13:M13"/>
    <mergeCell ref="B14:M14"/>
    <mergeCell ref="C15:M15"/>
  </mergeCells>
  <printOptions horizontalCentered="1"/>
  <pageMargins left="0" right="0" top="0.59055118110236227" bottom="0" header="0.31496062992125984" footer="0.31496062992125984"/>
  <pageSetup paperSize="9" scale="71" orientation="landscape" r:id="rId1"/>
  <rowBreaks count="5" manualBreakCount="5">
    <brk id="34" max="12" man="1"/>
    <brk id="49" max="12" man="1"/>
    <brk id="62" max="12" man="1"/>
    <brk id="85" max="12" man="1"/>
    <brk id="105" max="1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4</vt:i4>
      </vt:variant>
    </vt:vector>
  </HeadingPairs>
  <TitlesOfParts>
    <vt:vector size="7" baseType="lpstr">
      <vt:lpstr>Ataskaita</vt:lpstr>
      <vt:lpstr>Priemonių suvestinė</vt:lpstr>
      <vt:lpstr>2017 MVP</vt:lpstr>
      <vt:lpstr>'2017 MVP'!Print_Area</vt:lpstr>
      <vt:lpstr>'Priemonių suvestinė'!Print_Area</vt:lpstr>
      <vt:lpstr>'2017 MVP'!Print_Titles</vt:lpstr>
      <vt:lpstr>'Priemonių suvestinė'!Print_Titles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 Cepiene</dc:creator>
  <cp:lastModifiedBy>Audra Cepiene</cp:lastModifiedBy>
  <cp:lastPrinted>2018-03-29T10:47:56Z</cp:lastPrinted>
  <dcterms:created xsi:type="dcterms:W3CDTF">2015-10-26T14:41:47Z</dcterms:created>
  <dcterms:modified xsi:type="dcterms:W3CDTF">2018-03-29T10:50:31Z</dcterms:modified>
</cp:coreProperties>
</file>