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8-2020 SVP keitimas\2018-10-25 keitimas\SPRENDIMAS\"/>
    </mc:Choice>
  </mc:AlternateContent>
  <bookViews>
    <workbookView xWindow="30" yWindow="1905" windowWidth="23010" windowHeight="9480"/>
  </bookViews>
  <sheets>
    <sheet name="1 programa" sheetId="10" r:id="rId1"/>
    <sheet name="Lyginamasis variantas" sheetId="12" state="hidden" r:id="rId2"/>
    <sheet name="Asignavimų valdytojų kodai" sheetId="3" state="hidden" r:id="rId3"/>
  </sheets>
  <definedNames>
    <definedName name="_xlnm.Print_Area" localSheetId="0">'1 programa'!$A$1:$N$121</definedName>
    <definedName name="_xlnm.Print_Area" localSheetId="1">'Lyginamasis variantas'!$A$1:$U$121</definedName>
    <definedName name="_xlnm.Print_Titles" localSheetId="0">'1 programa'!$7:$9</definedName>
    <definedName name="_xlnm.Print_Titles" localSheetId="1">'Lyginamasis variantas'!$7:$9</definedName>
  </definedNames>
  <calcPr calcId="162913" fullPrecision="0"/>
</workbook>
</file>

<file path=xl/calcChain.xml><?xml version="1.0" encoding="utf-8"?>
<calcChain xmlns="http://schemas.openxmlformats.org/spreadsheetml/2006/main">
  <c r="I95" i="12" l="1"/>
  <c r="L71" i="12" l="1"/>
  <c r="O14" i="12"/>
  <c r="I71" i="10" l="1"/>
  <c r="H71" i="10"/>
  <c r="M88" i="12" l="1"/>
  <c r="M108" i="12" l="1"/>
  <c r="J99" i="12"/>
  <c r="H40" i="10" l="1"/>
  <c r="H72" i="10"/>
  <c r="I71" i="12"/>
  <c r="I40" i="12"/>
  <c r="J14" i="10" l="1"/>
  <c r="I14" i="10"/>
  <c r="I108" i="10" s="1"/>
  <c r="M39" i="12"/>
  <c r="L39" i="12"/>
  <c r="J88" i="12" l="1"/>
  <c r="M99" i="12" l="1"/>
  <c r="M95" i="12"/>
  <c r="O111" i="12"/>
  <c r="O110" i="12"/>
  <c r="O109" i="12"/>
  <c r="O108" i="12"/>
  <c r="N117" i="12"/>
  <c r="N116" i="12"/>
  <c r="N115" i="12"/>
  <c r="N114" i="12"/>
  <c r="N112" i="12"/>
  <c r="N111" i="12"/>
  <c r="N110" i="12"/>
  <c r="N109" i="12"/>
  <c r="N108" i="12"/>
  <c r="O117" i="12"/>
  <c r="O116" i="12"/>
  <c r="O115" i="12"/>
  <c r="O114" i="12"/>
  <c r="O112" i="12"/>
  <c r="O99" i="12"/>
  <c r="O95" i="12"/>
  <c r="O88" i="12"/>
  <c r="O68" i="12"/>
  <c r="O69" i="12" s="1"/>
  <c r="O58" i="12"/>
  <c r="O39" i="12"/>
  <c r="N99" i="12"/>
  <c r="N95" i="12"/>
  <c r="N88" i="12"/>
  <c r="N68" i="12"/>
  <c r="N69" i="12" s="1"/>
  <c r="N58" i="12"/>
  <c r="N39" i="12"/>
  <c r="N59" i="12" l="1"/>
  <c r="O59" i="12"/>
  <c r="N100" i="12"/>
  <c r="M100" i="12"/>
  <c r="M101" i="12" s="1"/>
  <c r="M102" i="12" s="1"/>
  <c r="O100" i="12"/>
  <c r="O113" i="12"/>
  <c r="O107" i="12"/>
  <c r="O106" i="12" s="1"/>
  <c r="N113" i="12"/>
  <c r="N107" i="12"/>
  <c r="N106" i="12" s="1"/>
  <c r="J117" i="12"/>
  <c r="J116" i="12"/>
  <c r="J115" i="12"/>
  <c r="J114" i="12"/>
  <c r="J112" i="12"/>
  <c r="J110" i="12"/>
  <c r="J109" i="12"/>
  <c r="J111" i="12"/>
  <c r="N101" i="12" l="1"/>
  <c r="N102" i="12" s="1"/>
  <c r="O101" i="12"/>
  <c r="O102" i="12" s="1"/>
  <c r="O118" i="12"/>
  <c r="N118" i="12"/>
  <c r="J113" i="12"/>
  <c r="I111" i="12" l="1"/>
  <c r="I108" i="12"/>
  <c r="L117" i="12" l="1"/>
  <c r="L116" i="12"/>
  <c r="L115" i="12"/>
  <c r="L114" i="12"/>
  <c r="L111" i="12"/>
  <c r="L110" i="12"/>
  <c r="L109" i="12"/>
  <c r="L108" i="12"/>
  <c r="I117" i="12"/>
  <c r="I116" i="12"/>
  <c r="I115" i="12"/>
  <c r="I114" i="12"/>
  <c r="I112" i="12"/>
  <c r="I110" i="12"/>
  <c r="H110" i="12"/>
  <c r="I109" i="12"/>
  <c r="L99" i="12"/>
  <c r="L95" i="12"/>
  <c r="L88" i="12"/>
  <c r="L68" i="12"/>
  <c r="L69" i="12" s="1"/>
  <c r="L58" i="12"/>
  <c r="I99" i="12"/>
  <c r="I88" i="12"/>
  <c r="I68" i="12"/>
  <c r="I69" i="12" s="1"/>
  <c r="I58" i="12"/>
  <c r="I39" i="12"/>
  <c r="P117" i="12"/>
  <c r="K117" i="12"/>
  <c r="H117" i="12"/>
  <c r="P116" i="12"/>
  <c r="K116" i="12"/>
  <c r="H116" i="12"/>
  <c r="P115" i="12"/>
  <c r="K115" i="12"/>
  <c r="H115" i="12"/>
  <c r="P114" i="12"/>
  <c r="K114" i="12"/>
  <c r="H114" i="12"/>
  <c r="P112" i="12"/>
  <c r="K112" i="12"/>
  <c r="H112" i="12"/>
  <c r="P111" i="12"/>
  <c r="K111" i="12"/>
  <c r="H111" i="12"/>
  <c r="P110" i="12"/>
  <c r="K110" i="12"/>
  <c r="P109" i="12"/>
  <c r="K109" i="12"/>
  <c r="H109" i="12"/>
  <c r="P108" i="12"/>
  <c r="K108" i="12"/>
  <c r="P99" i="12"/>
  <c r="K99" i="12"/>
  <c r="H99" i="12"/>
  <c r="P95" i="12"/>
  <c r="K95" i="12"/>
  <c r="P88" i="12"/>
  <c r="K88" i="12"/>
  <c r="H88" i="12"/>
  <c r="P68" i="12"/>
  <c r="P69" i="12" s="1"/>
  <c r="K68" i="12"/>
  <c r="K69" i="12" s="1"/>
  <c r="H68" i="12"/>
  <c r="H69" i="12" s="1"/>
  <c r="K58" i="12"/>
  <c r="H58" i="12"/>
  <c r="P39" i="12"/>
  <c r="K39" i="12"/>
  <c r="H39" i="12"/>
  <c r="M114" i="12" l="1"/>
  <c r="K59" i="12"/>
  <c r="I100" i="12"/>
  <c r="M115" i="12"/>
  <c r="M109" i="12"/>
  <c r="M110" i="12"/>
  <c r="M116" i="12"/>
  <c r="M111" i="12"/>
  <c r="M117" i="12"/>
  <c r="H95" i="12"/>
  <c r="H100" i="12" s="1"/>
  <c r="H108" i="12"/>
  <c r="H107" i="12" s="1"/>
  <c r="H106" i="12" s="1"/>
  <c r="K107" i="12"/>
  <c r="K106" i="12" s="1"/>
  <c r="P113" i="12"/>
  <c r="P107" i="12"/>
  <c r="P106" i="12" s="1"/>
  <c r="K100" i="12"/>
  <c r="K101" i="12" s="1"/>
  <c r="K102" i="12" s="1"/>
  <c r="I107" i="12"/>
  <c r="I106" i="12" s="1"/>
  <c r="L107" i="12"/>
  <c r="P100" i="12"/>
  <c r="H113" i="12"/>
  <c r="K113" i="12"/>
  <c r="L59" i="12"/>
  <c r="L100" i="12"/>
  <c r="I59" i="12"/>
  <c r="H59" i="12"/>
  <c r="M107" i="12" l="1"/>
  <c r="M113" i="12"/>
  <c r="P101" i="12"/>
  <c r="P102" i="12" s="1"/>
  <c r="K118" i="12"/>
  <c r="P118" i="12"/>
  <c r="H118" i="12"/>
  <c r="L101" i="12"/>
  <c r="L102" i="12" s="1"/>
  <c r="J108" i="12"/>
  <c r="J107" i="12" s="1"/>
  <c r="J106" i="12" s="1"/>
  <c r="J118" i="12" s="1"/>
  <c r="J100" i="12"/>
  <c r="J101" i="12" s="1"/>
  <c r="J102" i="12" s="1"/>
  <c r="I101" i="12"/>
  <c r="I102" i="12" s="1"/>
  <c r="H101" i="12"/>
  <c r="H102" i="12" l="1"/>
  <c r="L112" i="12"/>
  <c r="L106" i="12" l="1"/>
  <c r="M112" i="12"/>
  <c r="M106" i="12" s="1"/>
  <c r="M118" i="12" s="1"/>
  <c r="L113" i="12"/>
  <c r="I113" i="12"/>
  <c r="L118" i="12" l="1"/>
  <c r="I118" i="12"/>
  <c r="H108" i="10" l="1"/>
  <c r="H39" i="10" l="1"/>
  <c r="H95" i="10" l="1"/>
  <c r="I88" i="10" l="1"/>
  <c r="H88" i="10"/>
  <c r="I39" i="10" l="1"/>
  <c r="J39" i="10"/>
  <c r="I99" i="10" l="1"/>
  <c r="J99" i="10"/>
  <c r="H99" i="10"/>
  <c r="I95" i="10"/>
  <c r="J95" i="10"/>
  <c r="J88" i="10"/>
  <c r="I68" i="10"/>
  <c r="I69" i="10" s="1"/>
  <c r="J68" i="10"/>
  <c r="J69" i="10" s="1"/>
  <c r="H68" i="10"/>
  <c r="H69" i="10" s="1"/>
  <c r="I100" i="10" l="1"/>
  <c r="J100" i="10"/>
  <c r="H100" i="10"/>
  <c r="I58" i="10"/>
  <c r="J58" i="10"/>
  <c r="H58" i="10"/>
  <c r="H111" i="10"/>
  <c r="H112" i="10"/>
  <c r="H117" i="10"/>
  <c r="H116" i="10"/>
  <c r="H115" i="10"/>
  <c r="H114" i="10"/>
  <c r="H109" i="10"/>
  <c r="H110" i="10"/>
  <c r="H59" i="10" l="1"/>
  <c r="J59" i="10"/>
  <c r="I59" i="10"/>
  <c r="H113" i="10"/>
  <c r="H107" i="10"/>
  <c r="H106" i="10" s="1"/>
  <c r="H118" i="10" l="1"/>
  <c r="H101" i="10" l="1"/>
  <c r="H102" i="10" s="1"/>
  <c r="J117" i="10" l="1"/>
  <c r="I117" i="10"/>
  <c r="J116" i="10"/>
  <c r="I116" i="10"/>
  <c r="J115" i="10"/>
  <c r="I115" i="10"/>
  <c r="J114" i="10"/>
  <c r="I114" i="10"/>
  <c r="J112" i="10"/>
  <c r="I112" i="10"/>
  <c r="J111" i="10"/>
  <c r="I111" i="10"/>
  <c r="J110" i="10"/>
  <c r="I110" i="10"/>
  <c r="J109" i="10"/>
  <c r="I109" i="10"/>
  <c r="J108" i="10"/>
  <c r="J113" i="10" l="1"/>
  <c r="J107" i="10"/>
  <c r="J106" i="10" s="1"/>
  <c r="I107" i="10"/>
  <c r="I106" i="10" s="1"/>
  <c r="I113" i="10"/>
  <c r="J118" i="10" l="1"/>
  <c r="I101" i="10"/>
  <c r="I102" i="10" s="1"/>
  <c r="I118" i="10"/>
  <c r="J101" i="10"/>
  <c r="J102" i="10" s="1"/>
</calcChain>
</file>

<file path=xl/comments1.xml><?xml version="1.0" encoding="utf-8"?>
<comments xmlns="http://schemas.openxmlformats.org/spreadsheetml/2006/main">
  <authors>
    <author>Audra Cepiene</author>
  </authors>
  <commentList>
    <comment ref="D50" authorId="0" shapeId="0">
      <text>
        <r>
          <rPr>
            <sz val="9"/>
            <color indexed="81"/>
            <rFont val="Tahoma"/>
            <family val="2"/>
            <charset val="186"/>
          </rPr>
          <t xml:space="preserve">Planuojama įsigyti 16 vnt. garažų, kurie trukdo Pylimo gatvės tiesimui. Įsigijimo vertė paskaičiuota pagal Nekilnojamojo turto registro pateikiamas vidutines rinkos vertes 2018-01-01 dienai.
</t>
        </r>
      </text>
    </comment>
    <comment ref="D51" authorId="0" shapeId="0">
      <text>
        <r>
          <rPr>
            <sz val="9"/>
            <color indexed="81"/>
            <rFont val="Tahoma"/>
            <family val="2"/>
            <charset val="186"/>
          </rPr>
          <t xml:space="preserve">Planuojama įsigyti 2 garažus, kurie nuosavybės teise priklauso 2 fiziniams asmenims. </t>
        </r>
      </text>
    </comment>
    <comment ref="D52"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D53" authorId="0" shapeId="0">
      <text>
        <r>
          <rPr>
            <sz val="9"/>
            <color indexed="81"/>
            <rFont val="Tahoma"/>
            <family val="2"/>
            <charset val="186"/>
          </rPr>
          <t>planuojama paimti 4 sklypus LEZ plėtrai</t>
        </r>
      </text>
    </comment>
    <comment ref="D54" authorId="0" shapeId="0">
      <text>
        <r>
          <rPr>
            <sz val="9"/>
            <color indexed="81"/>
            <rFont val="Tahoma"/>
            <family val="2"/>
            <charset val="186"/>
          </rPr>
          <t>Panuojama įsigyti gyvenamąjį namą su negyvenamosiomis patalpomis Naujojo Uosto g. 5</t>
        </r>
      </text>
    </comment>
    <comment ref="D56" authorId="0" shapeId="0">
      <text>
        <r>
          <rPr>
            <sz val="9"/>
            <color indexed="81"/>
            <rFont val="Tahoma"/>
            <family val="2"/>
            <charset val="186"/>
          </rPr>
          <t xml:space="preserve">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E89" authorId="0" shape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E96"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List>
</comments>
</file>

<file path=xl/comments2.xml><?xml version="1.0" encoding="utf-8"?>
<comments xmlns="http://schemas.openxmlformats.org/spreadsheetml/2006/main">
  <authors>
    <author>Audra Cepiene</author>
  </authors>
  <commentList>
    <comment ref="D50" authorId="0" shapeId="0">
      <text>
        <r>
          <rPr>
            <sz val="9"/>
            <color indexed="81"/>
            <rFont val="Tahoma"/>
            <family val="2"/>
            <charset val="186"/>
          </rPr>
          <t xml:space="preserve">Planuojama įsigyti 16 vnt. garažų, kurie trukdo Pylimo gatvės tiesimui. Įsigijimo vertė paskaičiuota pagal Nekilnojamojo turto registro pateikiamas vidutines rinkos vertes 2018-01-01 dienai.
</t>
        </r>
      </text>
    </comment>
    <comment ref="D51" authorId="0" shapeId="0">
      <text>
        <r>
          <rPr>
            <sz val="9"/>
            <color indexed="81"/>
            <rFont val="Tahoma"/>
            <family val="2"/>
            <charset val="186"/>
          </rPr>
          <t xml:space="preserve">Planuojama įsigyti 2 garažus, kurie nuosavybės teise priklauso 2 fiziniams asmenims. </t>
        </r>
      </text>
    </comment>
    <comment ref="D52"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D53" authorId="0" shapeId="0">
      <text>
        <r>
          <rPr>
            <sz val="9"/>
            <color indexed="81"/>
            <rFont val="Tahoma"/>
            <family val="2"/>
            <charset val="186"/>
          </rPr>
          <t>planuojama paimti 4 sklypus LEZ plėtrai</t>
        </r>
      </text>
    </comment>
    <comment ref="D54" authorId="0" shapeId="0">
      <text>
        <r>
          <rPr>
            <sz val="9"/>
            <color indexed="81"/>
            <rFont val="Tahoma"/>
            <family val="2"/>
            <charset val="186"/>
          </rPr>
          <t>Panuojama įsigyti gyvenamąjį namą su negyvenamosiomis patalpomis Naujojo Uosto g. 5</t>
        </r>
      </text>
    </comment>
    <comment ref="D56" authorId="0" shapeId="0">
      <text>
        <r>
          <rPr>
            <sz val="9"/>
            <color indexed="81"/>
            <rFont val="Tahoma"/>
            <family val="2"/>
            <charset val="186"/>
          </rPr>
          <t xml:space="preserve">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E89" authorId="0" shape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E96"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H107" authorId="0" shapeId="0">
      <text>
        <r>
          <rPr>
            <b/>
            <sz val="9"/>
            <color indexed="81"/>
            <rFont val="Tahoma"/>
            <family val="2"/>
            <charset val="186"/>
          </rPr>
          <t>1010,1</t>
        </r>
        <r>
          <rPr>
            <sz val="9"/>
            <color indexed="81"/>
            <rFont val="Tahoma"/>
            <family val="2"/>
            <charset val="186"/>
          </rPr>
          <t xml:space="preserve">
</t>
        </r>
      </text>
    </comment>
    <comment ref="I107" authorId="0" shapeId="0">
      <text>
        <r>
          <rPr>
            <b/>
            <sz val="9"/>
            <color indexed="81"/>
            <rFont val="Tahoma"/>
            <family val="2"/>
            <charset val="186"/>
          </rPr>
          <t>1003,2</t>
        </r>
        <r>
          <rPr>
            <sz val="9"/>
            <color indexed="81"/>
            <rFont val="Tahoma"/>
            <family val="2"/>
            <charset val="186"/>
          </rPr>
          <t xml:space="preserve">
</t>
        </r>
      </text>
    </comment>
  </commentList>
</comments>
</file>

<file path=xl/sharedStrings.xml><?xml version="1.0" encoding="utf-8"?>
<sst xmlns="http://schemas.openxmlformats.org/spreadsheetml/2006/main" count="456" uniqueCount="178">
  <si>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</si>
  <si>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</si>
  <si>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</si>
  <si>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</si>
  <si>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</si>
  <si>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</si>
  <si>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</si>
  <si>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</si>
  <si>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</si>
  <si>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</si>
  <si>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</si>
  <si>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</si>
  <si>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</si>
  <si>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</si>
  <si>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</si>
  <si>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</si>
  <si>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</si>
  <si>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</si>
  <si>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</si>
  <si>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</si>
  <si>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</si>
  <si>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</si>
  <si>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</si>
  <si>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</si>
  <si>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</si>
  <si>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</si>
  <si>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</si>
  <si>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</si>
  <si>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</si>
  <si>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</si>
  <si>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</si>
  <si>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</si>
  <si>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</si>
  <si>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</si>
  <si>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 patvirtinta Klaipėdos miesto savivaldybės administracijos direktoriaus 2011-02-24 įsakymu Nr. AD1-384</t>
  </si>
  <si>
    <t>SB</t>
  </si>
  <si>
    <t>03</t>
  </si>
  <si>
    <t>MIESTO URBANISTINIO PLANAVIMO PROGRAMOS (NR. 01)</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</si>
  <si>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</si>
  <si>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</si>
  <si>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</si>
  <si>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</si>
  <si>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</si>
  <si>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</si>
  <si>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</si>
  <si>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</si>
  <si>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</si>
  <si>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</si>
  <si>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</si>
  <si>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</si>
  <si>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</si>
  <si>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</si>
  <si>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</si>
  <si>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</si>
  <si>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</si>
  <si>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t>Bendrojo plano parengimas</t>
  </si>
  <si>
    <t>P2.2.2.4</t>
  </si>
  <si>
    <t>P2.1.3.2</t>
  </si>
  <si>
    <t>Parengta galimybių studija, vnt.</t>
  </si>
  <si>
    <t>Suorganizuota paroda, vnt.</t>
  </si>
  <si>
    <t>Geoinformacinių sistemų (GIS) administravimas ir kontrolė:</t>
  </si>
  <si>
    <t>P2.4.3.2</t>
  </si>
  <si>
    <t>Paversta kitomis naudmenomis miško žemės, ha</t>
  </si>
  <si>
    <t>Kultūros paveldo objektų apskaitos, tvarkybos ir sklaidos dokumentacijos parengimas:</t>
  </si>
  <si>
    <t>Planas</t>
  </si>
  <si>
    <t>SB(ŽPL)</t>
  </si>
  <si>
    <t>Detaliųjų ir kitų planų rengimas:</t>
  </si>
  <si>
    <t>Žemės sklypų planų rengimas:</t>
  </si>
  <si>
    <t>Skulptūrų parko (buv. senųjų miesto kapinių) sutvarkymo techninio projekto parengimas</t>
  </si>
  <si>
    <t>Kultūros paveldo sklaida:</t>
  </si>
  <si>
    <t>Suorganizuotas renginys, vnt.</t>
  </si>
  <si>
    <t>Europos kultūros paveldo dienų renginio organizavimas</t>
  </si>
  <si>
    <t>Archeologinių tyrimų vykdymas Klaipėdos miesto teritorijoje</t>
  </si>
  <si>
    <t xml:space="preserve">Miško žemės keitimas kitomis naudmenomis inžinerinės infrastruktūros plėtrai:  </t>
  </si>
  <si>
    <t>Savivaldybės teritorijoje esančių geodezinių ženklų inventorizacija ir sunaikintų geodezinių ženklų atstatymas</t>
  </si>
  <si>
    <t>tūkst. Eur</t>
  </si>
  <si>
    <t>Girulių automobilių stovėjimo aikštelei įrengti ir gatvės tęsiniui tiesti</t>
  </si>
  <si>
    <t>Parengtas naujas Bendrasis planas, vnt.</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</si>
  <si>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</si>
  <si>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</si>
  <si>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Atstatyta geodezinių ženklų, vnt.</t>
  </si>
  <si>
    <t>Atlikta archeologinių tyrimų, vnt.</t>
  </si>
  <si>
    <t>Atnaujintų topografinių-inžinerinių nuotraukų kokybės tikrinimo programų, vnt.</t>
  </si>
  <si>
    <t>Atskirų žemės sklypų planų ir susijusių dokumentų parengimas</t>
  </si>
  <si>
    <t>2019-ųjų metų lėšų projektas</t>
  </si>
  <si>
    <t>2018-ieji metai</t>
  </si>
  <si>
    <t>2019-ieji metai</t>
  </si>
  <si>
    <t>WebGIS programų sukūrimas ir teminių žemėlapių viešinimas</t>
  </si>
  <si>
    <t>I. Kanto ir S. Daukanto skvero bei jame esančio memorialo sutvarkymo techninio projekto parengimas</t>
  </si>
  <si>
    <t>5</t>
  </si>
  <si>
    <t>P2.4.3.3</t>
  </si>
  <si>
    <t>Koreguota techninių projektų, vnt.</t>
  </si>
  <si>
    <t>Darnaus judumo plano parengimas</t>
  </si>
  <si>
    <t>Žemės sklypo Turgaus g. 24 detaliojo plano keitimas (Šv. Jono bažnyčios detalusis planas)</t>
  </si>
  <si>
    <t>Suorganizuota renginių, vnt.</t>
  </si>
  <si>
    <t>Parengtų programų ir teminių žemėlapių viešinimas pagal poreikį, proc.</t>
  </si>
  <si>
    <t>Planavimo dokumetų viešinimas ir sklaida</t>
  </si>
  <si>
    <t>Atlikta viso pastato fasadų atnaujinimo darbų. Užbaigtumas, proc.</t>
  </si>
  <si>
    <t>Kultūros paveldo objektų tvarkybos darbų vykdymas</t>
  </si>
  <si>
    <t>Parengta galimybių studijų, vnt.</t>
  </si>
  <si>
    <t>Pakeistas detalusis planas, vnt.</t>
  </si>
  <si>
    <t>P2.4.3.5</t>
  </si>
  <si>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</si>
  <si>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</si>
  <si>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Europos Sąjungos paramos lėšos </t>
    </r>
    <r>
      <rPr>
        <b/>
        <sz val="10"/>
        <color theme="1"/>
        <rFont val="Times New Roman"/>
        <family val="1"/>
        <charset val="186"/>
      </rPr>
      <t>ES</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</si>
  <si>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</si>
  <si>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</si>
  <si>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</si>
  <si>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</si>
  <si>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Parengtas Darnaus judumo planas, vnt.</t>
  </si>
  <si>
    <t>Kultūros paveldo objektų tvarkyba:</t>
  </si>
  <si>
    <t>Kompensacijų išmokėjimas už visuomenės poreikiams paimtą turtą ir turto įsigijimas infrastruktūros plėtrai:</t>
  </si>
  <si>
    <t>Teritorijos prie Labrenciškių g. ir Medelyno g. detaliojo plano, patvirtinto Klaipėdos miesto savivaldybės tarybos 2005 m. gruodžio 22 d. sprendimu Nr. T2-417, koregavimas</t>
  </si>
  <si>
    <t>Įgyvendinta rinkodaros priemonių, skirtų Bendrajam planui viešinti, vnt.</t>
  </si>
  <si>
    <t>Žemės visuomenės poreikiams paėmimas ir turto įsigijimas inžinerinės infrastruktūros plėtrai:</t>
  </si>
  <si>
    <t>SB(ES)</t>
  </si>
  <si>
    <t>Savivaldybės biudžetas, iš jo:</t>
  </si>
  <si>
    <t xml:space="preserve">Sutvarkyta kultūros paveldo objektų, vnt. </t>
  </si>
  <si>
    <t xml:space="preserve">Dokumentų paketo dėl Šv. Jono bažnyčios atstatymo projekto pripažinimo valstybei svarbiu ekonominiu projektu ir projektinių pasiūlymų su įveiklinimo koncepcija parengimas </t>
  </si>
  <si>
    <t>2020-ųjų metų lėšų projektas</t>
  </si>
  <si>
    <t>2020-ieji metai</t>
  </si>
  <si>
    <t>Išmokėta kompensacijų projektams, vnt.</t>
  </si>
  <si>
    <r>
      <t xml:space="preserve">Europos Sąjungos paramos lėšos, kurios įtrauktos į Savivaldybės biudžetą </t>
    </r>
    <r>
      <rPr>
        <b/>
        <sz val="10"/>
        <color theme="1"/>
        <rFont val="Times New Roman"/>
        <family val="1"/>
        <charset val="186"/>
      </rPr>
      <t>SB(ES)</t>
    </r>
  </si>
  <si>
    <t>2018-ųjų metų asignavimų planas</t>
  </si>
  <si>
    <t>Parengtas specialusis planas, vnt.</t>
  </si>
  <si>
    <t>Parengta detaliojo plano koregtūra, vnt.</t>
  </si>
  <si>
    <t>SB(VB)</t>
  </si>
  <si>
    <t>Parengta schema, vnt.</t>
  </si>
  <si>
    <t>Įvykdyta paslauga, vnt.</t>
  </si>
  <si>
    <r>
      <t xml:space="preserve">Valstybės biudžeto specialiosios tikslinės dotacijos lėšos </t>
    </r>
    <r>
      <rPr>
        <b/>
        <sz val="10"/>
        <color theme="1"/>
        <rFont val="Times New Roman"/>
        <family val="1"/>
        <charset val="186"/>
      </rPr>
      <t>SB(VB)</t>
    </r>
  </si>
  <si>
    <t xml:space="preserve">Leidinio apie Klaipėdos miesto architektūrą ir urbanistiką išleidimas ir architektūrinės parodos organizavimas </t>
  </si>
  <si>
    <t xml:space="preserve">Atskirų teritorijų perspektyvinio vystymo galimybių studijų rengimas </t>
  </si>
  <si>
    <t xml:space="preserve">Žemės sklypo Taikos pr. 54 detaliojo plano, patvirtinto Klaipėdos miesto savivaldybės tarybos 2007-08-02 sprendimu Nr. T2-252 koregavimas </t>
  </si>
  <si>
    <t xml:space="preserve">Jūrinio paveldo dekoratyvinio-informacinio ženklo sukūrimas ir jūrinio paveldo objektų paženklinimas Klaipėdoje </t>
  </si>
  <si>
    <t xml:space="preserve">Antrojo pasaulinio karo pakrantės, priešlėktuvinės gynybos baterijų sutvarkymo techninio projekto parengimas </t>
  </si>
  <si>
    <t>SB(L)</t>
  </si>
  <si>
    <t>Vykdyti paveldo objektų išsaugojimo priemones</t>
  </si>
  <si>
    <t>Klaipėdos miesto piliakalnių sutvarkymas</t>
  </si>
  <si>
    <t>Suremontuotas pastato (Turgaus g. 22) fasadas, kv. m</t>
  </si>
  <si>
    <r>
      <t xml:space="preserve">2018–2020 M. KLAIPĖDOS MIESTO SAVIVALDYBĖS </t>
    </r>
    <r>
      <rPr>
        <b/>
        <sz val="11"/>
        <rFont val="Times New Roman"/>
        <family val="1"/>
        <charset val="186"/>
      </rPr>
      <t xml:space="preserve">            </t>
    </r>
  </si>
  <si>
    <t xml:space="preserve">2018-ųjų metų asignavimų planas
</t>
  </si>
  <si>
    <t xml:space="preserve">Sutvarkytas Žardės piliakalnis (4 ha), vnt. </t>
  </si>
  <si>
    <t>48,8</t>
  </si>
  <si>
    <t>Pastato Liepų g. 7 fasadų atnaujinimas ir  kiti remonto darbai</t>
  </si>
  <si>
    <t>6</t>
  </si>
  <si>
    <t>Suremontuotos pastato (Aukštoji g. 13) patalpos, kub. m</t>
  </si>
  <si>
    <t>1. Garažų Didžioji Vandens g. 28 B;</t>
  </si>
  <si>
    <t>2. Kūlių Vartų g. 5A;</t>
  </si>
  <si>
    <t>3. Danės g. 6, Gluosnių skg. 6 ir Bangų g. 11;</t>
  </si>
  <si>
    <t>4. LEZ teritorijoje esantys 4 sklypai;</t>
  </si>
  <si>
    <t>5. Naujoji Uosto g. 5;</t>
  </si>
  <si>
    <t xml:space="preserve">Teritorijos tarp Danės upės, Neringos 1-osios g., sodų bendrijų „Dobilas“ ir „Neringa“ teritorijų bei Veterinarijos g. detaliojo plano rengimas </t>
  </si>
  <si>
    <t xml:space="preserve">Rytinės dalies B teritorijos (tarp Pajūrio g., kelio A13, Liepų g. ir Danės g.) susisiekimo infrastruktūros vystymo specialiojo plano parengimas </t>
  </si>
  <si>
    <t>6. Pilies g. 2</t>
  </si>
  <si>
    <t>Sąnaudų ir naudos analizės rengimas ir paimamo turto vertės nustatymas, žemės paėmimo visuomenės poreikiams projektų rengimas: 1. Pylimo g. rekonstruoti; 2. Bastionų komplekso (Jono kalnelio) apsaugai; 3. Bastionų g. tiesti; 4. Laisvosios ekonominės zonos (LEZ) teritorijai atlaisvinti; 5. Naujajai Uosto g. rekonstruoti; 6. Pilies g. rekonstruoti</t>
  </si>
  <si>
    <t>_______________________________</t>
  </si>
  <si>
    <t>100</t>
  </si>
  <si>
    <t>Klaipėdos miesto savivaldybės miesto urbanistinio planavimo programos (Nr. 01) aprašymo                                       priedas</t>
  </si>
  <si>
    <t>Lyginamasis variantas</t>
  </si>
  <si>
    <t>Skirtumas</t>
  </si>
  <si>
    <t>Paaiškinimas</t>
  </si>
  <si>
    <t>Siūlomas keisti 2018-ųjų metų asignavimų planas</t>
  </si>
  <si>
    <t>Siūlomas keisti 2019-ųjų metų  lėšų projektas</t>
  </si>
  <si>
    <t>Siūlomas keisti 2018 metų  asignavimų planas</t>
  </si>
  <si>
    <t>Siūlomas keisti 2020-ųjų metų  lėšų projektas</t>
  </si>
  <si>
    <t>Kvartalo prie Kosmonautų g. tęsinio (Šiaurės prospekto) iki Pievų g. ir Rokiškio g. detaliojo plano, patvirtinto Klaipėdos miesto tarybos 1999-04-01 sprendimu, Nr. 54, koregavimas</t>
  </si>
  <si>
    <t>Galimybių studijos dėl kapinių plėtros su papildymu dėl galimų krematoriumo Klaipėdos miesto ir priemiesčių teritorijoje statybos zonų nustatymo parengimas</t>
  </si>
  <si>
    <t xml:space="preserve">Žemės sklypo Taikos pr. 54 detaliojo plano, patvirtinto Klaipėdos miesto savivaldybės tarybos 2007-08-02 sprendimu Nr. T2-252, koregavimas </t>
  </si>
  <si>
    <t>Klaipėdos miesto rytinės dalies A teritorijos susisiekimo infrastruktūros vystymo specialiojo plano, patvirtinto Klaipėdos miesto savivaldybės administracijos direktoriaus 2015 m. spalio 12 d.  įsakymu Nr. AD1-2997, koregavimas</t>
  </si>
  <si>
    <t>Klaipėdos miesto rytinės dalies A teritorijos susisiekimo infrastruktūros vystymo specialiojo plano, patvirtinto Klaipėdos miesto savivaldybės administracijos direktoriaus 2015 m. spalio 12 d. įsakymu Nr. AD1-2997, koregavimas</t>
  </si>
  <si>
    <t xml:space="preserve">Klaipėdos senamiesčio ir naujamiesčio erdvių ir pastatų fasadų dekoratyvinio apšvietimo schemos parengimas </t>
  </si>
  <si>
    <t>Savivaldybei priklausančių pastatų – kultūros paveldo objektų remontas</t>
  </si>
  <si>
    <t>Restauruota atkurta fasado lipdinių, kv. m</t>
  </si>
  <si>
    <t>0</t>
  </si>
  <si>
    <t>2</t>
  </si>
  <si>
    <r>
      <rPr>
        <strike/>
        <sz val="10"/>
        <rFont val="Times New Roman"/>
        <family val="1"/>
        <charset val="186"/>
      </rPr>
      <t xml:space="preserve">Suorganizuotas architektūrinio projekto konkursas, </t>
    </r>
    <r>
      <rPr>
        <sz val="10"/>
        <rFont val="Times New Roman"/>
        <family val="1"/>
        <charset val="186"/>
      </rPr>
      <t>Parengti projektiniai pasiūlymai, vnt.</t>
    </r>
  </si>
  <si>
    <t>Parengti projektiniai pasiūlymai, vnt.</t>
  </si>
  <si>
    <t xml:space="preserve">Siūloma pakeisti vertinimo kriterijaus pavadinimą. Įgyvendinant priemonę buvo išdiskutuota, kad organizuoti architektūrinį konkursą nėra efektyvu, kol nėra parengti priešprojektiniai sprendiniai.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</si>
</sst>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
  </numFmts>
  <fonts count="33" x14ac:knownFonts="1">
    <font>
      <sz val="10"/>
      <name val="Arial"/>
      <charset val="186"/>
    </font>
    <font>
      <sz val="8"/>
      <name val="Arial"/>
      <family val="2"/>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b/>
      <sz val="9"/>
      <color indexed="81"/>
      <name val="Tahoma"/>
      <family val="2"/>
      <charset val="186"/>
    </font>
    <font>
      <sz val="10"/>
      <color rgb="FFFF0000"/>
      <name val="Times New Roman"/>
      <family val="1"/>
      <charset val="186"/>
    </font>
    <font>
      <i/>
      <sz val="10"/>
      <color theme="3"/>
      <name val="Times New Roman"/>
      <family val="1"/>
      <charset val="186"/>
    </font>
    <font>
      <sz val="10"/>
      <color theme="1"/>
      <name val="Times New Roman"/>
      <family val="1"/>
      <charset val="186"/>
    </font>
    <font>
      <sz val="10"/>
      <name val="Arial"/>
      <family val="2"/>
      <charset val="186"/>
    </font>
    <font>
      <sz val="10"/>
      <color theme="1"/>
      <name val="Arial"/>
      <family val="2"/>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8"/>
      <color theme="1"/>
      <name val="Times New Roman"/>
      <family val="1"/>
      <charset val="186"/>
    </font>
    <font>
      <i/>
      <sz val="10"/>
      <color theme="1"/>
      <name val="Times New Roman"/>
      <family val="1"/>
      <charset val="186"/>
    </font>
    <font>
      <sz val="7"/>
      <color theme="1"/>
      <name val="Times New Roman"/>
      <family val="1"/>
      <charset val="186"/>
    </font>
    <font>
      <b/>
      <sz val="10"/>
      <color theme="1"/>
      <name val="Arial"/>
      <family val="2"/>
      <charset val="186"/>
    </font>
    <font>
      <sz val="9"/>
      <color theme="1"/>
      <name val="Arial"/>
      <family val="2"/>
      <charset val="186"/>
    </font>
    <font>
      <sz val="11"/>
      <name val="Times New Roman"/>
      <family val="1"/>
      <charset val="186"/>
    </font>
    <font>
      <b/>
      <sz val="11"/>
      <name val="Times New Roman"/>
      <family val="1"/>
      <charset val="186"/>
    </font>
    <font>
      <i/>
      <sz val="9"/>
      <color theme="1"/>
      <name val="Times New Roman"/>
      <family val="1"/>
      <charset val="186"/>
    </font>
    <font>
      <sz val="10"/>
      <color rgb="FFFF0000"/>
      <name val="Calibri"/>
      <family val="2"/>
      <charset val="186"/>
      <scheme val="minor"/>
    </font>
    <font>
      <b/>
      <sz val="10"/>
      <color rgb="FFFF0000"/>
      <name val="Times New Roman"/>
      <family val="1"/>
      <charset val="186"/>
    </font>
    <font>
      <strike/>
      <sz val="10"/>
      <color rgb="FFFF0000"/>
      <name val="Times New Roman"/>
      <family val="1"/>
      <charset val="186"/>
    </font>
    <font>
      <sz val="18"/>
      <color rgb="FFFF0000"/>
      <name val="Times New Roman"/>
      <family val="1"/>
      <charset val="186"/>
    </font>
    <font>
      <b/>
      <sz val="9"/>
      <name val="Times New Roman"/>
      <family val="1"/>
      <charset val="186"/>
    </font>
    <font>
      <strike/>
      <sz val="1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s>
  <cellStyleXfs count="3">
    <xf numFmtId="0" fontId="0" fillId="0" borderId="0"/>
    <xf numFmtId="0" fontId="5" fillId="0" borderId="0"/>
    <xf numFmtId="43" fontId="12" fillId="0" borderId="0" applyFont="0" applyFill="0" applyBorder="0" applyAlignment="0" applyProtection="0"/>
  </cellStyleXfs>
  <cellXfs count="881">
    <xf numFmtId="0" fontId="0" fillId="0" borderId="0" xfId="0"/>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0" xfId="0" applyFont="1"/>
    <xf numFmtId="165" fontId="2" fillId="6" borderId="4" xfId="0" applyNumberFormat="1" applyFont="1" applyFill="1" applyBorder="1" applyAlignment="1">
      <alignment horizontal="center" vertical="top"/>
    </xf>
    <xf numFmtId="3" fontId="2" fillId="6" borderId="7" xfId="0" applyNumberFormat="1" applyFont="1" applyFill="1" applyBorder="1" applyAlignment="1">
      <alignment vertical="top" wrapText="1"/>
    </xf>
    <xf numFmtId="165" fontId="2" fillId="0" borderId="32" xfId="0" applyNumberFormat="1" applyFont="1" applyFill="1" applyBorder="1" applyAlignment="1">
      <alignment horizontal="left" vertical="top" wrapText="1"/>
    </xf>
    <xf numFmtId="165" fontId="2" fillId="0" borderId="7" xfId="0" applyNumberFormat="1" applyFont="1" applyFill="1" applyBorder="1" applyAlignment="1">
      <alignment vertical="top" wrapText="1"/>
    </xf>
    <xf numFmtId="165" fontId="2" fillId="6" borderId="33" xfId="0" applyNumberFormat="1" applyFont="1" applyFill="1" applyBorder="1" applyAlignment="1">
      <alignment horizontal="center" vertical="top"/>
    </xf>
    <xf numFmtId="1" fontId="2" fillId="0" borderId="16" xfId="0" applyNumberFormat="1" applyFont="1" applyFill="1" applyBorder="1" applyAlignment="1">
      <alignment horizontal="center" vertical="top" wrapText="1"/>
    </xf>
    <xf numFmtId="1" fontId="2" fillId="0" borderId="13" xfId="0" applyNumberFormat="1" applyFont="1" applyFill="1" applyBorder="1" applyAlignment="1">
      <alignment horizontal="center" vertical="top" wrapText="1"/>
    </xf>
    <xf numFmtId="1" fontId="2" fillId="3" borderId="39" xfId="0" applyNumberFormat="1" applyFont="1" applyFill="1" applyBorder="1" applyAlignment="1">
      <alignment horizontal="center" vertical="top" wrapText="1"/>
    </xf>
    <xf numFmtId="165" fontId="2" fillId="6" borderId="27" xfId="0" applyNumberFormat="1" applyFont="1" applyFill="1" applyBorder="1" applyAlignment="1">
      <alignment horizontal="justify" vertical="top"/>
    </xf>
    <xf numFmtId="3" fontId="2" fillId="6" borderId="13" xfId="0" applyNumberFormat="1" applyFont="1" applyFill="1" applyBorder="1" applyAlignment="1">
      <alignment horizontal="center" vertical="top"/>
    </xf>
    <xf numFmtId="3" fontId="2" fillId="6" borderId="28"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1" xfId="0" applyNumberFormat="1" applyFont="1" applyFill="1" applyBorder="1" applyAlignment="1">
      <alignment horizontal="center" vertical="top"/>
    </xf>
    <xf numFmtId="0" fontId="2" fillId="6" borderId="29" xfId="0" applyFont="1" applyFill="1" applyBorder="1" applyAlignment="1">
      <alignment horizontal="left" vertical="top" wrapText="1"/>
    </xf>
    <xf numFmtId="1" fontId="2" fillId="3" borderId="37" xfId="0" applyNumberFormat="1" applyFont="1" applyFill="1" applyBorder="1" applyAlignment="1">
      <alignment horizontal="center" vertical="top" wrapText="1"/>
    </xf>
    <xf numFmtId="1" fontId="2" fillId="6" borderId="28" xfId="0" applyNumberFormat="1" applyFont="1" applyFill="1" applyBorder="1" applyAlignment="1">
      <alignment horizontal="center" vertical="top" wrapText="1"/>
    </xf>
    <xf numFmtId="1" fontId="2" fillId="6" borderId="16" xfId="0" applyNumberFormat="1" applyFont="1" applyFill="1" applyBorder="1" applyAlignment="1">
      <alignment horizontal="center" vertical="top" wrapText="1"/>
    </xf>
    <xf numFmtId="165" fontId="2" fillId="6" borderId="51" xfId="0" applyNumberFormat="1" applyFont="1" applyFill="1" applyBorder="1" applyAlignment="1">
      <alignment vertical="top" wrapText="1"/>
    </xf>
    <xf numFmtId="165" fontId="2" fillId="3" borderId="29" xfId="0" applyNumberFormat="1" applyFont="1" applyFill="1" applyBorder="1" applyAlignment="1">
      <alignment horizontal="left" vertical="top" wrapText="1"/>
    </xf>
    <xf numFmtId="1" fontId="2" fillId="0" borderId="34" xfId="0" applyNumberFormat="1" applyFont="1" applyFill="1" applyBorder="1" applyAlignment="1">
      <alignment horizontal="center" vertical="top" wrapText="1"/>
    </xf>
    <xf numFmtId="165" fontId="2" fillId="0" borderId="29" xfId="0" applyNumberFormat="1" applyFont="1" applyFill="1" applyBorder="1" applyAlignment="1">
      <alignment vertical="top" wrapText="1"/>
    </xf>
    <xf numFmtId="0" fontId="11" fillId="6" borderId="33" xfId="0" applyFont="1" applyFill="1" applyBorder="1" applyAlignment="1">
      <alignment horizontal="center" vertical="top"/>
    </xf>
    <xf numFmtId="0" fontId="2" fillId="6" borderId="51" xfId="0" applyFont="1" applyFill="1" applyBorder="1" applyAlignment="1">
      <alignment vertical="top" wrapText="1"/>
    </xf>
    <xf numFmtId="0" fontId="10" fillId="6" borderId="29" xfId="0" applyFont="1" applyFill="1" applyBorder="1" applyAlignment="1">
      <alignment horizontal="left" wrapText="1"/>
    </xf>
    <xf numFmtId="165" fontId="2" fillId="6" borderId="27" xfId="0" applyNumberFormat="1" applyFont="1" applyFill="1" applyBorder="1" applyAlignment="1">
      <alignment vertical="top" wrapText="1"/>
    </xf>
    <xf numFmtId="0" fontId="2" fillId="6" borderId="15" xfId="0" applyFont="1" applyFill="1" applyBorder="1" applyAlignment="1">
      <alignment horizontal="left" vertical="top" wrapText="1"/>
    </xf>
    <xf numFmtId="165" fontId="11" fillId="6" borderId="33" xfId="0" applyNumberFormat="1" applyFont="1" applyFill="1" applyBorder="1" applyAlignment="1">
      <alignment horizontal="center" vertical="top"/>
    </xf>
    <xf numFmtId="0" fontId="2" fillId="6" borderId="38" xfId="0" applyFont="1" applyFill="1" applyBorder="1" applyAlignment="1">
      <alignment horizontal="left" vertical="top" wrapText="1"/>
    </xf>
    <xf numFmtId="0" fontId="11" fillId="0" borderId="0" xfId="0" applyFont="1" applyAlignment="1">
      <alignment vertical="top"/>
    </xf>
    <xf numFmtId="0" fontId="11" fillId="0" borderId="0" xfId="0" applyFont="1" applyBorder="1" applyAlignment="1">
      <alignment vertical="top"/>
    </xf>
    <xf numFmtId="0" fontId="11" fillId="0" borderId="0" xfId="0" applyFont="1" applyAlignment="1">
      <alignment vertical="center"/>
    </xf>
    <xf numFmtId="0" fontId="11" fillId="0" borderId="0" xfId="0" applyNumberFormat="1" applyFont="1" applyAlignment="1">
      <alignment vertical="top"/>
    </xf>
    <xf numFmtId="0" fontId="11" fillId="0" borderId="0" xfId="0" applyFont="1" applyAlignment="1">
      <alignment horizontal="center" vertical="top"/>
    </xf>
    <xf numFmtId="0" fontId="18" fillId="0" borderId="0" xfId="0" applyFont="1"/>
    <xf numFmtId="49" fontId="15" fillId="9" borderId="12" xfId="0" applyNumberFormat="1" applyFont="1" applyFill="1" applyBorder="1" applyAlignment="1">
      <alignment horizontal="center" vertical="top" wrapText="1"/>
    </xf>
    <xf numFmtId="49" fontId="15" fillId="9" borderId="12" xfId="0" applyNumberFormat="1" applyFont="1" applyFill="1" applyBorder="1" applyAlignment="1">
      <alignment horizontal="center" vertical="top"/>
    </xf>
    <xf numFmtId="49" fontId="15" fillId="2" borderId="1" xfId="0" applyNumberFormat="1" applyFont="1" applyFill="1" applyBorder="1" applyAlignment="1">
      <alignment horizontal="center" vertical="top"/>
    </xf>
    <xf numFmtId="49" fontId="15" fillId="6" borderId="27" xfId="0" applyNumberFormat="1" applyFont="1" applyFill="1" applyBorder="1" applyAlignment="1">
      <alignment horizontal="center" vertical="top"/>
    </xf>
    <xf numFmtId="0" fontId="15" fillId="6" borderId="32" xfId="0" applyFont="1" applyFill="1" applyBorder="1" applyAlignment="1">
      <alignment horizontal="center" vertical="center" wrapText="1"/>
    </xf>
    <xf numFmtId="3" fontId="15" fillId="6" borderId="37" xfId="0" applyNumberFormat="1" applyFont="1" applyFill="1" applyBorder="1" applyAlignment="1">
      <alignment horizontal="center" vertical="top"/>
    </xf>
    <xf numFmtId="165" fontId="11" fillId="6" borderId="18" xfId="0" applyNumberFormat="1" applyFont="1" applyFill="1" applyBorder="1" applyAlignment="1">
      <alignment horizontal="center" vertical="top"/>
    </xf>
    <xf numFmtId="165" fontId="11" fillId="6" borderId="51" xfId="0" applyNumberFormat="1" applyFont="1" applyFill="1" applyBorder="1" applyAlignment="1">
      <alignment horizontal="center" vertical="top"/>
    </xf>
    <xf numFmtId="165" fontId="11" fillId="6" borderId="16" xfId="0" applyNumberFormat="1" applyFont="1" applyFill="1" applyBorder="1" applyAlignment="1">
      <alignment horizontal="center" vertical="top"/>
    </xf>
    <xf numFmtId="165" fontId="11" fillId="6" borderId="52" xfId="0" applyNumberFormat="1" applyFont="1" applyFill="1" applyBorder="1" applyAlignment="1">
      <alignment horizontal="center" vertical="top"/>
    </xf>
    <xf numFmtId="165" fontId="11" fillId="6" borderId="69" xfId="0" applyNumberFormat="1" applyFont="1" applyFill="1" applyBorder="1" applyAlignment="1">
      <alignment horizontal="center" vertical="top"/>
    </xf>
    <xf numFmtId="165" fontId="11" fillId="6" borderId="4" xfId="0" applyNumberFormat="1" applyFont="1" applyFill="1" applyBorder="1" applyAlignment="1">
      <alignment horizontal="center" vertical="top"/>
    </xf>
    <xf numFmtId="165" fontId="11" fillId="6" borderId="13" xfId="0" applyNumberFormat="1" applyFont="1" applyFill="1" applyBorder="1" applyAlignment="1">
      <alignment horizontal="center" vertical="top"/>
    </xf>
    <xf numFmtId="165" fontId="11" fillId="6" borderId="0" xfId="0" applyNumberFormat="1" applyFont="1" applyFill="1" applyBorder="1" applyAlignment="1">
      <alignment horizontal="center" vertical="top"/>
    </xf>
    <xf numFmtId="165" fontId="11" fillId="6" borderId="42" xfId="0" applyNumberFormat="1" applyFont="1" applyFill="1" applyBorder="1" applyAlignment="1">
      <alignment horizontal="center" vertical="top"/>
    </xf>
    <xf numFmtId="165" fontId="11" fillId="6" borderId="61" xfId="0" applyNumberFormat="1" applyFont="1" applyFill="1" applyBorder="1" applyAlignment="1">
      <alignment horizontal="center" vertical="top"/>
    </xf>
    <xf numFmtId="165" fontId="11" fillId="6" borderId="64" xfId="0" applyNumberFormat="1" applyFont="1" applyFill="1" applyBorder="1" applyAlignment="1">
      <alignment horizontal="center" vertical="top"/>
    </xf>
    <xf numFmtId="165" fontId="11" fillId="6" borderId="62" xfId="0" applyNumberFormat="1" applyFont="1" applyFill="1" applyBorder="1" applyAlignment="1">
      <alignment horizontal="center" vertical="top"/>
    </xf>
    <xf numFmtId="165" fontId="11" fillId="6" borderId="70" xfId="0" applyNumberFormat="1" applyFont="1" applyFill="1" applyBorder="1" applyAlignment="1">
      <alignment horizontal="center" vertical="top"/>
    </xf>
    <xf numFmtId="165" fontId="11" fillId="6" borderId="19" xfId="0" applyNumberFormat="1" applyFont="1" applyFill="1" applyBorder="1" applyAlignment="1">
      <alignment horizontal="center" vertical="top"/>
    </xf>
    <xf numFmtId="165" fontId="11" fillId="6" borderId="49" xfId="0" applyNumberFormat="1" applyFont="1" applyFill="1" applyBorder="1" applyAlignment="1">
      <alignment horizontal="center" vertical="top"/>
    </xf>
    <xf numFmtId="165" fontId="11" fillId="6" borderId="1" xfId="0" applyNumberFormat="1" applyFont="1" applyFill="1" applyBorder="1" applyAlignment="1">
      <alignment horizontal="center" vertical="top"/>
    </xf>
    <xf numFmtId="0" fontId="11" fillId="0" borderId="0" xfId="0" applyFont="1" applyFill="1" applyBorder="1" applyAlignment="1">
      <alignment vertical="top"/>
    </xf>
    <xf numFmtId="165" fontId="11" fillId="6" borderId="20" xfId="0" applyNumberFormat="1" applyFont="1" applyFill="1" applyBorder="1" applyAlignment="1">
      <alignment horizontal="center" vertical="top"/>
    </xf>
    <xf numFmtId="165" fontId="11" fillId="6" borderId="59" xfId="0" applyNumberFormat="1" applyFont="1" applyFill="1" applyBorder="1" applyAlignment="1">
      <alignment horizontal="center" vertical="top"/>
    </xf>
    <xf numFmtId="165" fontId="11" fillId="6" borderId="28" xfId="0" applyNumberFormat="1" applyFont="1" applyFill="1" applyBorder="1" applyAlignment="1">
      <alignment horizontal="center" vertical="top"/>
    </xf>
    <xf numFmtId="165" fontId="11" fillId="6" borderId="60" xfId="0" applyNumberFormat="1" applyFont="1" applyFill="1" applyBorder="1" applyAlignment="1">
      <alignment horizontal="center" vertical="top"/>
    </xf>
    <xf numFmtId="165" fontId="11" fillId="6" borderId="43" xfId="0" applyNumberFormat="1" applyFont="1" applyFill="1" applyBorder="1" applyAlignment="1">
      <alignment horizontal="center" vertical="top"/>
    </xf>
    <xf numFmtId="0" fontId="13" fillId="0" borderId="33" xfId="0" applyFont="1" applyBorder="1" applyAlignment="1">
      <alignment vertical="top" wrapText="1"/>
    </xf>
    <xf numFmtId="3" fontId="11" fillId="0" borderId="14" xfId="0" applyNumberFormat="1" applyFont="1" applyFill="1" applyBorder="1" applyAlignment="1">
      <alignment horizontal="center" vertical="top" wrapText="1"/>
    </xf>
    <xf numFmtId="164" fontId="11" fillId="0" borderId="0" xfId="0" applyNumberFormat="1" applyFont="1" applyBorder="1" applyAlignment="1">
      <alignment vertical="top"/>
    </xf>
    <xf numFmtId="165" fontId="11" fillId="0" borderId="20" xfId="0" applyNumberFormat="1" applyFont="1" applyBorder="1" applyAlignment="1">
      <alignment horizontal="center" vertical="top"/>
    </xf>
    <xf numFmtId="0" fontId="11" fillId="0" borderId="0" xfId="0" applyFont="1" applyBorder="1" applyAlignment="1">
      <alignment horizontal="left" vertical="top"/>
    </xf>
    <xf numFmtId="3" fontId="11" fillId="6" borderId="33" xfId="0" applyNumberFormat="1" applyFont="1" applyFill="1" applyBorder="1" applyAlignment="1">
      <alignment horizontal="center" vertical="top"/>
    </xf>
    <xf numFmtId="3" fontId="11" fillId="6" borderId="7" xfId="0" applyNumberFormat="1" applyFont="1" applyFill="1" applyBorder="1" applyAlignment="1">
      <alignment vertical="top" wrapText="1"/>
    </xf>
    <xf numFmtId="3" fontId="11" fillId="6" borderId="37" xfId="0" applyNumberFormat="1" applyFont="1" applyFill="1" applyBorder="1" applyAlignment="1">
      <alignment horizontal="center" vertical="top"/>
    </xf>
    <xf numFmtId="3" fontId="11" fillId="6" borderId="13" xfId="0" applyNumberFormat="1" applyFont="1" applyFill="1" applyBorder="1" applyAlignment="1">
      <alignment horizontal="center" vertical="top"/>
    </xf>
    <xf numFmtId="3" fontId="11" fillId="6" borderId="42" xfId="0" applyNumberFormat="1" applyFont="1" applyFill="1" applyBorder="1" applyAlignment="1">
      <alignment horizontal="center" vertical="top"/>
    </xf>
    <xf numFmtId="3" fontId="11" fillId="6" borderId="59" xfId="0" applyNumberFormat="1" applyFont="1" applyFill="1" applyBorder="1" applyAlignment="1">
      <alignment horizontal="center" vertical="top"/>
    </xf>
    <xf numFmtId="3" fontId="11" fillId="6" borderId="29" xfId="0" applyNumberFormat="1" applyFont="1" applyFill="1" applyBorder="1" applyAlignment="1">
      <alignment vertical="top" wrapText="1"/>
    </xf>
    <xf numFmtId="3" fontId="11" fillId="6" borderId="34" xfId="0" applyNumberFormat="1" applyFont="1" applyFill="1" applyBorder="1" applyAlignment="1">
      <alignment horizontal="center" vertical="top"/>
    </xf>
    <xf numFmtId="3" fontId="11" fillId="6" borderId="28" xfId="0" applyNumberFormat="1" applyFont="1" applyFill="1" applyBorder="1" applyAlignment="1">
      <alignment horizontal="center" vertical="top"/>
    </xf>
    <xf numFmtId="3" fontId="11" fillId="6" borderId="43" xfId="0" applyNumberFormat="1" applyFont="1" applyFill="1" applyBorder="1" applyAlignment="1">
      <alignment horizontal="center" vertical="top"/>
    </xf>
    <xf numFmtId="3" fontId="11" fillId="3" borderId="39" xfId="0" applyNumberFormat="1" applyFont="1" applyFill="1" applyBorder="1" applyAlignment="1">
      <alignment horizontal="center" vertical="top"/>
    </xf>
    <xf numFmtId="3" fontId="11" fillId="3" borderId="16" xfId="0" applyNumberFormat="1" applyFont="1" applyFill="1" applyBorder="1" applyAlignment="1">
      <alignment horizontal="center" vertical="top"/>
    </xf>
    <xf numFmtId="3" fontId="11" fillId="3" borderId="69" xfId="0" applyNumberFormat="1" applyFont="1" applyFill="1" applyBorder="1" applyAlignment="1">
      <alignment horizontal="center" vertical="top"/>
    </xf>
    <xf numFmtId="3" fontId="11" fillId="3" borderId="70" xfId="0" applyNumberFormat="1" applyFont="1" applyFill="1" applyBorder="1" applyAlignment="1">
      <alignment horizontal="center" vertical="top"/>
    </xf>
    <xf numFmtId="3" fontId="11" fillId="3" borderId="37" xfId="0" applyNumberFormat="1" applyFont="1" applyFill="1" applyBorder="1" applyAlignment="1">
      <alignment horizontal="center" vertical="top"/>
    </xf>
    <xf numFmtId="3" fontId="11" fillId="3" borderId="13" xfId="0" applyNumberFormat="1" applyFont="1" applyFill="1" applyBorder="1" applyAlignment="1">
      <alignment horizontal="center" vertical="top"/>
    </xf>
    <xf numFmtId="3" fontId="11" fillId="3" borderId="42" xfId="0" applyNumberFormat="1" applyFont="1" applyFill="1" applyBorder="1" applyAlignment="1">
      <alignment horizontal="center" vertical="top"/>
    </xf>
    <xf numFmtId="3" fontId="11" fillId="0" borderId="0" xfId="0" applyNumberFormat="1" applyFont="1" applyBorder="1" applyAlignment="1">
      <alignment horizontal="left" vertical="top"/>
    </xf>
    <xf numFmtId="0" fontId="11" fillId="6" borderId="59" xfId="0" applyFont="1" applyFill="1" applyBorder="1" applyAlignment="1">
      <alignment horizontal="center" vertical="top"/>
    </xf>
    <xf numFmtId="165" fontId="15" fillId="2" borderId="58" xfId="0" applyNumberFormat="1" applyFont="1" applyFill="1" applyBorder="1" applyAlignment="1">
      <alignment horizontal="center" vertical="top"/>
    </xf>
    <xf numFmtId="165" fontId="15" fillId="2" borderId="22" xfId="0" applyNumberFormat="1" applyFont="1" applyFill="1" applyBorder="1" applyAlignment="1">
      <alignment horizontal="center" vertical="top"/>
    </xf>
    <xf numFmtId="49" fontId="15" fillId="9" borderId="35" xfId="0" applyNumberFormat="1" applyFont="1" applyFill="1" applyBorder="1" applyAlignment="1">
      <alignment horizontal="center" vertical="top"/>
    </xf>
    <xf numFmtId="49" fontId="15" fillId="2" borderId="3" xfId="0" applyNumberFormat="1" applyFont="1" applyFill="1" applyBorder="1" applyAlignment="1">
      <alignment horizontal="center" vertical="top"/>
    </xf>
    <xf numFmtId="0" fontId="15" fillId="0" borderId="48" xfId="0" applyFont="1" applyBorder="1" applyAlignment="1">
      <alignment vertical="top"/>
    </xf>
    <xf numFmtId="0" fontId="15" fillId="3" borderId="6" xfId="0" applyFont="1" applyFill="1" applyBorder="1" applyAlignment="1">
      <alignment horizontal="left" vertical="top" wrapText="1"/>
    </xf>
    <xf numFmtId="3" fontId="15" fillId="3" borderId="24" xfId="0" applyNumberFormat="1" applyFont="1" applyFill="1" applyBorder="1" applyAlignment="1">
      <alignment horizontal="center" vertical="top" wrapText="1"/>
    </xf>
    <xf numFmtId="3" fontId="15" fillId="3" borderId="44" xfId="0" applyNumberFormat="1" applyFont="1" applyFill="1" applyBorder="1" applyAlignment="1">
      <alignment horizontal="center" vertical="top" wrapText="1"/>
    </xf>
    <xf numFmtId="3" fontId="11" fillId="6" borderId="16" xfId="0" applyNumberFormat="1" applyFont="1" applyFill="1" applyBorder="1" applyAlignment="1">
      <alignment horizontal="center" vertical="top"/>
    </xf>
    <xf numFmtId="3" fontId="11" fillId="6" borderId="69" xfId="0" applyNumberFormat="1" applyFont="1" applyFill="1" applyBorder="1" applyAlignment="1">
      <alignment horizontal="center" vertical="top"/>
    </xf>
    <xf numFmtId="0" fontId="11" fillId="6" borderId="33" xfId="0" applyFont="1" applyFill="1" applyBorder="1" applyAlignment="1">
      <alignment vertical="top" wrapText="1"/>
    </xf>
    <xf numFmtId="3" fontId="11" fillId="6" borderId="1" xfId="0" applyNumberFormat="1" applyFont="1" applyFill="1" applyBorder="1" applyAlignment="1">
      <alignment horizontal="center" vertical="top"/>
    </xf>
    <xf numFmtId="3" fontId="11" fillId="6" borderId="53" xfId="0" applyNumberFormat="1" applyFont="1" applyFill="1" applyBorder="1" applyAlignment="1">
      <alignment horizontal="center" vertical="top"/>
    </xf>
    <xf numFmtId="49" fontId="15" fillId="9" borderId="36" xfId="0" applyNumberFormat="1" applyFont="1" applyFill="1" applyBorder="1" applyAlignment="1">
      <alignment horizontal="center" vertical="top"/>
    </xf>
    <xf numFmtId="165" fontId="15" fillId="2" borderId="21" xfId="0" applyNumberFormat="1" applyFont="1" applyFill="1" applyBorder="1" applyAlignment="1">
      <alignment horizontal="center" vertical="top"/>
    </xf>
    <xf numFmtId="165" fontId="15" fillId="2" borderId="36" xfId="0" applyNumberFormat="1" applyFont="1" applyFill="1" applyBorder="1" applyAlignment="1">
      <alignment horizontal="center" vertical="top"/>
    </xf>
    <xf numFmtId="165" fontId="15" fillId="2" borderId="3" xfId="0" applyNumberFormat="1" applyFont="1" applyFill="1" applyBorder="1" applyAlignment="1">
      <alignment horizontal="center" vertical="top"/>
    </xf>
    <xf numFmtId="165" fontId="15" fillId="2" borderId="56" xfId="0" applyNumberFormat="1" applyFont="1" applyFill="1" applyBorder="1" applyAlignment="1">
      <alignment horizontal="center" vertical="top"/>
    </xf>
    <xf numFmtId="0" fontId="11" fillId="0" borderId="48" xfId="0" applyFont="1" applyFill="1" applyBorder="1" applyAlignment="1">
      <alignment horizontal="center" vertical="top"/>
    </xf>
    <xf numFmtId="0" fontId="16" fillId="0" borderId="7" xfId="0" applyFont="1" applyFill="1" applyBorder="1" applyAlignment="1">
      <alignment horizontal="center" vertical="center" textRotation="90" wrapText="1"/>
    </xf>
    <xf numFmtId="0" fontId="11" fillId="0" borderId="49" xfId="0" applyFont="1" applyFill="1" applyBorder="1" applyAlignment="1">
      <alignment horizontal="center" vertical="top"/>
    </xf>
    <xf numFmtId="0" fontId="16" fillId="6" borderId="33" xfId="0" applyFont="1" applyFill="1" applyBorder="1" applyAlignment="1">
      <alignment horizontal="center" vertical="center" textRotation="90" wrapText="1"/>
    </xf>
    <xf numFmtId="0" fontId="14" fillId="8" borderId="26" xfId="0" applyFont="1" applyFill="1" applyBorder="1" applyAlignment="1">
      <alignment horizontal="center" vertical="top"/>
    </xf>
    <xf numFmtId="165" fontId="15" fillId="8" borderId="26" xfId="0" applyNumberFormat="1" applyFont="1" applyFill="1" applyBorder="1" applyAlignment="1">
      <alignment horizontal="center" vertical="top"/>
    </xf>
    <xf numFmtId="165" fontId="15" fillId="8" borderId="40" xfId="0" applyNumberFormat="1" applyFont="1" applyFill="1" applyBorder="1" applyAlignment="1">
      <alignment horizontal="center" vertical="top"/>
    </xf>
    <xf numFmtId="0" fontId="11" fillId="0" borderId="59" xfId="0" applyFont="1" applyFill="1" applyBorder="1" applyAlignment="1">
      <alignment horizontal="center" vertical="top"/>
    </xf>
    <xf numFmtId="165" fontId="15" fillId="9" borderId="21" xfId="0" applyNumberFormat="1" applyFont="1" applyFill="1" applyBorder="1" applyAlignment="1">
      <alignment horizontal="center" vertical="top"/>
    </xf>
    <xf numFmtId="49" fontId="15" fillId="4" borderId="35" xfId="0" applyNumberFormat="1" applyFont="1" applyFill="1" applyBorder="1" applyAlignment="1">
      <alignment horizontal="center" vertical="top"/>
    </xf>
    <xf numFmtId="165" fontId="15" fillId="4" borderId="40" xfId="0" applyNumberFormat="1" applyFont="1" applyFill="1" applyBorder="1" applyAlignment="1">
      <alignment horizontal="center" vertical="top"/>
    </xf>
    <xf numFmtId="0" fontId="11" fillId="0" borderId="0" xfId="0" applyFont="1" applyFill="1" applyAlignment="1">
      <alignment vertical="top"/>
    </xf>
    <xf numFmtId="0" fontId="11" fillId="3" borderId="0" xfId="0" applyFont="1" applyFill="1" applyAlignment="1">
      <alignment vertical="top"/>
    </xf>
    <xf numFmtId="49" fontId="15"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xf>
    <xf numFmtId="0" fontId="15" fillId="0" borderId="5" xfId="0" applyFont="1" applyBorder="1" applyAlignment="1">
      <alignment horizontal="center" vertical="center" wrapText="1"/>
    </xf>
    <xf numFmtId="164" fontId="11" fillId="0" borderId="0" xfId="0" applyNumberFormat="1" applyFont="1" applyAlignment="1">
      <alignment vertical="top"/>
    </xf>
    <xf numFmtId="165" fontId="11" fillId="0" borderId="0" xfId="0" applyNumberFormat="1" applyFont="1" applyAlignment="1">
      <alignment vertical="top"/>
    </xf>
    <xf numFmtId="3" fontId="11" fillId="0" borderId="0" xfId="0" applyNumberFormat="1" applyFont="1" applyAlignment="1">
      <alignment vertical="top"/>
    </xf>
    <xf numFmtId="3" fontId="2" fillId="6" borderId="0" xfId="0" applyNumberFormat="1" applyFont="1" applyFill="1" applyBorder="1" applyAlignment="1">
      <alignment horizontal="center" vertical="top"/>
    </xf>
    <xf numFmtId="165" fontId="15" fillId="4" borderId="5" xfId="0" applyNumberFormat="1" applyFont="1" applyFill="1" applyBorder="1" applyAlignment="1">
      <alignment horizontal="center" vertical="top"/>
    </xf>
    <xf numFmtId="165" fontId="11" fillId="8" borderId="20" xfId="0" applyNumberFormat="1" applyFont="1" applyFill="1" applyBorder="1" applyAlignment="1">
      <alignment horizontal="center" vertical="top"/>
    </xf>
    <xf numFmtId="165" fontId="15" fillId="4" borderId="20" xfId="0" applyNumberFormat="1" applyFont="1" applyFill="1" applyBorder="1" applyAlignment="1">
      <alignment horizontal="center" vertical="top"/>
    </xf>
    <xf numFmtId="0" fontId="13" fillId="0" borderId="33" xfId="0" applyFont="1" applyBorder="1" applyAlignment="1">
      <alignment vertical="top"/>
    </xf>
    <xf numFmtId="1" fontId="11" fillId="3" borderId="17" xfId="0" applyNumberFormat="1" applyFont="1" applyFill="1" applyBorder="1" applyAlignment="1">
      <alignment horizontal="center" vertical="top" wrapText="1"/>
    </xf>
    <xf numFmtId="1" fontId="11" fillId="3" borderId="15" xfId="0" applyNumberFormat="1" applyFont="1" applyFill="1" applyBorder="1" applyAlignment="1">
      <alignment horizontal="center" vertical="top" wrapText="1"/>
    </xf>
    <xf numFmtId="1" fontId="11" fillId="6" borderId="17" xfId="0" applyNumberFormat="1" applyFont="1" applyFill="1" applyBorder="1" applyAlignment="1">
      <alignment horizontal="center" vertical="top" wrapText="1"/>
    </xf>
    <xf numFmtId="1" fontId="11" fillId="6" borderId="15" xfId="0" applyNumberFormat="1" applyFont="1" applyFill="1" applyBorder="1" applyAlignment="1">
      <alignment horizontal="center" vertical="top" wrapText="1"/>
    </xf>
    <xf numFmtId="1" fontId="11" fillId="0" borderId="17" xfId="0" applyNumberFormat="1" applyFont="1" applyFill="1" applyBorder="1" applyAlignment="1">
      <alignment horizontal="center" vertical="top" wrapText="1"/>
    </xf>
    <xf numFmtId="1" fontId="11" fillId="0" borderId="15"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xf>
    <xf numFmtId="1" fontId="2" fillId="6" borderId="52" xfId="0" applyNumberFormat="1" applyFont="1" applyFill="1" applyBorder="1" applyAlignment="1">
      <alignment horizontal="center" vertical="top" wrapText="1"/>
    </xf>
    <xf numFmtId="1" fontId="2" fillId="6" borderId="0" xfId="0" applyNumberFormat="1" applyFont="1" applyFill="1" applyBorder="1" applyAlignment="1">
      <alignment horizontal="center" vertical="top" wrapText="1"/>
    </xf>
    <xf numFmtId="1" fontId="2" fillId="0" borderId="52"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49" fontId="15" fillId="9" borderId="8" xfId="0" applyNumberFormat="1" applyFont="1" applyFill="1" applyBorder="1" applyAlignment="1">
      <alignment horizontal="center" vertical="top"/>
    </xf>
    <xf numFmtId="0" fontId="11" fillId="6" borderId="6" xfId="0" applyFont="1" applyFill="1" applyBorder="1" applyAlignment="1">
      <alignment horizontal="left" vertical="top" wrapText="1"/>
    </xf>
    <xf numFmtId="3" fontId="11" fillId="3" borderId="28" xfId="0" applyNumberFormat="1" applyFont="1" applyFill="1" applyBorder="1" applyAlignment="1">
      <alignment horizontal="center" vertical="top"/>
    </xf>
    <xf numFmtId="3" fontId="11" fillId="3" borderId="43" xfId="0" applyNumberFormat="1" applyFont="1" applyFill="1" applyBorder="1" applyAlignment="1">
      <alignment horizontal="center" vertical="top"/>
    </xf>
    <xf numFmtId="165" fontId="15" fillId="8" borderId="58" xfId="0" applyNumberFormat="1" applyFont="1" applyFill="1" applyBorder="1" applyAlignment="1">
      <alignment horizontal="center" vertical="top"/>
    </xf>
    <xf numFmtId="165" fontId="15" fillId="8" borderId="22" xfId="0" applyNumberFormat="1" applyFont="1" applyFill="1" applyBorder="1" applyAlignment="1">
      <alignment horizontal="center" vertical="top"/>
    </xf>
    <xf numFmtId="3" fontId="15" fillId="6" borderId="41" xfId="0" applyNumberFormat="1" applyFont="1" applyFill="1" applyBorder="1" applyAlignment="1">
      <alignment horizontal="left" vertical="top" wrapText="1"/>
    </xf>
    <xf numFmtId="0" fontId="15" fillId="6" borderId="37" xfId="0" applyFont="1" applyFill="1" applyBorder="1" applyAlignment="1">
      <alignment vertical="top" wrapText="1"/>
    </xf>
    <xf numFmtId="3" fontId="11" fillId="6" borderId="17" xfId="0" applyNumberFormat="1" applyFont="1" applyFill="1" applyBorder="1" applyAlignment="1">
      <alignment horizontal="center" vertical="top"/>
    </xf>
    <xf numFmtId="165" fontId="15" fillId="8" borderId="20" xfId="0" applyNumberFormat="1" applyFont="1" applyFill="1" applyBorder="1" applyAlignment="1">
      <alignment horizontal="center" vertical="top"/>
    </xf>
    <xf numFmtId="165" fontId="11" fillId="6" borderId="20" xfId="0" applyNumberFormat="1" applyFont="1" applyFill="1" applyBorder="1" applyAlignment="1">
      <alignment horizontal="center" vertical="top" wrapText="1"/>
    </xf>
    <xf numFmtId="165" fontId="11" fillId="6" borderId="59" xfId="0" applyNumberFormat="1" applyFont="1" applyFill="1" applyBorder="1" applyAlignment="1">
      <alignment horizontal="center" vertical="top" wrapText="1"/>
    </xf>
    <xf numFmtId="165" fontId="15" fillId="0" borderId="0" xfId="0" applyNumberFormat="1" applyFont="1" applyFill="1" applyAlignment="1">
      <alignment vertical="top"/>
    </xf>
    <xf numFmtId="0" fontId="11" fillId="0" borderId="0" xfId="0" applyFont="1" applyFill="1" applyAlignment="1">
      <alignment horizontal="center" vertical="top"/>
    </xf>
    <xf numFmtId="165" fontId="11" fillId="0" borderId="0" xfId="0" applyNumberFormat="1" applyFont="1" applyFill="1" applyAlignment="1">
      <alignment vertical="top"/>
    </xf>
    <xf numFmtId="164" fontId="11" fillId="0" borderId="0" xfId="0" applyNumberFormat="1" applyFont="1" applyFill="1" applyAlignment="1">
      <alignment vertical="top"/>
    </xf>
    <xf numFmtId="0" fontId="2" fillId="6" borderId="7" xfId="0"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vertical="center"/>
    </xf>
    <xf numFmtId="0" fontId="2" fillId="0" borderId="0" xfId="0" applyNumberFormat="1" applyFont="1" applyAlignment="1">
      <alignment vertical="top"/>
    </xf>
    <xf numFmtId="0" fontId="2" fillId="0" borderId="0" xfId="0" applyFont="1" applyAlignment="1">
      <alignment horizontal="center" vertical="top"/>
    </xf>
    <xf numFmtId="0" fontId="2" fillId="0" borderId="0" xfId="0" applyFont="1" applyBorder="1" applyAlignment="1">
      <alignment vertical="top"/>
    </xf>
    <xf numFmtId="0" fontId="2" fillId="0" borderId="0" xfId="0" applyFont="1" applyAlignment="1">
      <alignment horizontal="left" vertical="top"/>
    </xf>
    <xf numFmtId="165" fontId="2" fillId="6" borderId="18" xfId="0" applyNumberFormat="1" applyFont="1" applyFill="1" applyBorder="1" applyAlignment="1">
      <alignment horizontal="center" vertical="top"/>
    </xf>
    <xf numFmtId="165" fontId="2" fillId="6" borderId="42" xfId="0" applyNumberFormat="1" applyFont="1" applyFill="1" applyBorder="1" applyAlignment="1">
      <alignment horizontal="center" vertical="top"/>
    </xf>
    <xf numFmtId="165" fontId="2" fillId="6" borderId="59" xfId="0" applyNumberFormat="1" applyFont="1" applyFill="1" applyBorder="1" applyAlignment="1">
      <alignment horizontal="center" vertical="top"/>
    </xf>
    <xf numFmtId="165" fontId="2" fillId="6" borderId="20" xfId="0" applyNumberFormat="1" applyFont="1" applyFill="1" applyBorder="1" applyAlignment="1">
      <alignment horizontal="center" vertical="top"/>
    </xf>
    <xf numFmtId="0" fontId="2" fillId="6" borderId="4" xfId="0" applyFont="1" applyFill="1" applyBorder="1" applyAlignment="1">
      <alignment horizontal="center" vertical="top"/>
    </xf>
    <xf numFmtId="3" fontId="2" fillId="6" borderId="33" xfId="0" applyNumberFormat="1" applyFont="1" applyFill="1" applyBorder="1" applyAlignment="1">
      <alignment horizontal="center" vertical="top"/>
    </xf>
    <xf numFmtId="165" fontId="2" fillId="6" borderId="13" xfId="0" applyNumberFormat="1" applyFont="1" applyFill="1" applyBorder="1" applyAlignment="1">
      <alignment horizontal="center" vertical="top"/>
    </xf>
    <xf numFmtId="0" fontId="2" fillId="6" borderId="33" xfId="0" applyFont="1" applyFill="1" applyBorder="1" applyAlignment="1">
      <alignment horizontal="center" vertical="top"/>
    </xf>
    <xf numFmtId="3" fontId="2" fillId="3" borderId="28" xfId="0" applyNumberFormat="1" applyFont="1" applyFill="1" applyBorder="1" applyAlignment="1">
      <alignment horizontal="center" vertical="top"/>
    </xf>
    <xf numFmtId="3" fontId="2" fillId="6" borderId="15" xfId="0" applyNumberFormat="1" applyFont="1" applyFill="1" applyBorder="1" applyAlignment="1">
      <alignment horizontal="center" vertical="top"/>
    </xf>
    <xf numFmtId="3" fontId="2" fillId="6" borderId="12" xfId="0" applyNumberFormat="1" applyFont="1" applyFill="1" applyBorder="1" applyAlignment="1">
      <alignment vertical="top" wrapText="1"/>
    </xf>
    <xf numFmtId="3" fontId="2" fillId="6" borderId="14" xfId="0" applyNumberFormat="1" applyFont="1" applyFill="1" applyBorder="1" applyAlignment="1">
      <alignment horizontal="center" vertical="top"/>
    </xf>
    <xf numFmtId="49" fontId="15" fillId="10" borderId="37" xfId="0" applyNumberFormat="1" applyFont="1" applyFill="1" applyBorder="1" applyAlignment="1">
      <alignment horizontal="center" vertical="top"/>
    </xf>
    <xf numFmtId="49" fontId="15" fillId="0" borderId="11" xfId="0" applyNumberFormat="1" applyFont="1" applyBorder="1" applyAlignment="1">
      <alignment horizontal="center" vertical="top"/>
    </xf>
    <xf numFmtId="165" fontId="21" fillId="0" borderId="9" xfId="0" applyNumberFormat="1" applyFont="1" applyFill="1" applyBorder="1" applyAlignment="1">
      <alignment horizontal="center" vertical="center" textRotation="90" wrapText="1"/>
    </xf>
    <xf numFmtId="3" fontId="11" fillId="6" borderId="10" xfId="0" applyNumberFormat="1" applyFont="1" applyFill="1" applyBorder="1" applyAlignment="1">
      <alignment horizontal="center" vertical="top"/>
    </xf>
    <xf numFmtId="3" fontId="11" fillId="6" borderId="57" xfId="0" applyNumberFormat="1" applyFont="1" applyFill="1" applyBorder="1" applyAlignment="1">
      <alignment horizontal="center" vertical="top"/>
    </xf>
    <xf numFmtId="49" fontId="15" fillId="0" borderId="14" xfId="0" applyNumberFormat="1" applyFont="1" applyBorder="1" applyAlignment="1">
      <alignment horizontal="center" vertical="top"/>
    </xf>
    <xf numFmtId="165" fontId="11" fillId="6" borderId="53" xfId="0" applyNumberFormat="1" applyFont="1" applyFill="1" applyBorder="1" applyAlignment="1">
      <alignment horizontal="center" vertical="top"/>
    </xf>
    <xf numFmtId="165" fontId="2" fillId="0" borderId="82" xfId="0" applyNumberFormat="1" applyFont="1" applyFill="1" applyBorder="1" applyAlignment="1">
      <alignment horizontal="left" vertical="top" wrapText="1"/>
    </xf>
    <xf numFmtId="1" fontId="2" fillId="0" borderId="81" xfId="0" applyNumberFormat="1" applyFont="1" applyFill="1" applyBorder="1" applyAlignment="1">
      <alignment horizontal="center" vertical="top" wrapText="1"/>
    </xf>
    <xf numFmtId="1" fontId="2" fillId="0" borderId="83" xfId="0" applyNumberFormat="1" applyFont="1" applyFill="1" applyBorder="1" applyAlignment="1">
      <alignment horizontal="center" vertical="top" wrapText="1"/>
    </xf>
    <xf numFmtId="1" fontId="11" fillId="0" borderId="84" xfId="0" applyNumberFormat="1" applyFont="1" applyFill="1" applyBorder="1" applyAlignment="1">
      <alignment horizontal="center" vertical="top" wrapText="1"/>
    </xf>
    <xf numFmtId="3" fontId="2" fillId="6" borderId="32" xfId="0" applyNumberFormat="1" applyFont="1" applyFill="1" applyBorder="1" applyAlignment="1">
      <alignment vertical="top" wrapText="1"/>
    </xf>
    <xf numFmtId="3" fontId="2" fillId="6" borderId="17" xfId="0" applyNumberFormat="1" applyFont="1" applyFill="1" applyBorder="1" applyAlignment="1">
      <alignment horizontal="center" vertical="top"/>
    </xf>
    <xf numFmtId="3" fontId="11" fillId="6" borderId="4" xfId="0" applyNumberFormat="1" applyFont="1" applyFill="1" applyBorder="1" applyAlignment="1">
      <alignment horizontal="center" vertical="top"/>
    </xf>
    <xf numFmtId="3" fontId="11" fillId="6" borderId="76" xfId="0" applyNumberFormat="1" applyFont="1" applyFill="1" applyBorder="1" applyAlignment="1">
      <alignment horizontal="center" vertical="top"/>
    </xf>
    <xf numFmtId="3" fontId="11" fillId="6" borderId="33" xfId="0" applyNumberFormat="1" applyFont="1" applyFill="1" applyBorder="1" applyAlignment="1">
      <alignment horizontal="center" vertical="center" textRotation="90" wrapText="1"/>
    </xf>
    <xf numFmtId="165" fontId="2" fillId="6" borderId="32" xfId="0" applyNumberFormat="1" applyFont="1" applyFill="1" applyBorder="1" applyAlignment="1">
      <alignment horizontal="left" vertical="top" wrapText="1"/>
    </xf>
    <xf numFmtId="3" fontId="2" fillId="6" borderId="52" xfId="0" applyNumberFormat="1" applyFont="1" applyFill="1" applyBorder="1" applyAlignment="1">
      <alignment horizontal="center" vertical="top"/>
    </xf>
    <xf numFmtId="3" fontId="9" fillId="6" borderId="28" xfId="0" applyNumberFormat="1" applyFont="1" applyFill="1" applyBorder="1" applyAlignment="1">
      <alignment horizontal="center" vertical="top"/>
    </xf>
    <xf numFmtId="0" fontId="11" fillId="0" borderId="5" xfId="0" applyFont="1" applyFill="1" applyBorder="1" applyAlignment="1">
      <alignment horizontal="center" vertical="top" wrapText="1"/>
    </xf>
    <xf numFmtId="165" fontId="26" fillId="6" borderId="7" xfId="0" applyNumberFormat="1" applyFont="1" applyFill="1" applyBorder="1" applyAlignment="1">
      <alignment horizontal="center" vertical="center" textRotation="90" wrapText="1"/>
    </xf>
    <xf numFmtId="3" fontId="4" fillId="9" borderId="7" xfId="0" applyNumberFormat="1" applyFont="1" applyFill="1" applyBorder="1" applyAlignment="1">
      <alignment vertical="top"/>
    </xf>
    <xf numFmtId="0" fontId="2" fillId="6" borderId="39" xfId="0" applyFont="1" applyFill="1" applyBorder="1" applyAlignment="1">
      <alignment horizontal="left" vertical="top" wrapText="1"/>
    </xf>
    <xf numFmtId="3" fontId="11" fillId="6" borderId="77" xfId="0" applyNumberFormat="1" applyFont="1" applyFill="1" applyBorder="1" applyAlignment="1">
      <alignment horizontal="center" vertical="top"/>
    </xf>
    <xf numFmtId="0" fontId="13" fillId="6" borderId="67" xfId="0" applyFont="1" applyFill="1" applyBorder="1" applyAlignment="1">
      <alignment horizontal="left" vertical="top" wrapText="1"/>
    </xf>
    <xf numFmtId="3" fontId="11" fillId="6" borderId="62" xfId="0" applyNumberFormat="1" applyFont="1" applyFill="1" applyBorder="1" applyAlignment="1">
      <alignment horizontal="center" vertical="top"/>
    </xf>
    <xf numFmtId="3" fontId="2" fillId="6" borderId="14" xfId="0" applyNumberFormat="1" applyFont="1" applyFill="1" applyBorder="1" applyAlignment="1">
      <alignment horizontal="left" vertical="top" wrapText="1"/>
    </xf>
    <xf numFmtId="0" fontId="2" fillId="6" borderId="52" xfId="0" applyFont="1" applyFill="1" applyBorder="1" applyAlignment="1">
      <alignment horizontal="left" vertical="top" wrapText="1"/>
    </xf>
    <xf numFmtId="0" fontId="2" fillId="6" borderId="30" xfId="0" applyFont="1" applyFill="1" applyBorder="1" applyAlignment="1">
      <alignment horizontal="left" vertical="top" wrapText="1"/>
    </xf>
    <xf numFmtId="0" fontId="16" fillId="6" borderId="7" xfId="0" applyFont="1" applyFill="1" applyBorder="1" applyAlignment="1">
      <alignment horizontal="center" vertical="center" textRotation="90" wrapText="1"/>
    </xf>
    <xf numFmtId="0" fontId="16" fillId="6" borderId="29" xfId="0" applyFont="1" applyFill="1" applyBorder="1" applyAlignment="1">
      <alignment horizontal="center" vertical="center" textRotation="90" wrapText="1"/>
    </xf>
    <xf numFmtId="0" fontId="15" fillId="6" borderId="7" xfId="0" applyFont="1" applyFill="1" applyBorder="1" applyAlignment="1">
      <alignment horizontal="center" vertical="center" wrapText="1"/>
    </xf>
    <xf numFmtId="165" fontId="2" fillId="6" borderId="59" xfId="0" applyNumberFormat="1" applyFont="1" applyFill="1" applyBorder="1" applyAlignment="1">
      <alignment vertical="top" wrapText="1"/>
    </xf>
    <xf numFmtId="1" fontId="2" fillId="6" borderId="28" xfId="0" applyNumberFormat="1" applyFont="1" applyFill="1" applyBorder="1" applyAlignment="1">
      <alignment horizontal="center" vertical="center"/>
    </xf>
    <xf numFmtId="1" fontId="2" fillId="6" borderId="34" xfId="0" applyNumberFormat="1" applyFont="1" applyFill="1" applyBorder="1" applyAlignment="1">
      <alignment horizontal="center" vertical="center"/>
    </xf>
    <xf numFmtId="3" fontId="11" fillId="6" borderId="70" xfId="0" applyNumberFormat="1" applyFont="1" applyFill="1" applyBorder="1" applyAlignment="1">
      <alignment horizontal="center" vertical="top"/>
    </xf>
    <xf numFmtId="3" fontId="4" fillId="2" borderId="75" xfId="0" applyNumberFormat="1" applyFont="1" applyFill="1" applyBorder="1" applyAlignment="1">
      <alignment vertical="top"/>
    </xf>
    <xf numFmtId="165" fontId="4" fillId="6" borderId="73" xfId="0" applyNumberFormat="1" applyFont="1" applyFill="1" applyBorder="1" applyAlignment="1">
      <alignment horizontal="left" vertical="top" wrapText="1"/>
    </xf>
    <xf numFmtId="3" fontId="2" fillId="0" borderId="16" xfId="0" applyNumberFormat="1" applyFont="1" applyFill="1" applyBorder="1" applyAlignment="1">
      <alignment horizontal="center" vertical="top"/>
    </xf>
    <xf numFmtId="0" fontId="2" fillId="0" borderId="39" xfId="0" applyNumberFormat="1" applyFont="1" applyFill="1" applyBorder="1" applyAlignment="1">
      <alignment horizontal="center" vertical="top"/>
    </xf>
    <xf numFmtId="3" fontId="2" fillId="0" borderId="88" xfId="0" applyNumberFormat="1" applyFont="1" applyFill="1" applyBorder="1" applyAlignment="1">
      <alignment horizontal="center" vertical="top"/>
    </xf>
    <xf numFmtId="0" fontId="2" fillId="0" borderId="90" xfId="0" applyNumberFormat="1" applyFont="1" applyFill="1" applyBorder="1" applyAlignment="1">
      <alignment horizontal="center" vertical="top"/>
    </xf>
    <xf numFmtId="0" fontId="27" fillId="0" borderId="0" xfId="0" applyFont="1" applyAlignment="1">
      <alignment vertical="top" wrapText="1"/>
    </xf>
    <xf numFmtId="3" fontId="4" fillId="6" borderId="39" xfId="2" applyNumberFormat="1" applyFont="1" applyFill="1" applyBorder="1" applyAlignment="1">
      <alignment horizontal="center" vertical="top"/>
    </xf>
    <xf numFmtId="165" fontId="2" fillId="6" borderId="12" xfId="0" applyNumberFormat="1" applyFont="1" applyFill="1" applyBorder="1" applyAlignment="1">
      <alignment horizontal="left" vertical="top" wrapText="1"/>
    </xf>
    <xf numFmtId="1" fontId="11" fillId="6" borderId="27" xfId="0" applyNumberFormat="1" applyFont="1" applyFill="1" applyBorder="1" applyAlignment="1">
      <alignment horizontal="center" vertical="center"/>
    </xf>
    <xf numFmtId="1" fontId="2" fillId="6" borderId="16" xfId="0" applyNumberFormat="1" applyFont="1" applyFill="1" applyBorder="1" applyAlignment="1">
      <alignment horizontal="center" vertical="center"/>
    </xf>
    <xf numFmtId="1" fontId="11" fillId="6" borderId="17" xfId="0" applyNumberFormat="1" applyFont="1" applyFill="1" applyBorder="1" applyAlignment="1">
      <alignment horizontal="center" vertical="center"/>
    </xf>
    <xf numFmtId="0" fontId="11" fillId="6" borderId="20" xfId="0" applyFont="1" applyFill="1" applyBorder="1" applyAlignment="1">
      <alignment horizontal="center" vertical="top"/>
    </xf>
    <xf numFmtId="165" fontId="2" fillId="0" borderId="92" xfId="0" applyNumberFormat="1" applyFont="1" applyFill="1" applyBorder="1" applyAlignment="1">
      <alignment horizontal="left" vertical="top" wrapText="1"/>
    </xf>
    <xf numFmtId="165" fontId="11" fillId="0" borderId="72" xfId="0" applyNumberFormat="1" applyFont="1" applyFill="1" applyBorder="1" applyAlignment="1">
      <alignment horizontal="left" vertical="top" wrapText="1"/>
    </xf>
    <xf numFmtId="3" fontId="2" fillId="6" borderId="38" xfId="0" applyNumberFormat="1" applyFont="1" applyFill="1" applyBorder="1" applyAlignment="1">
      <alignment horizontal="center" vertical="top"/>
    </xf>
    <xf numFmtId="1" fontId="2" fillId="6" borderId="39" xfId="0" applyNumberFormat="1" applyFont="1" applyFill="1" applyBorder="1" applyAlignment="1">
      <alignment horizontal="center" vertical="center"/>
    </xf>
    <xf numFmtId="3" fontId="2" fillId="0" borderId="1" xfId="0" applyNumberFormat="1" applyFont="1" applyFill="1" applyBorder="1" applyAlignment="1">
      <alignment horizontal="center" vertical="top" wrapText="1"/>
    </xf>
    <xf numFmtId="0" fontId="14" fillId="8" borderId="60" xfId="0" applyFont="1" applyFill="1" applyBorder="1" applyAlignment="1">
      <alignment horizontal="center" vertical="top"/>
    </xf>
    <xf numFmtId="49" fontId="15" fillId="6" borderId="37" xfId="0" applyNumberFormat="1" applyFont="1" applyFill="1" applyBorder="1" applyAlignment="1">
      <alignment horizontal="center" vertical="top" wrapText="1"/>
    </xf>
    <xf numFmtId="49" fontId="15" fillId="6" borderId="34" xfId="0" applyNumberFormat="1" applyFont="1" applyFill="1" applyBorder="1" applyAlignment="1">
      <alignment horizontal="center" vertical="top" wrapText="1"/>
    </xf>
    <xf numFmtId="165" fontId="16" fillId="6" borderId="58" xfId="0" applyNumberFormat="1" applyFont="1" applyFill="1" applyBorder="1" applyAlignment="1">
      <alignment horizontal="center" vertical="center" textRotation="90" wrapText="1"/>
    </xf>
    <xf numFmtId="49" fontId="15" fillId="6" borderId="23" xfId="0" applyNumberFormat="1" applyFont="1" applyFill="1" applyBorder="1" applyAlignment="1">
      <alignment horizontal="center" vertical="top"/>
    </xf>
    <xf numFmtId="165" fontId="11" fillId="8" borderId="59" xfId="0" applyNumberFormat="1" applyFont="1" applyFill="1" applyBorder="1" applyAlignment="1">
      <alignment horizontal="center" vertical="top"/>
    </xf>
    <xf numFmtId="49" fontId="15" fillId="9" borderId="58" xfId="0" applyNumberFormat="1" applyFont="1" applyFill="1" applyBorder="1" applyAlignment="1">
      <alignment horizontal="center" vertical="top"/>
    </xf>
    <xf numFmtId="49" fontId="15" fillId="10" borderId="50" xfId="0" applyNumberFormat="1" applyFont="1" applyFill="1" applyBorder="1" applyAlignment="1">
      <alignment horizontal="center" vertical="top"/>
    </xf>
    <xf numFmtId="165" fontId="15" fillId="9" borderId="36" xfId="0" applyNumberFormat="1" applyFont="1" applyFill="1" applyBorder="1" applyAlignment="1">
      <alignment horizontal="center" vertical="top"/>
    </xf>
    <xf numFmtId="165" fontId="15" fillId="4" borderId="58" xfId="0" applyNumberFormat="1" applyFont="1" applyFill="1" applyBorder="1" applyAlignment="1">
      <alignment horizontal="center" vertical="top"/>
    </xf>
    <xf numFmtId="3" fontId="15" fillId="6" borderId="27" xfId="0" applyNumberFormat="1" applyFont="1" applyFill="1" applyBorder="1" applyAlignment="1">
      <alignment horizontal="center" vertical="top"/>
    </xf>
    <xf numFmtId="3" fontId="15" fillId="6" borderId="15" xfId="0" applyNumberFormat="1" applyFont="1" applyFill="1" applyBorder="1" applyAlignment="1">
      <alignment horizontal="center" vertical="top"/>
    </xf>
    <xf numFmtId="0" fontId="11" fillId="6" borderId="47" xfId="0" applyFont="1" applyFill="1" applyBorder="1" applyAlignment="1">
      <alignment horizontal="center" vertical="top"/>
    </xf>
    <xf numFmtId="165" fontId="11" fillId="6" borderId="47" xfId="0" applyNumberFormat="1" applyFont="1" applyFill="1" applyBorder="1" applyAlignment="1">
      <alignment horizontal="center" vertical="top"/>
    </xf>
    <xf numFmtId="165" fontId="11" fillId="6" borderId="65" xfId="0" applyNumberFormat="1" applyFont="1" applyFill="1" applyBorder="1" applyAlignment="1">
      <alignment horizontal="center" vertical="top"/>
    </xf>
    <xf numFmtId="3" fontId="11" fillId="6" borderId="41" xfId="0" applyNumberFormat="1" applyFont="1" applyFill="1" applyBorder="1" applyAlignment="1">
      <alignment horizontal="center" vertical="top"/>
    </xf>
    <xf numFmtId="3" fontId="11" fillId="6" borderId="24" xfId="0" applyNumberFormat="1" applyFont="1" applyFill="1" applyBorder="1" applyAlignment="1">
      <alignment horizontal="center" vertical="top"/>
    </xf>
    <xf numFmtId="3" fontId="11" fillId="6" borderId="44" xfId="0" applyNumberFormat="1" applyFont="1" applyFill="1" applyBorder="1" applyAlignment="1">
      <alignment horizontal="center" vertical="top"/>
    </xf>
    <xf numFmtId="165" fontId="11" fillId="6" borderId="6" xfId="0" applyNumberFormat="1" applyFont="1" applyFill="1" applyBorder="1" applyAlignment="1">
      <alignment vertical="top" wrapText="1"/>
    </xf>
    <xf numFmtId="165" fontId="11" fillId="6" borderId="64" xfId="0" applyNumberFormat="1" applyFont="1" applyFill="1" applyBorder="1" applyAlignment="1">
      <alignment vertical="top" wrapText="1"/>
    </xf>
    <xf numFmtId="0" fontId="11" fillId="6" borderId="87" xfId="0" applyFont="1" applyFill="1" applyBorder="1" applyAlignment="1">
      <alignment horizontal="center" vertical="top"/>
    </xf>
    <xf numFmtId="165" fontId="11" fillId="6" borderId="87" xfId="0" applyNumberFormat="1" applyFont="1" applyFill="1" applyBorder="1" applyAlignment="1">
      <alignment horizontal="center" vertical="top"/>
    </xf>
    <xf numFmtId="165" fontId="11" fillId="6" borderId="89" xfId="0" applyNumberFormat="1" applyFont="1" applyFill="1" applyBorder="1" applyAlignment="1">
      <alignment horizontal="center" vertical="top"/>
    </xf>
    <xf numFmtId="165" fontId="11" fillId="6" borderId="88" xfId="0" applyNumberFormat="1" applyFont="1" applyFill="1" applyBorder="1" applyAlignment="1">
      <alignment horizontal="center" vertical="top"/>
    </xf>
    <xf numFmtId="3" fontId="11" fillId="6" borderId="85" xfId="0" applyNumberFormat="1" applyFont="1" applyFill="1" applyBorder="1" applyAlignment="1">
      <alignment horizontal="center" vertical="top"/>
    </xf>
    <xf numFmtId="3" fontId="11" fillId="6" borderId="22" xfId="0" applyNumberFormat="1" applyFont="1" applyFill="1" applyBorder="1" applyAlignment="1">
      <alignment horizontal="center" vertical="top"/>
    </xf>
    <xf numFmtId="3" fontId="20" fillId="6" borderId="28" xfId="0" applyNumberFormat="1" applyFont="1" applyFill="1" applyBorder="1" applyAlignment="1">
      <alignment horizontal="center" vertical="top"/>
    </xf>
    <xf numFmtId="3" fontId="20" fillId="6" borderId="43" xfId="0" applyNumberFormat="1" applyFont="1" applyFill="1" applyBorder="1" applyAlignment="1">
      <alignment horizontal="center" vertical="top"/>
    </xf>
    <xf numFmtId="3" fontId="20" fillId="6" borderId="16" xfId="0" applyNumberFormat="1" applyFont="1" applyFill="1" applyBorder="1" applyAlignment="1">
      <alignment horizontal="center" vertical="top"/>
    </xf>
    <xf numFmtId="3" fontId="20" fillId="6" borderId="69" xfId="0" applyNumberFormat="1" applyFont="1" applyFill="1" applyBorder="1" applyAlignment="1">
      <alignment horizontal="center" vertical="top"/>
    </xf>
    <xf numFmtId="0" fontId="16" fillId="6" borderId="59" xfId="0" applyFont="1" applyFill="1" applyBorder="1" applyAlignment="1">
      <alignment horizontal="center" vertical="center" textRotation="90" wrapText="1"/>
    </xf>
    <xf numFmtId="165" fontId="2" fillId="6" borderId="80" xfId="0" applyNumberFormat="1" applyFont="1" applyFill="1" applyBorder="1" applyAlignment="1">
      <alignment horizontal="left" vertical="top" wrapText="1"/>
    </xf>
    <xf numFmtId="165" fontId="2" fillId="6" borderId="72" xfId="0" applyNumberFormat="1" applyFont="1" applyFill="1" applyBorder="1" applyAlignment="1">
      <alignment horizontal="left" vertical="top" wrapText="1"/>
    </xf>
    <xf numFmtId="165" fontId="9" fillId="6" borderId="33" xfId="0" applyNumberFormat="1" applyFont="1" applyFill="1" applyBorder="1" applyAlignment="1">
      <alignment horizontal="center" vertical="top"/>
    </xf>
    <xf numFmtId="165" fontId="9" fillId="6" borderId="42" xfId="0" applyNumberFormat="1" applyFont="1" applyFill="1" applyBorder="1" applyAlignment="1">
      <alignment horizontal="center" vertical="top"/>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0" fontId="11" fillId="6" borderId="33" xfId="0" applyFont="1" applyFill="1" applyBorder="1" applyAlignment="1">
      <alignment horizontal="center" vertical="center" textRotation="90" wrapText="1"/>
    </xf>
    <xf numFmtId="0" fontId="15" fillId="0" borderId="36" xfId="0" applyFont="1" applyBorder="1" applyAlignment="1">
      <alignment horizontal="center" vertical="center" wrapText="1"/>
    </xf>
    <xf numFmtId="0" fontId="11" fillId="6" borderId="32" xfId="0" applyFont="1" applyFill="1" applyBorder="1" applyAlignment="1">
      <alignment horizontal="left" vertical="top" wrapText="1"/>
    </xf>
    <xf numFmtId="0" fontId="11" fillId="6" borderId="29" xfId="0" applyFont="1" applyFill="1" applyBorder="1" applyAlignment="1">
      <alignment horizontal="left" vertical="top" wrapText="1"/>
    </xf>
    <xf numFmtId="49" fontId="15" fillId="2" borderId="24" xfId="0" applyNumberFormat="1" applyFont="1" applyFill="1" applyBorder="1" applyAlignment="1">
      <alignment horizontal="center" vertical="top"/>
    </xf>
    <xf numFmtId="49" fontId="15" fillId="9" borderId="33" xfId="0" applyNumberFormat="1" applyFont="1" applyFill="1" applyBorder="1" applyAlignment="1">
      <alignment horizontal="center" vertical="top"/>
    </xf>
    <xf numFmtId="49" fontId="15" fillId="2" borderId="37" xfId="0" applyNumberFormat="1" applyFont="1" applyFill="1" applyBorder="1" applyAlignment="1">
      <alignment horizontal="center" vertical="top"/>
    </xf>
    <xf numFmtId="49" fontId="15" fillId="9" borderId="6" xfId="0" applyNumberFormat="1" applyFont="1" applyFill="1" applyBorder="1" applyAlignment="1">
      <alignment horizontal="center" vertical="top"/>
    </xf>
    <xf numFmtId="0" fontId="13" fillId="0" borderId="0" xfId="0" applyFont="1" applyAlignment="1">
      <alignment vertical="top" wrapText="1"/>
    </xf>
    <xf numFmtId="0" fontId="11" fillId="0" borderId="0" xfId="0" applyFont="1" applyBorder="1" applyAlignment="1">
      <alignment horizontal="left" vertical="top" wrapText="1"/>
    </xf>
    <xf numFmtId="49" fontId="4" fillId="6" borderId="15" xfId="0" applyNumberFormat="1" applyFont="1" applyFill="1" applyBorder="1" applyAlignment="1">
      <alignment horizontal="center" vertical="top"/>
    </xf>
    <xf numFmtId="0" fontId="2" fillId="0" borderId="0" xfId="0" applyFont="1" applyAlignment="1">
      <alignment vertical="center" wrapText="1"/>
    </xf>
    <xf numFmtId="0" fontId="5" fillId="0" borderId="0" xfId="0" applyFont="1" applyAlignment="1"/>
    <xf numFmtId="0" fontId="24" fillId="0" borderId="0" xfId="0" applyFont="1" applyAlignment="1">
      <alignment horizontal="center" vertical="top" wrapText="1"/>
    </xf>
    <xf numFmtId="49" fontId="15" fillId="6" borderId="17" xfId="0" applyNumberFormat="1" applyFont="1" applyFill="1" applyBorder="1" applyAlignment="1">
      <alignment horizontal="center" vertical="top"/>
    </xf>
    <xf numFmtId="49" fontId="15" fillId="9" borderId="33" xfId="0" applyNumberFormat="1" applyFont="1" applyFill="1" applyBorder="1" applyAlignment="1">
      <alignment horizontal="center" vertical="top"/>
    </xf>
    <xf numFmtId="0" fontId="11" fillId="6" borderId="33" xfId="0" applyFont="1" applyFill="1" applyBorder="1" applyAlignment="1">
      <alignment horizontal="center" vertical="center" textRotation="90" wrapText="1"/>
    </xf>
    <xf numFmtId="0" fontId="2" fillId="6" borderId="23" xfId="0" applyFont="1" applyFill="1" applyBorder="1" applyAlignment="1">
      <alignment horizontal="left" vertical="top" wrapText="1"/>
    </xf>
    <xf numFmtId="0" fontId="2" fillId="6" borderId="32" xfId="0" applyFont="1" applyFill="1" applyBorder="1" applyAlignment="1">
      <alignment horizontal="left" vertical="top" wrapText="1"/>
    </xf>
    <xf numFmtId="3" fontId="2" fillId="0" borderId="0" xfId="0" applyNumberFormat="1" applyFont="1" applyBorder="1" applyAlignment="1">
      <alignment vertical="top"/>
    </xf>
    <xf numFmtId="0" fontId="2" fillId="0" borderId="68" xfId="0" applyFont="1" applyBorder="1" applyAlignment="1">
      <alignment horizontal="center" vertical="center" textRotation="90"/>
    </xf>
    <xf numFmtId="0" fontId="2" fillId="0" borderId="71" xfId="0" applyFont="1" applyBorder="1" applyAlignment="1">
      <alignment horizontal="center" vertical="center" textRotation="90"/>
    </xf>
    <xf numFmtId="0" fontId="2" fillId="0" borderId="2" xfId="0" applyFont="1" applyBorder="1" applyAlignment="1">
      <alignment horizontal="center" vertical="center" textRotation="90"/>
    </xf>
    <xf numFmtId="49" fontId="15" fillId="6" borderId="37" xfId="0" applyNumberFormat="1" applyFont="1" applyFill="1" applyBorder="1" applyAlignment="1">
      <alignment horizontal="center" vertical="top"/>
    </xf>
    <xf numFmtId="0" fontId="11" fillId="6" borderId="4" xfId="0" applyFont="1" applyFill="1" applyBorder="1" applyAlignment="1">
      <alignment horizontal="center" vertical="top" wrapText="1"/>
    </xf>
    <xf numFmtId="165" fontId="11" fillId="6" borderId="4" xfId="0" applyNumberFormat="1" applyFont="1" applyFill="1" applyBorder="1" applyAlignment="1">
      <alignment horizontal="right" vertical="top"/>
    </xf>
    <xf numFmtId="165" fontId="11" fillId="6" borderId="0" xfId="0" applyNumberFormat="1" applyFont="1" applyFill="1" applyBorder="1" applyAlignment="1">
      <alignment horizontal="right" vertical="top"/>
    </xf>
    <xf numFmtId="0" fontId="15" fillId="6" borderId="7" xfId="0" applyFont="1" applyFill="1" applyBorder="1" applyAlignment="1">
      <alignment vertical="top" wrapText="1"/>
    </xf>
    <xf numFmtId="3" fontId="15" fillId="6" borderId="37" xfId="0" applyNumberFormat="1" applyFont="1" applyFill="1" applyBorder="1" applyAlignment="1">
      <alignment horizontal="center" vertical="top" wrapText="1"/>
    </xf>
    <xf numFmtId="3" fontId="15" fillId="6" borderId="15" xfId="0" applyNumberFormat="1" applyFont="1" applyFill="1" applyBorder="1" applyAlignment="1">
      <alignment horizontal="center" vertical="top" wrapText="1"/>
    </xf>
    <xf numFmtId="49" fontId="11" fillId="6" borderId="15" xfId="0" applyNumberFormat="1" applyFont="1" applyFill="1" applyBorder="1" applyAlignment="1">
      <alignment horizontal="center" vertical="top"/>
    </xf>
    <xf numFmtId="0" fontId="2" fillId="6" borderId="51" xfId="0" applyFont="1" applyFill="1" applyBorder="1" applyAlignment="1">
      <alignment horizontal="center" vertical="top"/>
    </xf>
    <xf numFmtId="165" fontId="11" fillId="6" borderId="5" xfId="0" applyNumberFormat="1" applyFont="1" applyFill="1" applyBorder="1" applyAlignment="1">
      <alignment horizontal="center" vertical="top"/>
    </xf>
    <xf numFmtId="3" fontId="11" fillId="3" borderId="24" xfId="0" applyNumberFormat="1" applyFont="1" applyFill="1" applyBorder="1" applyAlignment="1">
      <alignment horizontal="center" vertical="top"/>
    </xf>
    <xf numFmtId="3" fontId="11" fillId="3" borderId="44" xfId="0" applyNumberFormat="1" applyFont="1" applyFill="1" applyBorder="1" applyAlignment="1">
      <alignment horizontal="center" vertical="top"/>
    </xf>
    <xf numFmtId="0" fontId="2" fillId="0" borderId="29" xfId="0" applyFont="1" applyFill="1" applyBorder="1" applyAlignment="1">
      <alignment horizontal="left" vertical="top" wrapText="1"/>
    </xf>
    <xf numFmtId="0" fontId="16" fillId="6" borderId="6" xfId="0" applyFont="1" applyFill="1" applyBorder="1" applyAlignment="1">
      <alignment horizontal="center" vertical="center" textRotation="90" wrapText="1"/>
    </xf>
    <xf numFmtId="0" fontId="11" fillId="6" borderId="65" xfId="0" applyFont="1" applyFill="1" applyBorder="1" applyAlignment="1">
      <alignment horizontal="center" vertical="top"/>
    </xf>
    <xf numFmtId="3" fontId="15" fillId="6" borderId="37" xfId="0" applyNumberFormat="1" applyFont="1" applyFill="1" applyBorder="1" applyAlignment="1">
      <alignment horizontal="left" vertical="top" wrapText="1"/>
    </xf>
    <xf numFmtId="3" fontId="11" fillId="6" borderId="65" xfId="0" applyNumberFormat="1" applyFont="1" applyFill="1" applyBorder="1" applyAlignment="1">
      <alignment horizontal="center" vertical="center" textRotation="90" wrapText="1"/>
    </xf>
    <xf numFmtId="3" fontId="15" fillId="6" borderId="25" xfId="0" applyNumberFormat="1" applyFont="1" applyFill="1" applyBorder="1" applyAlignment="1">
      <alignment horizontal="center" vertical="top"/>
    </xf>
    <xf numFmtId="3" fontId="11" fillId="0" borderId="47" xfId="0" applyNumberFormat="1" applyFont="1" applyFill="1" applyBorder="1" applyAlignment="1">
      <alignment horizontal="center" vertical="top"/>
    </xf>
    <xf numFmtId="165" fontId="11" fillId="0" borderId="65" xfId="0" applyNumberFormat="1" applyFont="1" applyFill="1" applyBorder="1" applyAlignment="1">
      <alignment horizontal="center" vertical="top"/>
    </xf>
    <xf numFmtId="165" fontId="11" fillId="0" borderId="47" xfId="0" applyNumberFormat="1" applyFont="1" applyFill="1" applyBorder="1" applyAlignment="1">
      <alignment horizontal="center" vertical="top"/>
    </xf>
    <xf numFmtId="3" fontId="11" fillId="0" borderId="6" xfId="0" applyNumberFormat="1" applyFont="1" applyFill="1" applyBorder="1" applyAlignment="1">
      <alignment vertical="top" wrapText="1"/>
    </xf>
    <xf numFmtId="3" fontId="11" fillId="0" borderId="24" xfId="0" applyNumberFormat="1" applyFont="1" applyFill="1" applyBorder="1" applyAlignment="1">
      <alignment horizontal="center" vertical="top"/>
    </xf>
    <xf numFmtId="3" fontId="11" fillId="0" borderId="44" xfId="0" applyNumberFormat="1" applyFont="1" applyFill="1" applyBorder="1" applyAlignment="1">
      <alignment horizontal="center" vertical="top"/>
    </xf>
    <xf numFmtId="3" fontId="11" fillId="0" borderId="59" xfId="0" applyNumberFormat="1" applyFont="1" applyFill="1" applyBorder="1" applyAlignment="1">
      <alignment horizontal="center" vertical="top"/>
    </xf>
    <xf numFmtId="165" fontId="11" fillId="0" borderId="59" xfId="0" applyNumberFormat="1" applyFont="1" applyFill="1" applyBorder="1" applyAlignment="1">
      <alignment horizontal="center" vertical="top"/>
    </xf>
    <xf numFmtId="165" fontId="11" fillId="0" borderId="20" xfId="0" applyNumberFormat="1" applyFont="1" applyFill="1" applyBorder="1" applyAlignment="1">
      <alignment horizontal="center" vertical="top"/>
    </xf>
    <xf numFmtId="3" fontId="11" fillId="0" borderId="29" xfId="0" applyNumberFormat="1" applyFont="1" applyFill="1" applyBorder="1" applyAlignment="1">
      <alignment vertical="top" wrapText="1"/>
    </xf>
    <xf numFmtId="3" fontId="11" fillId="0" borderId="28" xfId="0" applyNumberFormat="1" applyFont="1" applyFill="1" applyBorder="1" applyAlignment="1">
      <alignment horizontal="center" vertical="top"/>
    </xf>
    <xf numFmtId="3" fontId="11" fillId="0" borderId="43" xfId="0" applyNumberFormat="1" applyFont="1" applyFill="1" applyBorder="1" applyAlignment="1">
      <alignment horizontal="center" vertical="top"/>
    </xf>
    <xf numFmtId="0" fontId="15" fillId="6" borderId="32" xfId="0" applyFont="1" applyFill="1" applyBorder="1" applyAlignment="1">
      <alignment vertical="top" wrapText="1"/>
    </xf>
    <xf numFmtId="3" fontId="15" fillId="6" borderId="39" xfId="0" applyNumberFormat="1" applyFont="1" applyFill="1" applyBorder="1" applyAlignment="1">
      <alignment horizontal="center" vertical="top" wrapText="1"/>
    </xf>
    <xf numFmtId="3" fontId="15" fillId="6" borderId="17" xfId="0" applyNumberFormat="1" applyFont="1" applyFill="1" applyBorder="1" applyAlignment="1">
      <alignment horizontal="center" vertical="top" wrapText="1"/>
    </xf>
    <xf numFmtId="0" fontId="2" fillId="0" borderId="7" xfId="0" applyFont="1" applyBorder="1" applyAlignment="1">
      <alignment vertical="top" wrapText="1"/>
    </xf>
    <xf numFmtId="0" fontId="11" fillId="6" borderId="58" xfId="0" applyFont="1" applyFill="1" applyBorder="1" applyAlignment="1">
      <alignment vertical="top" wrapText="1"/>
    </xf>
    <xf numFmtId="3" fontId="11" fillId="6" borderId="31" xfId="0" applyNumberFormat="1" applyFont="1" applyFill="1" applyBorder="1" applyAlignment="1">
      <alignment horizontal="center" vertical="top"/>
    </xf>
    <xf numFmtId="0" fontId="15" fillId="6" borderId="17" xfId="0" applyFont="1" applyFill="1" applyBorder="1" applyAlignment="1">
      <alignment vertical="top" wrapText="1"/>
    </xf>
    <xf numFmtId="3" fontId="15" fillId="6" borderId="13" xfId="0" applyNumberFormat="1" applyFont="1" applyFill="1" applyBorder="1" applyAlignment="1">
      <alignment horizontal="center" vertical="top"/>
    </xf>
    <xf numFmtId="49" fontId="15" fillId="6" borderId="41" xfId="0" applyNumberFormat="1" applyFont="1" applyFill="1" applyBorder="1" applyAlignment="1">
      <alignment horizontal="left" vertical="top"/>
    </xf>
    <xf numFmtId="0" fontId="15" fillId="6" borderId="25" xfId="0" applyFont="1" applyFill="1" applyBorder="1" applyAlignment="1">
      <alignment horizontal="left" vertical="top" wrapText="1"/>
    </xf>
    <xf numFmtId="0" fontId="0" fillId="6" borderId="27" xfId="0" applyFill="1" applyBorder="1" applyAlignment="1">
      <alignment horizontal="left" vertical="top" wrapText="1"/>
    </xf>
    <xf numFmtId="0" fontId="11" fillId="6" borderId="27" xfId="0" applyFont="1" applyFill="1" applyBorder="1" applyAlignment="1">
      <alignment horizontal="left" vertical="top" wrapText="1"/>
    </xf>
    <xf numFmtId="165" fontId="11" fillId="6" borderId="38" xfId="0" applyNumberFormat="1" applyFont="1" applyFill="1" applyBorder="1" applyAlignment="1">
      <alignment horizontal="left" vertical="top" wrapText="1"/>
    </xf>
    <xf numFmtId="3" fontId="4" fillId="6" borderId="0" xfId="0" applyNumberFormat="1" applyFont="1" applyFill="1" applyBorder="1" applyAlignment="1">
      <alignment vertical="top"/>
    </xf>
    <xf numFmtId="165" fontId="15" fillId="8" borderId="59" xfId="0" applyNumberFormat="1" applyFont="1" applyFill="1" applyBorder="1" applyAlignment="1">
      <alignment horizontal="center" vertical="top"/>
    </xf>
    <xf numFmtId="49" fontId="19" fillId="3" borderId="42" xfId="0" applyNumberFormat="1" applyFont="1" applyFill="1" applyBorder="1" applyAlignment="1">
      <alignment horizontal="center" vertical="top"/>
    </xf>
    <xf numFmtId="0" fontId="11" fillId="6" borderId="37" xfId="0" applyFont="1" applyFill="1" applyBorder="1" applyAlignment="1">
      <alignment vertical="top" wrapText="1"/>
    </xf>
    <xf numFmtId="49" fontId="19" fillId="3" borderId="13" xfId="0" applyNumberFormat="1" applyFont="1" applyFill="1" applyBorder="1" applyAlignment="1">
      <alignment horizontal="center" vertical="top"/>
    </xf>
    <xf numFmtId="0" fontId="11" fillId="6" borderId="17" xfId="0" applyFont="1" applyFill="1" applyBorder="1" applyAlignment="1">
      <alignment vertical="top" wrapText="1"/>
    </xf>
    <xf numFmtId="0" fontId="20" fillId="6" borderId="7" xfId="0" applyFont="1" applyFill="1" applyBorder="1" applyAlignment="1">
      <alignment horizontal="left" vertical="center" wrapText="1"/>
    </xf>
    <xf numFmtId="3" fontId="9" fillId="6" borderId="13" xfId="0" applyNumberFormat="1" applyFont="1" applyFill="1" applyBorder="1" applyAlignment="1">
      <alignment horizontal="center" vertical="top"/>
    </xf>
    <xf numFmtId="3" fontId="11" fillId="6" borderId="15" xfId="0" applyNumberFormat="1" applyFont="1" applyFill="1" applyBorder="1" applyAlignment="1">
      <alignment horizontal="center" vertical="top"/>
    </xf>
    <xf numFmtId="0" fontId="11" fillId="0" borderId="33" xfId="0" applyFont="1" applyFill="1" applyBorder="1" applyAlignment="1">
      <alignment horizontal="center" vertical="top"/>
    </xf>
    <xf numFmtId="165" fontId="15" fillId="8" borderId="31" xfId="0" applyNumberFormat="1" applyFont="1" applyFill="1" applyBorder="1" applyAlignment="1">
      <alignment horizontal="center" vertical="top"/>
    </xf>
    <xf numFmtId="165" fontId="11" fillId="6" borderId="37" xfId="0" applyNumberFormat="1" applyFont="1" applyFill="1" applyBorder="1" applyAlignment="1">
      <alignment horizontal="left" vertical="top" wrapText="1"/>
    </xf>
    <xf numFmtId="165" fontId="11" fillId="0" borderId="78" xfId="0" applyNumberFormat="1" applyFont="1" applyFill="1" applyBorder="1" applyAlignment="1">
      <alignment vertical="top" wrapText="1"/>
    </xf>
    <xf numFmtId="0" fontId="11" fillId="6" borderId="64" xfId="0" applyFont="1" applyFill="1" applyBorder="1" applyAlignment="1">
      <alignment horizontal="center" vertical="top"/>
    </xf>
    <xf numFmtId="165" fontId="11" fillId="6" borderId="63" xfId="0" applyNumberFormat="1" applyFont="1" applyFill="1" applyBorder="1" applyAlignment="1">
      <alignment vertical="top" wrapText="1"/>
    </xf>
    <xf numFmtId="3" fontId="11" fillId="6" borderId="18" xfId="0" applyNumberFormat="1" applyFont="1" applyFill="1" applyBorder="1" applyAlignment="1">
      <alignment horizontal="center" vertical="top" wrapText="1"/>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3" fontId="11" fillId="6" borderId="33" xfId="0" applyNumberFormat="1" applyFont="1" applyFill="1" applyBorder="1" applyAlignment="1">
      <alignment horizontal="center" vertical="center" textRotation="90" wrapText="1"/>
    </xf>
    <xf numFmtId="3" fontId="6" fillId="6" borderId="37" xfId="0" applyNumberFormat="1" applyFont="1" applyFill="1" applyBorder="1" applyAlignment="1">
      <alignment horizontal="center" vertical="top"/>
    </xf>
    <xf numFmtId="0" fontId="13" fillId="6" borderId="7" xfId="0" applyFont="1" applyFill="1" applyBorder="1" applyAlignment="1">
      <alignment horizontal="left" vertical="top" wrapText="1"/>
    </xf>
    <xf numFmtId="165" fontId="16" fillId="6" borderId="33" xfId="0" applyNumberFormat="1" applyFont="1" applyFill="1" applyBorder="1" applyAlignment="1">
      <alignment horizontal="center" vertical="center" textRotation="90" wrapText="1"/>
    </xf>
    <xf numFmtId="49" fontId="15" fillId="6" borderId="15" xfId="0" applyNumberFormat="1" applyFont="1" applyFill="1" applyBorder="1" applyAlignment="1">
      <alignment horizontal="center" vertical="top"/>
    </xf>
    <xf numFmtId="49" fontId="15" fillId="9" borderId="33" xfId="0" applyNumberFormat="1" applyFont="1" applyFill="1" applyBorder="1" applyAlignment="1">
      <alignment horizontal="center" vertical="top"/>
    </xf>
    <xf numFmtId="49" fontId="15" fillId="2" borderId="37" xfId="0" applyNumberFormat="1" applyFont="1" applyFill="1" applyBorder="1" applyAlignment="1">
      <alignment horizontal="center" vertical="top"/>
    </xf>
    <xf numFmtId="0" fontId="14" fillId="8" borderId="0" xfId="0" applyFont="1" applyFill="1" applyBorder="1" applyAlignment="1">
      <alignment horizontal="center" vertical="top"/>
    </xf>
    <xf numFmtId="165" fontId="15" fillId="8" borderId="33" xfId="0" applyNumberFormat="1" applyFont="1" applyFill="1" applyBorder="1" applyAlignment="1">
      <alignment horizontal="center" vertical="top"/>
    </xf>
    <xf numFmtId="165" fontId="11" fillId="6" borderId="41" xfId="0" applyNumberFormat="1" applyFont="1" applyFill="1" applyBorder="1" applyAlignment="1">
      <alignment horizontal="left" vertical="top" wrapText="1"/>
    </xf>
    <xf numFmtId="49" fontId="15" fillId="6" borderId="50" xfId="0" applyNumberFormat="1" applyFont="1" applyFill="1" applyBorder="1" applyAlignment="1">
      <alignment horizontal="center" vertical="top" wrapText="1"/>
    </xf>
    <xf numFmtId="165" fontId="11" fillId="6" borderId="50" xfId="0" applyNumberFormat="1" applyFont="1" applyFill="1" applyBorder="1" applyAlignment="1">
      <alignment horizontal="left" vertical="top" wrapText="1"/>
    </xf>
    <xf numFmtId="165" fontId="11" fillId="8" borderId="58" xfId="0" applyNumberFormat="1" applyFont="1" applyFill="1" applyBorder="1" applyAlignment="1">
      <alignment horizontal="center" vertical="top"/>
    </xf>
    <xf numFmtId="3" fontId="11" fillId="6" borderId="33" xfId="0" applyNumberFormat="1" applyFont="1" applyFill="1" applyBorder="1" applyAlignment="1">
      <alignment horizontal="center" vertical="center" textRotation="90" wrapText="1"/>
    </xf>
    <xf numFmtId="3" fontId="11" fillId="6" borderId="4" xfId="0" applyNumberFormat="1" applyFont="1" applyFill="1" applyBorder="1" applyAlignment="1">
      <alignment horizontal="center" vertical="top" wrapText="1"/>
    </xf>
    <xf numFmtId="0" fontId="11" fillId="6" borderId="7" xfId="0" applyFont="1" applyFill="1" applyBorder="1" applyAlignment="1">
      <alignment horizontal="left" vertical="top" wrapText="1"/>
    </xf>
    <xf numFmtId="165" fontId="11" fillId="6" borderId="80" xfId="0" applyNumberFormat="1" applyFont="1" applyFill="1" applyBorder="1" applyAlignment="1">
      <alignment horizontal="center" vertical="top"/>
    </xf>
    <xf numFmtId="0" fontId="11" fillId="6" borderId="4" xfId="0" applyFont="1" applyFill="1" applyBorder="1" applyAlignment="1">
      <alignment horizontal="center" vertical="top"/>
    </xf>
    <xf numFmtId="164" fontId="11" fillId="6" borderId="4" xfId="0" applyNumberFormat="1" applyFont="1" applyFill="1" applyBorder="1" applyAlignment="1">
      <alignment horizontal="center" vertical="top"/>
    </xf>
    <xf numFmtId="0" fontId="11" fillId="6" borderId="4" xfId="0" applyFont="1" applyFill="1" applyBorder="1" applyAlignment="1">
      <alignment vertical="top"/>
    </xf>
    <xf numFmtId="165" fontId="11" fillId="6" borderId="15" xfId="0" applyNumberFormat="1" applyFont="1" applyFill="1" applyBorder="1" applyAlignment="1">
      <alignment vertical="top" wrapText="1"/>
    </xf>
    <xf numFmtId="164" fontId="2" fillId="6" borderId="15" xfId="0" applyNumberFormat="1" applyFont="1" applyFill="1" applyBorder="1" applyAlignment="1">
      <alignment vertical="top" wrapText="1"/>
    </xf>
    <xf numFmtId="0" fontId="2" fillId="6" borderId="15" xfId="0" applyFont="1" applyFill="1" applyBorder="1" applyAlignment="1">
      <alignment vertical="top" wrapText="1"/>
    </xf>
    <xf numFmtId="165" fontId="11" fillId="0" borderId="33" xfId="0" applyNumberFormat="1" applyFont="1" applyBorder="1" applyAlignment="1">
      <alignment horizontal="center" vertical="top"/>
    </xf>
    <xf numFmtId="165" fontId="11" fillId="0" borderId="4" xfId="0" applyNumberFormat="1" applyFont="1" applyBorder="1" applyAlignment="1">
      <alignment horizontal="center" vertical="top"/>
    </xf>
    <xf numFmtId="0" fontId="2" fillId="6" borderId="4" xfId="0" applyFont="1" applyFill="1" applyBorder="1" applyAlignment="1">
      <alignment horizontal="center" vertical="top" wrapText="1"/>
    </xf>
    <xf numFmtId="0" fontId="2" fillId="6" borderId="0" xfId="0" applyFont="1" applyFill="1" applyBorder="1" applyAlignment="1">
      <alignment horizontal="left" vertical="top" wrapText="1"/>
    </xf>
    <xf numFmtId="164" fontId="2" fillId="6" borderId="4" xfId="0" applyNumberFormat="1" applyFont="1" applyFill="1" applyBorder="1" applyAlignment="1">
      <alignment horizontal="center" vertical="top" wrapText="1"/>
    </xf>
    <xf numFmtId="0" fontId="2" fillId="6" borderId="4" xfId="0" applyFont="1" applyFill="1" applyBorder="1" applyAlignment="1">
      <alignment horizontal="left" vertical="top" wrapText="1"/>
    </xf>
    <xf numFmtId="3" fontId="11" fillId="6" borderId="4" xfId="0" applyNumberFormat="1" applyFont="1" applyFill="1" applyBorder="1" applyAlignment="1">
      <alignment horizontal="center" vertical="top" wrapText="1"/>
    </xf>
    <xf numFmtId="49" fontId="15" fillId="9" borderId="6" xfId="0" applyNumberFormat="1" applyFont="1" applyFill="1" applyBorder="1" applyAlignment="1">
      <alignment horizontal="center" vertical="top"/>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6" borderId="13" xfId="0" applyNumberFormat="1" applyFont="1" applyFill="1" applyBorder="1" applyAlignment="1">
      <alignment horizontal="center" vertical="top" wrapText="1"/>
    </xf>
    <xf numFmtId="0" fontId="11" fillId="6" borderId="29" xfId="0" applyFont="1" applyFill="1" applyBorder="1" applyAlignment="1">
      <alignment horizontal="left" vertical="top" wrapText="1"/>
    </xf>
    <xf numFmtId="49" fontId="15" fillId="2" borderId="24" xfId="0" applyNumberFormat="1" applyFont="1" applyFill="1" applyBorder="1" applyAlignment="1">
      <alignment horizontal="center" vertical="top"/>
    </xf>
    <xf numFmtId="49" fontId="15" fillId="6" borderId="15" xfId="0" applyNumberFormat="1" applyFont="1" applyFill="1" applyBorder="1" applyAlignment="1">
      <alignment horizontal="center" vertical="top"/>
    </xf>
    <xf numFmtId="49" fontId="15" fillId="6" borderId="25" xfId="0" applyNumberFormat="1" applyFont="1" applyFill="1" applyBorder="1" applyAlignment="1">
      <alignment horizontal="center" vertical="top"/>
    </xf>
    <xf numFmtId="0" fontId="11" fillId="6" borderId="7" xfId="0" applyFont="1" applyFill="1" applyBorder="1" applyAlignment="1">
      <alignment horizontal="left" vertical="top" wrapText="1"/>
    </xf>
    <xf numFmtId="49" fontId="15" fillId="6" borderId="24" xfId="0" applyNumberFormat="1" applyFont="1" applyFill="1" applyBorder="1" applyAlignment="1">
      <alignment horizontal="center" vertical="top" wrapText="1"/>
    </xf>
    <xf numFmtId="164" fontId="11" fillId="6" borderId="13" xfId="0" applyNumberFormat="1" applyFont="1" applyFill="1" applyBorder="1" applyAlignment="1">
      <alignment horizontal="center" vertical="top"/>
    </xf>
    <xf numFmtId="164" fontId="11" fillId="6" borderId="42" xfId="0" applyNumberFormat="1" applyFont="1" applyFill="1" applyBorder="1" applyAlignment="1">
      <alignment horizontal="center" vertical="top"/>
    </xf>
    <xf numFmtId="49" fontId="15" fillId="2" borderId="50" xfId="0" applyNumberFormat="1" applyFont="1" applyFill="1" applyBorder="1" applyAlignment="1">
      <alignment horizontal="center" vertical="top"/>
    </xf>
    <xf numFmtId="165" fontId="11" fillId="6" borderId="4" xfId="0" applyNumberFormat="1" applyFont="1" applyFill="1" applyBorder="1" applyAlignment="1">
      <alignment horizontal="center" vertical="top" wrapText="1"/>
    </xf>
    <xf numFmtId="3" fontId="6" fillId="6" borderId="7" xfId="0" applyNumberFormat="1" applyFont="1" applyFill="1" applyBorder="1" applyAlignment="1">
      <alignment vertical="top" wrapText="1"/>
    </xf>
    <xf numFmtId="3" fontId="4" fillId="6" borderId="37" xfId="2" applyNumberFormat="1" applyFont="1" applyFill="1" applyBorder="1" applyAlignment="1">
      <alignment horizontal="center" vertical="top"/>
    </xf>
    <xf numFmtId="165" fontId="11" fillId="0" borderId="48" xfId="0" applyNumberFormat="1" applyFont="1" applyBorder="1" applyAlignment="1">
      <alignment horizontal="center" vertical="top"/>
    </xf>
    <xf numFmtId="165" fontId="11" fillId="0" borderId="5" xfId="0" applyNumberFormat="1" applyFont="1" applyBorder="1" applyAlignment="1">
      <alignment horizontal="center" vertical="top"/>
    </xf>
    <xf numFmtId="3" fontId="11" fillId="3" borderId="29" xfId="0" applyNumberFormat="1" applyFont="1" applyFill="1" applyBorder="1" applyAlignment="1">
      <alignment horizontal="left" vertical="top" wrapText="1"/>
    </xf>
    <xf numFmtId="0" fontId="2" fillId="6" borderId="59" xfId="0" applyFont="1" applyFill="1" applyBorder="1" applyAlignment="1">
      <alignment horizontal="center" vertical="top"/>
    </xf>
    <xf numFmtId="165" fontId="16" fillId="0" borderId="32" xfId="0" applyNumberFormat="1" applyFont="1" applyFill="1" applyBorder="1" applyAlignment="1">
      <alignment horizontal="center" vertical="center" textRotation="90" wrapText="1"/>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6" borderId="13" xfId="0" applyNumberFormat="1" applyFont="1" applyFill="1" applyBorder="1" applyAlignment="1">
      <alignment horizontal="center" vertical="top"/>
    </xf>
    <xf numFmtId="0" fontId="13" fillId="0" borderId="0" xfId="0" applyFont="1" applyAlignment="1">
      <alignment vertical="top" wrapText="1"/>
    </xf>
    <xf numFmtId="0" fontId="11" fillId="0" borderId="0" xfId="0" applyFont="1" applyBorder="1" applyAlignment="1">
      <alignment horizontal="left" vertical="top" wrapText="1"/>
    </xf>
    <xf numFmtId="49" fontId="15" fillId="6" borderId="37" xfId="0" applyNumberFormat="1" applyFont="1" applyFill="1" applyBorder="1" applyAlignment="1">
      <alignment horizontal="center" vertical="top"/>
    </xf>
    <xf numFmtId="49" fontId="15" fillId="9" borderId="33" xfId="0" applyNumberFormat="1" applyFont="1" applyFill="1" applyBorder="1" applyAlignment="1">
      <alignment horizontal="center" vertical="top"/>
    </xf>
    <xf numFmtId="49" fontId="15" fillId="2" borderId="37" xfId="0" applyNumberFormat="1" applyFont="1" applyFill="1" applyBorder="1" applyAlignment="1">
      <alignment horizontal="center" vertical="top"/>
    </xf>
    <xf numFmtId="3" fontId="11" fillId="6" borderId="4" xfId="0" applyNumberFormat="1" applyFont="1" applyFill="1" applyBorder="1" applyAlignment="1">
      <alignment horizontal="center" vertical="top" wrapText="1"/>
    </xf>
    <xf numFmtId="165" fontId="2" fillId="6" borderId="82" xfId="0" applyNumberFormat="1" applyFont="1" applyFill="1" applyBorder="1" applyAlignment="1">
      <alignment horizontal="left" vertical="top" wrapText="1"/>
    </xf>
    <xf numFmtId="49" fontId="2" fillId="6" borderId="81" xfId="0" applyNumberFormat="1" applyFont="1" applyFill="1" applyBorder="1" applyAlignment="1">
      <alignment horizontal="center" vertical="top"/>
    </xf>
    <xf numFmtId="3" fontId="11" fillId="6" borderId="81" xfId="0" applyNumberFormat="1" applyFont="1" applyFill="1" applyBorder="1" applyAlignment="1">
      <alignment horizontal="center" vertical="top"/>
    </xf>
    <xf numFmtId="3" fontId="11" fillId="6" borderId="93" xfId="0" applyNumberFormat="1" applyFont="1" applyFill="1" applyBorder="1" applyAlignment="1">
      <alignment horizontal="center" vertical="top"/>
    </xf>
    <xf numFmtId="165" fontId="2" fillId="6" borderId="52" xfId="0" applyNumberFormat="1" applyFont="1" applyFill="1" applyBorder="1" applyAlignment="1">
      <alignment horizontal="center" vertical="top"/>
    </xf>
    <xf numFmtId="165" fontId="2" fillId="6" borderId="0" xfId="0" applyNumberFormat="1" applyFont="1" applyFill="1" applyBorder="1" applyAlignment="1">
      <alignment horizontal="center" vertical="top"/>
    </xf>
    <xf numFmtId="165" fontId="2" fillId="6" borderId="16" xfId="0" applyNumberFormat="1" applyFont="1" applyFill="1" applyBorder="1" applyAlignment="1">
      <alignment horizontal="center" vertical="top"/>
    </xf>
    <xf numFmtId="165" fontId="2" fillId="6" borderId="28" xfId="0" applyNumberFormat="1" applyFont="1" applyFill="1" applyBorder="1" applyAlignment="1">
      <alignment horizontal="center" vertical="top"/>
    </xf>
    <xf numFmtId="165" fontId="2" fillId="6" borderId="60" xfId="0" applyNumberFormat="1" applyFont="1" applyFill="1" applyBorder="1" applyAlignment="1">
      <alignment horizontal="center" vertical="top"/>
    </xf>
    <xf numFmtId="49" fontId="15" fillId="6" borderId="24"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wrapText="1"/>
    </xf>
    <xf numFmtId="0" fontId="2" fillId="6" borderId="37" xfId="0" applyFont="1" applyFill="1" applyBorder="1" applyAlignment="1">
      <alignment horizontal="left" vertical="top" wrapText="1"/>
    </xf>
    <xf numFmtId="0" fontId="2" fillId="6" borderId="34" xfId="0" applyFont="1" applyFill="1" applyBorder="1" applyAlignment="1">
      <alignment horizontal="left" vertical="top" wrapText="1"/>
    </xf>
    <xf numFmtId="0" fontId="15" fillId="6" borderId="66" xfId="0" applyFont="1" applyFill="1" applyBorder="1" applyAlignment="1">
      <alignment vertical="top" wrapText="1"/>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6" borderId="13" xfId="0" applyNumberFormat="1" applyFont="1" applyFill="1" applyBorder="1" applyAlignment="1">
      <alignment horizontal="center" vertical="top"/>
    </xf>
    <xf numFmtId="49" fontId="15" fillId="6" borderId="37" xfId="0" applyNumberFormat="1" applyFont="1" applyFill="1" applyBorder="1" applyAlignment="1">
      <alignment horizontal="center" vertical="top"/>
    </xf>
    <xf numFmtId="3" fontId="11" fillId="6" borderId="4" xfId="0" applyNumberFormat="1" applyFont="1" applyFill="1" applyBorder="1" applyAlignment="1">
      <alignment horizontal="center" vertical="top" wrapText="1"/>
    </xf>
    <xf numFmtId="49" fontId="15" fillId="9" borderId="6" xfId="0" applyNumberFormat="1" applyFont="1" applyFill="1" applyBorder="1" applyAlignment="1">
      <alignment horizontal="center" vertical="top"/>
    </xf>
    <xf numFmtId="49" fontId="15" fillId="9" borderId="7" xfId="0" applyNumberFormat="1" applyFont="1" applyFill="1" applyBorder="1" applyAlignment="1">
      <alignment horizontal="center" vertical="top"/>
    </xf>
    <xf numFmtId="49" fontId="15" fillId="2" borderId="24"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6" borderId="24"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wrapText="1"/>
    </xf>
    <xf numFmtId="0" fontId="2" fillId="6" borderId="15" xfId="0" applyFont="1" applyFill="1" applyBorder="1" applyAlignment="1">
      <alignment horizontal="left" vertical="top" wrapText="1"/>
    </xf>
    <xf numFmtId="165" fontId="2" fillId="6" borderId="17" xfId="0" applyNumberFormat="1" applyFont="1" applyFill="1" applyBorder="1" applyAlignment="1">
      <alignment horizontal="left" vertical="top" wrapText="1"/>
    </xf>
    <xf numFmtId="49" fontId="15" fillId="6" borderId="25" xfId="0" applyNumberFormat="1" applyFont="1" applyFill="1" applyBorder="1" applyAlignment="1">
      <alignment horizontal="center" vertical="top"/>
    </xf>
    <xf numFmtId="49" fontId="15" fillId="9" borderId="33" xfId="0" applyNumberFormat="1" applyFont="1" applyFill="1" applyBorder="1" applyAlignment="1">
      <alignment horizontal="center" vertical="top"/>
    </xf>
    <xf numFmtId="49" fontId="15" fillId="2" borderId="37" xfId="0" applyNumberFormat="1" applyFont="1" applyFill="1" applyBorder="1" applyAlignment="1">
      <alignment horizontal="center" vertical="top"/>
    </xf>
    <xf numFmtId="49" fontId="15" fillId="6" borderId="15" xfId="0" applyNumberFormat="1" applyFont="1" applyFill="1" applyBorder="1" applyAlignment="1">
      <alignment horizontal="center" vertical="top"/>
    </xf>
    <xf numFmtId="49" fontId="15" fillId="6" borderId="13" xfId="0" applyNumberFormat="1" applyFont="1" applyFill="1" applyBorder="1" applyAlignment="1">
      <alignment horizontal="center" vertical="top"/>
    </xf>
    <xf numFmtId="0" fontId="11" fillId="6" borderId="33" xfId="0" applyFont="1" applyFill="1" applyBorder="1" applyAlignment="1">
      <alignment horizontal="center" vertical="center" textRotation="90" wrapText="1"/>
    </xf>
    <xf numFmtId="49" fontId="15" fillId="6" borderId="37" xfId="0" applyNumberFormat="1" applyFont="1" applyFill="1" applyBorder="1" applyAlignment="1">
      <alignment horizontal="center" vertical="top"/>
    </xf>
    <xf numFmtId="49" fontId="11" fillId="6" borderId="15" xfId="0" applyNumberFormat="1" applyFont="1" applyFill="1" applyBorder="1" applyAlignment="1">
      <alignment horizontal="center" vertical="top"/>
    </xf>
    <xf numFmtId="0" fontId="11" fillId="6" borderId="7" xfId="0" applyFont="1" applyFill="1" applyBorder="1" applyAlignment="1">
      <alignment horizontal="left" vertical="top" wrapText="1"/>
    </xf>
    <xf numFmtId="0" fontId="13" fillId="0" borderId="0" xfId="0" applyFont="1" applyAlignment="1">
      <alignment vertical="top" wrapText="1"/>
    </xf>
    <xf numFmtId="0" fontId="24" fillId="0" borderId="0" xfId="0" applyFont="1" applyAlignment="1">
      <alignment horizontal="center" vertical="top" wrapText="1"/>
    </xf>
    <xf numFmtId="0" fontId="15" fillId="6" borderId="25" xfId="0" applyFont="1" applyFill="1" applyBorder="1" applyAlignment="1">
      <alignment horizontal="left" vertical="top" wrapText="1"/>
    </xf>
    <xf numFmtId="165" fontId="16" fillId="6" borderId="33" xfId="0" applyNumberFormat="1" applyFont="1" applyFill="1" applyBorder="1" applyAlignment="1">
      <alignment horizontal="center" vertical="center" textRotation="90" wrapText="1"/>
    </xf>
    <xf numFmtId="0" fontId="2" fillId="6" borderId="37" xfId="0" applyFont="1" applyFill="1" applyBorder="1" applyAlignment="1">
      <alignment horizontal="left" vertical="top" wrapText="1"/>
    </xf>
    <xf numFmtId="0" fontId="2" fillId="6" borderId="34" xfId="0" applyFont="1" applyFill="1" applyBorder="1" applyAlignment="1">
      <alignment horizontal="left" vertical="top" wrapText="1"/>
    </xf>
    <xf numFmtId="0" fontId="11" fillId="6" borderId="32" xfId="0" applyFont="1" applyFill="1" applyBorder="1" applyAlignment="1">
      <alignment horizontal="left" vertical="top" wrapText="1"/>
    </xf>
    <xf numFmtId="0" fontId="11" fillId="6" borderId="29" xfId="0" applyFont="1" applyFill="1" applyBorder="1" applyAlignment="1">
      <alignment horizontal="left" vertical="top" wrapText="1"/>
    </xf>
    <xf numFmtId="3" fontId="11" fillId="6" borderId="4" xfId="0" applyNumberFormat="1" applyFont="1" applyFill="1" applyBorder="1" applyAlignment="1">
      <alignment horizontal="center" vertical="top" wrapText="1"/>
    </xf>
    <xf numFmtId="49" fontId="15" fillId="6" borderId="27" xfId="0" applyNumberFormat="1" applyFont="1" applyFill="1" applyBorder="1" applyAlignment="1">
      <alignment horizontal="center" vertical="top"/>
    </xf>
    <xf numFmtId="0" fontId="11" fillId="6" borderId="4" xfId="0" applyFont="1" applyFill="1" applyBorder="1" applyAlignment="1">
      <alignment horizontal="center" vertical="top" wrapText="1"/>
    </xf>
    <xf numFmtId="49" fontId="15" fillId="6" borderId="17" xfId="0" applyNumberFormat="1" applyFont="1" applyFill="1" applyBorder="1" applyAlignment="1">
      <alignment horizontal="center" vertical="top"/>
    </xf>
    <xf numFmtId="0" fontId="15" fillId="6" borderId="66" xfId="0" applyFont="1" applyFill="1" applyBorder="1" applyAlignment="1">
      <alignment vertical="top" wrapText="1"/>
    </xf>
    <xf numFmtId="165" fontId="11" fillId="6" borderId="94" xfId="0" applyNumberFormat="1" applyFont="1" applyFill="1" applyBorder="1" applyAlignment="1">
      <alignment horizontal="center" vertical="top"/>
    </xf>
    <xf numFmtId="165" fontId="11" fillId="6" borderId="33" xfId="0" applyNumberFormat="1" applyFont="1" applyFill="1" applyBorder="1" applyAlignment="1">
      <alignment horizontal="center" vertical="top" wrapText="1"/>
    </xf>
    <xf numFmtId="165" fontId="15" fillId="2" borderId="46" xfId="0" applyNumberFormat="1" applyFont="1" applyFill="1" applyBorder="1" applyAlignment="1">
      <alignment horizontal="center" vertical="top"/>
    </xf>
    <xf numFmtId="165" fontId="15" fillId="8" borderId="0" xfId="0" applyNumberFormat="1" applyFont="1" applyFill="1" applyBorder="1" applyAlignment="1">
      <alignment horizontal="center" vertical="top"/>
    </xf>
    <xf numFmtId="165" fontId="11" fillId="0" borderId="0" xfId="0" applyNumberFormat="1" applyFont="1" applyBorder="1" applyAlignment="1">
      <alignment horizontal="center" vertical="top"/>
    </xf>
    <xf numFmtId="3" fontId="2" fillId="6" borderId="39" xfId="0" applyNumberFormat="1" applyFont="1" applyFill="1" applyBorder="1" applyAlignment="1">
      <alignment horizontal="center" vertical="top"/>
    </xf>
    <xf numFmtId="3" fontId="2" fillId="0" borderId="38" xfId="0" applyNumberFormat="1" applyFont="1" applyFill="1" applyBorder="1"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xf>
    <xf numFmtId="0" fontId="4" fillId="0" borderId="0" xfId="0" applyFont="1" applyBorder="1" applyAlignment="1">
      <alignment horizontal="right" vertical="top"/>
    </xf>
    <xf numFmtId="3" fontId="11" fillId="0" borderId="47" xfId="0" applyNumberFormat="1" applyFont="1" applyBorder="1" applyAlignment="1">
      <alignment vertical="top"/>
    </xf>
    <xf numFmtId="3" fontId="15" fillId="6" borderId="4" xfId="0" applyNumberFormat="1" applyFont="1" applyFill="1" applyBorder="1" applyAlignment="1">
      <alignment horizontal="center" vertical="top"/>
    </xf>
    <xf numFmtId="0" fontId="2" fillId="0" borderId="68" xfId="0" applyFont="1" applyBorder="1" applyAlignment="1">
      <alignment horizontal="center" vertical="center" textRotation="90" wrapText="1"/>
    </xf>
    <xf numFmtId="0" fontId="2" fillId="0" borderId="71"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3" fontId="11" fillId="0" borderId="40" xfId="0" applyNumberFormat="1" applyFont="1" applyBorder="1" applyAlignment="1">
      <alignment vertical="top"/>
    </xf>
    <xf numFmtId="165" fontId="15" fillId="8" borderId="60" xfId="0" applyNumberFormat="1" applyFont="1" applyFill="1" applyBorder="1" applyAlignment="1">
      <alignment horizontal="center" vertical="top"/>
    </xf>
    <xf numFmtId="165" fontId="11" fillId="0" borderId="60" xfId="0" applyNumberFormat="1" applyFont="1" applyFill="1" applyBorder="1" applyAlignment="1">
      <alignment horizontal="center" vertical="top"/>
    </xf>
    <xf numFmtId="165" fontId="9" fillId="6" borderId="0" xfId="0" applyNumberFormat="1" applyFont="1" applyFill="1" applyBorder="1" applyAlignment="1">
      <alignment horizontal="center" vertical="top"/>
    </xf>
    <xf numFmtId="0" fontId="11" fillId="6" borderId="0" xfId="0" applyFont="1" applyFill="1" applyBorder="1" applyAlignment="1">
      <alignment horizontal="center" vertical="top"/>
    </xf>
    <xf numFmtId="165" fontId="15" fillId="2" borderId="26" xfId="0" applyNumberFormat="1" applyFont="1" applyFill="1" applyBorder="1" applyAlignment="1">
      <alignment horizontal="center" vertical="top"/>
    </xf>
    <xf numFmtId="165" fontId="15" fillId="8" borderId="28" xfId="0" applyNumberFormat="1" applyFont="1" applyFill="1" applyBorder="1" applyAlignment="1">
      <alignment horizontal="center" vertical="top"/>
    </xf>
    <xf numFmtId="165" fontId="11" fillId="0" borderId="24" xfId="0" applyNumberFormat="1" applyFont="1" applyFill="1" applyBorder="1" applyAlignment="1">
      <alignment horizontal="center" vertical="top"/>
    </xf>
    <xf numFmtId="165" fontId="11" fillId="0" borderId="28" xfId="0" applyNumberFormat="1" applyFont="1" applyFill="1" applyBorder="1" applyAlignment="1">
      <alignment horizontal="center" vertical="top"/>
    </xf>
    <xf numFmtId="165" fontId="9" fillId="6" borderId="13" xfId="0" applyNumberFormat="1" applyFont="1" applyFill="1" applyBorder="1" applyAlignment="1">
      <alignment horizontal="center" vertical="top"/>
    </xf>
    <xf numFmtId="0" fontId="11" fillId="6" borderId="13" xfId="0" applyFont="1" applyFill="1" applyBorder="1" applyAlignment="1">
      <alignment horizontal="center" vertical="top"/>
    </xf>
    <xf numFmtId="165" fontId="11" fillId="6" borderId="33" xfId="0" applyNumberFormat="1" applyFont="1" applyFill="1" applyBorder="1" applyAlignment="1">
      <alignment horizontal="right" vertical="top"/>
    </xf>
    <xf numFmtId="164" fontId="11" fillId="6" borderId="33" xfId="0" applyNumberFormat="1" applyFont="1" applyFill="1" applyBorder="1" applyAlignment="1">
      <alignment horizontal="center" vertical="top"/>
    </xf>
    <xf numFmtId="165" fontId="11" fillId="0" borderId="44" xfId="0" applyNumberFormat="1" applyFont="1" applyFill="1" applyBorder="1" applyAlignment="1">
      <alignment horizontal="center" vertical="top"/>
    </xf>
    <xf numFmtId="165" fontId="11" fillId="0" borderId="43" xfId="0" applyNumberFormat="1" applyFont="1" applyFill="1" applyBorder="1" applyAlignment="1">
      <alignment horizontal="center" vertical="top"/>
    </xf>
    <xf numFmtId="165" fontId="11" fillId="6" borderId="13" xfId="0" applyNumberFormat="1" applyFont="1" applyFill="1" applyBorder="1" applyAlignment="1">
      <alignment horizontal="right" vertical="top"/>
    </xf>
    <xf numFmtId="1" fontId="2" fillId="6" borderId="13" xfId="0" applyNumberFormat="1" applyFont="1" applyFill="1" applyBorder="1" applyAlignment="1">
      <alignment horizontal="center" vertical="top" wrapText="1"/>
    </xf>
    <xf numFmtId="3" fontId="11" fillId="6" borderId="50" xfId="0" applyNumberFormat="1" applyFont="1" applyFill="1" applyBorder="1" applyAlignment="1">
      <alignment horizontal="center" vertical="top"/>
    </xf>
    <xf numFmtId="3" fontId="11" fillId="0" borderId="41" xfId="0" applyNumberFormat="1" applyFont="1" applyFill="1" applyBorder="1" applyAlignment="1">
      <alignment horizontal="center" vertical="top"/>
    </xf>
    <xf numFmtId="3" fontId="11" fillId="0" borderId="34" xfId="0" applyNumberFormat="1" applyFont="1" applyFill="1" applyBorder="1" applyAlignment="1">
      <alignment horizontal="center" vertical="top"/>
    </xf>
    <xf numFmtId="3" fontId="11" fillId="3" borderId="34" xfId="0" applyNumberFormat="1" applyFont="1" applyFill="1" applyBorder="1" applyAlignment="1">
      <alignment horizontal="center" vertical="top"/>
    </xf>
    <xf numFmtId="3" fontId="11" fillId="6" borderId="74" xfId="0" applyNumberFormat="1" applyFont="1" applyFill="1" applyBorder="1" applyAlignment="1">
      <alignment horizontal="center" vertical="top"/>
    </xf>
    <xf numFmtId="164" fontId="11" fillId="6" borderId="37" xfId="0" applyNumberFormat="1" applyFont="1" applyFill="1" applyBorder="1" applyAlignment="1">
      <alignment horizontal="center" vertical="top"/>
    </xf>
    <xf numFmtId="49" fontId="19" fillId="3" borderId="37" xfId="0" applyNumberFormat="1" applyFont="1" applyFill="1" applyBorder="1" applyAlignment="1">
      <alignment horizontal="center" vertical="top"/>
    </xf>
    <xf numFmtId="0" fontId="2" fillId="6" borderId="16" xfId="0" applyFont="1" applyFill="1" applyBorder="1" applyAlignment="1">
      <alignment horizontal="left" vertical="top" wrapText="1"/>
    </xf>
    <xf numFmtId="165" fontId="11" fillId="6" borderId="79" xfId="0" applyNumberFormat="1" applyFont="1" applyFill="1" applyBorder="1" applyAlignment="1">
      <alignment horizontal="center" vertical="top"/>
    </xf>
    <xf numFmtId="165" fontId="11" fillId="0" borderId="55" xfId="0" applyNumberFormat="1" applyFont="1" applyBorder="1" applyAlignment="1">
      <alignment horizontal="center" vertical="top"/>
    </xf>
    <xf numFmtId="165" fontId="11" fillId="0" borderId="57" xfId="0" applyNumberFormat="1" applyFont="1" applyBorder="1" applyAlignment="1">
      <alignment horizontal="center" vertical="top"/>
    </xf>
    <xf numFmtId="165" fontId="11" fillId="0" borderId="10" xfId="0" applyNumberFormat="1" applyFont="1" applyBorder="1" applyAlignment="1">
      <alignment horizontal="center" vertical="top"/>
    </xf>
    <xf numFmtId="165" fontId="11" fillId="6" borderId="48" xfId="0" applyNumberFormat="1" applyFont="1" applyFill="1" applyBorder="1" applyAlignment="1">
      <alignment horizontal="center" vertical="top"/>
    </xf>
    <xf numFmtId="165" fontId="2" fillId="6" borderId="51" xfId="0" applyNumberFormat="1" applyFont="1" applyFill="1" applyBorder="1" applyAlignment="1">
      <alignment horizontal="center" vertical="top"/>
    </xf>
    <xf numFmtId="164" fontId="2" fillId="6" borderId="33" xfId="0" applyNumberFormat="1" applyFont="1" applyFill="1" applyBorder="1" applyAlignment="1">
      <alignment horizontal="center" vertical="top" wrapText="1"/>
    </xf>
    <xf numFmtId="165" fontId="11" fillId="6" borderId="57" xfId="0" applyNumberFormat="1" applyFont="1" applyFill="1" applyBorder="1" applyAlignment="1">
      <alignment horizontal="center" vertical="top"/>
    </xf>
    <xf numFmtId="165" fontId="2" fillId="6" borderId="69" xfId="0" applyNumberFormat="1" applyFont="1" applyFill="1" applyBorder="1" applyAlignment="1">
      <alignment horizontal="center" vertical="top"/>
    </xf>
    <xf numFmtId="165" fontId="2" fillId="6" borderId="43" xfId="0" applyNumberFormat="1" applyFont="1" applyFill="1" applyBorder="1" applyAlignment="1">
      <alignment horizontal="center" vertical="top"/>
    </xf>
    <xf numFmtId="165" fontId="11" fillId="6" borderId="86" xfId="0" applyNumberFormat="1" applyFont="1" applyFill="1" applyBorder="1" applyAlignment="1">
      <alignment horizontal="center" vertical="top"/>
    </xf>
    <xf numFmtId="165" fontId="11" fillId="8" borderId="26" xfId="0" applyNumberFormat="1" applyFont="1" applyFill="1" applyBorder="1" applyAlignment="1">
      <alignment horizontal="center" vertical="top"/>
    </xf>
    <xf numFmtId="165" fontId="11" fillId="6" borderId="44" xfId="0" applyNumberFormat="1" applyFont="1" applyFill="1" applyBorder="1" applyAlignment="1">
      <alignment horizontal="center" vertical="top"/>
    </xf>
    <xf numFmtId="165" fontId="11" fillId="0" borderId="42" xfId="0" applyNumberFormat="1" applyFont="1" applyBorder="1" applyAlignment="1">
      <alignment horizontal="center" vertical="top"/>
    </xf>
    <xf numFmtId="164" fontId="2" fillId="6" borderId="42" xfId="0" applyNumberFormat="1" applyFont="1" applyFill="1" applyBorder="1" applyAlignment="1">
      <alignment horizontal="center" vertical="top" wrapText="1"/>
    </xf>
    <xf numFmtId="165" fontId="11" fillId="6" borderId="42" xfId="0" applyNumberFormat="1" applyFont="1" applyFill="1" applyBorder="1" applyAlignment="1">
      <alignment horizontal="center" vertical="top" wrapText="1"/>
    </xf>
    <xf numFmtId="165" fontId="11" fillId="6" borderId="60" xfId="0" applyNumberFormat="1" applyFont="1" applyFill="1" applyBorder="1" applyAlignment="1">
      <alignment horizontal="center" vertical="top" wrapText="1"/>
    </xf>
    <xf numFmtId="165" fontId="11" fillId="6" borderId="91" xfId="0" applyNumberFormat="1" applyFont="1" applyFill="1" applyBorder="1" applyAlignment="1">
      <alignment horizontal="center" vertical="top"/>
    </xf>
    <xf numFmtId="165" fontId="15" fillId="9" borderId="56" xfId="0" applyNumberFormat="1" applyFont="1" applyFill="1" applyBorder="1" applyAlignment="1">
      <alignment horizontal="center" vertical="top"/>
    </xf>
    <xf numFmtId="165" fontId="15" fillId="4" borderId="31" xfId="0" applyNumberFormat="1" applyFont="1" applyFill="1" applyBorder="1" applyAlignment="1">
      <alignment horizontal="center" vertical="top"/>
    </xf>
    <xf numFmtId="165" fontId="11" fillId="6" borderId="24" xfId="0" applyNumberFormat="1" applyFont="1" applyFill="1" applyBorder="1" applyAlignment="1">
      <alignment horizontal="center" vertical="top"/>
    </xf>
    <xf numFmtId="165" fontId="11" fillId="0" borderId="13" xfId="0" applyNumberFormat="1" applyFont="1" applyBorder="1" applyAlignment="1">
      <alignment horizontal="center" vertical="top"/>
    </xf>
    <xf numFmtId="0" fontId="2" fillId="6" borderId="13" xfId="0" applyFont="1" applyFill="1" applyBorder="1" applyAlignment="1">
      <alignment horizontal="left" vertical="top" wrapText="1"/>
    </xf>
    <xf numFmtId="165" fontId="11" fillId="6" borderId="10" xfId="0" applyNumberFormat="1" applyFont="1" applyFill="1" applyBorder="1" applyAlignment="1">
      <alignment horizontal="center" vertical="top"/>
    </xf>
    <xf numFmtId="165" fontId="15" fillId="8" borderId="13" xfId="0" applyNumberFormat="1" applyFont="1" applyFill="1" applyBorder="1" applyAlignment="1">
      <alignment horizontal="center" vertical="top"/>
    </xf>
    <xf numFmtId="165" fontId="11" fillId="8" borderId="22" xfId="0" applyNumberFormat="1" applyFont="1" applyFill="1" applyBorder="1" applyAlignment="1">
      <alignment horizontal="center" vertical="top"/>
    </xf>
    <xf numFmtId="165" fontId="15" fillId="9" borderId="3" xfId="0" applyNumberFormat="1" applyFont="1" applyFill="1" applyBorder="1" applyAlignment="1">
      <alignment horizontal="center" vertical="top"/>
    </xf>
    <xf numFmtId="165" fontId="15" fillId="4" borderId="22" xfId="0" applyNumberFormat="1" applyFont="1" applyFill="1" applyBorder="1" applyAlignment="1">
      <alignment horizontal="center" vertical="top"/>
    </xf>
    <xf numFmtId="164" fontId="2" fillId="6" borderId="13" xfId="0" applyNumberFormat="1" applyFont="1" applyFill="1" applyBorder="1" applyAlignment="1">
      <alignment horizontal="center" vertical="top" wrapText="1"/>
    </xf>
    <xf numFmtId="165" fontId="11" fillId="6" borderId="13" xfId="0" applyNumberFormat="1" applyFont="1" applyFill="1" applyBorder="1" applyAlignment="1">
      <alignment horizontal="center" vertical="top" wrapText="1"/>
    </xf>
    <xf numFmtId="165" fontId="11" fillId="6" borderId="28" xfId="0" applyNumberFormat="1" applyFont="1" applyFill="1" applyBorder="1" applyAlignment="1">
      <alignment horizontal="center" vertical="top" wrapText="1"/>
    </xf>
    <xf numFmtId="0" fontId="11"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8" xfId="0" applyFont="1" applyBorder="1" applyAlignment="1">
      <alignment horizontal="center" vertical="center" wrapText="1"/>
    </xf>
    <xf numFmtId="165" fontId="15" fillId="4" borderId="48" xfId="0" applyNumberFormat="1" applyFont="1" applyFill="1" applyBorder="1" applyAlignment="1">
      <alignment horizontal="center" vertical="top"/>
    </xf>
    <xf numFmtId="165" fontId="11" fillId="0" borderId="59" xfId="0" applyNumberFormat="1" applyFont="1" applyBorder="1" applyAlignment="1">
      <alignment horizontal="center" vertical="top"/>
    </xf>
    <xf numFmtId="165" fontId="15" fillId="4" borderId="59" xfId="0" applyNumberFormat="1" applyFont="1" applyFill="1" applyBorder="1" applyAlignment="1">
      <alignment horizontal="center" vertical="top"/>
    </xf>
    <xf numFmtId="165" fontId="15" fillId="4" borderId="57" xfId="0" applyNumberFormat="1" applyFont="1" applyFill="1" applyBorder="1" applyAlignment="1">
      <alignment horizontal="center" vertical="top"/>
    </xf>
    <xf numFmtId="165" fontId="15" fillId="8" borderId="43" xfId="0" applyNumberFormat="1" applyFont="1" applyFill="1" applyBorder="1" applyAlignment="1">
      <alignment horizontal="center" vertical="top"/>
    </xf>
    <xf numFmtId="165" fontId="11" fillId="0" borderId="43" xfId="0" applyNumberFormat="1" applyFont="1" applyBorder="1" applyAlignment="1">
      <alignment horizontal="center" vertical="top"/>
    </xf>
    <xf numFmtId="165" fontId="11" fillId="8" borderId="43" xfId="0" applyNumberFormat="1" applyFont="1" applyFill="1" applyBorder="1" applyAlignment="1">
      <alignment horizontal="center" vertical="top"/>
    </xf>
    <xf numFmtId="165" fontId="15" fillId="4" borderId="43" xfId="0" applyNumberFormat="1" applyFont="1" applyFill="1" applyBorder="1" applyAlignment="1">
      <alignment horizontal="center" vertical="top"/>
    </xf>
    <xf numFmtId="165" fontId="15" fillId="4" borderId="10" xfId="0" applyNumberFormat="1" applyFont="1" applyFill="1" applyBorder="1" applyAlignment="1">
      <alignment horizontal="center" vertical="top"/>
    </xf>
    <xf numFmtId="165" fontId="11" fillId="0" borderId="28" xfId="0" applyNumberFormat="1" applyFont="1" applyBorder="1" applyAlignment="1">
      <alignment horizontal="center" vertical="top"/>
    </xf>
    <xf numFmtId="165" fontId="11" fillId="8" borderId="28" xfId="0" applyNumberFormat="1" applyFont="1" applyFill="1" applyBorder="1" applyAlignment="1">
      <alignment horizontal="center" vertical="top"/>
    </xf>
    <xf numFmtId="165" fontId="15" fillId="4" borderId="28" xfId="0" applyNumberFormat="1" applyFont="1" applyFill="1" applyBorder="1" applyAlignment="1">
      <alignment horizontal="center" vertical="top"/>
    </xf>
    <xf numFmtId="165" fontId="15" fillId="0" borderId="60" xfId="0" applyNumberFormat="1" applyFont="1" applyFill="1" applyBorder="1" applyAlignment="1">
      <alignment vertical="top"/>
    </xf>
    <xf numFmtId="165" fontId="11" fillId="6" borderId="27" xfId="0" applyNumberFormat="1" applyFont="1" applyFill="1" applyBorder="1" applyAlignment="1">
      <alignment vertical="top" wrapText="1"/>
    </xf>
    <xf numFmtId="165" fontId="15" fillId="0" borderId="0" xfId="0" applyNumberFormat="1" applyFont="1" applyFill="1" applyBorder="1" applyAlignment="1">
      <alignment vertical="top"/>
    </xf>
    <xf numFmtId="0" fontId="2" fillId="6" borderId="15" xfId="0" applyFont="1" applyFill="1" applyBorder="1" applyAlignment="1">
      <alignment horizontal="left" vertical="top" wrapText="1"/>
    </xf>
    <xf numFmtId="165" fontId="9" fillId="6" borderId="69" xfId="0" applyNumberFormat="1" applyFont="1" applyFill="1" applyBorder="1" applyAlignment="1">
      <alignment horizontal="center" vertical="top"/>
    </xf>
    <xf numFmtId="3" fontId="11" fillId="3" borderId="15" xfId="0" applyNumberFormat="1" applyFont="1" applyFill="1" applyBorder="1" applyAlignment="1">
      <alignment horizontal="center" vertical="top"/>
    </xf>
    <xf numFmtId="3" fontId="20" fillId="6" borderId="15" xfId="0" applyNumberFormat="1" applyFont="1" applyFill="1" applyBorder="1" applyAlignment="1">
      <alignment horizontal="center" vertical="top"/>
    </xf>
    <xf numFmtId="0" fontId="11" fillId="6" borderId="33" xfId="0" applyFont="1" applyFill="1" applyBorder="1" applyAlignment="1">
      <alignment vertical="top"/>
    </xf>
    <xf numFmtId="165" fontId="11" fillId="6" borderId="42" xfId="0" applyNumberFormat="1" applyFont="1" applyFill="1" applyBorder="1" applyAlignment="1">
      <alignment horizontal="right" vertical="top"/>
    </xf>
    <xf numFmtId="0" fontId="11" fillId="6" borderId="42" xfId="0" applyFont="1" applyFill="1" applyBorder="1" applyAlignment="1">
      <alignment vertical="top"/>
    </xf>
    <xf numFmtId="0" fontId="11" fillId="6" borderId="13" xfId="0" applyFont="1" applyFill="1" applyBorder="1" applyAlignment="1">
      <alignment vertical="top"/>
    </xf>
    <xf numFmtId="0" fontId="2" fillId="6" borderId="33" xfId="0" applyFont="1" applyFill="1" applyBorder="1" applyAlignment="1">
      <alignment horizontal="left" vertical="top" wrapText="1"/>
    </xf>
    <xf numFmtId="0" fontId="2" fillId="6" borderId="42" xfId="0" applyFont="1" applyFill="1" applyBorder="1" applyAlignment="1">
      <alignment horizontal="left" vertical="top" wrapText="1"/>
    </xf>
    <xf numFmtId="165" fontId="2" fillId="0" borderId="9" xfId="0" applyNumberFormat="1" applyFont="1" applyFill="1" applyBorder="1" applyAlignment="1">
      <alignment horizontal="left" vertical="top" wrapText="1"/>
    </xf>
    <xf numFmtId="165" fontId="11" fillId="0" borderId="29" xfId="0" applyNumberFormat="1" applyFont="1" applyFill="1" applyBorder="1" applyAlignment="1">
      <alignment horizontal="left" vertical="top" wrapText="1"/>
    </xf>
    <xf numFmtId="49" fontId="2" fillId="6" borderId="16" xfId="0" applyNumberFormat="1" applyFont="1" applyFill="1" applyBorder="1" applyAlignment="1">
      <alignment horizontal="center" vertical="top"/>
    </xf>
    <xf numFmtId="49" fontId="29" fillId="6" borderId="16" xfId="0" applyNumberFormat="1" applyFont="1" applyFill="1" applyBorder="1" applyAlignment="1">
      <alignment horizontal="center" vertical="top"/>
    </xf>
    <xf numFmtId="3" fontId="2" fillId="6" borderId="17" xfId="0" applyNumberFormat="1" applyFont="1" applyFill="1" applyBorder="1" applyAlignment="1">
      <alignment horizontal="left" vertical="top" wrapText="1"/>
    </xf>
    <xf numFmtId="0" fontId="2" fillId="6" borderId="37" xfId="0" applyFont="1" applyFill="1" applyBorder="1" applyAlignment="1">
      <alignment horizontal="left" vertical="top" wrapText="1"/>
    </xf>
    <xf numFmtId="3" fontId="2" fillId="6" borderId="15" xfId="0" applyNumberFormat="1" applyFont="1" applyFill="1" applyBorder="1" applyAlignment="1">
      <alignment horizontal="justify" vertical="top" wrapText="1"/>
    </xf>
    <xf numFmtId="165" fontId="2" fillId="3" borderId="7" xfId="0" applyNumberFormat="1" applyFont="1" applyFill="1" applyBorder="1" applyAlignment="1">
      <alignment vertical="top" wrapText="1"/>
    </xf>
    <xf numFmtId="1" fontId="2" fillId="6" borderId="39" xfId="0" applyNumberFormat="1" applyFont="1" applyFill="1" applyBorder="1" applyAlignment="1">
      <alignment horizontal="center" vertical="top" wrapText="1"/>
    </xf>
    <xf numFmtId="1" fontId="11" fillId="3" borderId="15" xfId="0" applyNumberFormat="1" applyFont="1" applyFill="1" applyBorder="1" applyAlignment="1">
      <alignment horizontal="left" vertical="top" wrapText="1"/>
    </xf>
    <xf numFmtId="0" fontId="4" fillId="6" borderId="7" xfId="0" applyFont="1" applyFill="1" applyBorder="1" applyAlignment="1">
      <alignment horizontal="center" vertical="center" wrapText="1"/>
    </xf>
    <xf numFmtId="3" fontId="4" fillId="6" borderId="37" xfId="0" applyNumberFormat="1" applyFont="1" applyFill="1" applyBorder="1" applyAlignment="1">
      <alignment horizontal="center" vertical="top"/>
    </xf>
    <xf numFmtId="3" fontId="2" fillId="6" borderId="4" xfId="0" applyNumberFormat="1" applyFont="1" applyFill="1" applyBorder="1" applyAlignment="1">
      <alignment horizontal="center" vertical="top" wrapText="1"/>
    </xf>
    <xf numFmtId="0" fontId="4" fillId="6" borderId="15" xfId="0" applyFont="1" applyFill="1" applyBorder="1" applyAlignment="1">
      <alignment horizontal="center" vertical="center" wrapText="1"/>
    </xf>
    <xf numFmtId="165" fontId="2" fillId="6" borderId="4" xfId="0" applyNumberFormat="1" applyFont="1" applyFill="1" applyBorder="1" applyAlignment="1">
      <alignment horizontal="center" vertical="center"/>
    </xf>
    <xf numFmtId="165" fontId="2" fillId="6" borderId="42" xfId="0" applyNumberFormat="1" applyFont="1" applyFill="1" applyBorder="1" applyAlignment="1">
      <alignment horizontal="center" vertical="center"/>
    </xf>
    <xf numFmtId="0" fontId="2" fillId="6" borderId="33" xfId="0" applyFont="1" applyFill="1" applyBorder="1" applyAlignment="1">
      <alignment horizontal="center" vertical="top" wrapText="1"/>
    </xf>
    <xf numFmtId="0" fontId="2" fillId="6" borderId="7" xfId="0" applyFont="1" applyFill="1" applyBorder="1" applyAlignment="1">
      <alignment vertical="center" textRotation="90" wrapText="1"/>
    </xf>
    <xf numFmtId="165" fontId="2" fillId="6" borderId="7" xfId="0" applyNumberFormat="1" applyFont="1" applyFill="1" applyBorder="1" applyAlignment="1">
      <alignment horizontal="center" vertical="top"/>
    </xf>
    <xf numFmtId="0" fontId="5" fillId="6" borderId="7" xfId="0" applyFont="1" applyFill="1" applyBorder="1" applyAlignment="1">
      <alignment horizontal="center" vertical="center" textRotation="90" wrapText="1"/>
    </xf>
    <xf numFmtId="0" fontId="5" fillId="6" borderId="15" xfId="0" applyFont="1" applyFill="1" applyBorder="1" applyAlignment="1">
      <alignment horizontal="center" vertical="center" wrapText="1"/>
    </xf>
    <xf numFmtId="0" fontId="2" fillId="6" borderId="32" xfId="0" applyFont="1" applyFill="1" applyBorder="1" applyAlignment="1">
      <alignment vertical="top" wrapText="1"/>
    </xf>
    <xf numFmtId="0" fontId="2" fillId="6" borderId="59" xfId="0" applyFont="1" applyFill="1" applyBorder="1" applyAlignment="1">
      <alignment horizontal="center" vertical="top" wrapText="1"/>
    </xf>
    <xf numFmtId="165" fontId="9" fillId="6" borderId="79" xfId="0" applyNumberFormat="1" applyFont="1" applyFill="1" applyBorder="1" applyAlignment="1">
      <alignment horizontal="center" vertical="top"/>
    </xf>
    <xf numFmtId="3" fontId="11" fillId="6" borderId="15" xfId="0" applyNumberFormat="1" applyFont="1" applyFill="1" applyBorder="1" applyAlignment="1">
      <alignment horizontal="left" vertical="top" wrapText="1"/>
    </xf>
    <xf numFmtId="1" fontId="2" fillId="0" borderId="37" xfId="0" applyNumberFormat="1" applyFont="1" applyFill="1" applyBorder="1" applyAlignment="1">
      <alignment horizontal="center" vertical="top" wrapText="1"/>
    </xf>
    <xf numFmtId="165" fontId="2" fillId="6" borderId="17" xfId="0" applyNumberFormat="1" applyFont="1" applyFill="1" applyBorder="1" applyAlignment="1">
      <alignment horizontal="left" vertical="top" wrapText="1"/>
    </xf>
    <xf numFmtId="49" fontId="15" fillId="6" borderId="15" xfId="0" applyNumberFormat="1" applyFont="1" applyFill="1" applyBorder="1" applyAlignment="1">
      <alignment horizontal="center" vertical="top"/>
    </xf>
    <xf numFmtId="165" fontId="2" fillId="6" borderId="37" xfId="0" applyNumberFormat="1" applyFont="1" applyFill="1" applyBorder="1" applyAlignment="1">
      <alignment horizontal="left" vertical="top" wrapText="1"/>
    </xf>
    <xf numFmtId="165" fontId="9" fillId="0" borderId="79" xfId="0" applyNumberFormat="1" applyFont="1" applyFill="1" applyBorder="1" applyAlignment="1">
      <alignment horizontal="center" vertical="top"/>
    </xf>
    <xf numFmtId="165" fontId="28" fillId="8" borderId="22" xfId="0" applyNumberFormat="1" applyFont="1" applyFill="1" applyBorder="1" applyAlignment="1">
      <alignment horizontal="center" vertical="top"/>
    </xf>
    <xf numFmtId="165" fontId="28" fillId="2" borderId="22" xfId="0" applyNumberFormat="1" applyFont="1" applyFill="1" applyBorder="1" applyAlignment="1">
      <alignment horizontal="center" vertical="top"/>
    </xf>
    <xf numFmtId="165" fontId="2" fillId="6" borderId="7" xfId="0" applyNumberFormat="1" applyFont="1" applyFill="1" applyBorder="1" applyAlignment="1">
      <alignment horizontal="left" vertical="top" wrapText="1"/>
    </xf>
    <xf numFmtId="49" fontId="2" fillId="6" borderId="13" xfId="0" applyNumberFormat="1" applyFont="1" applyFill="1" applyBorder="1" applyAlignment="1">
      <alignment horizontal="center" vertical="top"/>
    </xf>
    <xf numFmtId="0" fontId="5" fillId="0" borderId="15" xfId="0" applyFont="1" applyBorder="1" applyAlignment="1">
      <alignment vertical="top"/>
    </xf>
    <xf numFmtId="0" fontId="2" fillId="6" borderId="80" xfId="0" applyFont="1" applyFill="1" applyBorder="1" applyAlignment="1">
      <alignment horizontal="left" vertical="top" wrapText="1"/>
    </xf>
    <xf numFmtId="165" fontId="9" fillId="6" borderId="95" xfId="0" applyNumberFormat="1" applyFont="1" applyFill="1" applyBorder="1" applyAlignment="1">
      <alignment horizontal="center" vertical="top"/>
    </xf>
    <xf numFmtId="165" fontId="9" fillId="6" borderId="91" xfId="0" applyNumberFormat="1" applyFont="1" applyFill="1" applyBorder="1" applyAlignment="1">
      <alignment horizontal="center" vertical="top"/>
    </xf>
    <xf numFmtId="49" fontId="9" fillId="6" borderId="85" xfId="0" applyNumberFormat="1" applyFont="1" applyFill="1" applyBorder="1" applyAlignment="1">
      <alignment horizontal="center" vertical="top"/>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165" fontId="11" fillId="6" borderId="14" xfId="0" applyNumberFormat="1" applyFont="1" applyFill="1" applyBorder="1" applyAlignment="1">
      <alignment vertical="top" wrapText="1"/>
    </xf>
    <xf numFmtId="0" fontId="3" fillId="0" borderId="0" xfId="0" applyFont="1" applyAlignment="1">
      <alignment vertical="center" wrapText="1"/>
    </xf>
    <xf numFmtId="164" fontId="11" fillId="0" borderId="33" xfId="0" applyNumberFormat="1" applyFont="1" applyBorder="1" applyAlignment="1">
      <alignment vertical="top" wrapText="1"/>
    </xf>
    <xf numFmtId="0" fontId="11" fillId="0" borderId="33" xfId="0" applyFont="1" applyBorder="1" applyAlignment="1">
      <alignment vertical="top" wrapText="1"/>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6" borderId="15" xfId="0" applyNumberFormat="1" applyFont="1" applyFill="1" applyBorder="1" applyAlignment="1">
      <alignment horizontal="center" vertical="top"/>
    </xf>
    <xf numFmtId="0" fontId="2" fillId="6" borderId="37" xfId="0" applyFont="1" applyFill="1" applyBorder="1" applyAlignment="1">
      <alignment horizontal="left" vertical="top" wrapText="1"/>
    </xf>
    <xf numFmtId="0" fontId="9" fillId="0" borderId="39" xfId="0" applyNumberFormat="1" applyFont="1" applyFill="1" applyBorder="1" applyAlignment="1">
      <alignment horizontal="center" vertical="top"/>
    </xf>
    <xf numFmtId="0" fontId="9" fillId="0" borderId="90" xfId="0" applyNumberFormat="1" applyFont="1" applyFill="1" applyBorder="1" applyAlignment="1">
      <alignment horizontal="center" vertical="top"/>
    </xf>
    <xf numFmtId="1" fontId="2" fillId="6" borderId="28" xfId="0" applyNumberFormat="1" applyFont="1" applyFill="1" applyBorder="1" applyAlignment="1">
      <alignment horizontal="center" vertical="top"/>
    </xf>
    <xf numFmtId="0" fontId="5" fillId="6" borderId="7" xfId="0" applyFont="1" applyFill="1" applyBorder="1" applyAlignment="1">
      <alignment horizontal="center" vertical="center" textRotation="90" wrapText="1"/>
    </xf>
    <xf numFmtId="49" fontId="4" fillId="6" borderId="15" xfId="0" applyNumberFormat="1" applyFont="1" applyFill="1" applyBorder="1" applyAlignment="1">
      <alignment horizontal="center" vertical="top"/>
    </xf>
    <xf numFmtId="49" fontId="15" fillId="6" borderId="15" xfId="0" applyNumberFormat="1" applyFont="1" applyFill="1" applyBorder="1" applyAlignment="1">
      <alignment horizontal="center" vertical="top"/>
    </xf>
    <xf numFmtId="3" fontId="2" fillId="6" borderId="17" xfId="0" applyNumberFormat="1" applyFont="1" applyFill="1" applyBorder="1" applyAlignment="1">
      <alignment horizontal="left" vertical="top" wrapText="1"/>
    </xf>
    <xf numFmtId="3" fontId="2" fillId="6" borderId="15" xfId="0" applyNumberFormat="1" applyFont="1" applyFill="1" applyBorder="1" applyAlignment="1">
      <alignment horizontal="left" vertical="top" wrapText="1"/>
    </xf>
    <xf numFmtId="0" fontId="0" fillId="0" borderId="23" xfId="0" applyBorder="1" applyAlignment="1">
      <alignment horizontal="left" vertical="top" wrapText="1"/>
    </xf>
    <xf numFmtId="3" fontId="2" fillId="6" borderId="15" xfId="0" applyNumberFormat="1" applyFont="1" applyFill="1" applyBorder="1" applyAlignment="1">
      <alignment horizontal="justify" vertical="top" wrapText="1"/>
    </xf>
    <xf numFmtId="165" fontId="2" fillId="3" borderId="7" xfId="0" applyNumberFormat="1" applyFont="1" applyFill="1" applyBorder="1" applyAlignment="1">
      <alignment vertical="top" wrapText="1"/>
    </xf>
    <xf numFmtId="1" fontId="2" fillId="6" borderId="39" xfId="0" applyNumberFormat="1" applyFont="1" applyFill="1" applyBorder="1" applyAlignment="1">
      <alignment horizontal="center" vertical="top"/>
    </xf>
    <xf numFmtId="1" fontId="2" fillId="3" borderId="15" xfId="0" applyNumberFormat="1" applyFont="1" applyFill="1" applyBorder="1" applyAlignment="1">
      <alignment horizontal="center" vertical="top" wrapText="1"/>
    </xf>
    <xf numFmtId="165" fontId="2" fillId="6" borderId="33" xfId="0" applyNumberFormat="1" applyFont="1" applyFill="1" applyBorder="1" applyAlignment="1">
      <alignment horizontal="center" vertical="center"/>
    </xf>
    <xf numFmtId="165" fontId="2" fillId="6" borderId="13"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1" fontId="2" fillId="6" borderId="15" xfId="0" applyNumberFormat="1" applyFont="1" applyFill="1" applyBorder="1" applyAlignment="1">
      <alignment horizontal="center" vertical="top" wrapText="1"/>
    </xf>
    <xf numFmtId="1" fontId="2" fillId="3" borderId="15" xfId="0" applyNumberFormat="1" applyFont="1" applyFill="1" applyBorder="1" applyAlignment="1">
      <alignment horizontal="left" vertical="top" wrapText="1"/>
    </xf>
    <xf numFmtId="3" fontId="2" fillId="6" borderId="15" xfId="0" applyNumberFormat="1" applyFont="1" applyFill="1" applyBorder="1" applyAlignment="1">
      <alignment horizontal="center" vertical="top" wrapText="1"/>
    </xf>
    <xf numFmtId="1" fontId="2" fillId="6" borderId="42" xfId="0" applyNumberFormat="1" applyFont="1" applyFill="1" applyBorder="1" applyAlignment="1">
      <alignment horizontal="center" vertical="top" wrapText="1"/>
    </xf>
    <xf numFmtId="165" fontId="6" fillId="6" borderId="58" xfId="0" applyNumberFormat="1" applyFont="1" applyFill="1" applyBorder="1" applyAlignment="1">
      <alignment horizontal="center" vertical="center" textRotation="90" wrapText="1"/>
    </xf>
    <xf numFmtId="49" fontId="4" fillId="6" borderId="23" xfId="0" applyNumberFormat="1" applyFont="1" applyFill="1" applyBorder="1" applyAlignment="1">
      <alignment horizontal="center" vertical="top"/>
    </xf>
    <xf numFmtId="0" fontId="31" fillId="8" borderId="60" xfId="0" applyFont="1" applyFill="1" applyBorder="1" applyAlignment="1">
      <alignment horizontal="center" vertical="top"/>
    </xf>
    <xf numFmtId="165" fontId="4" fillId="8" borderId="59" xfId="0" applyNumberFormat="1" applyFont="1" applyFill="1" applyBorder="1" applyAlignment="1">
      <alignment horizontal="center" vertical="top"/>
    </xf>
    <xf numFmtId="165" fontId="4" fillId="8" borderId="28" xfId="0" applyNumberFormat="1" applyFont="1" applyFill="1" applyBorder="1" applyAlignment="1">
      <alignment horizontal="center" vertical="top"/>
    </xf>
    <xf numFmtId="165" fontId="4" fillId="8" borderId="60" xfId="0" applyNumberFormat="1" applyFont="1" applyFill="1" applyBorder="1" applyAlignment="1">
      <alignment horizontal="center" vertical="top"/>
    </xf>
    <xf numFmtId="0" fontId="2" fillId="6" borderId="58" xfId="0" applyFont="1" applyFill="1" applyBorder="1" applyAlignment="1">
      <alignment vertical="top" wrapText="1"/>
    </xf>
    <xf numFmtId="3" fontId="2" fillId="6" borderId="22" xfId="0" applyNumberFormat="1" applyFont="1" applyFill="1" applyBorder="1" applyAlignment="1">
      <alignment horizontal="center" vertical="top"/>
    </xf>
    <xf numFmtId="3" fontId="2" fillId="6" borderId="50" xfId="0" applyNumberFormat="1" applyFont="1" applyFill="1" applyBorder="1" applyAlignment="1">
      <alignment horizontal="center" vertical="top"/>
    </xf>
    <xf numFmtId="165" fontId="2" fillId="6" borderId="24" xfId="0" applyNumberFormat="1" applyFont="1" applyFill="1" applyBorder="1" applyAlignment="1">
      <alignment horizontal="center" vertical="top"/>
    </xf>
    <xf numFmtId="49" fontId="2" fillId="6" borderId="1" xfId="0" applyNumberFormat="1" applyFont="1" applyFill="1" applyBorder="1" applyAlignment="1">
      <alignment horizontal="center" vertical="top"/>
    </xf>
    <xf numFmtId="165" fontId="2" fillId="6" borderId="88" xfId="0" applyNumberFormat="1" applyFont="1" applyFill="1" applyBorder="1" applyAlignment="1">
      <alignment horizontal="center" vertical="top"/>
    </xf>
    <xf numFmtId="3" fontId="2" fillId="6" borderId="76" xfId="0" applyNumberFormat="1" applyFont="1" applyFill="1" applyBorder="1" applyAlignment="1">
      <alignment horizontal="center" vertical="top"/>
    </xf>
    <xf numFmtId="49" fontId="15" fillId="9" borderId="7"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6" borderId="15" xfId="0" applyNumberFormat="1" applyFont="1" applyFill="1" applyBorder="1" applyAlignment="1">
      <alignment horizontal="center" vertical="top"/>
    </xf>
    <xf numFmtId="3" fontId="2" fillId="6" borderId="15" xfId="0" applyNumberFormat="1" applyFont="1" applyFill="1" applyBorder="1" applyAlignment="1">
      <alignment horizontal="left" vertical="top" wrapText="1"/>
    </xf>
    <xf numFmtId="0" fontId="2" fillId="6" borderId="34" xfId="0" applyNumberFormat="1" applyFont="1" applyFill="1" applyBorder="1" applyAlignment="1">
      <alignment horizontal="center" vertical="top"/>
    </xf>
    <xf numFmtId="0" fontId="9" fillId="6" borderId="27" xfId="0" applyNumberFormat="1" applyFont="1" applyFill="1" applyBorder="1" applyAlignment="1">
      <alignment horizontal="center" vertical="top"/>
    </xf>
    <xf numFmtId="0" fontId="2" fillId="0" borderId="32" xfId="0" applyFont="1" applyFill="1" applyBorder="1" applyAlignment="1">
      <alignment horizontal="left" vertical="top" wrapText="1"/>
    </xf>
    <xf numFmtId="0" fontId="2" fillId="0" borderId="89" xfId="0" applyFont="1" applyFill="1" applyBorder="1" applyAlignment="1">
      <alignment horizontal="left" vertical="top" wrapText="1"/>
    </xf>
    <xf numFmtId="3" fontId="2" fillId="0" borderId="28" xfId="0" applyNumberFormat="1" applyFont="1" applyFill="1" applyBorder="1" applyAlignment="1">
      <alignment horizontal="center" vertical="top"/>
    </xf>
    <xf numFmtId="0" fontId="2" fillId="0" borderId="82" xfId="0" applyFont="1" applyFill="1" applyBorder="1" applyAlignment="1">
      <alignment horizontal="left" vertical="top" wrapText="1"/>
    </xf>
    <xf numFmtId="3" fontId="2" fillId="0" borderId="81" xfId="0" applyNumberFormat="1" applyFont="1" applyFill="1" applyBorder="1" applyAlignment="1">
      <alignment horizontal="center" vertical="top"/>
    </xf>
    <xf numFmtId="0" fontId="2" fillId="6" borderId="96" xfId="0" applyNumberFormat="1" applyFont="1" applyFill="1" applyBorder="1" applyAlignment="1">
      <alignment horizontal="center" vertical="top"/>
    </xf>
    <xf numFmtId="0" fontId="9" fillId="6" borderId="84" xfId="0" applyNumberFormat="1" applyFont="1" applyFill="1" applyBorder="1" applyAlignment="1">
      <alignment horizontal="center" vertical="top"/>
    </xf>
    <xf numFmtId="165" fontId="4" fillId="8" borderId="13" xfId="0" applyNumberFormat="1" applyFont="1" applyFill="1" applyBorder="1" applyAlignment="1">
      <alignment horizontal="center" vertical="top"/>
    </xf>
    <xf numFmtId="0" fontId="2" fillId="6" borderId="7" xfId="0" applyFont="1" applyFill="1" applyBorder="1" applyAlignment="1">
      <alignment horizontal="center" vertical="center" textRotation="90" wrapText="1"/>
    </xf>
    <xf numFmtId="49" fontId="15" fillId="9" borderId="7" xfId="0" applyNumberFormat="1" applyFont="1" applyFill="1" applyBorder="1" applyAlignment="1">
      <alignment horizontal="center" vertical="top"/>
    </xf>
    <xf numFmtId="0" fontId="2" fillId="0" borderId="0" xfId="0" applyFont="1" applyAlignment="1">
      <alignment vertical="top" wrapText="1"/>
    </xf>
    <xf numFmtId="0" fontId="5" fillId="0" borderId="0" xfId="0" applyFont="1" applyAlignment="1">
      <alignment vertical="top"/>
    </xf>
    <xf numFmtId="0" fontId="24" fillId="0" borderId="0" xfId="0" applyFont="1" applyAlignment="1">
      <alignment horizontal="center" vertical="top" wrapText="1"/>
    </xf>
    <xf numFmtId="0" fontId="0" fillId="0" borderId="0" xfId="0" applyAlignment="1">
      <alignment horizontal="center" vertical="top" wrapText="1"/>
    </xf>
    <xf numFmtId="0" fontId="11" fillId="0" borderId="26" xfId="0" applyFont="1" applyBorder="1" applyAlignment="1">
      <alignment horizontal="right" vertical="top"/>
    </xf>
    <xf numFmtId="0" fontId="13" fillId="0" borderId="26" xfId="0" applyFont="1" applyBorder="1" applyAlignment="1">
      <alignment horizontal="right" vertical="top"/>
    </xf>
    <xf numFmtId="3" fontId="2" fillId="0" borderId="6" xfId="0" applyNumberFormat="1" applyFont="1" applyBorder="1" applyAlignment="1">
      <alignment horizontal="center" vertical="center" textRotation="90" shrinkToFit="1"/>
    </xf>
    <xf numFmtId="3" fontId="2" fillId="0" borderId="7" xfId="0" applyNumberFormat="1" applyFont="1" applyBorder="1" applyAlignment="1">
      <alignment horizontal="center" vertical="center" textRotation="90" shrinkToFit="1"/>
    </xf>
    <xf numFmtId="3" fontId="2" fillId="0" borderId="8" xfId="0" applyNumberFormat="1" applyFont="1" applyBorder="1" applyAlignment="1">
      <alignment horizontal="center" vertical="center" textRotation="90" shrinkToFit="1"/>
    </xf>
    <xf numFmtId="3" fontId="2" fillId="0" borderId="24" xfId="0" applyNumberFormat="1" applyFont="1" applyBorder="1" applyAlignment="1">
      <alignment horizontal="center" vertical="center" textRotation="90" shrinkToFit="1"/>
    </xf>
    <xf numFmtId="3" fontId="2" fillId="0" borderId="13" xfId="0" applyNumberFormat="1" applyFont="1" applyBorder="1" applyAlignment="1">
      <alignment horizontal="center" vertical="center" textRotation="90" shrinkToFit="1"/>
    </xf>
    <xf numFmtId="3" fontId="2" fillId="0" borderId="22" xfId="0" applyNumberFormat="1" applyFont="1" applyBorder="1" applyAlignment="1">
      <alignment horizontal="center" vertical="center" textRotation="90" shrinkToFit="1"/>
    </xf>
    <xf numFmtId="3" fontId="2" fillId="0" borderId="24" xfId="0" applyNumberFormat="1" applyFont="1" applyFill="1" applyBorder="1" applyAlignment="1">
      <alignment horizontal="center" vertical="center" textRotation="90" shrinkToFit="1"/>
    </xf>
    <xf numFmtId="3" fontId="2" fillId="0" borderId="13" xfId="0" applyNumberFormat="1" applyFont="1" applyFill="1" applyBorder="1" applyAlignment="1">
      <alignment horizontal="center" vertical="center" textRotation="90" shrinkToFit="1"/>
    </xf>
    <xf numFmtId="3" fontId="2" fillId="0" borderId="22" xfId="0" applyNumberFormat="1" applyFont="1" applyFill="1" applyBorder="1" applyAlignment="1">
      <alignment horizontal="center" vertical="center" textRotation="90" shrinkToFit="1"/>
    </xf>
    <xf numFmtId="3" fontId="2" fillId="0" borderId="41" xfId="0" applyNumberFormat="1" applyFont="1" applyBorder="1" applyAlignment="1">
      <alignment horizontal="center" vertical="center" shrinkToFit="1"/>
    </xf>
    <xf numFmtId="3" fontId="2" fillId="0" borderId="37" xfId="0" applyNumberFormat="1" applyFont="1" applyBorder="1" applyAlignment="1">
      <alignment horizontal="center" vertical="center" shrinkToFit="1"/>
    </xf>
    <xf numFmtId="3" fontId="2" fillId="0" borderId="50" xfId="0" applyNumberFormat="1" applyFont="1" applyBorder="1" applyAlignment="1">
      <alignment horizontal="center" vertical="center" shrinkToFit="1"/>
    </xf>
    <xf numFmtId="165" fontId="2" fillId="6" borderId="32" xfId="0" applyNumberFormat="1" applyFont="1" applyFill="1" applyBorder="1" applyAlignment="1">
      <alignment vertical="top" wrapText="1"/>
    </xf>
    <xf numFmtId="165" fontId="2" fillId="6" borderId="29" xfId="0" applyNumberFormat="1" applyFont="1" applyFill="1" applyBorder="1" applyAlignment="1">
      <alignment vertical="top" wrapText="1"/>
    </xf>
    <xf numFmtId="1" fontId="2" fillId="6" borderId="16" xfId="0" applyNumberFormat="1" applyFont="1" applyFill="1" applyBorder="1" applyAlignment="1">
      <alignment horizontal="center" vertical="top"/>
    </xf>
    <xf numFmtId="1" fontId="2" fillId="6" borderId="28" xfId="0" applyNumberFormat="1" applyFont="1" applyFill="1" applyBorder="1" applyAlignment="1">
      <alignment horizontal="center" vertical="top"/>
    </xf>
    <xf numFmtId="1" fontId="11" fillId="6" borderId="17" xfId="0" applyNumberFormat="1" applyFont="1" applyFill="1" applyBorder="1" applyAlignment="1">
      <alignment horizontal="center" vertical="top"/>
    </xf>
    <xf numFmtId="1" fontId="11" fillId="6" borderId="27" xfId="0" applyNumberFormat="1" applyFont="1" applyFill="1" applyBorder="1" applyAlignment="1">
      <alignment horizontal="center" vertical="top"/>
    </xf>
    <xf numFmtId="49" fontId="17" fillId="5" borderId="48" xfId="0" applyNumberFormat="1" applyFont="1" applyFill="1" applyBorder="1" applyAlignment="1">
      <alignment horizontal="left" vertical="top" wrapText="1"/>
    </xf>
    <xf numFmtId="49" fontId="17" fillId="5" borderId="55" xfId="0" applyNumberFormat="1" applyFont="1" applyFill="1" applyBorder="1" applyAlignment="1">
      <alignment horizontal="left" vertical="top" wrapText="1"/>
    </xf>
    <xf numFmtId="49" fontId="17" fillId="5" borderId="57" xfId="0" applyNumberFormat="1" applyFont="1" applyFill="1" applyBorder="1" applyAlignment="1">
      <alignment horizontal="left" vertical="top" wrapText="1"/>
    </xf>
    <xf numFmtId="0" fontId="17" fillId="7" borderId="49" xfId="0" applyFont="1" applyFill="1" applyBorder="1" applyAlignment="1">
      <alignment horizontal="left" vertical="top" wrapText="1"/>
    </xf>
    <xf numFmtId="0" fontId="17" fillId="7" borderId="54" xfId="0" applyFont="1" applyFill="1" applyBorder="1" applyAlignment="1">
      <alignment horizontal="left" vertical="top" wrapText="1"/>
    </xf>
    <xf numFmtId="0" fontId="17" fillId="7" borderId="53" xfId="0" applyFont="1" applyFill="1" applyBorder="1" applyAlignment="1">
      <alignment horizontal="left" vertical="top" wrapText="1"/>
    </xf>
    <xf numFmtId="0" fontId="15" fillId="9" borderId="38" xfId="0" applyFont="1" applyFill="1" applyBorder="1" applyAlignment="1">
      <alignment horizontal="left" vertical="top"/>
    </xf>
    <xf numFmtId="0" fontId="15" fillId="9" borderId="54" xfId="0" applyFont="1" applyFill="1" applyBorder="1" applyAlignment="1">
      <alignment horizontal="left" vertical="top"/>
    </xf>
    <xf numFmtId="0" fontId="15" fillId="9" borderId="53" xfId="0" applyFont="1" applyFill="1" applyBorder="1" applyAlignment="1">
      <alignment horizontal="left" vertical="top"/>
    </xf>
    <xf numFmtId="0" fontId="15" fillId="2" borderId="38" xfId="0" applyFont="1" applyFill="1" applyBorder="1" applyAlignment="1">
      <alignment horizontal="left" vertical="top" wrapText="1"/>
    </xf>
    <xf numFmtId="0" fontId="15" fillId="2" borderId="54" xfId="0" applyFont="1" applyFill="1" applyBorder="1" applyAlignment="1">
      <alignment horizontal="left" vertical="top" wrapText="1"/>
    </xf>
    <xf numFmtId="0" fontId="15" fillId="2" borderId="53" xfId="0" applyFont="1" applyFill="1" applyBorder="1" applyAlignment="1">
      <alignment horizontal="left" vertical="top" wrapText="1"/>
    </xf>
    <xf numFmtId="3" fontId="2" fillId="6" borderId="17" xfId="0" applyNumberFormat="1" applyFont="1" applyFill="1" applyBorder="1" applyAlignment="1">
      <alignment horizontal="justify" vertical="top" wrapText="1"/>
    </xf>
    <xf numFmtId="3" fontId="2" fillId="6" borderId="27" xfId="0" applyNumberFormat="1" applyFont="1" applyFill="1" applyBorder="1" applyAlignment="1">
      <alignment horizontal="justify" vertical="top" wrapText="1"/>
    </xf>
    <xf numFmtId="165" fontId="2" fillId="3" borderId="32" xfId="0" applyNumberFormat="1" applyFont="1" applyFill="1" applyBorder="1" applyAlignment="1">
      <alignment vertical="top" wrapText="1"/>
    </xf>
    <xf numFmtId="165" fontId="2" fillId="3" borderId="29" xfId="0" applyNumberFormat="1" applyFont="1" applyFill="1" applyBorder="1" applyAlignment="1">
      <alignment vertical="top" wrapText="1"/>
    </xf>
    <xf numFmtId="0" fontId="2" fillId="6" borderId="17" xfId="0" applyFont="1" applyFill="1" applyBorder="1" applyAlignment="1">
      <alignment horizontal="left" vertical="top" wrapText="1"/>
    </xf>
    <xf numFmtId="0" fontId="2" fillId="6" borderId="27" xfId="0" applyFont="1" applyFill="1" applyBorder="1" applyAlignment="1">
      <alignment horizontal="left" vertical="top" wrapText="1"/>
    </xf>
    <xf numFmtId="0" fontId="25" fillId="0" borderId="0" xfId="0" applyFont="1" applyAlignment="1">
      <alignment horizontal="center" vertical="top" wrapText="1"/>
    </xf>
    <xf numFmtId="0" fontId="24" fillId="0" borderId="0" xfId="0" applyFont="1" applyAlignment="1">
      <alignment horizontal="center" vertical="top"/>
    </xf>
    <xf numFmtId="0" fontId="2" fillId="0" borderId="47"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3" fontId="2" fillId="0" borderId="41" xfId="0" applyNumberFormat="1" applyFont="1" applyBorder="1" applyAlignment="1">
      <alignment horizontal="center" vertical="center" textRotation="90" shrinkToFit="1"/>
    </xf>
    <xf numFmtId="3" fontId="2" fillId="0" borderId="37" xfId="0" applyNumberFormat="1" applyFont="1" applyBorder="1" applyAlignment="1">
      <alignment horizontal="center" vertical="center" textRotation="90" shrinkToFit="1"/>
    </xf>
    <xf numFmtId="3" fontId="2" fillId="0" borderId="50" xfId="0" applyNumberFormat="1" applyFont="1" applyBorder="1" applyAlignment="1">
      <alignment horizontal="center" vertical="center" textRotation="90" shrinkToFit="1"/>
    </xf>
    <xf numFmtId="0" fontId="4" fillId="0" borderId="48"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2" fillId="0" borderId="3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5" fillId="0" borderId="4" xfId="0" applyFont="1" applyBorder="1" applyAlignment="1">
      <alignment horizontal="center" vertical="center" textRotation="90" wrapText="1"/>
    </xf>
    <xf numFmtId="0" fontId="5" fillId="0" borderId="40" xfId="0" applyFont="1" applyBorder="1" applyAlignment="1">
      <alignment horizontal="center" vertical="center" textRotation="90" wrapText="1"/>
    </xf>
    <xf numFmtId="49" fontId="15" fillId="6" borderId="13" xfId="0" applyNumberFormat="1" applyFont="1" applyFill="1" applyBorder="1" applyAlignment="1">
      <alignment horizontal="center" vertical="top"/>
    </xf>
    <xf numFmtId="0" fontId="5" fillId="6" borderId="7" xfId="0" applyFont="1" applyFill="1" applyBorder="1" applyAlignment="1">
      <alignment horizontal="center" vertical="center" textRotation="90" wrapText="1"/>
    </xf>
    <xf numFmtId="49" fontId="4" fillId="6" borderId="15" xfId="0" applyNumberFormat="1" applyFont="1" applyFill="1" applyBorder="1" applyAlignment="1">
      <alignment horizontal="center" vertical="top"/>
    </xf>
    <xf numFmtId="3" fontId="2" fillId="0" borderId="41" xfId="0" applyNumberFormat="1" applyFont="1" applyBorder="1" applyAlignment="1">
      <alignment horizontal="center" vertical="center" textRotation="90" wrapText="1"/>
    </xf>
    <xf numFmtId="3" fontId="2" fillId="0" borderId="37" xfId="0" applyNumberFormat="1" applyFont="1" applyBorder="1" applyAlignment="1">
      <alignment horizontal="center" vertical="center" textRotation="90" wrapText="1"/>
    </xf>
    <xf numFmtId="3" fontId="2" fillId="0" borderId="50" xfId="0" applyNumberFormat="1" applyFont="1" applyBorder="1" applyAlignment="1">
      <alignment horizontal="center" vertical="center" textRotation="90" wrapText="1"/>
    </xf>
    <xf numFmtId="3" fontId="2" fillId="0" borderId="47" xfId="0" applyNumberFormat="1" applyFont="1" applyBorder="1" applyAlignment="1">
      <alignment horizontal="center" vertical="center" textRotation="90" wrapText="1" shrinkToFit="1"/>
    </xf>
    <xf numFmtId="3" fontId="2" fillId="0" borderId="4" xfId="0" applyNumberFormat="1" applyFont="1" applyBorder="1" applyAlignment="1">
      <alignment horizontal="center" vertical="center" textRotation="90" wrapText="1" shrinkToFit="1"/>
    </xf>
    <xf numFmtId="3" fontId="2" fillId="0" borderId="40" xfId="0" applyNumberFormat="1" applyFont="1" applyBorder="1" applyAlignment="1">
      <alignment horizontal="center" vertical="center" textRotation="90" wrapText="1" shrinkToFit="1"/>
    </xf>
    <xf numFmtId="3" fontId="11" fillId="3" borderId="7" xfId="0" applyNumberFormat="1" applyFont="1" applyFill="1" applyBorder="1" applyAlignment="1">
      <alignment horizontal="left" vertical="top" wrapText="1"/>
    </xf>
    <xf numFmtId="0" fontId="0" fillId="0" borderId="7" xfId="0" applyBorder="1" applyAlignment="1">
      <alignment horizontal="left" vertical="top" wrapText="1"/>
    </xf>
    <xf numFmtId="0" fontId="0" fillId="0" borderId="29" xfId="0" applyBorder="1" applyAlignment="1">
      <alignment horizontal="left" vertical="top" wrapText="1"/>
    </xf>
    <xf numFmtId="3" fontId="15" fillId="6" borderId="15" xfId="0" applyNumberFormat="1" applyFont="1" applyFill="1" applyBorder="1" applyAlignment="1">
      <alignment vertical="top" wrapText="1"/>
    </xf>
    <xf numFmtId="49" fontId="15" fillId="2" borderId="13" xfId="0" applyNumberFormat="1" applyFont="1" applyFill="1" applyBorder="1" applyAlignment="1">
      <alignment horizontal="center" vertical="top"/>
    </xf>
    <xf numFmtId="0" fontId="11" fillId="2" borderId="36" xfId="0" applyFont="1" applyFill="1" applyBorder="1" applyAlignment="1">
      <alignment horizontal="center" vertical="top" wrapText="1"/>
    </xf>
    <xf numFmtId="0" fontId="11" fillId="2" borderId="46" xfId="0" applyFont="1" applyFill="1" applyBorder="1" applyAlignment="1">
      <alignment horizontal="center" vertical="top" wrapText="1"/>
    </xf>
    <xf numFmtId="0" fontId="11" fillId="2" borderId="56" xfId="0" applyFont="1" applyFill="1" applyBorder="1" applyAlignment="1">
      <alignment horizontal="center" vertical="top" wrapText="1"/>
    </xf>
    <xf numFmtId="0" fontId="15" fillId="2" borderId="45" xfId="0" applyFont="1" applyFill="1" applyBorder="1" applyAlignment="1">
      <alignment horizontal="left" vertical="top" wrapText="1"/>
    </xf>
    <xf numFmtId="0" fontId="15" fillId="2" borderId="46" xfId="0" applyFont="1" applyFill="1" applyBorder="1" applyAlignment="1">
      <alignment horizontal="left" vertical="top" wrapText="1"/>
    </xf>
    <xf numFmtId="0" fontId="15" fillId="2" borderId="56" xfId="0" applyFont="1" applyFill="1" applyBorder="1" applyAlignment="1">
      <alignment horizontal="left" vertical="top" wrapText="1"/>
    </xf>
    <xf numFmtId="0" fontId="2" fillId="6" borderId="17" xfId="0" applyFont="1" applyFill="1" applyBorder="1" applyAlignment="1">
      <alignment vertical="top" wrapText="1"/>
    </xf>
    <xf numFmtId="0" fontId="0" fillId="6" borderId="27" xfId="0" applyFill="1" applyBorder="1" applyAlignment="1">
      <alignment vertical="top" wrapText="1"/>
    </xf>
    <xf numFmtId="0" fontId="21" fillId="6" borderId="32" xfId="0" applyFont="1" applyFill="1" applyBorder="1" applyAlignment="1">
      <alignment horizontal="center" vertical="center" textRotation="90" wrapText="1"/>
    </xf>
    <xf numFmtId="0" fontId="0" fillId="0" borderId="29" xfId="0" applyBorder="1" applyAlignment="1">
      <alignment horizontal="center" vertical="center" textRotation="90" wrapText="1"/>
    </xf>
    <xf numFmtId="49" fontId="15" fillId="2" borderId="26" xfId="0" applyNumberFormat="1" applyFont="1" applyFill="1" applyBorder="1" applyAlignment="1">
      <alignment horizontal="right" vertical="top"/>
    </xf>
    <xf numFmtId="0" fontId="11" fillId="2" borderId="58" xfId="0" applyFont="1" applyFill="1" applyBorder="1" applyAlignment="1">
      <alignment horizontal="center" vertical="top" wrapText="1"/>
    </xf>
    <xf numFmtId="0" fontId="11" fillId="2" borderId="26" xfId="0" applyFont="1" applyFill="1" applyBorder="1" applyAlignment="1">
      <alignment horizontal="center" vertical="top" wrapText="1"/>
    </xf>
    <xf numFmtId="0" fontId="11" fillId="2" borderId="31" xfId="0" applyFont="1" applyFill="1" applyBorder="1" applyAlignment="1">
      <alignment horizontal="center" vertical="top" wrapText="1"/>
    </xf>
    <xf numFmtId="0" fontId="11" fillId="6" borderId="33" xfId="0" applyFont="1" applyFill="1" applyBorder="1" applyAlignment="1">
      <alignment horizontal="center" vertical="center" textRotation="90" wrapText="1"/>
    </xf>
    <xf numFmtId="49" fontId="15" fillId="6" borderId="37" xfId="0" applyNumberFormat="1" applyFont="1" applyFill="1" applyBorder="1" applyAlignment="1">
      <alignment horizontal="center" vertical="top"/>
    </xf>
    <xf numFmtId="0" fontId="5" fillId="6" borderId="27" xfId="0" applyFont="1" applyFill="1" applyBorder="1" applyAlignment="1">
      <alignment vertical="top" wrapText="1"/>
    </xf>
    <xf numFmtId="49" fontId="15" fillId="2" borderId="45" xfId="0" applyNumberFormat="1" applyFont="1" applyFill="1" applyBorder="1" applyAlignment="1">
      <alignment horizontal="left" vertical="top"/>
    </xf>
    <xf numFmtId="49" fontId="15" fillId="2" borderId="46" xfId="0" applyNumberFormat="1" applyFont="1" applyFill="1" applyBorder="1" applyAlignment="1">
      <alignment horizontal="left" vertical="top"/>
    </xf>
    <xf numFmtId="49" fontId="15" fillId="2" borderId="56" xfId="0" applyNumberFormat="1" applyFont="1" applyFill="1" applyBorder="1" applyAlignment="1">
      <alignment horizontal="left" vertical="top"/>
    </xf>
    <xf numFmtId="0" fontId="11" fillId="6" borderId="39" xfId="0" applyFont="1" applyFill="1" applyBorder="1" applyAlignment="1">
      <alignment vertical="top" wrapText="1"/>
    </xf>
    <xf numFmtId="0" fontId="11" fillId="6" borderId="34" xfId="0" applyFont="1" applyFill="1" applyBorder="1" applyAlignment="1">
      <alignment vertical="top" wrapText="1"/>
    </xf>
    <xf numFmtId="49" fontId="11" fillId="6" borderId="15" xfId="0" applyNumberFormat="1" applyFont="1" applyFill="1" applyBorder="1" applyAlignment="1">
      <alignment horizontal="center" vertical="top"/>
    </xf>
    <xf numFmtId="0" fontId="15" fillId="6" borderId="25" xfId="0" applyFont="1" applyFill="1" applyBorder="1" applyAlignment="1">
      <alignment horizontal="left" vertical="top" wrapText="1"/>
    </xf>
    <xf numFmtId="0" fontId="0" fillId="6" borderId="15" xfId="0" applyFill="1" applyBorder="1" applyAlignment="1">
      <alignment horizontal="left" vertical="top" wrapText="1"/>
    </xf>
    <xf numFmtId="0" fontId="11" fillId="6" borderId="7" xfId="0" applyFont="1" applyFill="1" applyBorder="1" applyAlignment="1">
      <alignment horizontal="left" vertical="top" wrapText="1"/>
    </xf>
    <xf numFmtId="49" fontId="15" fillId="9" borderId="45" xfId="0" applyNumberFormat="1" applyFont="1" applyFill="1" applyBorder="1" applyAlignment="1">
      <alignment horizontal="right" vertical="top"/>
    </xf>
    <xf numFmtId="49" fontId="15" fillId="9" borderId="46" xfId="0" applyNumberFormat="1" applyFont="1" applyFill="1" applyBorder="1" applyAlignment="1">
      <alignment horizontal="right" vertical="top"/>
    </xf>
    <xf numFmtId="0" fontId="11" fillId="9" borderId="46" xfId="0" applyFont="1" applyFill="1" applyBorder="1" applyAlignment="1">
      <alignment horizontal="center" vertical="top"/>
    </xf>
    <xf numFmtId="0" fontId="11" fillId="9" borderId="56" xfId="0" applyFont="1" applyFill="1" applyBorder="1" applyAlignment="1">
      <alignment horizontal="center" vertical="top"/>
    </xf>
    <xf numFmtId="49" fontId="15" fillId="9" borderId="6" xfId="0" applyNumberFormat="1" applyFont="1" applyFill="1" applyBorder="1" applyAlignment="1">
      <alignment horizontal="center" vertical="top"/>
    </xf>
    <xf numFmtId="49" fontId="15" fillId="2" borderId="24" xfId="0" applyNumberFormat="1" applyFont="1" applyFill="1" applyBorder="1" applyAlignment="1">
      <alignment horizontal="center" vertical="top"/>
    </xf>
    <xf numFmtId="49" fontId="15" fillId="6" borderId="24"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wrapText="1"/>
    </xf>
    <xf numFmtId="0" fontId="15" fillId="0" borderId="36"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6" xfId="0" applyFont="1" applyBorder="1" applyAlignment="1">
      <alignment horizontal="center" vertical="center" wrapText="1"/>
    </xf>
    <xf numFmtId="0" fontId="15" fillId="4" borderId="48" xfId="0" applyFont="1" applyFill="1" applyBorder="1" applyAlignment="1">
      <alignment horizontal="right" vertical="top" wrapText="1"/>
    </xf>
    <xf numFmtId="0" fontId="15" fillId="4" borderId="55" xfId="0" applyFont="1" applyFill="1" applyBorder="1" applyAlignment="1">
      <alignment horizontal="right" vertical="top" wrapText="1"/>
    </xf>
    <xf numFmtId="0" fontId="15" fillId="4" borderId="57" xfId="0" applyFont="1" applyFill="1" applyBorder="1" applyAlignment="1">
      <alignment horizontal="right" vertical="top" wrapText="1"/>
    </xf>
    <xf numFmtId="165" fontId="2" fillId="6" borderId="17" xfId="0" applyNumberFormat="1" applyFont="1" applyFill="1" applyBorder="1" applyAlignment="1">
      <alignment horizontal="left" vertical="top" wrapText="1"/>
    </xf>
    <xf numFmtId="0" fontId="5" fillId="6" borderId="27" xfId="0" applyFont="1" applyFill="1" applyBorder="1" applyAlignment="1">
      <alignment horizontal="left" vertical="top" wrapText="1"/>
    </xf>
    <xf numFmtId="49" fontId="15" fillId="6" borderId="25" xfId="0" applyNumberFormat="1" applyFont="1" applyFill="1" applyBorder="1" applyAlignment="1">
      <alignment horizontal="center" vertical="top"/>
    </xf>
    <xf numFmtId="49" fontId="15" fillId="6" borderId="63" xfId="0" applyNumberFormat="1" applyFont="1" applyFill="1" applyBorder="1" applyAlignment="1">
      <alignment horizontal="center" vertical="top"/>
    </xf>
    <xf numFmtId="49" fontId="15" fillId="9" borderId="33" xfId="0" applyNumberFormat="1" applyFont="1" applyFill="1" applyBorder="1" applyAlignment="1">
      <alignment horizontal="center" vertical="top"/>
    </xf>
    <xf numFmtId="49" fontId="15" fillId="2" borderId="37" xfId="0" applyNumberFormat="1" applyFont="1" applyFill="1" applyBorder="1" applyAlignment="1">
      <alignment horizontal="center" vertical="top"/>
    </xf>
    <xf numFmtId="0" fontId="5" fillId="6" borderId="15" xfId="0" applyFont="1" applyFill="1" applyBorder="1" applyAlignment="1">
      <alignment horizontal="left" vertical="top" wrapText="1"/>
    </xf>
    <xf numFmtId="0" fontId="16" fillId="6" borderId="51" xfId="0" applyFont="1" applyFill="1" applyBorder="1" applyAlignment="1">
      <alignment horizontal="center" vertical="center" textRotation="90" wrapText="1"/>
    </xf>
    <xf numFmtId="0" fontId="23" fillId="6" borderId="33" xfId="0" applyFont="1" applyFill="1" applyBorder="1" applyAlignment="1">
      <alignment horizontal="center"/>
    </xf>
    <xf numFmtId="49" fontId="15" fillId="6" borderId="15" xfId="0" applyNumberFormat="1" applyFont="1" applyFill="1" applyBorder="1" applyAlignment="1">
      <alignment horizontal="center" vertical="top"/>
    </xf>
    <xf numFmtId="0" fontId="22" fillId="6" borderId="15" xfId="0" applyFont="1" applyFill="1" applyBorder="1" applyAlignment="1">
      <alignment horizontal="center"/>
    </xf>
    <xf numFmtId="165" fontId="19" fillId="6" borderId="6" xfId="0" applyNumberFormat="1" applyFont="1" applyFill="1" applyBorder="1" applyAlignment="1">
      <alignment horizontal="center" vertical="center" textRotation="90" wrapText="1"/>
    </xf>
    <xf numFmtId="165" fontId="19" fillId="6" borderId="7" xfId="0" applyNumberFormat="1"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11" fillId="4" borderId="46" xfId="0" applyFont="1" applyFill="1" applyBorder="1" applyAlignment="1">
      <alignment horizontal="center" vertical="top"/>
    </xf>
    <xf numFmtId="0" fontId="11" fillId="4" borderId="56" xfId="0" applyFont="1" applyFill="1" applyBorder="1" applyAlignment="1">
      <alignment horizontal="center" vertical="top"/>
    </xf>
    <xf numFmtId="0" fontId="11" fillId="0" borderId="0" xfId="0" applyNumberFormat="1" applyFont="1" applyFill="1" applyBorder="1" applyAlignment="1">
      <alignment horizontal="left" vertical="top" wrapText="1"/>
    </xf>
    <xf numFmtId="49" fontId="15" fillId="0" borderId="26" xfId="0" applyNumberFormat="1" applyFont="1" applyFill="1" applyBorder="1" applyAlignment="1">
      <alignment horizontal="center" vertical="top" wrapText="1"/>
    </xf>
    <xf numFmtId="0" fontId="11" fillId="0" borderId="49" xfId="0" applyFont="1" applyBorder="1" applyAlignment="1">
      <alignment horizontal="left" vertical="top" wrapText="1"/>
    </xf>
    <xf numFmtId="0" fontId="11" fillId="0" borderId="54" xfId="0" applyFont="1" applyBorder="1" applyAlignment="1">
      <alignment horizontal="left" vertical="top" wrapText="1"/>
    </xf>
    <xf numFmtId="0" fontId="11" fillId="0" borderId="53" xfId="0" applyFont="1" applyBorder="1" applyAlignment="1">
      <alignment horizontal="left" vertical="top" wrapText="1"/>
    </xf>
    <xf numFmtId="0" fontId="15" fillId="8" borderId="58" xfId="0" applyFont="1" applyFill="1" applyBorder="1" applyAlignment="1">
      <alignment horizontal="right" vertical="top" wrapText="1"/>
    </xf>
    <xf numFmtId="0" fontId="15" fillId="8" borderId="26" xfId="0" applyFont="1" applyFill="1" applyBorder="1" applyAlignment="1">
      <alignment horizontal="right" vertical="top" wrapText="1"/>
    </xf>
    <xf numFmtId="0" fontId="15" fillId="8" borderId="31" xfId="0" applyFont="1" applyFill="1" applyBorder="1" applyAlignment="1">
      <alignment horizontal="right" vertical="top" wrapText="1"/>
    </xf>
    <xf numFmtId="0" fontId="11" fillId="3" borderId="59" xfId="0" applyFont="1" applyFill="1" applyBorder="1" applyAlignment="1">
      <alignment horizontal="left" vertical="top" wrapText="1"/>
    </xf>
    <xf numFmtId="0" fontId="11" fillId="3" borderId="60" xfId="0" applyFont="1" applyFill="1" applyBorder="1" applyAlignment="1">
      <alignment horizontal="left" vertical="top" wrapText="1"/>
    </xf>
    <xf numFmtId="0" fontId="11" fillId="3" borderId="43" xfId="0" applyFont="1" applyFill="1" applyBorder="1" applyAlignment="1">
      <alignment horizontal="left" vertical="top" wrapText="1"/>
    </xf>
    <xf numFmtId="0" fontId="11" fillId="3" borderId="49" xfId="0" applyFont="1" applyFill="1" applyBorder="1" applyAlignment="1">
      <alignment horizontal="left" vertical="top" wrapText="1"/>
    </xf>
    <xf numFmtId="0" fontId="13" fillId="0" borderId="54" xfId="0" applyFont="1" applyBorder="1" applyAlignment="1">
      <alignment horizontal="left" vertical="top" wrapText="1"/>
    </xf>
    <xf numFmtId="0" fontId="13" fillId="0" borderId="53" xfId="0" applyFont="1" applyBorder="1" applyAlignment="1">
      <alignment horizontal="left" vertical="top" wrapText="1"/>
    </xf>
    <xf numFmtId="0" fontId="11" fillId="8" borderId="49" xfId="0" applyFont="1" applyFill="1" applyBorder="1" applyAlignment="1">
      <alignment horizontal="left" vertical="top" wrapText="1"/>
    </xf>
    <xf numFmtId="0" fontId="11" fillId="8" borderId="54" xfId="0" applyFont="1" applyFill="1" applyBorder="1" applyAlignment="1">
      <alignment horizontal="left" vertical="top" wrapText="1"/>
    </xf>
    <xf numFmtId="0" fontId="11" fillId="8" borderId="53" xfId="0" applyFont="1" applyFill="1" applyBorder="1" applyAlignment="1">
      <alignment horizontal="left" vertical="top" wrapText="1"/>
    </xf>
    <xf numFmtId="0" fontId="15" fillId="4" borderId="49" xfId="0" applyFont="1" applyFill="1" applyBorder="1" applyAlignment="1">
      <alignment horizontal="right" vertical="top" wrapText="1"/>
    </xf>
    <xf numFmtId="0" fontId="15" fillId="4" borderId="54" xfId="0" applyFont="1" applyFill="1" applyBorder="1" applyAlignment="1">
      <alignment horizontal="right" vertical="top" wrapText="1"/>
    </xf>
    <xf numFmtId="0" fontId="15" fillId="4" borderId="53" xfId="0" applyFont="1" applyFill="1" applyBorder="1" applyAlignment="1">
      <alignment horizontal="right" vertical="top" wrapText="1"/>
    </xf>
    <xf numFmtId="0" fontId="11" fillId="0" borderId="59" xfId="0" applyFont="1" applyBorder="1" applyAlignment="1">
      <alignment horizontal="left" vertical="top" wrapText="1"/>
    </xf>
    <xf numFmtId="0" fontId="11" fillId="0" borderId="60" xfId="0" applyFont="1" applyBorder="1" applyAlignment="1">
      <alignment horizontal="left" vertical="top" wrapText="1"/>
    </xf>
    <xf numFmtId="0" fontId="11" fillId="0" borderId="43" xfId="0" applyFont="1" applyBorder="1" applyAlignment="1">
      <alignment horizontal="left" vertical="top" wrapText="1"/>
    </xf>
    <xf numFmtId="0" fontId="15" fillId="8" borderId="59" xfId="0" applyFont="1" applyFill="1" applyBorder="1" applyAlignment="1">
      <alignment horizontal="right" vertical="top" wrapText="1"/>
    </xf>
    <xf numFmtId="0" fontId="15" fillId="8" borderId="60" xfId="0" applyFont="1" applyFill="1" applyBorder="1" applyAlignment="1">
      <alignment horizontal="right" vertical="top" wrapText="1"/>
    </xf>
    <xf numFmtId="0" fontId="15" fillId="8" borderId="43" xfId="0" applyFont="1" applyFill="1" applyBorder="1" applyAlignment="1">
      <alignment horizontal="right" vertical="top" wrapText="1"/>
    </xf>
    <xf numFmtId="49" fontId="15" fillId="4" borderId="45" xfId="0" applyNumberFormat="1" applyFont="1" applyFill="1" applyBorder="1" applyAlignment="1">
      <alignment horizontal="right" vertical="top"/>
    </xf>
    <xf numFmtId="49" fontId="15" fillId="4" borderId="46" xfId="0" applyNumberFormat="1" applyFont="1" applyFill="1" applyBorder="1" applyAlignment="1">
      <alignment horizontal="right" vertical="top"/>
    </xf>
    <xf numFmtId="49" fontId="15" fillId="2" borderId="45" xfId="0" applyNumberFormat="1" applyFont="1" applyFill="1" applyBorder="1" applyAlignment="1">
      <alignment horizontal="right" vertical="top"/>
    </xf>
    <xf numFmtId="49" fontId="15" fillId="2" borderId="46" xfId="0" applyNumberFormat="1" applyFont="1" applyFill="1" applyBorder="1" applyAlignment="1">
      <alignment horizontal="right" vertical="top"/>
    </xf>
    <xf numFmtId="0" fontId="15" fillId="6" borderId="15" xfId="0" applyFont="1" applyFill="1" applyBorder="1" applyAlignment="1">
      <alignment vertical="top" wrapText="1"/>
    </xf>
    <xf numFmtId="0" fontId="0" fillId="6" borderId="15" xfId="0" applyFill="1" applyBorder="1" applyAlignment="1">
      <alignment vertical="top" wrapText="1"/>
    </xf>
    <xf numFmtId="49" fontId="15" fillId="9" borderId="29" xfId="0" applyNumberFormat="1" applyFont="1" applyFill="1" applyBorder="1" applyAlignment="1">
      <alignment horizontal="center" vertical="top"/>
    </xf>
    <xf numFmtId="49" fontId="15" fillId="2" borderId="28" xfId="0" applyNumberFormat="1" applyFont="1" applyFill="1" applyBorder="1" applyAlignment="1">
      <alignment horizontal="center" vertical="top"/>
    </xf>
    <xf numFmtId="49" fontId="15" fillId="6" borderId="24" xfId="0" applyNumberFormat="1" applyFont="1" applyFill="1" applyBorder="1" applyAlignment="1">
      <alignment horizontal="center" vertical="top"/>
    </xf>
    <xf numFmtId="49" fontId="15" fillId="6" borderId="28" xfId="0" applyNumberFormat="1" applyFont="1" applyFill="1" applyBorder="1" applyAlignment="1">
      <alignment horizontal="center" vertical="top"/>
    </xf>
    <xf numFmtId="3" fontId="11" fillId="6" borderId="39" xfId="0" applyNumberFormat="1" applyFont="1" applyFill="1" applyBorder="1" applyAlignment="1">
      <alignment horizontal="left" vertical="top" wrapText="1"/>
    </xf>
    <xf numFmtId="3" fontId="11" fillId="6" borderId="34" xfId="0" applyNumberFormat="1" applyFont="1" applyFill="1" applyBorder="1" applyAlignment="1">
      <alignment horizontal="left" vertical="top" wrapText="1"/>
    </xf>
    <xf numFmtId="3" fontId="11" fillId="6" borderId="7" xfId="0" applyNumberFormat="1" applyFont="1" applyFill="1" applyBorder="1" applyAlignment="1">
      <alignment horizontal="center" vertical="center" textRotation="90" wrapText="1"/>
    </xf>
    <xf numFmtId="0" fontId="18" fillId="0" borderId="29" xfId="0" applyFont="1" applyBorder="1" applyAlignment="1">
      <alignment horizontal="center" vertical="center" textRotation="90" wrapText="1"/>
    </xf>
    <xf numFmtId="49" fontId="2" fillId="6" borderId="15" xfId="0" applyNumberFormat="1" applyFont="1" applyFill="1" applyBorder="1" applyAlignment="1">
      <alignment horizontal="center" vertical="top"/>
    </xf>
    <xf numFmtId="3" fontId="2" fillId="6" borderId="17" xfId="0" applyNumberFormat="1" applyFont="1" applyFill="1" applyBorder="1" applyAlignment="1">
      <alignment horizontal="left" vertical="top" wrapText="1"/>
    </xf>
    <xf numFmtId="3" fontId="2" fillId="6" borderId="27" xfId="0" applyNumberFormat="1" applyFont="1" applyFill="1" applyBorder="1" applyAlignment="1">
      <alignment horizontal="left" vertical="top" wrapText="1"/>
    </xf>
    <xf numFmtId="0" fontId="5" fillId="0" borderId="27" xfId="0" applyFont="1" applyBorder="1" applyAlignment="1">
      <alignment vertical="top" wrapText="1"/>
    </xf>
    <xf numFmtId="1" fontId="2" fillId="6" borderId="34" xfId="0" applyNumberFormat="1" applyFont="1" applyFill="1" applyBorder="1" applyAlignment="1">
      <alignment horizontal="center" vertical="top"/>
    </xf>
    <xf numFmtId="1" fontId="2" fillId="6" borderId="15" xfId="0" applyNumberFormat="1" applyFont="1" applyFill="1" applyBorder="1" applyAlignment="1">
      <alignment horizontal="center" vertical="top"/>
    </xf>
    <xf numFmtId="3" fontId="2" fillId="6" borderId="15" xfId="0" applyNumberFormat="1" applyFont="1" applyFill="1" applyBorder="1" applyAlignment="1">
      <alignment horizontal="left" vertical="top" wrapText="1"/>
    </xf>
    <xf numFmtId="0" fontId="5" fillId="0" borderId="15" xfId="0" applyFont="1" applyBorder="1" applyAlignment="1"/>
    <xf numFmtId="3" fontId="11" fillId="0" borderId="25" xfId="0" applyNumberFormat="1" applyFont="1" applyFill="1" applyBorder="1" applyAlignment="1">
      <alignment horizontal="left" vertical="top" wrapText="1"/>
    </xf>
    <xf numFmtId="0" fontId="0" fillId="0" borderId="15" xfId="0" applyBorder="1" applyAlignment="1">
      <alignment horizontal="left" vertical="top" wrapText="1"/>
    </xf>
    <xf numFmtId="0" fontId="0" fillId="0" borderId="27" xfId="0" applyBorder="1" applyAlignment="1">
      <alignment horizontal="left" vertical="top" wrapText="1"/>
    </xf>
    <xf numFmtId="1" fontId="2" fillId="6" borderId="15" xfId="0" applyNumberFormat="1" applyFont="1" applyFill="1" applyBorder="1" applyAlignment="1">
      <alignment horizontal="left" vertical="top" wrapText="1"/>
    </xf>
    <xf numFmtId="1" fontId="2" fillId="6" borderId="23" xfId="0" applyNumberFormat="1" applyFont="1" applyFill="1" applyBorder="1" applyAlignment="1">
      <alignment horizontal="left" vertical="top" wrapText="1"/>
    </xf>
    <xf numFmtId="0" fontId="18" fillId="0" borderId="7" xfId="0" applyFont="1" applyBorder="1" applyAlignment="1">
      <alignment horizontal="center" vertical="center" textRotation="90" wrapText="1"/>
    </xf>
    <xf numFmtId="0" fontId="2" fillId="6" borderId="15" xfId="0" applyFont="1" applyFill="1" applyBorder="1" applyAlignment="1">
      <alignment horizontal="left" vertical="top" wrapText="1"/>
    </xf>
    <xf numFmtId="3" fontId="15" fillId="6" borderId="17" xfId="0" applyNumberFormat="1" applyFont="1" applyFill="1" applyBorder="1" applyAlignment="1">
      <alignment vertical="top" wrapText="1"/>
    </xf>
    <xf numFmtId="3" fontId="11" fillId="3" borderId="32"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5" fillId="0" borderId="27" xfId="0" applyFont="1" applyBorder="1" applyAlignment="1">
      <alignment horizontal="left" vertical="top" wrapText="1"/>
    </xf>
    <xf numFmtId="3" fontId="2" fillId="6" borderId="25" xfId="0" applyNumberFormat="1" applyFont="1" applyFill="1" applyBorder="1" applyAlignment="1">
      <alignment horizontal="left" vertical="center" wrapText="1"/>
    </xf>
    <xf numFmtId="3" fontId="30" fillId="6" borderId="15" xfId="0" applyNumberFormat="1" applyFont="1" applyFill="1" applyBorder="1" applyAlignment="1">
      <alignment horizontal="left" vertical="center" wrapText="1"/>
    </xf>
    <xf numFmtId="3" fontId="30" fillId="6" borderId="23" xfId="0" applyNumberFormat="1" applyFont="1" applyFill="1" applyBorder="1" applyAlignment="1">
      <alignment horizontal="left" vertical="center" wrapText="1"/>
    </xf>
    <xf numFmtId="3" fontId="11" fillId="6" borderId="15" xfId="0" applyNumberFormat="1" applyFont="1" applyFill="1" applyBorder="1" applyAlignment="1">
      <alignment horizontal="left" vertical="top" wrapText="1"/>
    </xf>
    <xf numFmtId="0" fontId="0" fillId="0" borderId="15" xfId="0" applyBorder="1" applyAlignment="1">
      <alignment vertical="top"/>
    </xf>
    <xf numFmtId="0" fontId="2" fillId="0" borderId="26" xfId="0" applyFont="1" applyBorder="1" applyAlignment="1">
      <alignment horizontal="right" vertical="top"/>
    </xf>
    <xf numFmtId="0" fontId="0" fillId="0" borderId="26" xfId="0" applyFont="1" applyBorder="1" applyAlignment="1">
      <alignment horizontal="right" vertical="top"/>
    </xf>
    <xf numFmtId="0" fontId="2" fillId="0" borderId="6" xfId="0" applyFont="1" applyBorder="1" applyAlignment="1">
      <alignment horizontal="center" vertical="center" textRotation="90" shrinkToFit="1"/>
    </xf>
    <xf numFmtId="0" fontId="2" fillId="0" borderId="7" xfId="0" applyFont="1" applyBorder="1" applyAlignment="1">
      <alignment horizontal="center" vertical="center" textRotation="90" shrinkToFit="1"/>
    </xf>
    <xf numFmtId="0" fontId="2" fillId="0" borderId="8" xfId="0" applyFont="1" applyBorder="1" applyAlignment="1">
      <alignment horizontal="center" vertical="center" textRotation="90" shrinkToFit="1"/>
    </xf>
    <xf numFmtId="0" fontId="2" fillId="0" borderId="24" xfId="0" applyFont="1" applyBorder="1" applyAlignment="1">
      <alignment horizontal="center" vertical="center" textRotation="90" shrinkToFit="1"/>
    </xf>
    <xf numFmtId="0" fontId="2" fillId="0" borderId="13" xfId="0" applyFont="1" applyBorder="1" applyAlignment="1">
      <alignment horizontal="center" vertical="center" textRotation="90" shrinkToFit="1"/>
    </xf>
    <xf numFmtId="0" fontId="2" fillId="0" borderId="22" xfId="0" applyFont="1" applyBorder="1" applyAlignment="1">
      <alignment horizontal="center" vertical="center" textRotation="90" shrinkToFit="1"/>
    </xf>
    <xf numFmtId="0" fontId="2" fillId="0" borderId="4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4" xfId="0" applyNumberFormat="1" applyFont="1" applyBorder="1" applyAlignment="1">
      <alignment horizontal="center" vertical="center" textRotation="90" shrinkToFit="1"/>
    </xf>
    <xf numFmtId="0" fontId="2" fillId="0" borderId="42" xfId="0" applyNumberFormat="1" applyFont="1" applyBorder="1" applyAlignment="1">
      <alignment horizontal="center" vertical="center" textRotation="90" shrinkToFit="1"/>
    </xf>
    <xf numFmtId="0" fontId="2" fillId="0" borderId="31" xfId="0" applyNumberFormat="1" applyFont="1" applyBorder="1" applyAlignment="1">
      <alignment horizontal="center" vertical="center" textRotation="90" shrinkToFit="1"/>
    </xf>
    <xf numFmtId="0" fontId="4" fillId="0" borderId="44" xfId="0" applyFont="1" applyBorder="1" applyAlignment="1">
      <alignment horizontal="center" vertical="center" textRotation="90" shrinkToFit="1"/>
    </xf>
    <xf numFmtId="0" fontId="4" fillId="0" borderId="42" xfId="0" applyFont="1" applyBorder="1" applyAlignment="1">
      <alignment horizontal="center" vertical="center" textRotation="90" shrinkToFit="1"/>
    </xf>
    <xf numFmtId="0" fontId="4" fillId="0" borderId="31" xfId="0" applyFont="1" applyBorder="1" applyAlignment="1">
      <alignment horizontal="center" vertical="center" textRotation="90" shrinkToFit="1"/>
    </xf>
    <xf numFmtId="0" fontId="2" fillId="0" borderId="47" xfId="0" applyFont="1" applyBorder="1" applyAlignment="1">
      <alignment horizontal="center" vertical="center" textRotation="90" shrinkToFit="1"/>
    </xf>
    <xf numFmtId="0" fontId="2" fillId="0" borderId="4" xfId="0" applyFont="1" applyBorder="1" applyAlignment="1">
      <alignment horizontal="center" vertical="center" textRotation="90" shrinkToFit="1"/>
    </xf>
    <xf numFmtId="0" fontId="2" fillId="0" borderId="40" xfId="0" applyFont="1" applyBorder="1" applyAlignment="1">
      <alignment horizontal="center" vertical="center" textRotation="90" shrinkToFit="1"/>
    </xf>
    <xf numFmtId="165" fontId="2" fillId="0" borderId="65" xfId="0" applyNumberFormat="1"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58" xfId="0" applyFont="1" applyBorder="1" applyAlignment="1">
      <alignment horizontal="center" vertical="center" textRotation="90" wrapText="1"/>
    </xf>
    <xf numFmtId="0" fontId="2" fillId="6" borderId="24" xfId="0" applyFont="1" applyFill="1" applyBorder="1" applyAlignment="1">
      <alignment horizontal="center" vertical="center" textRotation="90" wrapText="1" shrinkToFit="1"/>
    </xf>
    <xf numFmtId="0" fontId="2" fillId="6" borderId="13" xfId="0" applyFont="1" applyFill="1" applyBorder="1" applyAlignment="1">
      <alignment horizontal="center" vertical="center" textRotation="90" wrapText="1" shrinkToFit="1"/>
    </xf>
    <xf numFmtId="0" fontId="2" fillId="6" borderId="22" xfId="0" applyFont="1" applyFill="1" applyBorder="1" applyAlignment="1">
      <alignment horizontal="center" vertical="center" textRotation="90" wrapText="1" shrinkToFit="1"/>
    </xf>
    <xf numFmtId="0" fontId="3" fillId="0" borderId="1" xfId="0" applyFont="1" applyBorder="1" applyAlignment="1">
      <alignment horizontal="center" vertical="center"/>
    </xf>
    <xf numFmtId="0" fontId="2" fillId="0" borderId="0" xfId="0" applyFont="1" applyFill="1" applyBorder="1" applyAlignment="1">
      <alignment horizontal="left" vertical="top" wrapText="1"/>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CCFFCC"/>
      <color rgb="FFFFCCFF"/>
      <color rgb="FFFF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4"/>
  <sheetViews>
    <sheetView tabSelected="1" zoomScaleNormal="100" zoomScaleSheetLayoutView="100" workbookViewId="0">
      <selection activeCell="X16" sqref="X13:X16"/>
    </sheetView>
  </sheetViews>
  <sheetFormatPr defaultColWidth="9.140625" defaultRowHeight="12.75" x14ac:dyDescent="0.2"/>
  <cols>
    <col min="1" max="3" width="2.85546875" style="32" customWidth="1"/>
    <col min="4" max="4" width="37.42578125" style="32" customWidth="1"/>
    <col min="5" max="5" width="3.7109375" style="34" customWidth="1"/>
    <col min="6" max="6" width="4.28515625" style="35" customWidth="1"/>
    <col min="7" max="7" width="7.85546875" style="36" customWidth="1"/>
    <col min="8" max="8" width="8.42578125" style="32" customWidth="1"/>
    <col min="9" max="10" width="8.7109375" style="32" customWidth="1"/>
    <col min="11" max="11" width="30.85546875" style="32" customWidth="1"/>
    <col min="12" max="14" width="3.7109375" style="32" customWidth="1"/>
    <col min="15" max="16384" width="9.140625" style="33"/>
  </cols>
  <sheetData>
    <row r="1" spans="1:15" s="164" customFormat="1" ht="40.5" customHeight="1" x14ac:dyDescent="0.2">
      <c r="A1" s="160"/>
      <c r="B1" s="160"/>
      <c r="C1" s="160"/>
      <c r="D1" s="160"/>
      <c r="E1" s="161"/>
      <c r="F1" s="162"/>
      <c r="G1" s="163"/>
      <c r="H1" s="160"/>
      <c r="I1" s="160"/>
      <c r="J1" s="160"/>
      <c r="K1" s="660" t="s">
        <v>157</v>
      </c>
      <c r="L1" s="661"/>
      <c r="M1" s="661"/>
      <c r="N1" s="661"/>
    </row>
    <row r="2" spans="1:15" s="164" customFormat="1" ht="15" customHeight="1" x14ac:dyDescent="0.2">
      <c r="A2" s="160"/>
      <c r="B2" s="160"/>
      <c r="C2" s="160"/>
      <c r="D2" s="160"/>
      <c r="E2" s="161"/>
      <c r="F2" s="162"/>
      <c r="G2" s="163"/>
      <c r="H2" s="160"/>
      <c r="I2" s="160"/>
      <c r="J2" s="160"/>
      <c r="K2" s="280"/>
      <c r="L2" s="281"/>
      <c r="M2" s="281"/>
      <c r="N2" s="281"/>
    </row>
    <row r="3" spans="1:15" s="160" customFormat="1" ht="15" customHeight="1" x14ac:dyDescent="0.2">
      <c r="A3" s="282"/>
      <c r="B3" s="282"/>
      <c r="C3" s="282"/>
      <c r="D3" s="662" t="s">
        <v>139</v>
      </c>
      <c r="E3" s="662"/>
      <c r="F3" s="662"/>
      <c r="G3" s="662"/>
      <c r="H3" s="662"/>
      <c r="I3" s="662"/>
      <c r="J3" s="662"/>
      <c r="K3" s="663"/>
      <c r="L3" s="282"/>
      <c r="M3" s="282"/>
      <c r="O3" s="604"/>
    </row>
    <row r="4" spans="1:15" s="164" customFormat="1" ht="15.75" x14ac:dyDescent="0.2">
      <c r="A4" s="702" t="s">
        <v>37</v>
      </c>
      <c r="B4" s="702"/>
      <c r="C4" s="702"/>
      <c r="D4" s="702"/>
      <c r="E4" s="702"/>
      <c r="F4" s="702"/>
      <c r="G4" s="702"/>
      <c r="H4" s="702"/>
      <c r="I4" s="702"/>
      <c r="J4" s="702"/>
      <c r="K4" s="702"/>
      <c r="L4" s="702"/>
      <c r="M4" s="702"/>
      <c r="O4" s="604"/>
    </row>
    <row r="5" spans="1:15" s="164" customFormat="1" ht="15.75" x14ac:dyDescent="0.2">
      <c r="A5" s="703" t="s">
        <v>32</v>
      </c>
      <c r="B5" s="703"/>
      <c r="C5" s="703"/>
      <c r="D5" s="703"/>
      <c r="E5" s="703"/>
      <c r="F5" s="703"/>
      <c r="G5" s="703"/>
      <c r="H5" s="703"/>
      <c r="I5" s="703"/>
      <c r="J5" s="703"/>
      <c r="K5" s="703"/>
      <c r="L5" s="703"/>
      <c r="M5" s="703"/>
      <c r="N5" s="165"/>
      <c r="O5" s="604"/>
    </row>
    <row r="6" spans="1:15" ht="15.75" customHeight="1" thickBot="1" x14ac:dyDescent="0.25">
      <c r="K6" s="664" t="s">
        <v>75</v>
      </c>
      <c r="L6" s="664"/>
      <c r="M6" s="664"/>
      <c r="N6" s="665"/>
    </row>
    <row r="7" spans="1:15" s="288" customFormat="1" ht="22.5" customHeight="1" x14ac:dyDescent="0.2">
      <c r="A7" s="666" t="s">
        <v>33</v>
      </c>
      <c r="B7" s="669" t="s">
        <v>0</v>
      </c>
      <c r="C7" s="672" t="s">
        <v>1</v>
      </c>
      <c r="D7" s="675" t="s">
        <v>12</v>
      </c>
      <c r="E7" s="707" t="s">
        <v>2</v>
      </c>
      <c r="F7" s="722" t="s">
        <v>3</v>
      </c>
      <c r="G7" s="725" t="s">
        <v>4</v>
      </c>
      <c r="H7" s="704" t="s">
        <v>140</v>
      </c>
      <c r="I7" s="704" t="s">
        <v>84</v>
      </c>
      <c r="J7" s="704" t="s">
        <v>119</v>
      </c>
      <c r="K7" s="710" t="s">
        <v>11</v>
      </c>
      <c r="L7" s="711"/>
      <c r="M7" s="711"/>
      <c r="N7" s="712"/>
    </row>
    <row r="8" spans="1:15" s="288" customFormat="1" ht="18.75" customHeight="1" x14ac:dyDescent="0.2">
      <c r="A8" s="667"/>
      <c r="B8" s="670"/>
      <c r="C8" s="673"/>
      <c r="D8" s="676"/>
      <c r="E8" s="708"/>
      <c r="F8" s="723"/>
      <c r="G8" s="726"/>
      <c r="H8" s="717"/>
      <c r="I8" s="705"/>
      <c r="J8" s="705"/>
      <c r="K8" s="713" t="s">
        <v>12</v>
      </c>
      <c r="L8" s="715"/>
      <c r="M8" s="715"/>
      <c r="N8" s="716"/>
    </row>
    <row r="9" spans="1:15" s="288" customFormat="1" ht="60.75" customHeight="1" thickBot="1" x14ac:dyDescent="0.25">
      <c r="A9" s="668"/>
      <c r="B9" s="671"/>
      <c r="C9" s="674"/>
      <c r="D9" s="677"/>
      <c r="E9" s="709"/>
      <c r="F9" s="724"/>
      <c r="G9" s="727"/>
      <c r="H9" s="718"/>
      <c r="I9" s="706"/>
      <c r="J9" s="706"/>
      <c r="K9" s="714"/>
      <c r="L9" s="289" t="s">
        <v>85</v>
      </c>
      <c r="M9" s="290" t="s">
        <v>86</v>
      </c>
      <c r="N9" s="291" t="s">
        <v>120</v>
      </c>
    </row>
    <row r="10" spans="1:15" s="37" customFormat="1" ht="15" customHeight="1" x14ac:dyDescent="0.2">
      <c r="A10" s="684" t="s">
        <v>54</v>
      </c>
      <c r="B10" s="685"/>
      <c r="C10" s="685"/>
      <c r="D10" s="685"/>
      <c r="E10" s="685"/>
      <c r="F10" s="685"/>
      <c r="G10" s="685"/>
      <c r="H10" s="685"/>
      <c r="I10" s="685"/>
      <c r="J10" s="685"/>
      <c r="K10" s="685"/>
      <c r="L10" s="685"/>
      <c r="M10" s="685"/>
      <c r="N10" s="686"/>
    </row>
    <row r="11" spans="1:15" s="37" customFormat="1" ht="13.5" customHeight="1" x14ac:dyDescent="0.2">
      <c r="A11" s="687" t="s">
        <v>38</v>
      </c>
      <c r="B11" s="688"/>
      <c r="C11" s="688"/>
      <c r="D11" s="688"/>
      <c r="E11" s="688"/>
      <c r="F11" s="688"/>
      <c r="G11" s="688"/>
      <c r="H11" s="688"/>
      <c r="I11" s="688"/>
      <c r="J11" s="688"/>
      <c r="K11" s="688"/>
      <c r="L11" s="688"/>
      <c r="M11" s="688"/>
      <c r="N11" s="689"/>
    </row>
    <row r="12" spans="1:15" ht="14.25" customHeight="1" x14ac:dyDescent="0.2">
      <c r="A12" s="38" t="s">
        <v>5</v>
      </c>
      <c r="B12" s="690" t="s">
        <v>39</v>
      </c>
      <c r="C12" s="691"/>
      <c r="D12" s="691"/>
      <c r="E12" s="691"/>
      <c r="F12" s="691"/>
      <c r="G12" s="691"/>
      <c r="H12" s="691"/>
      <c r="I12" s="691"/>
      <c r="J12" s="691"/>
      <c r="K12" s="691"/>
      <c r="L12" s="691"/>
      <c r="M12" s="691"/>
      <c r="N12" s="692"/>
    </row>
    <row r="13" spans="1:15" ht="15" customHeight="1" x14ac:dyDescent="0.2">
      <c r="A13" s="39" t="s">
        <v>5</v>
      </c>
      <c r="B13" s="40" t="s">
        <v>5</v>
      </c>
      <c r="C13" s="693" t="s">
        <v>40</v>
      </c>
      <c r="D13" s="694"/>
      <c r="E13" s="694"/>
      <c r="F13" s="694"/>
      <c r="G13" s="694"/>
      <c r="H13" s="694"/>
      <c r="I13" s="694"/>
      <c r="J13" s="694"/>
      <c r="K13" s="694"/>
      <c r="L13" s="694"/>
      <c r="M13" s="694"/>
      <c r="N13" s="695"/>
    </row>
    <row r="14" spans="1:15" ht="14.25" customHeight="1" x14ac:dyDescent="0.2">
      <c r="A14" s="267" t="s">
        <v>5</v>
      </c>
      <c r="B14" s="268" t="s">
        <v>5</v>
      </c>
      <c r="C14" s="138" t="s">
        <v>5</v>
      </c>
      <c r="D14" s="328" t="s">
        <v>66</v>
      </c>
      <c r="E14" s="42"/>
      <c r="F14" s="283" t="s">
        <v>41</v>
      </c>
      <c r="G14" s="382" t="s">
        <v>35</v>
      </c>
      <c r="H14" s="45">
        <v>176.4</v>
      </c>
      <c r="I14" s="44">
        <f>292.1+20</f>
        <v>312.10000000000002</v>
      </c>
      <c r="J14" s="369">
        <f>239.9+5</f>
        <v>244.9</v>
      </c>
      <c r="K14" s="322"/>
      <c r="L14" s="323"/>
      <c r="M14" s="323"/>
      <c r="N14" s="324"/>
    </row>
    <row r="15" spans="1:15" ht="12.75" customHeight="1" x14ac:dyDescent="0.2">
      <c r="A15" s="404"/>
      <c r="B15" s="405"/>
      <c r="C15" s="406"/>
      <c r="D15" s="150"/>
      <c r="E15" s="209"/>
      <c r="F15" s="409"/>
      <c r="G15" s="412" t="s">
        <v>65</v>
      </c>
      <c r="H15" s="30">
        <v>48</v>
      </c>
      <c r="I15" s="49"/>
      <c r="J15" s="51"/>
      <c r="K15" s="296"/>
      <c r="L15" s="297"/>
      <c r="M15" s="297"/>
      <c r="N15" s="298"/>
    </row>
    <row r="16" spans="1:15" ht="13.5" customHeight="1" x14ac:dyDescent="0.2">
      <c r="A16" s="427"/>
      <c r="B16" s="428"/>
      <c r="C16" s="429"/>
      <c r="D16" s="150"/>
      <c r="E16" s="209"/>
      <c r="F16" s="430"/>
      <c r="G16" s="431" t="s">
        <v>135</v>
      </c>
      <c r="H16" s="30">
        <v>5</v>
      </c>
      <c r="I16" s="49"/>
      <c r="J16" s="51"/>
      <c r="K16" s="296"/>
      <c r="L16" s="297"/>
      <c r="M16" s="297"/>
      <c r="N16" s="298"/>
    </row>
    <row r="17" spans="1:15" ht="13.5" customHeight="1" x14ac:dyDescent="0.2">
      <c r="A17" s="267"/>
      <c r="B17" s="268"/>
      <c r="C17" s="138"/>
      <c r="D17" s="150"/>
      <c r="E17" s="209"/>
      <c r="F17" s="292"/>
      <c r="G17" s="293" t="s">
        <v>115</v>
      </c>
      <c r="H17" s="30">
        <v>21.6</v>
      </c>
      <c r="I17" s="294"/>
      <c r="J17" s="295"/>
      <c r="K17" s="296"/>
      <c r="L17" s="297"/>
      <c r="M17" s="297"/>
      <c r="N17" s="298"/>
    </row>
    <row r="18" spans="1:15" ht="15" customHeight="1" x14ac:dyDescent="0.2">
      <c r="A18" s="267"/>
      <c r="B18" s="268"/>
      <c r="C18" s="329"/>
      <c r="D18" s="696" t="s">
        <v>55</v>
      </c>
      <c r="E18" s="42" t="s">
        <v>42</v>
      </c>
      <c r="F18" s="43"/>
      <c r="G18" s="350"/>
      <c r="H18" s="45"/>
      <c r="I18" s="44"/>
      <c r="J18" s="48"/>
      <c r="K18" s="698" t="s">
        <v>77</v>
      </c>
      <c r="L18" s="11">
        <v>1</v>
      </c>
      <c r="M18" s="11"/>
      <c r="N18" s="132"/>
    </row>
    <row r="19" spans="1:15" ht="14.25" customHeight="1" x14ac:dyDescent="0.2">
      <c r="A19" s="267"/>
      <c r="B19" s="268"/>
      <c r="C19" s="329"/>
      <c r="D19" s="697"/>
      <c r="E19" s="209"/>
      <c r="F19" s="43"/>
      <c r="G19" s="367"/>
      <c r="H19" s="30"/>
      <c r="I19" s="49"/>
      <c r="J19" s="52"/>
      <c r="K19" s="699"/>
      <c r="L19" s="18"/>
      <c r="M19" s="18"/>
      <c r="N19" s="133"/>
    </row>
    <row r="20" spans="1:15" ht="20.25" customHeight="1" x14ac:dyDescent="0.2">
      <c r="A20" s="404"/>
      <c r="B20" s="405"/>
      <c r="C20" s="329"/>
      <c r="D20" s="568" t="s">
        <v>92</v>
      </c>
      <c r="E20" s="572"/>
      <c r="F20" s="573"/>
      <c r="G20" s="574"/>
      <c r="H20" s="8"/>
      <c r="I20" s="4"/>
      <c r="J20" s="167"/>
      <c r="K20" s="569" t="s">
        <v>109</v>
      </c>
      <c r="L20" s="11">
        <v>1</v>
      </c>
      <c r="M20" s="11"/>
      <c r="N20" s="132"/>
    </row>
    <row r="21" spans="1:15" ht="24.75" customHeight="1" x14ac:dyDescent="0.2">
      <c r="A21" s="267"/>
      <c r="B21" s="268"/>
      <c r="C21" s="138"/>
      <c r="D21" s="700" t="s">
        <v>165</v>
      </c>
      <c r="E21" s="720"/>
      <c r="F21" s="575"/>
      <c r="G21" s="574"/>
      <c r="H21" s="8"/>
      <c r="I21" s="576"/>
      <c r="J21" s="577"/>
      <c r="K21" s="678" t="s">
        <v>43</v>
      </c>
      <c r="L21" s="680">
        <v>1</v>
      </c>
      <c r="M21" s="680"/>
      <c r="N21" s="682"/>
      <c r="O21" s="60"/>
    </row>
    <row r="22" spans="1:15" ht="27" customHeight="1" x14ac:dyDescent="0.2">
      <c r="A22" s="267"/>
      <c r="B22" s="268"/>
      <c r="C22" s="138"/>
      <c r="D22" s="701"/>
      <c r="E22" s="720"/>
      <c r="F22" s="575"/>
      <c r="G22" s="173"/>
      <c r="H22" s="8"/>
      <c r="I22" s="576"/>
      <c r="J22" s="577"/>
      <c r="K22" s="679"/>
      <c r="L22" s="681"/>
      <c r="M22" s="681"/>
      <c r="N22" s="683"/>
      <c r="O22" s="60"/>
    </row>
    <row r="23" spans="1:15" ht="23.25" customHeight="1" x14ac:dyDescent="0.2">
      <c r="A23" s="659"/>
      <c r="B23" s="732"/>
      <c r="C23" s="719"/>
      <c r="D23" s="700" t="s">
        <v>112</v>
      </c>
      <c r="E23" s="658"/>
      <c r="F23" s="721"/>
      <c r="G23" s="574"/>
      <c r="H23" s="8"/>
      <c r="I23" s="4"/>
      <c r="J23" s="167"/>
      <c r="K23" s="21" t="s">
        <v>43</v>
      </c>
      <c r="L23" s="20">
        <v>1</v>
      </c>
      <c r="M23" s="139"/>
      <c r="N23" s="134"/>
      <c r="O23" s="131"/>
    </row>
    <row r="24" spans="1:15" ht="29.25" customHeight="1" x14ac:dyDescent="0.2">
      <c r="A24" s="659"/>
      <c r="B24" s="732"/>
      <c r="C24" s="719"/>
      <c r="D24" s="701"/>
      <c r="E24" s="658"/>
      <c r="F24" s="721"/>
      <c r="G24" s="578"/>
      <c r="H24" s="8"/>
      <c r="I24" s="4"/>
      <c r="J24" s="4"/>
      <c r="K24" s="24"/>
      <c r="L24" s="19"/>
      <c r="M24" s="140"/>
      <c r="N24" s="135"/>
      <c r="O24" s="66"/>
    </row>
    <row r="25" spans="1:15" ht="19.5" customHeight="1" x14ac:dyDescent="0.2">
      <c r="A25" s="267"/>
      <c r="B25" s="268"/>
      <c r="C25" s="138"/>
      <c r="D25" s="830" t="s">
        <v>93</v>
      </c>
      <c r="E25" s="658"/>
      <c r="F25" s="279"/>
      <c r="G25" s="574"/>
      <c r="H25" s="8"/>
      <c r="I25" s="4"/>
      <c r="J25" s="4"/>
      <c r="K25" s="189" t="s">
        <v>100</v>
      </c>
      <c r="L25" s="15">
        <v>1</v>
      </c>
      <c r="M25" s="195"/>
      <c r="N25" s="190"/>
      <c r="O25" s="68"/>
    </row>
    <row r="26" spans="1:15" ht="15" customHeight="1" x14ac:dyDescent="0.2">
      <c r="A26" s="267"/>
      <c r="B26" s="268"/>
      <c r="C26" s="292"/>
      <c r="D26" s="831"/>
      <c r="E26" s="658"/>
      <c r="F26" s="279"/>
      <c r="G26" s="578"/>
      <c r="H26" s="8"/>
      <c r="I26" s="4"/>
      <c r="J26" s="4"/>
      <c r="K26" s="5"/>
      <c r="L26" s="13"/>
      <c r="M26" s="127"/>
      <c r="N26" s="175"/>
      <c r="O26" s="68"/>
    </row>
    <row r="27" spans="1:15" ht="54" customHeight="1" x14ac:dyDescent="0.2">
      <c r="A27" s="267"/>
      <c r="B27" s="268"/>
      <c r="C27" s="292"/>
      <c r="D27" s="566" t="s">
        <v>167</v>
      </c>
      <c r="E27" s="579"/>
      <c r="F27" s="279"/>
      <c r="G27" s="578"/>
      <c r="H27" s="580"/>
      <c r="I27" s="4"/>
      <c r="J27" s="4"/>
      <c r="K27" s="189" t="s">
        <v>125</v>
      </c>
      <c r="L27" s="15"/>
      <c r="M27" s="15">
        <v>1</v>
      </c>
      <c r="N27" s="190"/>
      <c r="O27" s="68"/>
    </row>
    <row r="28" spans="1:15" ht="54" customHeight="1" x14ac:dyDescent="0.2">
      <c r="A28" s="267"/>
      <c r="B28" s="268"/>
      <c r="C28" s="292"/>
      <c r="D28" s="204" t="s">
        <v>151</v>
      </c>
      <c r="E28" s="579"/>
      <c r="F28" s="279"/>
      <c r="G28" s="378"/>
      <c r="H28" s="580"/>
      <c r="I28" s="4"/>
      <c r="J28" s="4"/>
      <c r="K28" s="176" t="s">
        <v>43</v>
      </c>
      <c r="L28" s="15"/>
      <c r="M28" s="15">
        <v>1</v>
      </c>
      <c r="N28" s="190"/>
      <c r="O28" s="68"/>
    </row>
    <row r="29" spans="1:15" ht="57" customHeight="1" x14ac:dyDescent="0.2">
      <c r="A29" s="267"/>
      <c r="B29" s="268"/>
      <c r="C29" s="292"/>
      <c r="D29" s="566" t="s">
        <v>152</v>
      </c>
      <c r="E29" s="579"/>
      <c r="F29" s="279"/>
      <c r="G29" s="378"/>
      <c r="H29" s="580"/>
      <c r="I29" s="4"/>
      <c r="J29" s="4"/>
      <c r="K29" s="176" t="s">
        <v>124</v>
      </c>
      <c r="L29" s="229"/>
      <c r="M29" s="16"/>
      <c r="N29" s="177">
        <v>1</v>
      </c>
      <c r="O29" s="68"/>
    </row>
    <row r="30" spans="1:15" ht="33" customHeight="1" x14ac:dyDescent="0.2">
      <c r="A30" s="267"/>
      <c r="B30" s="268"/>
      <c r="C30" s="138"/>
      <c r="D30" s="700" t="s">
        <v>166</v>
      </c>
      <c r="E30" s="581"/>
      <c r="F30" s="582"/>
      <c r="G30" s="170"/>
      <c r="H30" s="8"/>
      <c r="I30" s="576"/>
      <c r="J30" s="577"/>
      <c r="K30" s="21" t="s">
        <v>58</v>
      </c>
      <c r="L30" s="230">
        <v>1</v>
      </c>
      <c r="M30" s="224"/>
      <c r="N30" s="225"/>
      <c r="O30" s="60"/>
    </row>
    <row r="31" spans="1:15" ht="22.5" customHeight="1" x14ac:dyDescent="0.2">
      <c r="A31" s="267"/>
      <c r="B31" s="268"/>
      <c r="C31" s="138"/>
      <c r="D31" s="701"/>
      <c r="E31" s="581"/>
      <c r="F31" s="582"/>
      <c r="G31" s="170"/>
      <c r="H31" s="8"/>
      <c r="I31" s="576"/>
      <c r="J31" s="577"/>
      <c r="K31" s="210"/>
      <c r="L31" s="212"/>
      <c r="M31" s="211"/>
      <c r="N31" s="223"/>
      <c r="O31" s="60"/>
    </row>
    <row r="32" spans="1:15" ht="30" customHeight="1" x14ac:dyDescent="0.2">
      <c r="A32" s="267"/>
      <c r="B32" s="268"/>
      <c r="C32" s="138"/>
      <c r="D32" s="12" t="s">
        <v>131</v>
      </c>
      <c r="E32" s="579"/>
      <c r="F32" s="279"/>
      <c r="G32" s="378"/>
      <c r="H32" s="8"/>
      <c r="I32" s="4"/>
      <c r="J32" s="167"/>
      <c r="K32" s="22" t="s">
        <v>99</v>
      </c>
      <c r="L32" s="23"/>
      <c r="M32" s="231">
        <v>2</v>
      </c>
      <c r="N32" s="67">
        <v>3</v>
      </c>
      <c r="O32" s="66"/>
    </row>
    <row r="33" spans="1:15" ht="20.25" customHeight="1" x14ac:dyDescent="0.2">
      <c r="A33" s="659"/>
      <c r="B33" s="732"/>
      <c r="C33" s="719"/>
      <c r="D33" s="700" t="s">
        <v>130</v>
      </c>
      <c r="E33" s="658"/>
      <c r="F33" s="829"/>
      <c r="G33" s="578"/>
      <c r="H33" s="8"/>
      <c r="I33" s="4"/>
      <c r="J33" s="167"/>
      <c r="K33" s="6" t="s">
        <v>51</v>
      </c>
      <c r="L33" s="9">
        <v>100</v>
      </c>
      <c r="M33" s="141">
        <v>100</v>
      </c>
      <c r="N33" s="136">
        <v>100</v>
      </c>
      <c r="O33" s="66"/>
    </row>
    <row r="34" spans="1:15" ht="22.5" customHeight="1" x14ac:dyDescent="0.2">
      <c r="A34" s="659"/>
      <c r="B34" s="732"/>
      <c r="C34" s="719"/>
      <c r="D34" s="701"/>
      <c r="E34" s="658"/>
      <c r="F34" s="829"/>
      <c r="G34" s="578"/>
      <c r="H34" s="8"/>
      <c r="I34" s="4"/>
      <c r="J34" s="167"/>
      <c r="K34" s="7" t="s">
        <v>59</v>
      </c>
      <c r="L34" s="10">
        <v>1</v>
      </c>
      <c r="M34" s="142">
        <v>1</v>
      </c>
      <c r="N34" s="137">
        <v>1</v>
      </c>
    </row>
    <row r="35" spans="1:15" ht="27" customHeight="1" x14ac:dyDescent="0.2">
      <c r="A35" s="659"/>
      <c r="B35" s="732"/>
      <c r="C35" s="719"/>
      <c r="D35" s="200" t="s">
        <v>96</v>
      </c>
      <c r="E35" s="658"/>
      <c r="F35" s="721"/>
      <c r="G35" s="578"/>
      <c r="H35" s="8"/>
      <c r="I35" s="4"/>
      <c r="J35" s="167"/>
      <c r="K35" s="185" t="s">
        <v>113</v>
      </c>
      <c r="L35" s="186">
        <v>5</v>
      </c>
      <c r="M35" s="187"/>
      <c r="N35" s="188"/>
      <c r="O35" s="605"/>
    </row>
    <row r="36" spans="1:15" ht="19.5" customHeight="1" x14ac:dyDescent="0.2">
      <c r="A36" s="659"/>
      <c r="B36" s="732"/>
      <c r="C36" s="719"/>
      <c r="D36" s="567"/>
      <c r="E36" s="658"/>
      <c r="F36" s="721"/>
      <c r="G36" s="578"/>
      <c r="H36" s="8"/>
      <c r="I36" s="4"/>
      <c r="J36" s="167"/>
      <c r="K36" s="325" t="s">
        <v>94</v>
      </c>
      <c r="L36" s="10">
        <v>5</v>
      </c>
      <c r="M36" s="142">
        <v>5</v>
      </c>
      <c r="N36" s="137">
        <v>5</v>
      </c>
      <c r="O36" s="606"/>
    </row>
    <row r="37" spans="1:15" ht="27" customHeight="1" x14ac:dyDescent="0.2">
      <c r="A37" s="659"/>
      <c r="B37" s="732"/>
      <c r="C37" s="719"/>
      <c r="D37" s="700" t="s">
        <v>168</v>
      </c>
      <c r="E37" s="658"/>
      <c r="F37" s="721"/>
      <c r="G37" s="578"/>
      <c r="H37" s="8"/>
      <c r="I37" s="4"/>
      <c r="J37" s="167"/>
      <c r="K37" s="583" t="s">
        <v>124</v>
      </c>
      <c r="L37" s="570"/>
      <c r="M37" s="570">
        <v>1</v>
      </c>
      <c r="N37" s="20"/>
      <c r="O37" s="605"/>
    </row>
    <row r="38" spans="1:15" ht="39.75" customHeight="1" x14ac:dyDescent="0.2">
      <c r="A38" s="659"/>
      <c r="B38" s="732"/>
      <c r="C38" s="719"/>
      <c r="D38" s="701"/>
      <c r="E38" s="658"/>
      <c r="F38" s="721"/>
      <c r="G38" s="584"/>
      <c r="H38" s="168"/>
      <c r="I38" s="169"/>
      <c r="J38" s="511"/>
      <c r="K38" s="325"/>
      <c r="L38" s="10"/>
      <c r="M38" s="142"/>
      <c r="N38" s="137"/>
      <c r="O38" s="606"/>
    </row>
    <row r="39" spans="1:15" ht="17.25" customHeight="1" thickBot="1" x14ac:dyDescent="0.25">
      <c r="A39" s="284"/>
      <c r="B39" s="178"/>
      <c r="C39" s="234"/>
      <c r="D39" s="286"/>
      <c r="E39" s="235"/>
      <c r="F39" s="236"/>
      <c r="G39" s="232" t="s">
        <v>6</v>
      </c>
      <c r="H39" s="336">
        <f>SUM(H14:H36)</f>
        <v>251</v>
      </c>
      <c r="I39" s="336">
        <f>SUM(I14:I36)</f>
        <v>312.10000000000002</v>
      </c>
      <c r="J39" s="336">
        <f>SUM(J14:J36)</f>
        <v>244.9</v>
      </c>
      <c r="K39" s="326"/>
      <c r="L39" s="257"/>
      <c r="M39" s="257"/>
      <c r="N39" s="327"/>
    </row>
    <row r="40" spans="1:15" ht="12.75" customHeight="1" x14ac:dyDescent="0.2">
      <c r="A40" s="763" t="s">
        <v>5</v>
      </c>
      <c r="B40" s="764" t="s">
        <v>5</v>
      </c>
      <c r="C40" s="823" t="s">
        <v>7</v>
      </c>
      <c r="D40" s="149" t="s">
        <v>67</v>
      </c>
      <c r="E40" s="308"/>
      <c r="F40" s="309" t="s">
        <v>41</v>
      </c>
      <c r="G40" s="310" t="s">
        <v>35</v>
      </c>
      <c r="H40" s="311">
        <f>228.2-10</f>
        <v>218.2</v>
      </c>
      <c r="I40" s="312">
        <v>408</v>
      </c>
      <c r="J40" s="312">
        <v>58</v>
      </c>
      <c r="K40" s="313"/>
      <c r="L40" s="314"/>
      <c r="M40" s="314"/>
      <c r="N40" s="315"/>
      <c r="O40" s="70"/>
    </row>
    <row r="41" spans="1:15" ht="13.5" customHeight="1" x14ac:dyDescent="0.2">
      <c r="A41" s="659"/>
      <c r="B41" s="732"/>
      <c r="C41" s="719"/>
      <c r="D41" s="307"/>
      <c r="E41" s="366"/>
      <c r="F41" s="243"/>
      <c r="G41" s="71" t="s">
        <v>65</v>
      </c>
      <c r="H41" s="30">
        <v>245.2</v>
      </c>
      <c r="I41" s="49"/>
      <c r="J41" s="49"/>
      <c r="K41" s="72"/>
      <c r="L41" s="74"/>
      <c r="M41" s="74"/>
      <c r="N41" s="75"/>
      <c r="O41" s="70"/>
    </row>
    <row r="42" spans="1:15" ht="15" customHeight="1" x14ac:dyDescent="0.2">
      <c r="A42" s="659"/>
      <c r="B42" s="732"/>
      <c r="C42" s="719"/>
      <c r="D42" s="307"/>
      <c r="E42" s="366"/>
      <c r="F42" s="243"/>
      <c r="G42" s="316" t="s">
        <v>126</v>
      </c>
      <c r="H42" s="317"/>
      <c r="I42" s="318">
        <v>93</v>
      </c>
      <c r="J42" s="318"/>
      <c r="K42" s="319"/>
      <c r="L42" s="320"/>
      <c r="M42" s="320"/>
      <c r="N42" s="321"/>
      <c r="O42" s="70"/>
    </row>
    <row r="43" spans="1:15" ht="19.5" customHeight="1" x14ac:dyDescent="0.2">
      <c r="A43" s="659"/>
      <c r="B43" s="732"/>
      <c r="C43" s="719"/>
      <c r="D43" s="825" t="s">
        <v>83</v>
      </c>
      <c r="E43" s="827" t="s">
        <v>56</v>
      </c>
      <c r="F43" s="243"/>
      <c r="G43" s="71"/>
      <c r="H43" s="30"/>
      <c r="I43" s="49"/>
      <c r="J43" s="49"/>
      <c r="K43" s="72" t="s">
        <v>44</v>
      </c>
      <c r="L43" s="74">
        <v>50</v>
      </c>
      <c r="M43" s="74">
        <v>50</v>
      </c>
      <c r="N43" s="75">
        <v>50</v>
      </c>
      <c r="O43" s="70"/>
    </row>
    <row r="44" spans="1:15" ht="19.5" customHeight="1" x14ac:dyDescent="0.2">
      <c r="A44" s="821"/>
      <c r="B44" s="822"/>
      <c r="C44" s="824"/>
      <c r="D44" s="826"/>
      <c r="E44" s="828"/>
      <c r="F44" s="242"/>
      <c r="G44" s="76"/>
      <c r="H44" s="62"/>
      <c r="I44" s="61"/>
      <c r="J44" s="61"/>
      <c r="K44" s="77"/>
      <c r="L44" s="79"/>
      <c r="M44" s="79"/>
      <c r="N44" s="80"/>
      <c r="O44" s="70"/>
    </row>
    <row r="45" spans="1:15" ht="13.5" customHeight="1" x14ac:dyDescent="0.2">
      <c r="A45" s="267"/>
      <c r="B45" s="268"/>
      <c r="C45" s="329"/>
      <c r="D45" s="731" t="s">
        <v>114</v>
      </c>
      <c r="E45" s="193"/>
      <c r="F45" s="243"/>
      <c r="G45" s="71"/>
      <c r="H45" s="30"/>
      <c r="I45" s="49"/>
      <c r="J45" s="49"/>
      <c r="K45" s="728" t="s">
        <v>46</v>
      </c>
      <c r="L45" s="86">
        <v>3</v>
      </c>
      <c r="M45" s="86">
        <v>2</v>
      </c>
      <c r="N45" s="87">
        <v>1</v>
      </c>
      <c r="O45" s="70"/>
    </row>
    <row r="46" spans="1:15" ht="24" customHeight="1" x14ac:dyDescent="0.2">
      <c r="A46" s="267"/>
      <c r="B46" s="268"/>
      <c r="C46" s="329"/>
      <c r="D46" s="731"/>
      <c r="E46" s="193"/>
      <c r="F46" s="243"/>
      <c r="G46" s="71"/>
      <c r="H46" s="30"/>
      <c r="I46" s="49"/>
      <c r="J46" s="49"/>
      <c r="K46" s="730"/>
      <c r="L46" s="145"/>
      <c r="M46" s="145"/>
      <c r="N46" s="146"/>
      <c r="O46" s="70"/>
    </row>
    <row r="47" spans="1:15" ht="108" customHeight="1" x14ac:dyDescent="0.2">
      <c r="A47" s="601"/>
      <c r="B47" s="602"/>
      <c r="C47" s="329"/>
      <c r="D47" s="603" t="s">
        <v>154</v>
      </c>
      <c r="E47" s="366"/>
      <c r="F47" s="243"/>
      <c r="G47" s="71"/>
      <c r="H47" s="30"/>
      <c r="I47" s="49"/>
      <c r="J47" s="49"/>
      <c r="K47" s="401"/>
      <c r="L47" s="145"/>
      <c r="M47" s="145"/>
      <c r="N47" s="146"/>
      <c r="O47" s="70"/>
    </row>
    <row r="48" spans="1:15" ht="23.25" customHeight="1" x14ac:dyDescent="0.2">
      <c r="A48" s="267"/>
      <c r="B48" s="268"/>
      <c r="C48" s="329"/>
      <c r="D48" s="819" t="s">
        <v>111</v>
      </c>
      <c r="E48" s="193"/>
      <c r="F48" s="243"/>
      <c r="G48" s="71"/>
      <c r="H48" s="30"/>
      <c r="I48" s="49"/>
      <c r="J48" s="49"/>
      <c r="K48" s="728" t="s">
        <v>121</v>
      </c>
      <c r="L48" s="86">
        <v>3</v>
      </c>
      <c r="M48" s="86">
        <v>2</v>
      </c>
      <c r="N48" s="87">
        <v>1</v>
      </c>
      <c r="O48" s="88"/>
    </row>
    <row r="49" spans="1:15" ht="15" customHeight="1" x14ac:dyDescent="0.2">
      <c r="A49" s="267"/>
      <c r="B49" s="268"/>
      <c r="C49" s="329"/>
      <c r="D49" s="820"/>
      <c r="E49" s="193"/>
      <c r="F49" s="243"/>
      <c r="G49" s="71"/>
      <c r="H49" s="265"/>
      <c r="I49" s="49"/>
      <c r="J49" s="49"/>
      <c r="K49" s="729"/>
      <c r="L49" s="86"/>
      <c r="M49" s="86"/>
      <c r="N49" s="87"/>
      <c r="O49" s="88"/>
    </row>
    <row r="50" spans="1:15" ht="15" customHeight="1" x14ac:dyDescent="0.2">
      <c r="A50" s="267"/>
      <c r="B50" s="268"/>
      <c r="C50" s="329"/>
      <c r="D50" s="373" t="s">
        <v>146</v>
      </c>
      <c r="E50" s="193"/>
      <c r="F50" s="243"/>
      <c r="G50" s="191"/>
      <c r="H50" s="30"/>
      <c r="I50" s="49"/>
      <c r="J50" s="49"/>
      <c r="K50" s="355"/>
      <c r="L50" s="354"/>
      <c r="M50" s="74"/>
      <c r="N50" s="75"/>
      <c r="O50" s="70"/>
    </row>
    <row r="51" spans="1:15" ht="12.75" customHeight="1" x14ac:dyDescent="0.2">
      <c r="A51" s="267"/>
      <c r="B51" s="268"/>
      <c r="C51" s="329"/>
      <c r="D51" s="374" t="s">
        <v>147</v>
      </c>
      <c r="E51" s="193"/>
      <c r="F51" s="243"/>
      <c r="G51" s="71"/>
      <c r="H51" s="30"/>
      <c r="I51" s="49"/>
      <c r="J51" s="49"/>
      <c r="K51" s="355"/>
      <c r="L51" s="74"/>
      <c r="M51" s="86"/>
      <c r="N51" s="87"/>
      <c r="O51" s="70"/>
    </row>
    <row r="52" spans="1:15" ht="12.75" customHeight="1" x14ac:dyDescent="0.2">
      <c r="A52" s="351"/>
      <c r="B52" s="352"/>
      <c r="C52" s="329"/>
      <c r="D52" s="375" t="s">
        <v>148</v>
      </c>
      <c r="E52" s="353"/>
      <c r="F52" s="243"/>
      <c r="G52" s="71"/>
      <c r="H52" s="30"/>
      <c r="I52" s="49"/>
      <c r="J52" s="49"/>
      <c r="K52" s="368"/>
      <c r="L52" s="86"/>
      <c r="M52" s="74"/>
      <c r="N52" s="87"/>
      <c r="O52" s="70"/>
    </row>
    <row r="53" spans="1:15" ht="12.75" customHeight="1" x14ac:dyDescent="0.2">
      <c r="A53" s="267"/>
      <c r="B53" s="268"/>
      <c r="C53" s="329"/>
      <c r="D53" s="373" t="s">
        <v>149</v>
      </c>
      <c r="E53" s="193"/>
      <c r="F53" s="243"/>
      <c r="G53" s="25"/>
      <c r="H53" s="25"/>
      <c r="I53" s="371"/>
      <c r="J53" s="372"/>
      <c r="K53" s="355"/>
      <c r="L53" s="74"/>
      <c r="M53" s="86"/>
      <c r="N53" s="87"/>
      <c r="O53" s="70"/>
    </row>
    <row r="54" spans="1:15" ht="14.25" customHeight="1" x14ac:dyDescent="0.2">
      <c r="A54" s="351"/>
      <c r="B54" s="352"/>
      <c r="C54" s="329"/>
      <c r="D54" s="373" t="s">
        <v>150</v>
      </c>
      <c r="E54" s="353"/>
      <c r="F54" s="243"/>
      <c r="G54" s="171"/>
      <c r="H54" s="8"/>
      <c r="I54" s="49"/>
      <c r="J54" s="49"/>
      <c r="K54" s="355"/>
      <c r="L54" s="74"/>
      <c r="M54" s="74"/>
      <c r="N54" s="87"/>
      <c r="O54" s="70"/>
    </row>
    <row r="55" spans="1:15" ht="15.75" customHeight="1" x14ac:dyDescent="0.2">
      <c r="A55" s="267"/>
      <c r="B55" s="268"/>
      <c r="C55" s="329"/>
      <c r="D55" s="349" t="s">
        <v>153</v>
      </c>
      <c r="E55" s="193"/>
      <c r="F55" s="243"/>
      <c r="G55" s="71"/>
      <c r="H55" s="30"/>
      <c r="I55" s="49"/>
      <c r="J55" s="49"/>
      <c r="K55" s="202"/>
      <c r="L55" s="203"/>
      <c r="M55" s="203"/>
      <c r="N55" s="84"/>
      <c r="O55" s="70"/>
    </row>
    <row r="56" spans="1:15" ht="27.75" customHeight="1" x14ac:dyDescent="0.2">
      <c r="A56" s="659"/>
      <c r="B56" s="732"/>
      <c r="C56" s="719"/>
      <c r="D56" s="426" t="s">
        <v>73</v>
      </c>
      <c r="E56" s="747"/>
      <c r="F56" s="755"/>
      <c r="G56" s="25"/>
      <c r="H56" s="30"/>
      <c r="I56" s="49"/>
      <c r="J56" s="49"/>
      <c r="K56" s="758" t="s">
        <v>62</v>
      </c>
      <c r="L56" s="393">
        <v>0.8</v>
      </c>
      <c r="M56" s="393"/>
      <c r="N56" s="394"/>
      <c r="O56" s="70"/>
    </row>
    <row r="57" spans="1:15" ht="26.25" customHeight="1" x14ac:dyDescent="0.2">
      <c r="A57" s="659"/>
      <c r="B57" s="732"/>
      <c r="C57" s="719"/>
      <c r="D57" s="338" t="s">
        <v>76</v>
      </c>
      <c r="E57" s="747"/>
      <c r="F57" s="755"/>
      <c r="G57" s="115"/>
      <c r="H57" s="62"/>
      <c r="I57" s="61"/>
      <c r="J57" s="61"/>
      <c r="K57" s="758"/>
      <c r="L57" s="339"/>
      <c r="M57" s="339"/>
      <c r="N57" s="337"/>
      <c r="O57" s="70"/>
    </row>
    <row r="58" spans="1:15" ht="17.25" customHeight="1" thickBot="1" x14ac:dyDescent="0.25">
      <c r="A58" s="238"/>
      <c r="B58" s="239"/>
      <c r="C58" s="363"/>
      <c r="D58" s="286"/>
      <c r="E58" s="235"/>
      <c r="F58" s="236"/>
      <c r="G58" s="112" t="s">
        <v>6</v>
      </c>
      <c r="H58" s="147">
        <f>SUM(H40:H57)</f>
        <v>463.4</v>
      </c>
      <c r="I58" s="147">
        <f>SUM(I40:I57)</f>
        <v>501</v>
      </c>
      <c r="J58" s="147">
        <f>SUM(J40:J57)</f>
        <v>58</v>
      </c>
      <c r="K58" s="326"/>
      <c r="L58" s="257"/>
      <c r="M58" s="257"/>
      <c r="N58" s="327"/>
    </row>
    <row r="59" spans="1:15" ht="13.5" thickBot="1" x14ac:dyDescent="0.25">
      <c r="A59" s="143" t="s">
        <v>5</v>
      </c>
      <c r="B59" s="395" t="s">
        <v>5</v>
      </c>
      <c r="C59" s="743" t="s">
        <v>8</v>
      </c>
      <c r="D59" s="743"/>
      <c r="E59" s="743"/>
      <c r="F59" s="743"/>
      <c r="G59" s="743"/>
      <c r="H59" s="90">
        <f>H39+H58</f>
        <v>714.4</v>
      </c>
      <c r="I59" s="90">
        <f>I39+I58</f>
        <v>813.1</v>
      </c>
      <c r="J59" s="90">
        <f>J39+J58</f>
        <v>302.89999999999998</v>
      </c>
      <c r="K59" s="744"/>
      <c r="L59" s="745"/>
      <c r="M59" s="745"/>
      <c r="N59" s="746"/>
    </row>
    <row r="60" spans="1:15" ht="17.25" customHeight="1" thickBot="1" x14ac:dyDescent="0.25">
      <c r="A60" s="92" t="s">
        <v>5</v>
      </c>
      <c r="B60" s="93" t="s">
        <v>7</v>
      </c>
      <c r="C60" s="750" t="s">
        <v>45</v>
      </c>
      <c r="D60" s="751"/>
      <c r="E60" s="751"/>
      <c r="F60" s="751"/>
      <c r="G60" s="751"/>
      <c r="H60" s="751"/>
      <c r="I60" s="751"/>
      <c r="J60" s="751"/>
      <c r="K60" s="751"/>
      <c r="L60" s="751"/>
      <c r="M60" s="751"/>
      <c r="N60" s="752"/>
    </row>
    <row r="61" spans="1:15" ht="28.5" customHeight="1" x14ac:dyDescent="0.2">
      <c r="A61" s="267" t="s">
        <v>5</v>
      </c>
      <c r="B61" s="268" t="s">
        <v>7</v>
      </c>
      <c r="C61" s="330" t="s">
        <v>5</v>
      </c>
      <c r="D61" s="331" t="s">
        <v>60</v>
      </c>
      <c r="E61" s="94"/>
      <c r="F61" s="179" t="s">
        <v>41</v>
      </c>
      <c r="G61" s="197" t="s">
        <v>35</v>
      </c>
      <c r="H61" s="399">
        <v>71</v>
      </c>
      <c r="I61" s="400">
        <v>61</v>
      </c>
      <c r="J61" s="400">
        <v>56</v>
      </c>
      <c r="K61" s="95"/>
      <c r="L61" s="96"/>
      <c r="M61" s="96"/>
      <c r="N61" s="97"/>
    </row>
    <row r="62" spans="1:15" ht="24.75" customHeight="1" x14ac:dyDescent="0.2">
      <c r="A62" s="659"/>
      <c r="B62" s="732"/>
      <c r="C62" s="719"/>
      <c r="D62" s="753" t="s">
        <v>47</v>
      </c>
      <c r="E62" s="747" t="s">
        <v>57</v>
      </c>
      <c r="F62" s="755"/>
      <c r="G62" s="370"/>
      <c r="H62" s="30"/>
      <c r="I62" s="49"/>
      <c r="J62" s="49"/>
      <c r="K62" s="271" t="s">
        <v>79</v>
      </c>
      <c r="L62" s="98">
        <v>80</v>
      </c>
      <c r="M62" s="98">
        <v>80</v>
      </c>
      <c r="N62" s="99">
        <v>80</v>
      </c>
      <c r="O62" s="70"/>
    </row>
    <row r="63" spans="1:15" ht="17.25" customHeight="1" x14ac:dyDescent="0.2">
      <c r="A63" s="659"/>
      <c r="B63" s="732"/>
      <c r="C63" s="719"/>
      <c r="D63" s="754"/>
      <c r="E63" s="747"/>
      <c r="F63" s="755"/>
      <c r="G63" s="370"/>
      <c r="H63" s="30"/>
      <c r="I63" s="49"/>
      <c r="J63" s="49"/>
      <c r="K63" s="272" t="s">
        <v>48</v>
      </c>
      <c r="L63" s="79">
        <v>5</v>
      </c>
      <c r="M63" s="79">
        <v>5</v>
      </c>
      <c r="N63" s="80">
        <v>5</v>
      </c>
      <c r="O63" s="70"/>
    </row>
    <row r="64" spans="1:15" ht="65.25" customHeight="1" x14ac:dyDescent="0.2">
      <c r="A64" s="267"/>
      <c r="B64" s="268"/>
      <c r="C64" s="138"/>
      <c r="D64" s="28" t="s">
        <v>78</v>
      </c>
      <c r="E64" s="269"/>
      <c r="F64" s="299"/>
      <c r="G64" s="370"/>
      <c r="H64" s="30"/>
      <c r="I64" s="49"/>
      <c r="J64" s="49"/>
      <c r="K64" s="17" t="s">
        <v>82</v>
      </c>
      <c r="L64" s="14">
        <v>2</v>
      </c>
      <c r="M64" s="14">
        <v>2</v>
      </c>
      <c r="N64" s="80">
        <v>2</v>
      </c>
      <c r="O64" s="70"/>
    </row>
    <row r="65" spans="1:15" ht="17.25" customHeight="1" x14ac:dyDescent="0.2">
      <c r="A65" s="659"/>
      <c r="B65" s="732"/>
      <c r="C65" s="748"/>
      <c r="D65" s="739" t="s">
        <v>74</v>
      </c>
      <c r="E65" s="269"/>
      <c r="F65" s="299"/>
      <c r="G65" s="370"/>
      <c r="H65" s="30"/>
      <c r="I65" s="49"/>
      <c r="J65" s="49"/>
      <c r="K65" s="26" t="s">
        <v>80</v>
      </c>
      <c r="L65" s="15">
        <v>0</v>
      </c>
      <c r="M65" s="15">
        <v>20</v>
      </c>
      <c r="N65" s="99">
        <v>20</v>
      </c>
      <c r="O65" s="70"/>
    </row>
    <row r="66" spans="1:15" ht="30" customHeight="1" x14ac:dyDescent="0.2">
      <c r="A66" s="659"/>
      <c r="B66" s="732"/>
      <c r="C66" s="748"/>
      <c r="D66" s="749"/>
      <c r="E66" s="269"/>
      <c r="F66" s="299"/>
      <c r="G66" s="370"/>
      <c r="H66" s="30"/>
      <c r="I66" s="49"/>
      <c r="J66" s="49"/>
      <c r="K66" s="27"/>
      <c r="L66" s="14"/>
      <c r="M66" s="14"/>
      <c r="N66" s="80"/>
      <c r="O66" s="100"/>
    </row>
    <row r="67" spans="1:15" ht="31.5" customHeight="1" x14ac:dyDescent="0.2">
      <c r="A67" s="267"/>
      <c r="B67" s="268"/>
      <c r="C67" s="292"/>
      <c r="D67" s="340" t="s">
        <v>87</v>
      </c>
      <c r="E67" s="285"/>
      <c r="F67" s="299"/>
      <c r="G67" s="226"/>
      <c r="H67" s="62"/>
      <c r="I67" s="61"/>
      <c r="J67" s="61"/>
      <c r="K67" s="287" t="s">
        <v>95</v>
      </c>
      <c r="L67" s="15">
        <v>100</v>
      </c>
      <c r="M67" s="15">
        <v>100</v>
      </c>
      <c r="N67" s="151">
        <v>100</v>
      </c>
      <c r="O67" s="70"/>
    </row>
    <row r="68" spans="1:15" ht="17.25" customHeight="1" thickBot="1" x14ac:dyDescent="0.25">
      <c r="A68" s="284"/>
      <c r="B68" s="178"/>
      <c r="C68" s="234"/>
      <c r="D68" s="286"/>
      <c r="E68" s="235"/>
      <c r="F68" s="236"/>
      <c r="G68" s="232" t="s">
        <v>6</v>
      </c>
      <c r="H68" s="336">
        <f>SUM(H61:H67)</f>
        <v>71</v>
      </c>
      <c r="I68" s="336">
        <f>SUM(I61:I67)</f>
        <v>61</v>
      </c>
      <c r="J68" s="336">
        <f>SUM(J61:J67)</f>
        <v>56</v>
      </c>
      <c r="K68" s="326"/>
      <c r="L68" s="257"/>
      <c r="M68" s="257"/>
      <c r="N68" s="327"/>
    </row>
    <row r="69" spans="1:15" ht="13.5" thickBot="1" x14ac:dyDescent="0.25">
      <c r="A69" s="103" t="s">
        <v>5</v>
      </c>
      <c r="B69" s="93" t="s">
        <v>7</v>
      </c>
      <c r="C69" s="818" t="s">
        <v>8</v>
      </c>
      <c r="D69" s="818"/>
      <c r="E69" s="818"/>
      <c r="F69" s="818"/>
      <c r="G69" s="818"/>
      <c r="H69" s="105">
        <f>H68</f>
        <v>71</v>
      </c>
      <c r="I69" s="105">
        <f>I68</f>
        <v>61</v>
      </c>
      <c r="J69" s="105">
        <f>J68</f>
        <v>56</v>
      </c>
      <c r="K69" s="733"/>
      <c r="L69" s="734"/>
      <c r="M69" s="734"/>
      <c r="N69" s="735"/>
    </row>
    <row r="70" spans="1:15" ht="17.25" customHeight="1" thickBot="1" x14ac:dyDescent="0.25">
      <c r="A70" s="92" t="s">
        <v>5</v>
      </c>
      <c r="B70" s="93" t="s">
        <v>36</v>
      </c>
      <c r="C70" s="736" t="s">
        <v>136</v>
      </c>
      <c r="D70" s="737"/>
      <c r="E70" s="737"/>
      <c r="F70" s="737"/>
      <c r="G70" s="737"/>
      <c r="H70" s="737"/>
      <c r="I70" s="737"/>
      <c r="J70" s="737"/>
      <c r="K70" s="737"/>
      <c r="L70" s="737"/>
      <c r="M70" s="737"/>
      <c r="N70" s="738"/>
    </row>
    <row r="71" spans="1:15" ht="13.5" customHeight="1" x14ac:dyDescent="0.2">
      <c r="A71" s="383" t="s">
        <v>5</v>
      </c>
      <c r="B71" s="388" t="s">
        <v>36</v>
      </c>
      <c r="C71" s="392" t="s">
        <v>5</v>
      </c>
      <c r="D71" s="756" t="s">
        <v>63</v>
      </c>
      <c r="E71" s="305"/>
      <c r="F71" s="390" t="s">
        <v>41</v>
      </c>
      <c r="G71" s="306" t="s">
        <v>35</v>
      </c>
      <c r="H71" s="246">
        <f>48-5+13+2</f>
        <v>58</v>
      </c>
      <c r="I71" s="245">
        <f>28+15</f>
        <v>43</v>
      </c>
      <c r="J71" s="245">
        <v>23</v>
      </c>
      <c r="K71" s="144"/>
      <c r="L71" s="302"/>
      <c r="M71" s="302"/>
      <c r="N71" s="303"/>
      <c r="O71" s="70"/>
    </row>
    <row r="72" spans="1:15" ht="14.25" customHeight="1" x14ac:dyDescent="0.2">
      <c r="A72" s="384"/>
      <c r="B72" s="385"/>
      <c r="C72" s="386"/>
      <c r="D72" s="757"/>
      <c r="E72" s="207"/>
      <c r="F72" s="41"/>
      <c r="G72" s="89" t="s">
        <v>135</v>
      </c>
      <c r="H72" s="168">
        <f>48.1</f>
        <v>48.1</v>
      </c>
      <c r="I72" s="61"/>
      <c r="J72" s="61"/>
      <c r="K72" s="391"/>
      <c r="L72" s="86"/>
      <c r="M72" s="86"/>
      <c r="N72" s="87"/>
      <c r="O72" s="70"/>
    </row>
    <row r="73" spans="1:15" ht="18" customHeight="1" x14ac:dyDescent="0.2">
      <c r="A73" s="384"/>
      <c r="B73" s="385"/>
      <c r="C73" s="386"/>
      <c r="D73" s="332"/>
      <c r="E73" s="208"/>
      <c r="F73" s="41" t="s">
        <v>89</v>
      </c>
      <c r="G73" s="89" t="s">
        <v>35</v>
      </c>
      <c r="H73" s="62">
        <v>30</v>
      </c>
      <c r="I73" s="61"/>
      <c r="J73" s="61"/>
      <c r="K73" s="387"/>
      <c r="L73" s="145"/>
      <c r="M73" s="145"/>
      <c r="N73" s="146"/>
      <c r="O73" s="70"/>
    </row>
    <row r="74" spans="1:15" ht="31.5" customHeight="1" x14ac:dyDescent="0.2">
      <c r="A74" s="384"/>
      <c r="B74" s="385"/>
      <c r="C74" s="386"/>
      <c r="D74" s="333" t="s">
        <v>49</v>
      </c>
      <c r="E74" s="109"/>
      <c r="F74" s="389"/>
      <c r="G74" s="344"/>
      <c r="H74" s="376"/>
      <c r="I74" s="377"/>
      <c r="J74" s="377"/>
      <c r="K74" s="304" t="s">
        <v>52</v>
      </c>
      <c r="L74" s="174">
        <v>3</v>
      </c>
      <c r="M74" s="145">
        <v>3</v>
      </c>
      <c r="N74" s="146">
        <v>3</v>
      </c>
      <c r="O74" s="70"/>
    </row>
    <row r="75" spans="1:15" ht="18" customHeight="1" x14ac:dyDescent="0.2">
      <c r="A75" s="384"/>
      <c r="B75" s="385"/>
      <c r="C75" s="386"/>
      <c r="D75" s="739" t="s">
        <v>68</v>
      </c>
      <c r="E75" s="741" t="s">
        <v>61</v>
      </c>
      <c r="F75" s="389"/>
      <c r="G75" s="25"/>
      <c r="H75" s="30"/>
      <c r="I75" s="49"/>
      <c r="J75" s="49"/>
      <c r="K75" s="287" t="s">
        <v>53</v>
      </c>
      <c r="L75" s="15">
        <v>1</v>
      </c>
      <c r="M75" s="98"/>
      <c r="N75" s="83"/>
      <c r="O75" s="70"/>
    </row>
    <row r="76" spans="1:15" ht="21" customHeight="1" x14ac:dyDescent="0.2">
      <c r="A76" s="384"/>
      <c r="B76" s="385"/>
      <c r="C76" s="233"/>
      <c r="D76" s="740"/>
      <c r="E76" s="742"/>
      <c r="F76" s="389"/>
      <c r="G76" s="25"/>
      <c r="H76" s="30"/>
      <c r="I76" s="49"/>
      <c r="J76" s="49"/>
      <c r="K76" s="17"/>
      <c r="L76" s="14"/>
      <c r="M76" s="79"/>
      <c r="N76" s="146"/>
      <c r="O76" s="70"/>
    </row>
    <row r="77" spans="1:15" ht="18" customHeight="1" x14ac:dyDescent="0.2">
      <c r="A77" s="384"/>
      <c r="B77" s="385"/>
      <c r="C77" s="233"/>
      <c r="D77" s="773" t="s">
        <v>88</v>
      </c>
      <c r="E77" s="111"/>
      <c r="F77" s="389"/>
      <c r="G77" s="370"/>
      <c r="H77" s="51"/>
      <c r="I77" s="49"/>
      <c r="J77" s="49"/>
      <c r="K77" s="263" t="s">
        <v>53</v>
      </c>
      <c r="L77" s="15">
        <v>1</v>
      </c>
      <c r="M77" s="260"/>
      <c r="N77" s="261"/>
      <c r="O77" s="70"/>
    </row>
    <row r="78" spans="1:15" ht="20.25" customHeight="1" x14ac:dyDescent="0.2">
      <c r="A78" s="384"/>
      <c r="B78" s="385"/>
      <c r="C78" s="233"/>
      <c r="D78" s="774"/>
      <c r="E78" s="262"/>
      <c r="F78" s="389"/>
      <c r="G78" s="370"/>
      <c r="H78" s="51"/>
      <c r="I78" s="49"/>
      <c r="J78" s="49"/>
      <c r="K78" s="264"/>
      <c r="L78" s="14"/>
      <c r="M78" s="258"/>
      <c r="N78" s="259"/>
      <c r="O78" s="70"/>
    </row>
    <row r="79" spans="1:15" ht="43.5" customHeight="1" x14ac:dyDescent="0.2">
      <c r="A79" s="384"/>
      <c r="B79" s="385"/>
      <c r="C79" s="233"/>
      <c r="D79" s="200" t="s">
        <v>170</v>
      </c>
      <c r="E79" s="111"/>
      <c r="F79" s="389"/>
      <c r="G79" s="25"/>
      <c r="H79" s="30"/>
      <c r="I79" s="49"/>
      <c r="J79" s="49"/>
      <c r="K79" s="194" t="s">
        <v>127</v>
      </c>
      <c r="L79" s="15"/>
      <c r="M79" s="101">
        <v>1</v>
      </c>
      <c r="N79" s="102"/>
      <c r="O79" s="70"/>
    </row>
    <row r="80" spans="1:15" ht="43.5" customHeight="1" x14ac:dyDescent="0.2">
      <c r="A80" s="384"/>
      <c r="B80" s="385"/>
      <c r="C80" s="233"/>
      <c r="D80" s="31" t="s">
        <v>133</v>
      </c>
      <c r="E80" s="208"/>
      <c r="F80" s="389"/>
      <c r="G80" s="25"/>
      <c r="H80" s="30"/>
      <c r="I80" s="49"/>
      <c r="J80" s="49"/>
      <c r="K80" s="222" t="s">
        <v>128</v>
      </c>
      <c r="L80" s="16">
        <v>1</v>
      </c>
      <c r="M80" s="101"/>
      <c r="N80" s="102"/>
      <c r="O80" s="70"/>
    </row>
    <row r="81" spans="1:24" ht="12.75" customHeight="1" x14ac:dyDescent="0.2">
      <c r="A81" s="384"/>
      <c r="B81" s="385"/>
      <c r="C81" s="386"/>
      <c r="D81" s="424" t="s">
        <v>69</v>
      </c>
      <c r="E81" s="111"/>
      <c r="F81" s="389"/>
      <c r="G81" s="25"/>
      <c r="H81" s="30"/>
      <c r="I81" s="49"/>
      <c r="J81" s="49"/>
      <c r="K81" s="159"/>
      <c r="L81" s="13"/>
      <c r="M81" s="74"/>
      <c r="N81" s="75"/>
      <c r="O81" s="70"/>
    </row>
    <row r="82" spans="1:24" ht="25.5" customHeight="1" x14ac:dyDescent="0.2">
      <c r="A82" s="384"/>
      <c r="B82" s="385"/>
      <c r="C82" s="233"/>
      <c r="D82" s="424" t="s">
        <v>71</v>
      </c>
      <c r="E82" s="111"/>
      <c r="F82" s="389"/>
      <c r="G82" s="25"/>
      <c r="H82" s="30"/>
      <c r="I82" s="49"/>
      <c r="J82" s="49"/>
      <c r="K82" s="159" t="s">
        <v>70</v>
      </c>
      <c r="L82" s="13">
        <v>1</v>
      </c>
      <c r="M82" s="74">
        <v>1</v>
      </c>
      <c r="N82" s="75">
        <v>1</v>
      </c>
      <c r="O82" s="70"/>
    </row>
    <row r="83" spans="1:24" ht="25.5" customHeight="1" x14ac:dyDescent="0.2">
      <c r="A83" s="384"/>
      <c r="B83" s="385"/>
      <c r="C83" s="233"/>
      <c r="D83" s="424" t="s">
        <v>50</v>
      </c>
      <c r="E83" s="207"/>
      <c r="F83" s="389"/>
      <c r="G83" s="25"/>
      <c r="H83" s="30"/>
      <c r="I83" s="49"/>
      <c r="J83" s="52"/>
      <c r="K83" s="159" t="s">
        <v>51</v>
      </c>
      <c r="L83" s="13">
        <v>200</v>
      </c>
      <c r="M83" s="74"/>
      <c r="N83" s="75">
        <v>200</v>
      </c>
      <c r="O83" s="70"/>
    </row>
    <row r="84" spans="1:24" ht="30" customHeight="1" x14ac:dyDescent="0.2">
      <c r="A84" s="644"/>
      <c r="B84" s="645"/>
      <c r="C84" s="233"/>
      <c r="D84" s="31" t="s">
        <v>72</v>
      </c>
      <c r="E84" s="207"/>
      <c r="F84" s="646"/>
      <c r="G84" s="370"/>
      <c r="H84" s="51"/>
      <c r="I84" s="49"/>
      <c r="J84" s="49"/>
      <c r="K84" s="206" t="s">
        <v>81</v>
      </c>
      <c r="L84" s="16">
        <v>2</v>
      </c>
      <c r="M84" s="101">
        <v>1</v>
      </c>
      <c r="N84" s="102">
        <v>1</v>
      </c>
      <c r="O84" s="70"/>
    </row>
    <row r="85" spans="1:24" ht="39.75" customHeight="1" x14ac:dyDescent="0.2">
      <c r="A85" s="384"/>
      <c r="B85" s="385"/>
      <c r="C85" s="233"/>
      <c r="D85" s="610" t="s">
        <v>134</v>
      </c>
      <c r="E85" s="159"/>
      <c r="F85" s="29"/>
      <c r="G85" s="378"/>
      <c r="H85" s="379"/>
      <c r="I85" s="380"/>
      <c r="J85" s="381"/>
      <c r="K85" s="379" t="s">
        <v>53</v>
      </c>
      <c r="L85" s="610"/>
      <c r="M85" s="610">
        <v>1</v>
      </c>
      <c r="N85" s="552"/>
      <c r="O85" s="70"/>
    </row>
    <row r="86" spans="1:24" ht="27.75" customHeight="1" x14ac:dyDescent="0.2">
      <c r="A86" s="777"/>
      <c r="B86" s="778"/>
      <c r="C86" s="766"/>
      <c r="D86" s="700" t="s">
        <v>118</v>
      </c>
      <c r="E86" s="780" t="s">
        <v>101</v>
      </c>
      <c r="F86" s="782"/>
      <c r="G86" s="25"/>
      <c r="H86" s="30"/>
      <c r="I86" s="396"/>
      <c r="J86" s="396"/>
      <c r="K86" s="597" t="s">
        <v>176</v>
      </c>
      <c r="L86" s="15">
        <v>1</v>
      </c>
      <c r="M86" s="98"/>
      <c r="N86" s="151"/>
      <c r="O86" s="70"/>
    </row>
    <row r="87" spans="1:24" ht="28.5" customHeight="1" x14ac:dyDescent="0.2">
      <c r="A87" s="777"/>
      <c r="B87" s="778"/>
      <c r="C87" s="766"/>
      <c r="D87" s="779"/>
      <c r="E87" s="781"/>
      <c r="F87" s="783"/>
      <c r="G87" s="89"/>
      <c r="H87" s="62"/>
      <c r="I87" s="153"/>
      <c r="J87" s="154"/>
      <c r="K87" s="341"/>
      <c r="L87" s="342"/>
      <c r="M87" s="74"/>
      <c r="N87" s="343"/>
      <c r="O87" s="70"/>
    </row>
    <row r="88" spans="1:24" ht="17.25" customHeight="1" thickBot="1" x14ac:dyDescent="0.25">
      <c r="A88" s="238"/>
      <c r="B88" s="239"/>
      <c r="C88" s="363"/>
      <c r="D88" s="286"/>
      <c r="E88" s="235"/>
      <c r="F88" s="236"/>
      <c r="G88" s="112" t="s">
        <v>6</v>
      </c>
      <c r="H88" s="147">
        <f>SUM(H71:H87)</f>
        <v>136.1</v>
      </c>
      <c r="I88" s="147">
        <f>SUM(I71:I87)</f>
        <v>43</v>
      </c>
      <c r="J88" s="147">
        <f>SUM(J71:J87)</f>
        <v>23</v>
      </c>
      <c r="K88" s="326"/>
      <c r="L88" s="257"/>
      <c r="M88" s="257"/>
      <c r="N88" s="327"/>
    </row>
    <row r="89" spans="1:24" ht="27.75" customHeight="1" x14ac:dyDescent="0.2">
      <c r="A89" s="276" t="s">
        <v>5</v>
      </c>
      <c r="B89" s="273" t="s">
        <v>36</v>
      </c>
      <c r="C89" s="422" t="s">
        <v>7</v>
      </c>
      <c r="D89" s="215" t="s">
        <v>110</v>
      </c>
      <c r="E89" s="180" t="s">
        <v>61</v>
      </c>
      <c r="F89" s="179"/>
      <c r="G89" s="108"/>
      <c r="H89" s="301"/>
      <c r="I89" s="301"/>
      <c r="J89" s="301"/>
      <c r="K89" s="562"/>
      <c r="L89" s="181"/>
      <c r="M89" s="181"/>
      <c r="N89" s="182"/>
      <c r="O89" s="278"/>
      <c r="P89" s="277"/>
      <c r="Q89" s="277"/>
      <c r="R89" s="277"/>
      <c r="S89" s="277"/>
      <c r="T89" s="277"/>
      <c r="U89" s="277"/>
      <c r="V89" s="277"/>
      <c r="W89" s="277"/>
      <c r="X89" s="277"/>
    </row>
    <row r="90" spans="1:24" ht="27.75" customHeight="1" x14ac:dyDescent="0.2">
      <c r="A90" s="274"/>
      <c r="B90" s="275"/>
      <c r="C90" s="423"/>
      <c r="D90" s="334" t="s">
        <v>98</v>
      </c>
      <c r="E90" s="403"/>
      <c r="F90" s="183" t="s">
        <v>41</v>
      </c>
      <c r="G90" s="110" t="s">
        <v>35</v>
      </c>
      <c r="H90" s="57">
        <v>100</v>
      </c>
      <c r="I90" s="57">
        <v>200</v>
      </c>
      <c r="J90" s="57">
        <v>200</v>
      </c>
      <c r="K90" s="563" t="s">
        <v>117</v>
      </c>
      <c r="L90" s="79">
        <v>3</v>
      </c>
      <c r="M90" s="79">
        <v>5</v>
      </c>
      <c r="N90" s="80">
        <v>5</v>
      </c>
      <c r="O90" s="70"/>
    </row>
    <row r="91" spans="1:24" s="160" customFormat="1" ht="26.25" customHeight="1" x14ac:dyDescent="0.2">
      <c r="A91" s="199"/>
      <c r="B91" s="214"/>
      <c r="C91" s="335"/>
      <c r="D91" s="200" t="s">
        <v>171</v>
      </c>
      <c r="E91" s="397"/>
      <c r="F91" s="221">
        <v>1</v>
      </c>
      <c r="G91" s="300" t="s">
        <v>35</v>
      </c>
      <c r="H91" s="166">
        <v>127.1</v>
      </c>
      <c r="I91" s="166"/>
      <c r="J91" s="166"/>
      <c r="K91" s="653" t="s">
        <v>145</v>
      </c>
      <c r="L91" s="654">
        <v>300</v>
      </c>
      <c r="M91" s="655"/>
      <c r="N91" s="656"/>
      <c r="O91" s="220"/>
    </row>
    <row r="92" spans="1:24" s="160" customFormat="1" ht="26.25" customHeight="1" x14ac:dyDescent="0.2">
      <c r="A92" s="199"/>
      <c r="B92" s="214"/>
      <c r="C92" s="335"/>
      <c r="D92" s="425"/>
      <c r="E92" s="397"/>
      <c r="F92" s="398"/>
      <c r="G92" s="173"/>
      <c r="H92" s="4"/>
      <c r="I92" s="4"/>
      <c r="J92" s="4"/>
      <c r="K92" s="304" t="s">
        <v>138</v>
      </c>
      <c r="L92" s="652">
        <v>265</v>
      </c>
      <c r="M92" s="648"/>
      <c r="N92" s="649"/>
      <c r="O92" s="220"/>
    </row>
    <row r="93" spans="1:24" ht="27" customHeight="1" x14ac:dyDescent="0.2">
      <c r="A93" s="410"/>
      <c r="B93" s="411"/>
      <c r="C93" s="233"/>
      <c r="D93" s="588" t="s">
        <v>143</v>
      </c>
      <c r="E93" s="198"/>
      <c r="F93" s="589"/>
      <c r="G93" s="25" t="s">
        <v>135</v>
      </c>
      <c r="H93" s="49">
        <v>47</v>
      </c>
      <c r="I93" s="49"/>
      <c r="J93" s="49"/>
      <c r="K93" s="413" t="s">
        <v>172</v>
      </c>
      <c r="L93" s="414" t="s">
        <v>142</v>
      </c>
      <c r="M93" s="415"/>
      <c r="N93" s="416"/>
      <c r="O93" s="408"/>
      <c r="P93" s="407"/>
      <c r="Q93" s="407"/>
      <c r="R93" s="407"/>
      <c r="S93" s="407"/>
      <c r="T93" s="407"/>
      <c r="U93" s="407"/>
      <c r="V93" s="407"/>
      <c r="W93" s="407"/>
      <c r="X93" s="407"/>
    </row>
    <row r="94" spans="1:24" ht="31.5" customHeight="1" x14ac:dyDescent="0.2">
      <c r="A94" s="410"/>
      <c r="B94" s="411"/>
      <c r="C94" s="233"/>
      <c r="D94" s="590"/>
      <c r="E94" s="198"/>
      <c r="F94" s="589"/>
      <c r="G94" s="89"/>
      <c r="H94" s="61"/>
      <c r="I94" s="61"/>
      <c r="J94" s="61"/>
      <c r="K94" s="594" t="s">
        <v>97</v>
      </c>
      <c r="L94" s="595" t="s">
        <v>156</v>
      </c>
      <c r="M94" s="74"/>
      <c r="N94" s="75"/>
      <c r="O94" s="408"/>
      <c r="P94" s="407"/>
      <c r="Q94" s="407"/>
      <c r="R94" s="407"/>
      <c r="S94" s="407"/>
      <c r="T94" s="407"/>
      <c r="U94" s="407"/>
      <c r="V94" s="407"/>
      <c r="W94" s="407"/>
      <c r="X94" s="407"/>
    </row>
    <row r="95" spans="1:24" ht="17.25" customHeight="1" thickBot="1" x14ac:dyDescent="0.25">
      <c r="A95" s="284"/>
      <c r="B95" s="178"/>
      <c r="C95" s="233"/>
      <c r="D95" s="29"/>
      <c r="E95" s="356"/>
      <c r="F95" s="357"/>
      <c r="G95" s="360" t="s">
        <v>6</v>
      </c>
      <c r="H95" s="361">
        <f>SUM(H89:H94)</f>
        <v>274.10000000000002</v>
      </c>
      <c r="I95" s="361">
        <f>SUM(I89:I94)</f>
        <v>200</v>
      </c>
      <c r="J95" s="361">
        <f>SUM(J89:J94)</f>
        <v>200</v>
      </c>
      <c r="K95" s="326"/>
      <c r="L95" s="257"/>
      <c r="M95" s="257"/>
      <c r="N95" s="327"/>
    </row>
    <row r="96" spans="1:24" ht="18" customHeight="1" x14ac:dyDescent="0.2">
      <c r="A96" s="763" t="s">
        <v>5</v>
      </c>
      <c r="B96" s="764" t="s">
        <v>36</v>
      </c>
      <c r="C96" s="765" t="s">
        <v>36</v>
      </c>
      <c r="D96" s="362" t="s">
        <v>137</v>
      </c>
      <c r="E96" s="784" t="s">
        <v>90</v>
      </c>
      <c r="F96" s="775" t="s">
        <v>41</v>
      </c>
      <c r="G96" s="244" t="s">
        <v>135</v>
      </c>
      <c r="H96" s="246">
        <v>9.8000000000000007</v>
      </c>
      <c r="I96" s="245"/>
      <c r="J96" s="245"/>
      <c r="K96" s="250" t="s">
        <v>91</v>
      </c>
      <c r="L96" s="247">
        <v>2</v>
      </c>
      <c r="M96" s="248"/>
      <c r="N96" s="249"/>
      <c r="O96" s="70"/>
    </row>
    <row r="97" spans="1:25" ht="14.25" customHeight="1" x14ac:dyDescent="0.2">
      <c r="A97" s="659"/>
      <c r="B97" s="732"/>
      <c r="C97" s="766"/>
      <c r="D97" s="346"/>
      <c r="E97" s="785"/>
      <c r="F97" s="776"/>
      <c r="G97" s="348"/>
      <c r="H97" s="54"/>
      <c r="I97" s="53"/>
      <c r="J97" s="53"/>
      <c r="K97" s="251"/>
      <c r="L97" s="203"/>
      <c r="M97" s="203"/>
      <c r="N97" s="213"/>
      <c r="O97" s="70"/>
    </row>
    <row r="98" spans="1:25" ht="27.75" customHeight="1" x14ac:dyDescent="0.2">
      <c r="A98" s="358"/>
      <c r="B98" s="359"/>
      <c r="C98" s="233"/>
      <c r="D98" s="346"/>
      <c r="E98" s="786"/>
      <c r="F98" s="357" t="s">
        <v>144</v>
      </c>
      <c r="G98" s="252" t="s">
        <v>35</v>
      </c>
      <c r="H98" s="254"/>
      <c r="I98" s="253">
        <v>200</v>
      </c>
      <c r="J98" s="253"/>
      <c r="K98" s="347" t="s">
        <v>141</v>
      </c>
      <c r="L98" s="256"/>
      <c r="M98" s="192">
        <v>1</v>
      </c>
      <c r="N98" s="201"/>
      <c r="O98" s="70"/>
    </row>
    <row r="99" spans="1:25" ht="17.25" customHeight="1" thickBot="1" x14ac:dyDescent="0.25">
      <c r="A99" s="238"/>
      <c r="B99" s="239"/>
      <c r="C99" s="363"/>
      <c r="D99" s="364"/>
      <c r="E99" s="235"/>
      <c r="F99" s="236"/>
      <c r="G99" s="112" t="s">
        <v>6</v>
      </c>
      <c r="H99" s="365">
        <f>SUM(H96:H98)</f>
        <v>9.8000000000000007</v>
      </c>
      <c r="I99" s="365">
        <f>SUM(I96:I98)</f>
        <v>200</v>
      </c>
      <c r="J99" s="365">
        <f>SUM(J96:J98)</f>
        <v>0</v>
      </c>
      <c r="K99" s="326"/>
      <c r="L99" s="257"/>
      <c r="M99" s="257"/>
      <c r="N99" s="327"/>
    </row>
    <row r="100" spans="1:25" ht="14.25" customHeight="1" thickBot="1" x14ac:dyDescent="0.25">
      <c r="A100" s="103" t="s">
        <v>5</v>
      </c>
      <c r="B100" s="93" t="s">
        <v>36</v>
      </c>
      <c r="C100" s="817" t="s">
        <v>8</v>
      </c>
      <c r="D100" s="818"/>
      <c r="E100" s="818"/>
      <c r="F100" s="818"/>
      <c r="G100" s="818"/>
      <c r="H100" s="104">
        <f>H99+H95+H88</f>
        <v>420</v>
      </c>
      <c r="I100" s="104">
        <f>I99+I95+I88</f>
        <v>443</v>
      </c>
      <c r="J100" s="104">
        <f>J99+J95+J88</f>
        <v>223</v>
      </c>
      <c r="K100" s="734"/>
      <c r="L100" s="734"/>
      <c r="M100" s="734"/>
      <c r="N100" s="735"/>
    </row>
    <row r="101" spans="1:25" ht="14.25" customHeight="1" thickBot="1" x14ac:dyDescent="0.25">
      <c r="A101" s="92" t="s">
        <v>5</v>
      </c>
      <c r="B101" s="759" t="s">
        <v>9</v>
      </c>
      <c r="C101" s="760"/>
      <c r="D101" s="760"/>
      <c r="E101" s="760"/>
      <c r="F101" s="760"/>
      <c r="G101" s="760"/>
      <c r="H101" s="240">
        <f>H100+H69+H59</f>
        <v>1205.4000000000001</v>
      </c>
      <c r="I101" s="116">
        <f>I100+I69+I59</f>
        <v>1317.1</v>
      </c>
      <c r="J101" s="116">
        <f>J100+J69+J59</f>
        <v>581.9</v>
      </c>
      <c r="K101" s="761"/>
      <c r="L101" s="761"/>
      <c r="M101" s="761"/>
      <c r="N101" s="762"/>
    </row>
    <row r="102" spans="1:25" ht="14.25" customHeight="1" thickBot="1" x14ac:dyDescent="0.25">
      <c r="A102" s="117" t="s">
        <v>5</v>
      </c>
      <c r="B102" s="815" t="s">
        <v>31</v>
      </c>
      <c r="C102" s="816"/>
      <c r="D102" s="816"/>
      <c r="E102" s="816"/>
      <c r="F102" s="816"/>
      <c r="G102" s="816"/>
      <c r="H102" s="241">
        <f>H101</f>
        <v>1205.4000000000001</v>
      </c>
      <c r="I102" s="118">
        <f>I101</f>
        <v>1317.1</v>
      </c>
      <c r="J102" s="118">
        <f>J101</f>
        <v>581.9</v>
      </c>
      <c r="K102" s="787"/>
      <c r="L102" s="787"/>
      <c r="M102" s="787"/>
      <c r="N102" s="788"/>
    </row>
    <row r="103" spans="1:25" s="119" customFormat="1" ht="17.25" customHeight="1" x14ac:dyDescent="0.2">
      <c r="A103" s="789"/>
      <c r="B103" s="789"/>
      <c r="C103" s="789"/>
      <c r="D103" s="789"/>
      <c r="E103" s="789"/>
      <c r="F103" s="789"/>
      <c r="G103" s="789"/>
      <c r="H103" s="789"/>
      <c r="I103" s="789"/>
      <c r="J103" s="789"/>
      <c r="K103" s="789"/>
      <c r="L103" s="789"/>
      <c r="M103" s="789"/>
      <c r="N103" s="789"/>
    </row>
    <row r="104" spans="1:25" s="120" customFormat="1" ht="14.25" customHeight="1" thickBot="1" x14ac:dyDescent="0.25">
      <c r="A104" s="790" t="s">
        <v>13</v>
      </c>
      <c r="B104" s="790"/>
      <c r="C104" s="790"/>
      <c r="D104" s="790"/>
      <c r="E104" s="790"/>
      <c r="F104" s="790"/>
      <c r="G104" s="790"/>
      <c r="H104" s="121"/>
      <c r="I104" s="121"/>
      <c r="J104" s="121"/>
      <c r="K104" s="122"/>
      <c r="L104" s="122"/>
      <c r="M104" s="122"/>
      <c r="N104" s="122"/>
      <c r="O104" s="119"/>
      <c r="P104" s="119"/>
      <c r="Q104" s="119"/>
      <c r="R104" s="119"/>
      <c r="S104" s="119"/>
      <c r="T104" s="119"/>
      <c r="U104" s="119"/>
      <c r="V104" s="119"/>
      <c r="W104" s="119"/>
      <c r="X104" s="119"/>
      <c r="Y104" s="119"/>
    </row>
    <row r="105" spans="1:25" ht="69" customHeight="1" thickBot="1" x14ac:dyDescent="0.25">
      <c r="A105" s="767" t="s">
        <v>10</v>
      </c>
      <c r="B105" s="768"/>
      <c r="C105" s="768"/>
      <c r="D105" s="768"/>
      <c r="E105" s="768"/>
      <c r="F105" s="768"/>
      <c r="G105" s="769"/>
      <c r="H105" s="270" t="s">
        <v>123</v>
      </c>
      <c r="I105" s="123" t="s">
        <v>84</v>
      </c>
      <c r="J105" s="123" t="s">
        <v>119</v>
      </c>
    </row>
    <row r="106" spans="1:25" ht="14.25" customHeight="1" x14ac:dyDescent="0.2">
      <c r="A106" s="770" t="s">
        <v>14</v>
      </c>
      <c r="B106" s="771"/>
      <c r="C106" s="771"/>
      <c r="D106" s="771"/>
      <c r="E106" s="771"/>
      <c r="F106" s="771"/>
      <c r="G106" s="772"/>
      <c r="H106" s="128">
        <f>H107+H111+H112</f>
        <v>1205.4000000000001</v>
      </c>
      <c r="I106" s="128">
        <f>I107+I111+I112</f>
        <v>1317.1</v>
      </c>
      <c r="J106" s="128">
        <f>J107+J111+J112</f>
        <v>581.9</v>
      </c>
    </row>
    <row r="107" spans="1:25" ht="14.25" customHeight="1" x14ac:dyDescent="0.2">
      <c r="A107" s="812" t="s">
        <v>116</v>
      </c>
      <c r="B107" s="813"/>
      <c r="C107" s="813"/>
      <c r="D107" s="813"/>
      <c r="E107" s="813"/>
      <c r="F107" s="813"/>
      <c r="G107" s="814"/>
      <c r="H107" s="152">
        <f>H108+H109+H110</f>
        <v>802.3</v>
      </c>
      <c r="I107" s="152">
        <f>I108+I109+I110</f>
        <v>1317.1</v>
      </c>
      <c r="J107" s="152">
        <f>J108+J109+J110</f>
        <v>581.9</v>
      </c>
    </row>
    <row r="108" spans="1:25" ht="14.25" customHeight="1" x14ac:dyDescent="0.2">
      <c r="A108" s="809" t="s">
        <v>102</v>
      </c>
      <c r="B108" s="810"/>
      <c r="C108" s="810"/>
      <c r="D108" s="810"/>
      <c r="E108" s="810"/>
      <c r="F108" s="810"/>
      <c r="G108" s="811"/>
      <c r="H108" s="69">
        <f>SUMIF(G14:G102,"SB",H14:H102)</f>
        <v>780.7</v>
      </c>
      <c r="I108" s="69">
        <f>SUMIF(G12:G102,"SB",I12:I102)</f>
        <v>1224.0999999999999</v>
      </c>
      <c r="J108" s="69">
        <f>SUMIF(G14:G102,"SB",J14:J102)</f>
        <v>581.9</v>
      </c>
      <c r="K108" s="124"/>
    </row>
    <row r="109" spans="1:25" ht="27" customHeight="1" x14ac:dyDescent="0.2">
      <c r="A109" s="797" t="s">
        <v>122</v>
      </c>
      <c r="B109" s="798"/>
      <c r="C109" s="798"/>
      <c r="D109" s="798"/>
      <c r="E109" s="798"/>
      <c r="F109" s="798"/>
      <c r="G109" s="799"/>
      <c r="H109" s="69">
        <f>SUMIF(G3:G102,"SB(ES)",H3:H102)</f>
        <v>21.6</v>
      </c>
      <c r="I109" s="69">
        <f>SUMIF(G6:G103,"SB(ES)",I6:I103)</f>
        <v>0</v>
      </c>
      <c r="J109" s="69">
        <f>SUMIF(G6:G103,"SB(ES)",J6:J103)</f>
        <v>0</v>
      </c>
      <c r="K109" s="124"/>
    </row>
    <row r="110" spans="1:25" ht="14.25" customHeight="1" x14ac:dyDescent="0.2">
      <c r="A110" s="797" t="s">
        <v>129</v>
      </c>
      <c r="B110" s="798"/>
      <c r="C110" s="798"/>
      <c r="D110" s="798"/>
      <c r="E110" s="798"/>
      <c r="F110" s="798"/>
      <c r="G110" s="799"/>
      <c r="H110" s="69">
        <f>SUMIF(F7:F102,"SB(VB)",H3:H102)</f>
        <v>0</v>
      </c>
      <c r="I110" s="69">
        <f>SUMIF(G7:G104,"SB(VB)",I7:I104)</f>
        <v>93</v>
      </c>
      <c r="J110" s="69">
        <f>SUMIF(G7:G104,"SB(ES)",J7:J104)</f>
        <v>0</v>
      </c>
      <c r="K110" s="124"/>
    </row>
    <row r="111" spans="1:25" ht="14.25" customHeight="1" x14ac:dyDescent="0.2">
      <c r="A111" s="803" t="s">
        <v>103</v>
      </c>
      <c r="B111" s="804"/>
      <c r="C111" s="804"/>
      <c r="D111" s="804"/>
      <c r="E111" s="804"/>
      <c r="F111" s="804"/>
      <c r="G111" s="805"/>
      <c r="H111" s="129">
        <f>SUMIF(G7:G102,"SB(L)",H7:H102)</f>
        <v>109.9</v>
      </c>
      <c r="I111" s="129">
        <f>SUMIF(G7:G102,"SB(L)",I7:I102)</f>
        <v>0</v>
      </c>
      <c r="J111" s="129">
        <f>SUMIF(G7:G102,"SB(L)",J7:J102)</f>
        <v>0</v>
      </c>
      <c r="K111" s="124"/>
    </row>
    <row r="112" spans="1:25" ht="14.25" customHeight="1" x14ac:dyDescent="0.2">
      <c r="A112" s="803" t="s">
        <v>105</v>
      </c>
      <c r="B112" s="804"/>
      <c r="C112" s="804"/>
      <c r="D112" s="804"/>
      <c r="E112" s="804"/>
      <c r="F112" s="804"/>
      <c r="G112" s="805"/>
      <c r="H112" s="129">
        <f>SUMIF(G5:G102,"SB(ŽPL)",H5:H102)</f>
        <v>293.2</v>
      </c>
      <c r="I112" s="129">
        <f>SUMIF(G5:G103,"SB(ŽPL)",I5:I103)</f>
        <v>0</v>
      </c>
      <c r="J112" s="129">
        <f>SUMIF(G4:G102,"SB(ŽPL)",J4:J102)</f>
        <v>0</v>
      </c>
      <c r="K112" s="125"/>
    </row>
    <row r="113" spans="1:14" ht="14.25" customHeight="1" x14ac:dyDescent="0.2">
      <c r="A113" s="806" t="s">
        <v>15</v>
      </c>
      <c r="B113" s="807"/>
      <c r="C113" s="807"/>
      <c r="D113" s="807"/>
      <c r="E113" s="807"/>
      <c r="F113" s="807"/>
      <c r="G113" s="808"/>
      <c r="H113" s="130">
        <f>SUM(H115:H117)</f>
        <v>0</v>
      </c>
      <c r="I113" s="130">
        <f>SUM(I115:I117)</f>
        <v>0</v>
      </c>
      <c r="J113" s="130">
        <f>SUM(J115:J117)</f>
        <v>0</v>
      </c>
    </row>
    <row r="114" spans="1:14" ht="14.25" customHeight="1" x14ac:dyDescent="0.2">
      <c r="A114" s="797" t="s">
        <v>104</v>
      </c>
      <c r="B114" s="798"/>
      <c r="C114" s="798"/>
      <c r="D114" s="798"/>
      <c r="E114" s="798"/>
      <c r="F114" s="798"/>
      <c r="G114" s="799"/>
      <c r="H114" s="69">
        <f>SUMIF(G9:G102,"ES",H9:H102)</f>
        <v>0</v>
      </c>
      <c r="I114" s="69">
        <f>SUMIF(G9:G102,"ES",I9:I102)</f>
        <v>0</v>
      </c>
      <c r="J114" s="69">
        <f>SUMIF(G9:G102,"ES)",J9:J102)</f>
        <v>0</v>
      </c>
      <c r="K114" s="124"/>
    </row>
    <row r="115" spans="1:14" ht="14.25" customHeight="1" x14ac:dyDescent="0.2">
      <c r="A115" s="800" t="s">
        <v>106</v>
      </c>
      <c r="B115" s="801"/>
      <c r="C115" s="801"/>
      <c r="D115" s="801"/>
      <c r="E115" s="801"/>
      <c r="F115" s="801"/>
      <c r="G115" s="802"/>
      <c r="H115" s="69">
        <f>SUMIF(G4:G102,"KVJUD",H4:H102)</f>
        <v>0</v>
      </c>
      <c r="I115" s="69">
        <f>SUMIF(G4:G102,"KVJUD",I4:I102)</f>
        <v>0</v>
      </c>
      <c r="J115" s="69">
        <f>SUMIF(G4:G102,"KVJUD",J4:J102)</f>
        <v>0</v>
      </c>
    </row>
    <row r="116" spans="1:14" ht="14.25" customHeight="1" x14ac:dyDescent="0.2">
      <c r="A116" s="800" t="s">
        <v>107</v>
      </c>
      <c r="B116" s="801"/>
      <c r="C116" s="801"/>
      <c r="D116" s="801"/>
      <c r="E116" s="801"/>
      <c r="F116" s="801"/>
      <c r="G116" s="802"/>
      <c r="H116" s="69">
        <f>SUMIF(G4:G102,"Kt",H4:H102)</f>
        <v>0</v>
      </c>
      <c r="I116" s="69">
        <f>SUMIF(G4:G102,"Kt",I4:I102)</f>
        <v>0</v>
      </c>
      <c r="J116" s="69">
        <f>SUMIF(G4:G102,"Kt",J4:J102)</f>
        <v>0</v>
      </c>
    </row>
    <row r="117" spans="1:14" ht="14.25" customHeight="1" x14ac:dyDescent="0.2">
      <c r="A117" s="791" t="s">
        <v>108</v>
      </c>
      <c r="B117" s="792"/>
      <c r="C117" s="792"/>
      <c r="D117" s="792"/>
      <c r="E117" s="792"/>
      <c r="F117" s="792"/>
      <c r="G117" s="793"/>
      <c r="H117" s="69">
        <f>SUMIF(G4:G102,"LRVB",H4:H102)</f>
        <v>0</v>
      </c>
      <c r="I117" s="69">
        <f>SUMIF(G4:G102,"LRVB",I4:I102)</f>
        <v>0</v>
      </c>
      <c r="J117" s="69">
        <f>SUMIF(G4:G102,"LRVB",J4:J102)</f>
        <v>0</v>
      </c>
    </row>
    <row r="118" spans="1:14" ht="14.25" customHeight="1" thickBot="1" x14ac:dyDescent="0.25">
      <c r="A118" s="794" t="s">
        <v>16</v>
      </c>
      <c r="B118" s="795"/>
      <c r="C118" s="795"/>
      <c r="D118" s="795"/>
      <c r="E118" s="795"/>
      <c r="F118" s="795"/>
      <c r="G118" s="796"/>
      <c r="H118" s="114">
        <f>H113+H106</f>
        <v>1205.4000000000001</v>
      </c>
      <c r="I118" s="114">
        <f>I113+I106</f>
        <v>1317.1</v>
      </c>
      <c r="J118" s="114">
        <f>J113+J106</f>
        <v>581.9</v>
      </c>
      <c r="K118" s="33"/>
      <c r="L118" s="33"/>
      <c r="M118" s="33"/>
      <c r="N118" s="33"/>
    </row>
    <row r="119" spans="1:14" x14ac:dyDescent="0.2">
      <c r="A119" s="33"/>
      <c r="B119" s="33"/>
      <c r="C119" s="33"/>
      <c r="D119" s="33"/>
      <c r="E119" s="33"/>
      <c r="F119" s="33"/>
      <c r="G119" s="60"/>
      <c r="H119" s="155"/>
      <c r="I119" s="155"/>
      <c r="J119" s="155"/>
      <c r="K119" s="60"/>
      <c r="L119" s="33"/>
      <c r="M119" s="33"/>
      <c r="N119" s="33"/>
    </row>
    <row r="120" spans="1:14" x14ac:dyDescent="0.2">
      <c r="E120" s="119" t="s">
        <v>155</v>
      </c>
      <c r="F120" s="119"/>
      <c r="G120" s="119"/>
      <c r="H120" s="119"/>
      <c r="I120" s="119"/>
      <c r="J120" s="119"/>
      <c r="K120" s="158"/>
    </row>
    <row r="121" spans="1:14" x14ac:dyDescent="0.2">
      <c r="G121" s="156"/>
      <c r="H121" s="119"/>
      <c r="I121" s="157"/>
      <c r="J121" s="157"/>
      <c r="K121" s="119"/>
    </row>
    <row r="122" spans="1:14" x14ac:dyDescent="0.2">
      <c r="G122" s="156"/>
      <c r="H122" s="157"/>
      <c r="I122" s="119"/>
      <c r="J122" s="119"/>
      <c r="K122" s="119"/>
    </row>
    <row r="123" spans="1:14" x14ac:dyDescent="0.2">
      <c r="H123" s="157"/>
      <c r="I123" s="126"/>
      <c r="J123" s="126"/>
    </row>
    <row r="124" spans="1:14" x14ac:dyDescent="0.2">
      <c r="H124" s="125"/>
    </row>
  </sheetData>
  <mergeCells count="124">
    <mergeCell ref="B23:B24"/>
    <mergeCell ref="F35:F36"/>
    <mergeCell ref="A33:A34"/>
    <mergeCell ref="B33:B34"/>
    <mergeCell ref="C33:C34"/>
    <mergeCell ref="D33:D34"/>
    <mergeCell ref="E33:E34"/>
    <mergeCell ref="D30:D31"/>
    <mergeCell ref="A107:G107"/>
    <mergeCell ref="B102:G102"/>
    <mergeCell ref="C100:G100"/>
    <mergeCell ref="C69:G69"/>
    <mergeCell ref="D48:D49"/>
    <mergeCell ref="A40:A44"/>
    <mergeCell ref="B40:B44"/>
    <mergeCell ref="C40:C44"/>
    <mergeCell ref="D43:D44"/>
    <mergeCell ref="E43:E44"/>
    <mergeCell ref="F33:F34"/>
    <mergeCell ref="A35:A36"/>
    <mergeCell ref="B35:B36"/>
    <mergeCell ref="C35:C36"/>
    <mergeCell ref="E35:E36"/>
    <mergeCell ref="D25:D26"/>
    <mergeCell ref="A117:G117"/>
    <mergeCell ref="A118:G118"/>
    <mergeCell ref="A114:G114"/>
    <mergeCell ref="A115:G115"/>
    <mergeCell ref="A116:G116"/>
    <mergeCell ref="A111:G111"/>
    <mergeCell ref="A112:G112"/>
    <mergeCell ref="A113:G113"/>
    <mergeCell ref="A108:G108"/>
    <mergeCell ref="A109:G109"/>
    <mergeCell ref="A110:G110"/>
    <mergeCell ref="K100:N100"/>
    <mergeCell ref="B101:G101"/>
    <mergeCell ref="K101:N101"/>
    <mergeCell ref="A96:A97"/>
    <mergeCell ref="B96:B97"/>
    <mergeCell ref="C96:C97"/>
    <mergeCell ref="A105:G105"/>
    <mergeCell ref="A106:G106"/>
    <mergeCell ref="D77:D78"/>
    <mergeCell ref="F96:F97"/>
    <mergeCell ref="A86:A87"/>
    <mergeCell ref="B86:B87"/>
    <mergeCell ref="C86:C87"/>
    <mergeCell ref="D86:D87"/>
    <mergeCell ref="E86:E87"/>
    <mergeCell ref="F86:F87"/>
    <mergeCell ref="E96:E98"/>
    <mergeCell ref="K102:N102"/>
    <mergeCell ref="A103:N103"/>
    <mergeCell ref="A104:G104"/>
    <mergeCell ref="K69:N69"/>
    <mergeCell ref="C70:N70"/>
    <mergeCell ref="D75:D76"/>
    <mergeCell ref="E75:E76"/>
    <mergeCell ref="C59:G59"/>
    <mergeCell ref="K59:N59"/>
    <mergeCell ref="A56:A57"/>
    <mergeCell ref="B56:B57"/>
    <mergeCell ref="C56:C57"/>
    <mergeCell ref="E56:E57"/>
    <mergeCell ref="A65:A66"/>
    <mergeCell ref="B65:B66"/>
    <mergeCell ref="C65:C66"/>
    <mergeCell ref="D65:D66"/>
    <mergeCell ref="C60:N60"/>
    <mergeCell ref="A62:A63"/>
    <mergeCell ref="B62:B63"/>
    <mergeCell ref="C62:C63"/>
    <mergeCell ref="D62:D63"/>
    <mergeCell ref="E62:E63"/>
    <mergeCell ref="F62:F63"/>
    <mergeCell ref="D71:D72"/>
    <mergeCell ref="F56:F57"/>
    <mergeCell ref="K56:K57"/>
    <mergeCell ref="K48:K49"/>
    <mergeCell ref="K45:K46"/>
    <mergeCell ref="D45:D46"/>
    <mergeCell ref="A37:A38"/>
    <mergeCell ref="B37:B38"/>
    <mergeCell ref="C37:C38"/>
    <mergeCell ref="E37:E38"/>
    <mergeCell ref="F37:F38"/>
    <mergeCell ref="D37:D38"/>
    <mergeCell ref="I7:I9"/>
    <mergeCell ref="K7:N7"/>
    <mergeCell ref="K8:K9"/>
    <mergeCell ref="L8:N8"/>
    <mergeCell ref="H7:H9"/>
    <mergeCell ref="C23:C24"/>
    <mergeCell ref="D23:D24"/>
    <mergeCell ref="E23:E24"/>
    <mergeCell ref="E21:E22"/>
    <mergeCell ref="F23:F24"/>
    <mergeCell ref="F7:F9"/>
    <mergeCell ref="G7:G9"/>
    <mergeCell ref="E25:E26"/>
    <mergeCell ref="A23:A24"/>
    <mergeCell ref="K1:N1"/>
    <mergeCell ref="D3:K3"/>
    <mergeCell ref="K6:N6"/>
    <mergeCell ref="A7:A9"/>
    <mergeCell ref="B7:B9"/>
    <mergeCell ref="C7:C9"/>
    <mergeCell ref="D7:D9"/>
    <mergeCell ref="K21:K22"/>
    <mergeCell ref="L21:L22"/>
    <mergeCell ref="M21:M22"/>
    <mergeCell ref="N21:N22"/>
    <mergeCell ref="A10:N10"/>
    <mergeCell ref="A11:N11"/>
    <mergeCell ref="B12:N12"/>
    <mergeCell ref="C13:N13"/>
    <mergeCell ref="D18:D19"/>
    <mergeCell ref="K18:K19"/>
    <mergeCell ref="D21:D22"/>
    <mergeCell ref="A4:M4"/>
    <mergeCell ref="A5:M5"/>
    <mergeCell ref="J7:J9"/>
    <mergeCell ref="E7:E9"/>
  </mergeCells>
  <printOptions horizontalCentered="1"/>
  <pageMargins left="0.59055118110236227" right="0.19685039370078741" top="0.59055118110236227" bottom="0" header="0" footer="0"/>
  <pageSetup paperSize="9" scale="75" orientation="portrait" r:id="rId1"/>
  <rowBreaks count="1" manualBreakCount="1">
    <brk id="4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3"/>
  <sheetViews>
    <sheetView view="pageBreakPreview" topLeftCell="A100" zoomScaleNormal="100" zoomScaleSheetLayoutView="100" workbookViewId="0">
      <selection activeCell="J132" sqref="J132"/>
    </sheetView>
  </sheetViews>
  <sheetFormatPr defaultColWidth="9.140625" defaultRowHeight="12.75" x14ac:dyDescent="0.2"/>
  <cols>
    <col min="1" max="3" width="2.85546875" style="32" customWidth="1"/>
    <col min="4" max="4" width="37.42578125" style="32" customWidth="1"/>
    <col min="5" max="5" width="3.7109375" style="34" customWidth="1"/>
    <col min="6" max="6" width="4.28515625" style="35" customWidth="1"/>
    <col min="7" max="7" width="7.85546875" style="36" customWidth="1"/>
    <col min="8" max="10" width="8.42578125" style="32" customWidth="1"/>
    <col min="11" max="16" width="8.7109375" style="32" customWidth="1"/>
    <col min="17" max="17" width="30.85546875" style="32" customWidth="1"/>
    <col min="18" max="20" width="3.7109375" style="32" customWidth="1"/>
    <col min="21" max="21" width="39.5703125" style="32" customWidth="1"/>
    <col min="22" max="16384" width="9.140625" style="33"/>
  </cols>
  <sheetData>
    <row r="1" spans="1:21" s="164" customFormat="1" ht="14.25" customHeight="1" x14ac:dyDescent="0.2">
      <c r="A1" s="160"/>
      <c r="B1" s="160"/>
      <c r="C1" s="160"/>
      <c r="D1" s="160"/>
      <c r="E1" s="161"/>
      <c r="F1" s="162"/>
      <c r="G1" s="163"/>
      <c r="H1" s="160"/>
      <c r="I1" s="160"/>
      <c r="J1" s="160"/>
      <c r="K1" s="160"/>
      <c r="L1" s="160"/>
      <c r="M1" s="160"/>
      <c r="N1" s="160"/>
      <c r="O1" s="160"/>
      <c r="P1" s="160"/>
      <c r="Q1" s="469"/>
      <c r="R1" s="470"/>
      <c r="S1" s="470"/>
      <c r="T1" s="470"/>
      <c r="U1" s="471" t="s">
        <v>158</v>
      </c>
    </row>
    <row r="2" spans="1:21" s="164" customFormat="1" ht="15.75" customHeight="1" x14ac:dyDescent="0.2">
      <c r="A2" s="160"/>
      <c r="B2" s="160"/>
      <c r="C2" s="160"/>
      <c r="D2" s="160"/>
      <c r="E2" s="161"/>
      <c r="F2" s="162"/>
      <c r="G2" s="163"/>
      <c r="H2" s="160"/>
      <c r="I2" s="160"/>
      <c r="J2" s="160"/>
      <c r="K2" s="160"/>
      <c r="L2" s="160"/>
      <c r="M2" s="160"/>
      <c r="N2" s="160"/>
      <c r="O2" s="160"/>
      <c r="P2" s="160"/>
      <c r="Q2" s="469"/>
      <c r="R2" s="470"/>
      <c r="S2" s="470"/>
      <c r="T2" s="470"/>
    </row>
    <row r="3" spans="1:21" s="160" customFormat="1" ht="15" customHeight="1" x14ac:dyDescent="0.2">
      <c r="A3" s="450"/>
      <c r="B3" s="450"/>
      <c r="C3" s="450"/>
      <c r="D3" s="662" t="s">
        <v>139</v>
      </c>
      <c r="E3" s="662"/>
      <c r="F3" s="662"/>
      <c r="G3" s="662"/>
      <c r="H3" s="662"/>
      <c r="I3" s="662"/>
      <c r="J3" s="662"/>
      <c r="K3" s="662"/>
      <c r="L3" s="662"/>
      <c r="M3" s="662"/>
      <c r="N3" s="662"/>
      <c r="O3" s="662"/>
      <c r="P3" s="662"/>
      <c r="Q3" s="662"/>
      <c r="R3" s="450"/>
      <c r="S3" s="450"/>
      <c r="T3" s="450"/>
    </row>
    <row r="4" spans="1:21" s="164" customFormat="1" ht="14.25" x14ac:dyDescent="0.2">
      <c r="A4" s="702" t="s">
        <v>37</v>
      </c>
      <c r="B4" s="702"/>
      <c r="C4" s="702"/>
      <c r="D4" s="702"/>
      <c r="E4" s="702"/>
      <c r="F4" s="702"/>
      <c r="G4" s="702"/>
      <c r="H4" s="702"/>
      <c r="I4" s="702"/>
      <c r="J4" s="702"/>
      <c r="K4" s="702"/>
      <c r="L4" s="702"/>
      <c r="M4" s="702"/>
      <c r="N4" s="702"/>
      <c r="O4" s="702"/>
      <c r="P4" s="702"/>
      <c r="Q4" s="702"/>
      <c r="R4" s="702"/>
      <c r="S4" s="702"/>
      <c r="T4" s="702"/>
    </row>
    <row r="5" spans="1:21" s="164" customFormat="1" ht="15" x14ac:dyDescent="0.2">
      <c r="A5" s="703" t="s">
        <v>32</v>
      </c>
      <c r="B5" s="703"/>
      <c r="C5" s="703"/>
      <c r="D5" s="703"/>
      <c r="E5" s="703"/>
      <c r="F5" s="703"/>
      <c r="G5" s="703"/>
      <c r="H5" s="703"/>
      <c r="I5" s="703"/>
      <c r="J5" s="703"/>
      <c r="K5" s="703"/>
      <c r="L5" s="703"/>
      <c r="M5" s="703"/>
      <c r="N5" s="703"/>
      <c r="O5" s="703"/>
      <c r="P5" s="703"/>
      <c r="Q5" s="703"/>
      <c r="R5" s="703"/>
      <c r="S5" s="703"/>
      <c r="T5" s="703"/>
      <c r="U5" s="165"/>
    </row>
    <row r="6" spans="1:21" s="164" customFormat="1" ht="15.75" customHeight="1" thickBot="1" x14ac:dyDescent="0.25">
      <c r="A6" s="160"/>
      <c r="B6" s="160"/>
      <c r="C6" s="160"/>
      <c r="D6" s="160"/>
      <c r="E6" s="161"/>
      <c r="F6" s="162"/>
      <c r="G6" s="163"/>
      <c r="H6" s="160"/>
      <c r="I6" s="160"/>
      <c r="J6" s="160"/>
      <c r="K6" s="160"/>
      <c r="L6" s="160"/>
      <c r="M6" s="160"/>
      <c r="N6" s="160"/>
      <c r="O6" s="160"/>
      <c r="P6" s="160"/>
      <c r="Q6" s="853" t="s">
        <v>75</v>
      </c>
      <c r="R6" s="853"/>
      <c r="S6" s="853"/>
      <c r="T6" s="854"/>
    </row>
    <row r="7" spans="1:21" s="164" customFormat="1" ht="23.25" customHeight="1" x14ac:dyDescent="0.2">
      <c r="A7" s="855" t="s">
        <v>33</v>
      </c>
      <c r="B7" s="858" t="s">
        <v>0</v>
      </c>
      <c r="C7" s="858" t="s">
        <v>1</v>
      </c>
      <c r="D7" s="861" t="s">
        <v>12</v>
      </c>
      <c r="E7" s="858" t="s">
        <v>2</v>
      </c>
      <c r="F7" s="864" t="s">
        <v>3</v>
      </c>
      <c r="G7" s="870" t="s">
        <v>4</v>
      </c>
      <c r="H7" s="873" t="s">
        <v>123</v>
      </c>
      <c r="I7" s="876" t="s">
        <v>161</v>
      </c>
      <c r="J7" s="867" t="s">
        <v>159</v>
      </c>
      <c r="K7" s="873" t="s">
        <v>84</v>
      </c>
      <c r="L7" s="876" t="s">
        <v>162</v>
      </c>
      <c r="M7" s="867" t="s">
        <v>159</v>
      </c>
      <c r="N7" s="704" t="s">
        <v>119</v>
      </c>
      <c r="O7" s="876" t="s">
        <v>164</v>
      </c>
      <c r="P7" s="867" t="s">
        <v>159</v>
      </c>
      <c r="Q7" s="710" t="s">
        <v>11</v>
      </c>
      <c r="R7" s="711"/>
      <c r="S7" s="711"/>
      <c r="T7" s="712"/>
      <c r="U7" s="472"/>
    </row>
    <row r="8" spans="1:21" s="164" customFormat="1" ht="19.5" customHeight="1" x14ac:dyDescent="0.2">
      <c r="A8" s="856"/>
      <c r="B8" s="859"/>
      <c r="C8" s="859"/>
      <c r="D8" s="862"/>
      <c r="E8" s="859"/>
      <c r="F8" s="865"/>
      <c r="G8" s="871"/>
      <c r="H8" s="874"/>
      <c r="I8" s="877"/>
      <c r="J8" s="868"/>
      <c r="K8" s="874"/>
      <c r="L8" s="877"/>
      <c r="M8" s="868"/>
      <c r="N8" s="705"/>
      <c r="O8" s="877"/>
      <c r="P8" s="868"/>
      <c r="Q8" s="713" t="s">
        <v>12</v>
      </c>
      <c r="R8" s="715" t="s">
        <v>64</v>
      </c>
      <c r="S8" s="715"/>
      <c r="T8" s="716"/>
      <c r="U8" s="473" t="s">
        <v>160</v>
      </c>
    </row>
    <row r="9" spans="1:21" s="164" customFormat="1" ht="67.5" customHeight="1" thickBot="1" x14ac:dyDescent="0.25">
      <c r="A9" s="857"/>
      <c r="B9" s="860"/>
      <c r="C9" s="860"/>
      <c r="D9" s="863"/>
      <c r="E9" s="860"/>
      <c r="F9" s="866"/>
      <c r="G9" s="872"/>
      <c r="H9" s="875"/>
      <c r="I9" s="878"/>
      <c r="J9" s="869"/>
      <c r="K9" s="875"/>
      <c r="L9" s="878"/>
      <c r="M9" s="869"/>
      <c r="N9" s="706"/>
      <c r="O9" s="878"/>
      <c r="P9" s="869"/>
      <c r="Q9" s="714"/>
      <c r="R9" s="474" t="s">
        <v>85</v>
      </c>
      <c r="S9" s="475" t="s">
        <v>86</v>
      </c>
      <c r="T9" s="476" t="s">
        <v>120</v>
      </c>
      <c r="U9" s="477"/>
    </row>
    <row r="10" spans="1:21" s="37" customFormat="1" ht="15" customHeight="1" x14ac:dyDescent="0.2">
      <c r="A10" s="684" t="s">
        <v>54</v>
      </c>
      <c r="B10" s="685"/>
      <c r="C10" s="685"/>
      <c r="D10" s="685"/>
      <c r="E10" s="685"/>
      <c r="F10" s="685"/>
      <c r="G10" s="685"/>
      <c r="H10" s="685"/>
      <c r="I10" s="685"/>
      <c r="J10" s="685"/>
      <c r="K10" s="685"/>
      <c r="L10" s="685"/>
      <c r="M10" s="685"/>
      <c r="N10" s="685"/>
      <c r="O10" s="685"/>
      <c r="P10" s="685"/>
      <c r="Q10" s="685"/>
      <c r="R10" s="685"/>
      <c r="S10" s="685"/>
      <c r="T10" s="685"/>
      <c r="U10" s="686"/>
    </row>
    <row r="11" spans="1:21" s="37" customFormat="1" ht="13.5" customHeight="1" x14ac:dyDescent="0.2">
      <c r="A11" s="687" t="s">
        <v>38</v>
      </c>
      <c r="B11" s="688"/>
      <c r="C11" s="688"/>
      <c r="D11" s="688"/>
      <c r="E11" s="688"/>
      <c r="F11" s="688"/>
      <c r="G11" s="688"/>
      <c r="H11" s="688"/>
      <c r="I11" s="688"/>
      <c r="J11" s="688"/>
      <c r="K11" s="688"/>
      <c r="L11" s="688"/>
      <c r="M11" s="688"/>
      <c r="N11" s="688"/>
      <c r="O11" s="688"/>
      <c r="P11" s="688"/>
      <c r="Q11" s="688"/>
      <c r="R11" s="688"/>
      <c r="S11" s="688"/>
      <c r="T11" s="688"/>
      <c r="U11" s="689"/>
    </row>
    <row r="12" spans="1:21" ht="14.25" customHeight="1" x14ac:dyDescent="0.2">
      <c r="A12" s="38" t="s">
        <v>5</v>
      </c>
      <c r="B12" s="690" t="s">
        <v>39</v>
      </c>
      <c r="C12" s="691"/>
      <c r="D12" s="691"/>
      <c r="E12" s="691"/>
      <c r="F12" s="691"/>
      <c r="G12" s="691"/>
      <c r="H12" s="691"/>
      <c r="I12" s="691"/>
      <c r="J12" s="691"/>
      <c r="K12" s="691"/>
      <c r="L12" s="691"/>
      <c r="M12" s="691"/>
      <c r="N12" s="691"/>
      <c r="O12" s="691"/>
      <c r="P12" s="691"/>
      <c r="Q12" s="691"/>
      <c r="R12" s="691"/>
      <c r="S12" s="691"/>
      <c r="T12" s="691"/>
      <c r="U12" s="692"/>
    </row>
    <row r="13" spans="1:21" ht="15" customHeight="1" x14ac:dyDescent="0.2">
      <c r="A13" s="39" t="s">
        <v>5</v>
      </c>
      <c r="B13" s="40" t="s">
        <v>5</v>
      </c>
      <c r="C13" s="693" t="s">
        <v>40</v>
      </c>
      <c r="D13" s="694"/>
      <c r="E13" s="694"/>
      <c r="F13" s="694"/>
      <c r="G13" s="694"/>
      <c r="H13" s="694"/>
      <c r="I13" s="694"/>
      <c r="J13" s="694"/>
      <c r="K13" s="694"/>
      <c r="L13" s="694"/>
      <c r="M13" s="694"/>
      <c r="N13" s="694"/>
      <c r="O13" s="694"/>
      <c r="P13" s="694"/>
      <c r="Q13" s="694"/>
      <c r="R13" s="694"/>
      <c r="S13" s="694"/>
      <c r="T13" s="694"/>
      <c r="U13" s="695"/>
    </row>
    <row r="14" spans="1:21" ht="14.25" customHeight="1" x14ac:dyDescent="0.2">
      <c r="A14" s="433" t="s">
        <v>5</v>
      </c>
      <c r="B14" s="435" t="s">
        <v>5</v>
      </c>
      <c r="C14" s="444" t="s">
        <v>5</v>
      </c>
      <c r="D14" s="328" t="s">
        <v>66</v>
      </c>
      <c r="E14" s="42"/>
      <c r="F14" s="460" t="s">
        <v>41</v>
      </c>
      <c r="G14" s="457" t="s">
        <v>35</v>
      </c>
      <c r="H14" s="45">
        <v>176.4</v>
      </c>
      <c r="I14" s="46">
        <v>176.4</v>
      </c>
      <c r="J14" s="47"/>
      <c r="K14" s="45">
        <v>312.10000000000002</v>
      </c>
      <c r="L14" s="419">
        <v>312.10000000000002</v>
      </c>
      <c r="M14" s="417"/>
      <c r="N14" s="507">
        <v>244.9</v>
      </c>
      <c r="O14" s="419">
        <f>239.9+5</f>
        <v>244.9</v>
      </c>
      <c r="P14" s="510"/>
      <c r="Q14" s="322"/>
      <c r="R14" s="323"/>
      <c r="S14" s="323"/>
      <c r="T14" s="323"/>
      <c r="U14" s="324"/>
    </row>
    <row r="15" spans="1:21" ht="12.75" customHeight="1" x14ac:dyDescent="0.2">
      <c r="A15" s="433"/>
      <c r="B15" s="435"/>
      <c r="C15" s="444"/>
      <c r="D15" s="150"/>
      <c r="E15" s="209"/>
      <c r="F15" s="446"/>
      <c r="G15" s="457" t="s">
        <v>65</v>
      </c>
      <c r="H15" s="30">
        <v>48</v>
      </c>
      <c r="I15" s="50">
        <v>48</v>
      </c>
      <c r="J15" s="51"/>
      <c r="K15" s="30"/>
      <c r="L15" s="172"/>
      <c r="M15" s="418"/>
      <c r="N15" s="8"/>
      <c r="O15" s="172"/>
      <c r="P15" s="167"/>
      <c r="Q15" s="296"/>
      <c r="R15" s="297"/>
      <c r="S15" s="297"/>
      <c r="T15" s="297"/>
      <c r="U15" s="298"/>
    </row>
    <row r="16" spans="1:21" ht="13.5" customHeight="1" x14ac:dyDescent="0.2">
      <c r="A16" s="433"/>
      <c r="B16" s="435"/>
      <c r="C16" s="444"/>
      <c r="D16" s="150"/>
      <c r="E16" s="209"/>
      <c r="F16" s="446"/>
      <c r="G16" s="457" t="s">
        <v>135</v>
      </c>
      <c r="H16" s="30">
        <v>5</v>
      </c>
      <c r="I16" s="50">
        <v>5</v>
      </c>
      <c r="J16" s="51"/>
      <c r="K16" s="30"/>
      <c r="L16" s="50"/>
      <c r="M16" s="51"/>
      <c r="N16" s="30"/>
      <c r="O16" s="50"/>
      <c r="P16" s="52"/>
      <c r="Q16" s="296"/>
      <c r="R16" s="297"/>
      <c r="S16" s="297"/>
      <c r="T16" s="297"/>
      <c r="U16" s="298"/>
    </row>
    <row r="17" spans="1:21" ht="13.5" customHeight="1" x14ac:dyDescent="0.2">
      <c r="A17" s="433"/>
      <c r="B17" s="435"/>
      <c r="C17" s="444"/>
      <c r="D17" s="150"/>
      <c r="E17" s="209"/>
      <c r="F17" s="446"/>
      <c r="G17" s="459" t="s">
        <v>115</v>
      </c>
      <c r="H17" s="30">
        <v>21.6</v>
      </c>
      <c r="I17" s="50">
        <v>21.6</v>
      </c>
      <c r="J17" s="51"/>
      <c r="K17" s="488"/>
      <c r="L17" s="492"/>
      <c r="M17" s="295"/>
      <c r="N17" s="488"/>
      <c r="O17" s="492"/>
      <c r="P17" s="557"/>
      <c r="Q17" s="296"/>
      <c r="R17" s="297"/>
      <c r="S17" s="297"/>
      <c r="T17" s="297"/>
      <c r="U17" s="298"/>
    </row>
    <row r="18" spans="1:21" ht="15" customHeight="1" x14ac:dyDescent="0.2">
      <c r="A18" s="433"/>
      <c r="B18" s="435"/>
      <c r="C18" s="329"/>
      <c r="D18" s="696" t="s">
        <v>55</v>
      </c>
      <c r="E18" s="42" t="s">
        <v>42</v>
      </c>
      <c r="F18" s="43"/>
      <c r="G18" s="350"/>
      <c r="H18" s="45"/>
      <c r="I18" s="46"/>
      <c r="J18" s="47"/>
      <c r="K18" s="45"/>
      <c r="L18" s="46"/>
      <c r="M18" s="47"/>
      <c r="N18" s="45"/>
      <c r="O18" s="46"/>
      <c r="P18" s="48"/>
      <c r="Q18" s="698" t="s">
        <v>77</v>
      </c>
      <c r="R18" s="11">
        <v>1</v>
      </c>
      <c r="S18" s="11"/>
      <c r="T18" s="11"/>
      <c r="U18" s="132"/>
    </row>
    <row r="19" spans="1:21" ht="14.25" customHeight="1" x14ac:dyDescent="0.2">
      <c r="A19" s="433"/>
      <c r="B19" s="435"/>
      <c r="C19" s="329"/>
      <c r="D19" s="697"/>
      <c r="E19" s="209"/>
      <c r="F19" s="43"/>
      <c r="G19" s="457"/>
      <c r="H19" s="30"/>
      <c r="I19" s="50"/>
      <c r="J19" s="51"/>
      <c r="K19" s="30"/>
      <c r="L19" s="50"/>
      <c r="M19" s="52"/>
      <c r="N19" s="51"/>
      <c r="O19" s="50"/>
      <c r="P19" s="52"/>
      <c r="Q19" s="699"/>
      <c r="R19" s="18"/>
      <c r="S19" s="18"/>
      <c r="T19" s="18"/>
      <c r="U19" s="571"/>
    </row>
    <row r="20" spans="1:21" ht="20.25" customHeight="1" x14ac:dyDescent="0.2">
      <c r="A20" s="433"/>
      <c r="B20" s="435"/>
      <c r="C20" s="329"/>
      <c r="D20" s="620" t="s">
        <v>92</v>
      </c>
      <c r="E20" s="572"/>
      <c r="F20" s="573"/>
      <c r="G20" s="574"/>
      <c r="H20" s="8"/>
      <c r="I20" s="172"/>
      <c r="J20" s="418"/>
      <c r="K20" s="8"/>
      <c r="L20" s="172"/>
      <c r="M20" s="167"/>
      <c r="N20" s="418"/>
      <c r="O20" s="172"/>
      <c r="P20" s="167"/>
      <c r="Q20" s="621" t="s">
        <v>109</v>
      </c>
      <c r="R20" s="11">
        <v>1</v>
      </c>
      <c r="S20" s="11"/>
      <c r="T20" s="11"/>
      <c r="U20" s="623"/>
    </row>
    <row r="21" spans="1:21" ht="24.75" customHeight="1" x14ac:dyDescent="0.2">
      <c r="A21" s="433"/>
      <c r="B21" s="435"/>
      <c r="C21" s="444"/>
      <c r="D21" s="700" t="s">
        <v>165</v>
      </c>
      <c r="E21" s="720"/>
      <c r="F21" s="575"/>
      <c r="G21" s="574"/>
      <c r="H21" s="8"/>
      <c r="I21" s="172"/>
      <c r="J21" s="418"/>
      <c r="K21" s="624"/>
      <c r="L21" s="625"/>
      <c r="M21" s="577"/>
      <c r="N21" s="626"/>
      <c r="O21" s="625"/>
      <c r="P21" s="577"/>
      <c r="Q21" s="678" t="s">
        <v>43</v>
      </c>
      <c r="R21" s="680">
        <v>1</v>
      </c>
      <c r="S21" s="680"/>
      <c r="T21" s="622"/>
      <c r="U21" s="834"/>
    </row>
    <row r="22" spans="1:21" ht="27" customHeight="1" x14ac:dyDescent="0.2">
      <c r="A22" s="433"/>
      <c r="B22" s="435"/>
      <c r="C22" s="444"/>
      <c r="D22" s="701"/>
      <c r="E22" s="720"/>
      <c r="F22" s="575"/>
      <c r="G22" s="173"/>
      <c r="H22" s="8"/>
      <c r="I22" s="172"/>
      <c r="J22" s="418"/>
      <c r="K22" s="624"/>
      <c r="L22" s="625"/>
      <c r="M22" s="577"/>
      <c r="N22" s="626"/>
      <c r="O22" s="625"/>
      <c r="P22" s="577"/>
      <c r="Q22" s="679"/>
      <c r="R22" s="681"/>
      <c r="S22" s="833"/>
      <c r="T22" s="613"/>
      <c r="U22" s="834"/>
    </row>
    <row r="23" spans="1:21" ht="23.25" customHeight="1" x14ac:dyDescent="0.2">
      <c r="A23" s="659"/>
      <c r="B23" s="732"/>
      <c r="C23" s="719"/>
      <c r="D23" s="700" t="s">
        <v>112</v>
      </c>
      <c r="E23" s="658"/>
      <c r="F23" s="721"/>
      <c r="G23" s="574"/>
      <c r="H23" s="8"/>
      <c r="I23" s="172"/>
      <c r="J23" s="418"/>
      <c r="K23" s="8"/>
      <c r="L23" s="172"/>
      <c r="M23" s="167"/>
      <c r="N23" s="418"/>
      <c r="O23" s="172"/>
      <c r="P23" s="167"/>
      <c r="Q23" s="21" t="s">
        <v>43</v>
      </c>
      <c r="R23" s="20">
        <v>1</v>
      </c>
      <c r="S23" s="139"/>
      <c r="T23" s="20"/>
      <c r="U23" s="627"/>
    </row>
    <row r="24" spans="1:21" ht="29.25" customHeight="1" x14ac:dyDescent="0.2">
      <c r="A24" s="659"/>
      <c r="B24" s="732"/>
      <c r="C24" s="719"/>
      <c r="D24" s="701"/>
      <c r="E24" s="658"/>
      <c r="F24" s="721"/>
      <c r="G24" s="578"/>
      <c r="H24" s="8"/>
      <c r="I24" s="172"/>
      <c r="J24" s="418"/>
      <c r="K24" s="8"/>
      <c r="L24" s="172"/>
      <c r="M24" s="167"/>
      <c r="N24" s="8"/>
      <c r="O24" s="172"/>
      <c r="P24" s="167"/>
      <c r="Q24" s="24"/>
      <c r="R24" s="19"/>
      <c r="S24" s="140"/>
      <c r="T24" s="493"/>
      <c r="U24" s="627"/>
    </row>
    <row r="25" spans="1:21" ht="19.5" customHeight="1" x14ac:dyDescent="0.2">
      <c r="A25" s="433"/>
      <c r="B25" s="435"/>
      <c r="C25" s="444"/>
      <c r="D25" s="830" t="s">
        <v>93</v>
      </c>
      <c r="E25" s="658"/>
      <c r="F25" s="615"/>
      <c r="G25" s="574"/>
      <c r="H25" s="8"/>
      <c r="I25" s="172"/>
      <c r="J25" s="418"/>
      <c r="K25" s="8"/>
      <c r="L25" s="172"/>
      <c r="M25" s="167"/>
      <c r="N25" s="8"/>
      <c r="O25" s="172"/>
      <c r="P25" s="167"/>
      <c r="Q25" s="189" t="s">
        <v>100</v>
      </c>
      <c r="R25" s="15">
        <v>1</v>
      </c>
      <c r="S25" s="195"/>
      <c r="T25" s="15"/>
      <c r="U25" s="175"/>
    </row>
    <row r="26" spans="1:21" ht="15" customHeight="1" x14ac:dyDescent="0.2">
      <c r="A26" s="433"/>
      <c r="B26" s="435"/>
      <c r="C26" s="446"/>
      <c r="D26" s="831"/>
      <c r="E26" s="658"/>
      <c r="F26" s="615"/>
      <c r="G26" s="578"/>
      <c r="H26" s="8"/>
      <c r="I26" s="172"/>
      <c r="J26" s="418"/>
      <c r="K26" s="8"/>
      <c r="L26" s="172"/>
      <c r="M26" s="167"/>
      <c r="N26" s="8"/>
      <c r="O26" s="172"/>
      <c r="P26" s="167"/>
      <c r="Q26" s="5"/>
      <c r="R26" s="13"/>
      <c r="S26" s="127"/>
      <c r="T26" s="13"/>
      <c r="U26" s="175"/>
    </row>
    <row r="27" spans="1:21" ht="54" customHeight="1" x14ac:dyDescent="0.2">
      <c r="A27" s="433"/>
      <c r="B27" s="435"/>
      <c r="C27" s="446"/>
      <c r="D27" s="617" t="s">
        <v>132</v>
      </c>
      <c r="E27" s="579"/>
      <c r="F27" s="615"/>
      <c r="G27" s="578"/>
      <c r="H27" s="8"/>
      <c r="I27" s="172"/>
      <c r="J27" s="418"/>
      <c r="K27" s="8"/>
      <c r="L27" s="172"/>
      <c r="M27" s="167"/>
      <c r="N27" s="8"/>
      <c r="O27" s="172"/>
      <c r="P27" s="167"/>
      <c r="Q27" s="189" t="s">
        <v>125</v>
      </c>
      <c r="R27" s="15"/>
      <c r="S27" s="467">
        <v>1</v>
      </c>
      <c r="T27" s="16"/>
      <c r="U27" s="175"/>
    </row>
    <row r="28" spans="1:21" ht="54" customHeight="1" x14ac:dyDescent="0.2">
      <c r="A28" s="433"/>
      <c r="B28" s="435"/>
      <c r="C28" s="446"/>
      <c r="D28" s="204" t="s">
        <v>151</v>
      </c>
      <c r="E28" s="579"/>
      <c r="F28" s="615"/>
      <c r="G28" s="378"/>
      <c r="H28" s="8"/>
      <c r="I28" s="172"/>
      <c r="J28" s="418"/>
      <c r="K28" s="8"/>
      <c r="L28" s="172"/>
      <c r="M28" s="167"/>
      <c r="N28" s="8"/>
      <c r="O28" s="172"/>
      <c r="P28" s="167"/>
      <c r="Q28" s="176" t="s">
        <v>43</v>
      </c>
      <c r="R28" s="15"/>
      <c r="S28" s="15">
        <v>1</v>
      </c>
      <c r="T28" s="467"/>
      <c r="U28" s="175"/>
    </row>
    <row r="29" spans="1:21" ht="57" customHeight="1" x14ac:dyDescent="0.2">
      <c r="A29" s="433"/>
      <c r="B29" s="435"/>
      <c r="C29" s="446"/>
      <c r="D29" s="617" t="s">
        <v>152</v>
      </c>
      <c r="E29" s="579"/>
      <c r="F29" s="615"/>
      <c r="G29" s="378"/>
      <c r="H29" s="8"/>
      <c r="I29" s="172"/>
      <c r="J29" s="418"/>
      <c r="K29" s="8"/>
      <c r="L29" s="172"/>
      <c r="M29" s="167"/>
      <c r="N29" s="8"/>
      <c r="O29" s="172"/>
      <c r="P29" s="167"/>
      <c r="Q29" s="176" t="s">
        <v>124</v>
      </c>
      <c r="R29" s="229"/>
      <c r="S29" s="16"/>
      <c r="T29" s="229">
        <v>1</v>
      </c>
      <c r="U29" s="835"/>
    </row>
    <row r="30" spans="1:21" ht="30" customHeight="1" x14ac:dyDescent="0.2">
      <c r="A30" s="433"/>
      <c r="B30" s="435"/>
      <c r="C30" s="444"/>
      <c r="D30" s="739" t="s">
        <v>166</v>
      </c>
      <c r="E30" s="614"/>
      <c r="F30" s="582"/>
      <c r="G30" s="170"/>
      <c r="H30" s="8"/>
      <c r="I30" s="172"/>
      <c r="J30" s="418"/>
      <c r="K30" s="624"/>
      <c r="L30" s="625"/>
      <c r="M30" s="577"/>
      <c r="N30" s="626"/>
      <c r="O30" s="625"/>
      <c r="P30" s="577"/>
      <c r="Q30" s="21" t="s">
        <v>58</v>
      </c>
      <c r="R30" s="230">
        <v>1</v>
      </c>
      <c r="S30" s="224"/>
      <c r="T30" s="230"/>
      <c r="U30" s="836"/>
    </row>
    <row r="31" spans="1:21" ht="24" customHeight="1" x14ac:dyDescent="0.2">
      <c r="A31" s="433"/>
      <c r="B31" s="435"/>
      <c r="C31" s="444"/>
      <c r="D31" s="832"/>
      <c r="E31" s="614"/>
      <c r="F31" s="582"/>
      <c r="G31" s="170"/>
      <c r="H31" s="8"/>
      <c r="I31" s="172"/>
      <c r="J31" s="418"/>
      <c r="K31" s="624"/>
      <c r="L31" s="625"/>
      <c r="M31" s="577"/>
      <c r="N31" s="626"/>
      <c r="O31" s="625"/>
      <c r="P31" s="577"/>
      <c r="Q31" s="210"/>
      <c r="R31" s="212"/>
      <c r="S31" s="212"/>
      <c r="T31" s="211"/>
      <c r="U31" s="628"/>
    </row>
    <row r="32" spans="1:21" ht="27.75" customHeight="1" x14ac:dyDescent="0.2">
      <c r="A32" s="433"/>
      <c r="B32" s="435"/>
      <c r="C32" s="444"/>
      <c r="D32" s="12" t="s">
        <v>131</v>
      </c>
      <c r="E32" s="579"/>
      <c r="F32" s="615"/>
      <c r="G32" s="378"/>
      <c r="H32" s="8"/>
      <c r="I32" s="172"/>
      <c r="J32" s="418"/>
      <c r="K32" s="8"/>
      <c r="L32" s="172"/>
      <c r="M32" s="167"/>
      <c r="N32" s="418"/>
      <c r="O32" s="172"/>
      <c r="P32" s="167"/>
      <c r="Q32" s="22" t="s">
        <v>99</v>
      </c>
      <c r="R32" s="23"/>
      <c r="S32" s="468">
        <v>2</v>
      </c>
      <c r="T32" s="231">
        <v>3</v>
      </c>
      <c r="U32" s="629"/>
    </row>
    <row r="33" spans="1:21" ht="20.25" customHeight="1" x14ac:dyDescent="0.2">
      <c r="A33" s="659"/>
      <c r="B33" s="732"/>
      <c r="C33" s="719"/>
      <c r="D33" s="700" t="s">
        <v>130</v>
      </c>
      <c r="E33" s="658"/>
      <c r="F33" s="829"/>
      <c r="G33" s="578"/>
      <c r="H33" s="8"/>
      <c r="I33" s="172"/>
      <c r="J33" s="418"/>
      <c r="K33" s="8"/>
      <c r="L33" s="172"/>
      <c r="M33" s="167"/>
      <c r="N33" s="418"/>
      <c r="O33" s="172"/>
      <c r="P33" s="167"/>
      <c r="Q33" s="6" t="s">
        <v>51</v>
      </c>
      <c r="R33" s="9">
        <v>100</v>
      </c>
      <c r="S33" s="141">
        <v>100</v>
      </c>
      <c r="T33" s="9">
        <v>100</v>
      </c>
      <c r="U33" s="627"/>
    </row>
    <row r="34" spans="1:21" ht="22.5" customHeight="1" x14ac:dyDescent="0.2">
      <c r="A34" s="659"/>
      <c r="B34" s="732"/>
      <c r="C34" s="719"/>
      <c r="D34" s="701"/>
      <c r="E34" s="658"/>
      <c r="F34" s="829"/>
      <c r="G34" s="578"/>
      <c r="H34" s="8"/>
      <c r="I34" s="172"/>
      <c r="J34" s="418"/>
      <c r="K34" s="8"/>
      <c r="L34" s="172"/>
      <c r="M34" s="167"/>
      <c r="N34" s="418"/>
      <c r="O34" s="172"/>
      <c r="P34" s="167"/>
      <c r="Q34" s="7" t="s">
        <v>59</v>
      </c>
      <c r="R34" s="10">
        <v>1</v>
      </c>
      <c r="S34" s="142">
        <v>1</v>
      </c>
      <c r="T34" s="10">
        <v>1</v>
      </c>
      <c r="U34" s="627"/>
    </row>
    <row r="35" spans="1:21" ht="27" customHeight="1" x14ac:dyDescent="0.2">
      <c r="A35" s="659"/>
      <c r="B35" s="732"/>
      <c r="C35" s="719"/>
      <c r="D35" s="200" t="s">
        <v>96</v>
      </c>
      <c r="E35" s="658"/>
      <c r="F35" s="721"/>
      <c r="G35" s="578"/>
      <c r="H35" s="8"/>
      <c r="I35" s="172"/>
      <c r="J35" s="418"/>
      <c r="K35" s="8"/>
      <c r="L35" s="172"/>
      <c r="M35" s="167"/>
      <c r="N35" s="418"/>
      <c r="O35" s="172"/>
      <c r="P35" s="167"/>
      <c r="Q35" s="185" t="s">
        <v>113</v>
      </c>
      <c r="R35" s="186">
        <v>5</v>
      </c>
      <c r="S35" s="187"/>
      <c r="T35" s="186"/>
      <c r="U35" s="627"/>
    </row>
    <row r="36" spans="1:21" ht="15" customHeight="1" x14ac:dyDescent="0.2">
      <c r="A36" s="659"/>
      <c r="B36" s="732"/>
      <c r="C36" s="719"/>
      <c r="D36" s="610"/>
      <c r="E36" s="658"/>
      <c r="F36" s="721"/>
      <c r="G36" s="578"/>
      <c r="H36" s="8"/>
      <c r="I36" s="172"/>
      <c r="J36" s="418"/>
      <c r="K36" s="8"/>
      <c r="L36" s="172"/>
      <c r="M36" s="167"/>
      <c r="N36" s="418"/>
      <c r="O36" s="172"/>
      <c r="P36" s="167"/>
      <c r="Q36" s="325" t="s">
        <v>94</v>
      </c>
      <c r="R36" s="10">
        <v>5</v>
      </c>
      <c r="S36" s="142">
        <v>5</v>
      </c>
      <c r="T36" s="10">
        <v>5</v>
      </c>
      <c r="U36" s="630"/>
    </row>
    <row r="37" spans="1:21" ht="27" customHeight="1" x14ac:dyDescent="0.2">
      <c r="A37" s="659"/>
      <c r="B37" s="732"/>
      <c r="C37" s="719"/>
      <c r="D37" s="700" t="s">
        <v>169</v>
      </c>
      <c r="E37" s="658"/>
      <c r="F37" s="721"/>
      <c r="G37" s="578"/>
      <c r="H37" s="8"/>
      <c r="I37" s="172"/>
      <c r="J37" s="418"/>
      <c r="K37" s="8"/>
      <c r="L37" s="172"/>
      <c r="M37" s="167"/>
      <c r="N37" s="418"/>
      <c r="O37" s="172"/>
      <c r="P37" s="167"/>
      <c r="Q37" s="583" t="s">
        <v>124</v>
      </c>
      <c r="R37" s="570"/>
      <c r="S37" s="570">
        <v>1</v>
      </c>
      <c r="T37" s="20"/>
      <c r="U37" s="840"/>
    </row>
    <row r="38" spans="1:21" ht="48.75" customHeight="1" x14ac:dyDescent="0.2">
      <c r="A38" s="659"/>
      <c r="B38" s="732"/>
      <c r="C38" s="719"/>
      <c r="D38" s="843"/>
      <c r="E38" s="658"/>
      <c r="F38" s="721"/>
      <c r="G38" s="584"/>
      <c r="H38" s="168"/>
      <c r="I38" s="420"/>
      <c r="J38" s="421"/>
      <c r="K38" s="168"/>
      <c r="L38" s="420"/>
      <c r="M38" s="511"/>
      <c r="N38" s="421"/>
      <c r="O38" s="420"/>
      <c r="P38" s="511"/>
      <c r="Q38" s="7"/>
      <c r="R38" s="587"/>
      <c r="S38" s="587"/>
      <c r="T38" s="10"/>
      <c r="U38" s="840"/>
    </row>
    <row r="39" spans="1:21" ht="17.25" customHeight="1" thickBot="1" x14ac:dyDescent="0.25">
      <c r="A39" s="441"/>
      <c r="B39" s="178"/>
      <c r="C39" s="234"/>
      <c r="D39" s="286"/>
      <c r="E39" s="631"/>
      <c r="F39" s="632"/>
      <c r="G39" s="633" t="s">
        <v>6</v>
      </c>
      <c r="H39" s="634">
        <f>SUM(H14:H36)</f>
        <v>251</v>
      </c>
      <c r="I39" s="635">
        <f>SUM(I14:I36)</f>
        <v>251</v>
      </c>
      <c r="J39" s="636"/>
      <c r="K39" s="634">
        <f t="shared" ref="K39:P39" si="0">SUM(K14:K36)</f>
        <v>312.10000000000002</v>
      </c>
      <c r="L39" s="635">
        <f t="shared" si="0"/>
        <v>312.10000000000002</v>
      </c>
      <c r="M39" s="635">
        <f t="shared" si="0"/>
        <v>0</v>
      </c>
      <c r="N39" s="634">
        <f t="shared" si="0"/>
        <v>244.9</v>
      </c>
      <c r="O39" s="635">
        <f t="shared" si="0"/>
        <v>244.9</v>
      </c>
      <c r="P39" s="636">
        <f t="shared" si="0"/>
        <v>0</v>
      </c>
      <c r="Q39" s="637"/>
      <c r="R39" s="638"/>
      <c r="S39" s="639"/>
      <c r="T39" s="638"/>
      <c r="U39" s="841"/>
    </row>
    <row r="40" spans="1:21" ht="12.75" customHeight="1" x14ac:dyDescent="0.2">
      <c r="A40" s="763" t="s">
        <v>5</v>
      </c>
      <c r="B40" s="764" t="s">
        <v>5</v>
      </c>
      <c r="C40" s="823" t="s">
        <v>7</v>
      </c>
      <c r="D40" s="149" t="s">
        <v>67</v>
      </c>
      <c r="E40" s="308"/>
      <c r="F40" s="309" t="s">
        <v>41</v>
      </c>
      <c r="G40" s="310" t="s">
        <v>35</v>
      </c>
      <c r="H40" s="311">
        <v>218.2</v>
      </c>
      <c r="I40" s="484">
        <f>228.2-10</f>
        <v>218.2</v>
      </c>
      <c r="J40" s="591"/>
      <c r="K40" s="311">
        <v>408</v>
      </c>
      <c r="L40" s="484">
        <v>408</v>
      </c>
      <c r="M40" s="490"/>
      <c r="N40" s="311">
        <v>58</v>
      </c>
      <c r="O40" s="484">
        <v>58</v>
      </c>
      <c r="P40" s="490"/>
      <c r="Q40" s="313"/>
      <c r="R40" s="314"/>
      <c r="S40" s="495"/>
      <c r="T40" s="314"/>
      <c r="U40" s="837"/>
    </row>
    <row r="41" spans="1:21" ht="13.5" customHeight="1" x14ac:dyDescent="0.2">
      <c r="A41" s="659"/>
      <c r="B41" s="732"/>
      <c r="C41" s="719"/>
      <c r="D41" s="307"/>
      <c r="E41" s="366"/>
      <c r="F41" s="243"/>
      <c r="G41" s="71" t="s">
        <v>65</v>
      </c>
      <c r="H41" s="30">
        <v>245.2</v>
      </c>
      <c r="I41" s="50">
        <v>245.2</v>
      </c>
      <c r="J41" s="480"/>
      <c r="K41" s="30"/>
      <c r="L41" s="50"/>
      <c r="M41" s="52"/>
      <c r="N41" s="30"/>
      <c r="O41" s="50"/>
      <c r="P41" s="52"/>
      <c r="Q41" s="72"/>
      <c r="R41" s="74"/>
      <c r="S41" s="73"/>
      <c r="T41" s="74"/>
      <c r="U41" s="838"/>
    </row>
    <row r="42" spans="1:21" ht="15.75" customHeight="1" x14ac:dyDescent="0.2">
      <c r="A42" s="659"/>
      <c r="B42" s="732"/>
      <c r="C42" s="719"/>
      <c r="D42" s="307"/>
      <c r="E42" s="366"/>
      <c r="F42" s="243"/>
      <c r="G42" s="316" t="s">
        <v>126</v>
      </c>
      <c r="H42" s="317"/>
      <c r="I42" s="485"/>
      <c r="J42" s="479"/>
      <c r="K42" s="317">
        <v>93</v>
      </c>
      <c r="L42" s="485">
        <v>93</v>
      </c>
      <c r="M42" s="491"/>
      <c r="N42" s="317"/>
      <c r="O42" s="485"/>
      <c r="P42" s="491"/>
      <c r="Q42" s="319"/>
      <c r="R42" s="320"/>
      <c r="S42" s="496"/>
      <c r="T42" s="320"/>
      <c r="U42" s="839"/>
    </row>
    <row r="43" spans="1:21" ht="19.5" customHeight="1" x14ac:dyDescent="0.2">
      <c r="A43" s="659"/>
      <c r="B43" s="732"/>
      <c r="C43" s="719"/>
      <c r="D43" s="825" t="s">
        <v>83</v>
      </c>
      <c r="E43" s="827" t="s">
        <v>56</v>
      </c>
      <c r="F43" s="243"/>
      <c r="G43" s="71"/>
      <c r="H43" s="30"/>
      <c r="I43" s="50"/>
      <c r="J43" s="51"/>
      <c r="K43" s="30"/>
      <c r="L43" s="50"/>
      <c r="M43" s="52"/>
      <c r="N43" s="30"/>
      <c r="O43" s="50"/>
      <c r="P43" s="52"/>
      <c r="Q43" s="72" t="s">
        <v>44</v>
      </c>
      <c r="R43" s="74">
        <v>50</v>
      </c>
      <c r="S43" s="73">
        <v>50</v>
      </c>
      <c r="T43" s="74">
        <v>50</v>
      </c>
      <c r="U43" s="75"/>
    </row>
    <row r="44" spans="1:21" ht="19.5" customHeight="1" x14ac:dyDescent="0.2">
      <c r="A44" s="659"/>
      <c r="B44" s="732"/>
      <c r="C44" s="719"/>
      <c r="D44" s="826"/>
      <c r="E44" s="842"/>
      <c r="F44" s="243"/>
      <c r="G44" s="71"/>
      <c r="H44" s="30"/>
      <c r="I44" s="50"/>
      <c r="J44" s="51"/>
      <c r="K44" s="30"/>
      <c r="L44" s="50"/>
      <c r="M44" s="52"/>
      <c r="N44" s="30"/>
      <c r="O44" s="50"/>
      <c r="P44" s="52"/>
      <c r="Q44" s="77"/>
      <c r="R44" s="79"/>
      <c r="S44" s="78"/>
      <c r="T44" s="79"/>
      <c r="U44" s="343"/>
    </row>
    <row r="45" spans="1:21" ht="13.5" customHeight="1" x14ac:dyDescent="0.2">
      <c r="A45" s="433"/>
      <c r="B45" s="435"/>
      <c r="C45" s="329"/>
      <c r="D45" s="844" t="s">
        <v>114</v>
      </c>
      <c r="E45" s="366"/>
      <c r="F45" s="243"/>
      <c r="G45" s="71"/>
      <c r="H45" s="30"/>
      <c r="I45" s="50"/>
      <c r="J45" s="51"/>
      <c r="K45" s="30"/>
      <c r="L45" s="50"/>
      <c r="M45" s="52"/>
      <c r="N45" s="30"/>
      <c r="O45" s="50"/>
      <c r="P45" s="52"/>
      <c r="Q45" s="845" t="s">
        <v>46</v>
      </c>
      <c r="R45" s="82">
        <v>3</v>
      </c>
      <c r="S45" s="81">
        <v>2</v>
      </c>
      <c r="T45" s="82">
        <v>1</v>
      </c>
      <c r="U45" s="554"/>
    </row>
    <row r="46" spans="1:21" ht="24" customHeight="1" x14ac:dyDescent="0.2">
      <c r="A46" s="433"/>
      <c r="B46" s="435"/>
      <c r="C46" s="329"/>
      <c r="D46" s="731"/>
      <c r="E46" s="366"/>
      <c r="F46" s="243"/>
      <c r="G46" s="71"/>
      <c r="H46" s="30"/>
      <c r="I46" s="50"/>
      <c r="J46" s="51"/>
      <c r="K46" s="30"/>
      <c r="L46" s="50"/>
      <c r="M46" s="52"/>
      <c r="N46" s="30"/>
      <c r="O46" s="50"/>
      <c r="P46" s="52"/>
      <c r="Q46" s="729"/>
      <c r="R46" s="86"/>
      <c r="S46" s="85"/>
      <c r="T46" s="86"/>
      <c r="U46" s="554"/>
    </row>
    <row r="47" spans="1:21" ht="108" customHeight="1" x14ac:dyDescent="0.2">
      <c r="A47" s="433"/>
      <c r="B47" s="435"/>
      <c r="C47" s="329"/>
      <c r="D47" s="550" t="s">
        <v>154</v>
      </c>
      <c r="E47" s="366"/>
      <c r="F47" s="243"/>
      <c r="G47" s="71"/>
      <c r="H47" s="30"/>
      <c r="I47" s="50"/>
      <c r="J47" s="51"/>
      <c r="K47" s="30"/>
      <c r="L47" s="50"/>
      <c r="M47" s="52"/>
      <c r="N47" s="30"/>
      <c r="O47" s="50"/>
      <c r="P47" s="52"/>
      <c r="Q47" s="401"/>
      <c r="R47" s="145"/>
      <c r="S47" s="497"/>
      <c r="T47" s="145"/>
      <c r="U47" s="554"/>
    </row>
    <row r="48" spans="1:21" ht="23.25" customHeight="1" x14ac:dyDescent="0.2">
      <c r="A48" s="433"/>
      <c r="B48" s="435"/>
      <c r="C48" s="329"/>
      <c r="D48" s="819" t="s">
        <v>111</v>
      </c>
      <c r="E48" s="366"/>
      <c r="F48" s="243"/>
      <c r="G48" s="71"/>
      <c r="H48" s="30"/>
      <c r="I48" s="50"/>
      <c r="J48" s="51"/>
      <c r="K48" s="30"/>
      <c r="L48" s="50"/>
      <c r="M48" s="52"/>
      <c r="N48" s="30"/>
      <c r="O48" s="50"/>
      <c r="P48" s="52"/>
      <c r="Q48" s="728" t="s">
        <v>121</v>
      </c>
      <c r="R48" s="86">
        <v>3</v>
      </c>
      <c r="S48" s="85">
        <v>2</v>
      </c>
      <c r="T48" s="86">
        <v>1</v>
      </c>
      <c r="U48" s="554"/>
    </row>
    <row r="49" spans="1:21" ht="15" customHeight="1" x14ac:dyDescent="0.2">
      <c r="A49" s="433"/>
      <c r="B49" s="435"/>
      <c r="C49" s="329"/>
      <c r="D49" s="820"/>
      <c r="E49" s="366"/>
      <c r="F49" s="243"/>
      <c r="G49" s="71"/>
      <c r="H49" s="265"/>
      <c r="I49" s="486"/>
      <c r="J49" s="480"/>
      <c r="K49" s="30"/>
      <c r="L49" s="50"/>
      <c r="M49" s="52"/>
      <c r="N49" s="30"/>
      <c r="O49" s="50"/>
      <c r="P49" s="52"/>
      <c r="Q49" s="729"/>
      <c r="R49" s="86"/>
      <c r="S49" s="85"/>
      <c r="T49" s="86"/>
      <c r="U49" s="554"/>
    </row>
    <row r="50" spans="1:21" ht="15" customHeight="1" x14ac:dyDescent="0.2">
      <c r="A50" s="433"/>
      <c r="B50" s="435"/>
      <c r="C50" s="329"/>
      <c r="D50" s="373" t="s">
        <v>146</v>
      </c>
      <c r="E50" s="366"/>
      <c r="F50" s="243"/>
      <c r="G50" s="191"/>
      <c r="H50" s="30"/>
      <c r="I50" s="50"/>
      <c r="J50" s="51"/>
      <c r="K50" s="30"/>
      <c r="L50" s="50"/>
      <c r="M50" s="52"/>
      <c r="N50" s="30"/>
      <c r="O50" s="50"/>
      <c r="P50" s="52"/>
      <c r="Q50" s="355"/>
      <c r="R50" s="354"/>
      <c r="S50" s="73"/>
      <c r="T50" s="74"/>
      <c r="U50" s="343"/>
    </row>
    <row r="51" spans="1:21" ht="12.75" customHeight="1" x14ac:dyDescent="0.2">
      <c r="A51" s="433"/>
      <c r="B51" s="435"/>
      <c r="C51" s="329"/>
      <c r="D51" s="374" t="s">
        <v>147</v>
      </c>
      <c r="E51" s="366"/>
      <c r="F51" s="243"/>
      <c r="G51" s="71"/>
      <c r="H51" s="30"/>
      <c r="I51" s="50"/>
      <c r="J51" s="51"/>
      <c r="K51" s="30"/>
      <c r="L51" s="50"/>
      <c r="M51" s="52"/>
      <c r="N51" s="30"/>
      <c r="O51" s="50"/>
      <c r="P51" s="52"/>
      <c r="Q51" s="355"/>
      <c r="R51" s="74"/>
      <c r="S51" s="85"/>
      <c r="T51" s="86"/>
      <c r="U51" s="554"/>
    </row>
    <row r="52" spans="1:21" ht="12.75" customHeight="1" x14ac:dyDescent="0.2">
      <c r="A52" s="433"/>
      <c r="B52" s="435"/>
      <c r="C52" s="329"/>
      <c r="D52" s="375" t="s">
        <v>148</v>
      </c>
      <c r="E52" s="366"/>
      <c r="F52" s="243"/>
      <c r="G52" s="71"/>
      <c r="H52" s="30"/>
      <c r="I52" s="50"/>
      <c r="J52" s="51"/>
      <c r="K52" s="30"/>
      <c r="L52" s="50"/>
      <c r="M52" s="52"/>
      <c r="N52" s="30"/>
      <c r="O52" s="50"/>
      <c r="P52" s="52"/>
      <c r="Q52" s="448"/>
      <c r="R52" s="86"/>
      <c r="S52" s="73"/>
      <c r="T52" s="74"/>
      <c r="U52" s="554"/>
    </row>
    <row r="53" spans="1:21" ht="12.75" customHeight="1" x14ac:dyDescent="0.2">
      <c r="A53" s="433"/>
      <c r="B53" s="435"/>
      <c r="C53" s="329"/>
      <c r="D53" s="373" t="s">
        <v>149</v>
      </c>
      <c r="E53" s="366"/>
      <c r="F53" s="243"/>
      <c r="G53" s="25"/>
      <c r="H53" s="25"/>
      <c r="I53" s="487"/>
      <c r="J53" s="481"/>
      <c r="K53" s="489"/>
      <c r="L53" s="393"/>
      <c r="M53" s="394"/>
      <c r="N53" s="556"/>
      <c r="O53" s="559"/>
      <c r="P53" s="558"/>
      <c r="Q53" s="355"/>
      <c r="R53" s="74"/>
      <c r="S53" s="85"/>
      <c r="T53" s="86"/>
      <c r="U53" s="554"/>
    </row>
    <row r="54" spans="1:21" ht="14.25" customHeight="1" x14ac:dyDescent="0.2">
      <c r="A54" s="433"/>
      <c r="B54" s="435"/>
      <c r="C54" s="329"/>
      <c r="D54" s="373" t="s">
        <v>150</v>
      </c>
      <c r="E54" s="366"/>
      <c r="F54" s="243"/>
      <c r="G54" s="171"/>
      <c r="H54" s="8"/>
      <c r="I54" s="172"/>
      <c r="J54" s="418"/>
      <c r="K54" s="30"/>
      <c r="L54" s="50"/>
      <c r="M54" s="52"/>
      <c r="N54" s="30"/>
      <c r="O54" s="50"/>
      <c r="P54" s="52"/>
      <c r="Q54" s="355"/>
      <c r="R54" s="74"/>
      <c r="S54" s="73"/>
      <c r="T54" s="74"/>
      <c r="U54" s="554"/>
    </row>
    <row r="55" spans="1:21" ht="15.75" customHeight="1" x14ac:dyDescent="0.2">
      <c r="A55" s="433"/>
      <c r="B55" s="435"/>
      <c r="C55" s="329"/>
      <c r="D55" s="349" t="s">
        <v>153</v>
      </c>
      <c r="E55" s="366"/>
      <c r="F55" s="243"/>
      <c r="G55" s="71"/>
      <c r="H55" s="30"/>
      <c r="I55" s="50"/>
      <c r="J55" s="51"/>
      <c r="K55" s="30"/>
      <c r="L55" s="50"/>
      <c r="M55" s="52"/>
      <c r="N55" s="30"/>
      <c r="O55" s="50"/>
      <c r="P55" s="52"/>
      <c r="Q55" s="202"/>
      <c r="R55" s="203"/>
      <c r="S55" s="498"/>
      <c r="T55" s="203"/>
      <c r="U55" s="554"/>
    </row>
    <row r="56" spans="1:21" ht="27.75" customHeight="1" x14ac:dyDescent="0.2">
      <c r="A56" s="659"/>
      <c r="B56" s="732"/>
      <c r="C56" s="719"/>
      <c r="D56" s="461" t="s">
        <v>73</v>
      </c>
      <c r="E56" s="747"/>
      <c r="F56" s="755"/>
      <c r="G56" s="25"/>
      <c r="H56" s="30"/>
      <c r="I56" s="50"/>
      <c r="J56" s="51"/>
      <c r="K56" s="30"/>
      <c r="L56" s="50"/>
      <c r="M56" s="52"/>
      <c r="N56" s="30"/>
      <c r="O56" s="50"/>
      <c r="P56" s="52"/>
      <c r="Q56" s="758" t="s">
        <v>62</v>
      </c>
      <c r="R56" s="393">
        <v>0.8</v>
      </c>
      <c r="S56" s="499"/>
      <c r="T56" s="393"/>
      <c r="U56" s="394"/>
    </row>
    <row r="57" spans="1:21" ht="26.25" customHeight="1" x14ac:dyDescent="0.2">
      <c r="A57" s="659"/>
      <c r="B57" s="732"/>
      <c r="C57" s="719"/>
      <c r="D57" s="338" t="s">
        <v>76</v>
      </c>
      <c r="E57" s="747"/>
      <c r="F57" s="755"/>
      <c r="G57" s="115"/>
      <c r="H57" s="62"/>
      <c r="I57" s="63"/>
      <c r="J57" s="64"/>
      <c r="K57" s="62"/>
      <c r="L57" s="63"/>
      <c r="M57" s="65"/>
      <c r="N57" s="62"/>
      <c r="O57" s="63"/>
      <c r="P57" s="65"/>
      <c r="Q57" s="758"/>
      <c r="R57" s="339"/>
      <c r="S57" s="500"/>
      <c r="T57" s="339"/>
      <c r="U57" s="337"/>
    </row>
    <row r="58" spans="1:21" ht="17.25" customHeight="1" thickBot="1" x14ac:dyDescent="0.25">
      <c r="A58" s="238"/>
      <c r="B58" s="239"/>
      <c r="C58" s="363"/>
      <c r="D58" s="286"/>
      <c r="E58" s="235"/>
      <c r="F58" s="236"/>
      <c r="G58" s="112" t="s">
        <v>6</v>
      </c>
      <c r="H58" s="147">
        <f t="shared" ref="H58:O58" si="1">SUM(H40:H57)</f>
        <v>463.4</v>
      </c>
      <c r="I58" s="148">
        <f t="shared" si="1"/>
        <v>463.4</v>
      </c>
      <c r="J58" s="592"/>
      <c r="K58" s="147">
        <f t="shared" si="1"/>
        <v>501</v>
      </c>
      <c r="L58" s="148">
        <f t="shared" si="1"/>
        <v>501</v>
      </c>
      <c r="M58" s="148"/>
      <c r="N58" s="147">
        <f t="shared" si="1"/>
        <v>58</v>
      </c>
      <c r="O58" s="148">
        <f t="shared" si="1"/>
        <v>58</v>
      </c>
      <c r="P58" s="113"/>
      <c r="Q58" s="326"/>
      <c r="R58" s="257"/>
      <c r="S58" s="494"/>
      <c r="T58" s="257"/>
      <c r="U58" s="327"/>
    </row>
    <row r="59" spans="1:21" ht="13.5" thickBot="1" x14ac:dyDescent="0.25">
      <c r="A59" s="143" t="s">
        <v>5</v>
      </c>
      <c r="B59" s="395" t="s">
        <v>5</v>
      </c>
      <c r="C59" s="743" t="s">
        <v>8</v>
      </c>
      <c r="D59" s="743"/>
      <c r="E59" s="743"/>
      <c r="F59" s="743"/>
      <c r="G59" s="743"/>
      <c r="H59" s="90">
        <f t="shared" ref="H59:O59" si="2">H39+H58</f>
        <v>714.4</v>
      </c>
      <c r="I59" s="91">
        <f t="shared" si="2"/>
        <v>714.4</v>
      </c>
      <c r="J59" s="593"/>
      <c r="K59" s="90">
        <f t="shared" si="2"/>
        <v>813.1</v>
      </c>
      <c r="L59" s="91">
        <f t="shared" si="2"/>
        <v>813.1</v>
      </c>
      <c r="M59" s="91"/>
      <c r="N59" s="90">
        <f t="shared" si="2"/>
        <v>302.89999999999998</v>
      </c>
      <c r="O59" s="91">
        <f t="shared" si="2"/>
        <v>302.89999999999998</v>
      </c>
      <c r="P59" s="482"/>
      <c r="Q59" s="744"/>
      <c r="R59" s="745"/>
      <c r="S59" s="745"/>
      <c r="T59" s="745"/>
      <c r="U59" s="746"/>
    </row>
    <row r="60" spans="1:21" ht="17.25" customHeight="1" thickBot="1" x14ac:dyDescent="0.25">
      <c r="A60" s="92" t="s">
        <v>5</v>
      </c>
      <c r="B60" s="93" t="s">
        <v>7</v>
      </c>
      <c r="C60" s="750" t="s">
        <v>45</v>
      </c>
      <c r="D60" s="751"/>
      <c r="E60" s="751"/>
      <c r="F60" s="751"/>
      <c r="G60" s="751"/>
      <c r="H60" s="751"/>
      <c r="I60" s="751"/>
      <c r="J60" s="751"/>
      <c r="K60" s="751"/>
      <c r="L60" s="751"/>
      <c r="M60" s="751"/>
      <c r="N60" s="751"/>
      <c r="O60" s="751"/>
      <c r="P60" s="751"/>
      <c r="Q60" s="751"/>
      <c r="R60" s="751"/>
      <c r="S60" s="751"/>
      <c r="T60" s="751"/>
      <c r="U60" s="752"/>
    </row>
    <row r="61" spans="1:21" ht="28.5" customHeight="1" x14ac:dyDescent="0.2">
      <c r="A61" s="433" t="s">
        <v>5</v>
      </c>
      <c r="B61" s="435" t="s">
        <v>7</v>
      </c>
      <c r="C61" s="330" t="s">
        <v>5</v>
      </c>
      <c r="D61" s="451" t="s">
        <v>60</v>
      </c>
      <c r="E61" s="94"/>
      <c r="F61" s="179" t="s">
        <v>41</v>
      </c>
      <c r="G61" s="197" t="s">
        <v>35</v>
      </c>
      <c r="H61" s="399">
        <v>71</v>
      </c>
      <c r="I61" s="505">
        <v>71</v>
      </c>
      <c r="J61" s="503"/>
      <c r="K61" s="399">
        <v>61</v>
      </c>
      <c r="L61" s="505">
        <v>61</v>
      </c>
      <c r="M61" s="504"/>
      <c r="N61" s="399">
        <v>56</v>
      </c>
      <c r="O61" s="505">
        <v>56</v>
      </c>
      <c r="P61" s="504"/>
      <c r="Q61" s="95"/>
      <c r="R61" s="96"/>
      <c r="S61" s="96"/>
      <c r="T61" s="96"/>
      <c r="U61" s="97"/>
    </row>
    <row r="62" spans="1:21" ht="24.75" customHeight="1" x14ac:dyDescent="0.2">
      <c r="A62" s="659"/>
      <c r="B62" s="732"/>
      <c r="C62" s="719"/>
      <c r="D62" s="753" t="s">
        <v>47</v>
      </c>
      <c r="E62" s="747" t="s">
        <v>57</v>
      </c>
      <c r="F62" s="755"/>
      <c r="G62" s="370"/>
      <c r="H62" s="30"/>
      <c r="I62" s="50"/>
      <c r="J62" s="51"/>
      <c r="K62" s="30"/>
      <c r="L62" s="50"/>
      <c r="M62" s="52"/>
      <c r="N62" s="30"/>
      <c r="O62" s="50"/>
      <c r="P62" s="52"/>
      <c r="Q62" s="455" t="s">
        <v>79</v>
      </c>
      <c r="R62" s="98">
        <v>80</v>
      </c>
      <c r="S62" s="98">
        <v>80</v>
      </c>
      <c r="T62" s="98">
        <v>80</v>
      </c>
      <c r="U62" s="343"/>
    </row>
    <row r="63" spans="1:21" ht="17.25" customHeight="1" x14ac:dyDescent="0.2">
      <c r="A63" s="659"/>
      <c r="B63" s="732"/>
      <c r="C63" s="719"/>
      <c r="D63" s="754"/>
      <c r="E63" s="747"/>
      <c r="F63" s="755"/>
      <c r="G63" s="370"/>
      <c r="H63" s="30"/>
      <c r="I63" s="50"/>
      <c r="J63" s="51"/>
      <c r="K63" s="30"/>
      <c r="L63" s="50"/>
      <c r="M63" s="52"/>
      <c r="N63" s="30"/>
      <c r="O63" s="50"/>
      <c r="P63" s="52"/>
      <c r="Q63" s="456" t="s">
        <v>48</v>
      </c>
      <c r="R63" s="79">
        <v>5</v>
      </c>
      <c r="S63" s="79">
        <v>5</v>
      </c>
      <c r="T63" s="79">
        <v>5</v>
      </c>
      <c r="U63" s="343"/>
    </row>
    <row r="64" spans="1:21" ht="65.25" customHeight="1" x14ac:dyDescent="0.2">
      <c r="A64" s="433"/>
      <c r="B64" s="435"/>
      <c r="C64" s="444"/>
      <c r="D64" s="28" t="s">
        <v>78</v>
      </c>
      <c r="E64" s="445"/>
      <c r="F64" s="447"/>
      <c r="G64" s="370"/>
      <c r="H64" s="30"/>
      <c r="I64" s="50"/>
      <c r="J64" s="51"/>
      <c r="K64" s="30"/>
      <c r="L64" s="50"/>
      <c r="M64" s="52"/>
      <c r="N64" s="30"/>
      <c r="O64" s="50"/>
      <c r="P64" s="52"/>
      <c r="Q64" s="17" t="s">
        <v>82</v>
      </c>
      <c r="R64" s="14">
        <v>2</v>
      </c>
      <c r="S64" s="14">
        <v>2</v>
      </c>
      <c r="T64" s="14">
        <v>2</v>
      </c>
      <c r="U64" s="343"/>
    </row>
    <row r="65" spans="1:21" ht="33" customHeight="1" x14ac:dyDescent="0.2">
      <c r="A65" s="659"/>
      <c r="B65" s="732"/>
      <c r="C65" s="748"/>
      <c r="D65" s="739" t="s">
        <v>74</v>
      </c>
      <c r="E65" s="445"/>
      <c r="F65" s="447"/>
      <c r="G65" s="370"/>
      <c r="H65" s="30"/>
      <c r="I65" s="50"/>
      <c r="J65" s="51"/>
      <c r="K65" s="30"/>
      <c r="L65" s="50"/>
      <c r="M65" s="52"/>
      <c r="N65" s="30"/>
      <c r="O65" s="50"/>
      <c r="P65" s="52"/>
      <c r="Q65" s="26" t="s">
        <v>80</v>
      </c>
      <c r="R65" s="564" t="s">
        <v>173</v>
      </c>
      <c r="S65" s="564">
        <v>20</v>
      </c>
      <c r="T65" s="564">
        <v>20</v>
      </c>
      <c r="U65" s="835"/>
    </row>
    <row r="66" spans="1:21" ht="8.25" customHeight="1" x14ac:dyDescent="0.2">
      <c r="A66" s="659"/>
      <c r="B66" s="732"/>
      <c r="C66" s="748"/>
      <c r="D66" s="749"/>
      <c r="E66" s="445"/>
      <c r="F66" s="447"/>
      <c r="G66" s="370"/>
      <c r="H66" s="30"/>
      <c r="I66" s="50"/>
      <c r="J66" s="51"/>
      <c r="K66" s="30"/>
      <c r="L66" s="50"/>
      <c r="M66" s="52"/>
      <c r="N66" s="30"/>
      <c r="O66" s="50"/>
      <c r="P66" s="52"/>
      <c r="Q66" s="27"/>
      <c r="R66" s="196"/>
      <c r="S66" s="14"/>
      <c r="T66" s="14"/>
      <c r="U66" s="838"/>
    </row>
    <row r="67" spans="1:21" ht="29.25" customHeight="1" x14ac:dyDescent="0.2">
      <c r="A67" s="433"/>
      <c r="B67" s="435"/>
      <c r="C67" s="446"/>
      <c r="D67" s="340" t="s">
        <v>87</v>
      </c>
      <c r="E67" s="445"/>
      <c r="F67" s="447"/>
      <c r="G67" s="226"/>
      <c r="H67" s="62"/>
      <c r="I67" s="63"/>
      <c r="J67" s="64"/>
      <c r="K67" s="62"/>
      <c r="L67" s="63"/>
      <c r="M67" s="65"/>
      <c r="N67" s="62"/>
      <c r="O67" s="63"/>
      <c r="P67" s="65"/>
      <c r="Q67" s="287" t="s">
        <v>95</v>
      </c>
      <c r="R67" s="15">
        <v>100</v>
      </c>
      <c r="S67" s="15">
        <v>100</v>
      </c>
      <c r="T67" s="15">
        <v>100</v>
      </c>
      <c r="U67" s="596"/>
    </row>
    <row r="68" spans="1:21" ht="17.25" customHeight="1" thickBot="1" x14ac:dyDescent="0.25">
      <c r="A68" s="441"/>
      <c r="B68" s="178"/>
      <c r="C68" s="234"/>
      <c r="D68" s="286"/>
      <c r="E68" s="235"/>
      <c r="F68" s="236"/>
      <c r="G68" s="232" t="s">
        <v>6</v>
      </c>
      <c r="H68" s="336">
        <f>SUM(H61:H67)</f>
        <v>71</v>
      </c>
      <c r="I68" s="483">
        <f>SUM(I61:I67)</f>
        <v>71</v>
      </c>
      <c r="J68" s="478"/>
      <c r="K68" s="336">
        <f>SUM(K61:K67)</f>
        <v>61</v>
      </c>
      <c r="L68" s="483">
        <f>SUM(L61:L67)</f>
        <v>61</v>
      </c>
      <c r="M68" s="478"/>
      <c r="N68" s="336">
        <f>SUM(N61:N67)</f>
        <v>56</v>
      </c>
      <c r="O68" s="483">
        <f>SUM(O61:O67)</f>
        <v>56</v>
      </c>
      <c r="P68" s="478">
        <f>SUM(P61:P67)</f>
        <v>0</v>
      </c>
      <c r="Q68" s="326"/>
      <c r="R68" s="257"/>
      <c r="S68" s="257"/>
      <c r="T68" s="257"/>
      <c r="U68" s="327"/>
    </row>
    <row r="69" spans="1:21" ht="13.5" thickBot="1" x14ac:dyDescent="0.25">
      <c r="A69" s="103" t="s">
        <v>5</v>
      </c>
      <c r="B69" s="93" t="s">
        <v>7</v>
      </c>
      <c r="C69" s="818" t="s">
        <v>8</v>
      </c>
      <c r="D69" s="818"/>
      <c r="E69" s="818"/>
      <c r="F69" s="818"/>
      <c r="G69" s="818"/>
      <c r="H69" s="105">
        <f>H68</f>
        <v>71</v>
      </c>
      <c r="I69" s="106">
        <f>I68</f>
        <v>71</v>
      </c>
      <c r="J69" s="464"/>
      <c r="K69" s="105">
        <f>K68</f>
        <v>61</v>
      </c>
      <c r="L69" s="106">
        <f>L68</f>
        <v>61</v>
      </c>
      <c r="M69" s="464"/>
      <c r="N69" s="105">
        <f>N68</f>
        <v>56</v>
      </c>
      <c r="O69" s="106">
        <f>O68</f>
        <v>56</v>
      </c>
      <c r="P69" s="464">
        <f>P68</f>
        <v>0</v>
      </c>
      <c r="Q69" s="733"/>
      <c r="R69" s="734"/>
      <c r="S69" s="734"/>
      <c r="T69" s="734"/>
      <c r="U69" s="735"/>
    </row>
    <row r="70" spans="1:21" ht="17.25" customHeight="1" thickBot="1" x14ac:dyDescent="0.25">
      <c r="A70" s="92" t="s">
        <v>5</v>
      </c>
      <c r="B70" s="93" t="s">
        <v>36</v>
      </c>
      <c r="C70" s="736" t="s">
        <v>136</v>
      </c>
      <c r="D70" s="737"/>
      <c r="E70" s="737"/>
      <c r="F70" s="737"/>
      <c r="G70" s="737"/>
      <c r="H70" s="737"/>
      <c r="I70" s="737"/>
      <c r="J70" s="737"/>
      <c r="K70" s="737"/>
      <c r="L70" s="737"/>
      <c r="M70" s="737"/>
      <c r="N70" s="737"/>
      <c r="O70" s="737"/>
      <c r="P70" s="737"/>
      <c r="Q70" s="737"/>
      <c r="R70" s="737"/>
      <c r="S70" s="737"/>
      <c r="T70" s="737"/>
      <c r="U70" s="738"/>
    </row>
    <row r="71" spans="1:21" ht="13.5" customHeight="1" x14ac:dyDescent="0.2">
      <c r="A71" s="432" t="s">
        <v>5</v>
      </c>
      <c r="B71" s="434" t="s">
        <v>36</v>
      </c>
      <c r="C71" s="436" t="s">
        <v>5</v>
      </c>
      <c r="D71" s="756" t="s">
        <v>63</v>
      </c>
      <c r="E71" s="305"/>
      <c r="F71" s="440" t="s">
        <v>41</v>
      </c>
      <c r="G71" s="306" t="s">
        <v>35</v>
      </c>
      <c r="H71" s="246">
        <v>58</v>
      </c>
      <c r="I71" s="640">
        <f>48-5+13+2</f>
        <v>58</v>
      </c>
      <c r="J71" s="585"/>
      <c r="K71" s="246">
        <v>43</v>
      </c>
      <c r="L71" s="522">
        <f>28+15</f>
        <v>43</v>
      </c>
      <c r="M71" s="514"/>
      <c r="N71" s="246">
        <v>23</v>
      </c>
      <c r="O71" s="522">
        <v>23</v>
      </c>
      <c r="P71" s="514"/>
      <c r="Q71" s="144"/>
      <c r="R71" s="302"/>
      <c r="S71" s="302"/>
      <c r="T71" s="302"/>
      <c r="U71" s="303"/>
    </row>
    <row r="72" spans="1:21" ht="14.25" customHeight="1" x14ac:dyDescent="0.2">
      <c r="A72" s="433"/>
      <c r="B72" s="435"/>
      <c r="C72" s="437"/>
      <c r="D72" s="757"/>
      <c r="E72" s="207"/>
      <c r="F72" s="458"/>
      <c r="G72" s="402" t="s">
        <v>135</v>
      </c>
      <c r="H72" s="168">
        <v>48.1</v>
      </c>
      <c r="I72" s="420">
        <v>48.1</v>
      </c>
      <c r="J72" s="421"/>
      <c r="K72" s="62"/>
      <c r="L72" s="63"/>
      <c r="M72" s="65"/>
      <c r="N72" s="62"/>
      <c r="O72" s="63"/>
      <c r="P72" s="65"/>
      <c r="Q72" s="448"/>
      <c r="R72" s="86"/>
      <c r="S72" s="86"/>
      <c r="T72" s="86"/>
      <c r="U72" s="87"/>
    </row>
    <row r="73" spans="1:21" ht="18" customHeight="1" x14ac:dyDescent="0.2">
      <c r="A73" s="433"/>
      <c r="B73" s="435"/>
      <c r="C73" s="437"/>
      <c r="D73" s="332"/>
      <c r="E73" s="208"/>
      <c r="F73" s="458" t="s">
        <v>89</v>
      </c>
      <c r="G73" s="89" t="s">
        <v>35</v>
      </c>
      <c r="H73" s="62">
        <v>30</v>
      </c>
      <c r="I73" s="63">
        <v>30</v>
      </c>
      <c r="J73" s="64"/>
      <c r="K73" s="62"/>
      <c r="L73" s="63"/>
      <c r="M73" s="65"/>
      <c r="N73" s="62"/>
      <c r="O73" s="63"/>
      <c r="P73" s="65"/>
      <c r="Q73" s="456"/>
      <c r="R73" s="145"/>
      <c r="S73" s="145"/>
      <c r="T73" s="145"/>
      <c r="U73" s="87"/>
    </row>
    <row r="74" spans="1:21" ht="31.5" customHeight="1" x14ac:dyDescent="0.2">
      <c r="A74" s="433"/>
      <c r="B74" s="435"/>
      <c r="C74" s="437"/>
      <c r="D74" s="333" t="s">
        <v>49</v>
      </c>
      <c r="E74" s="109"/>
      <c r="F74" s="443"/>
      <c r="G74" s="344"/>
      <c r="H74" s="376"/>
      <c r="I74" s="523"/>
      <c r="J74" s="466"/>
      <c r="K74" s="376"/>
      <c r="L74" s="523"/>
      <c r="M74" s="515"/>
      <c r="N74" s="376"/>
      <c r="O74" s="523"/>
      <c r="P74" s="515"/>
      <c r="Q74" s="304" t="s">
        <v>52</v>
      </c>
      <c r="R74" s="174">
        <v>3</v>
      </c>
      <c r="S74" s="145">
        <v>3</v>
      </c>
      <c r="T74" s="145">
        <v>3</v>
      </c>
      <c r="U74" s="554"/>
    </row>
    <row r="75" spans="1:21" ht="18" customHeight="1" x14ac:dyDescent="0.2">
      <c r="A75" s="433"/>
      <c r="B75" s="435"/>
      <c r="C75" s="437"/>
      <c r="D75" s="739" t="s">
        <v>68</v>
      </c>
      <c r="E75" s="741" t="s">
        <v>61</v>
      </c>
      <c r="F75" s="443"/>
      <c r="G75" s="25"/>
      <c r="H75" s="30"/>
      <c r="I75" s="50"/>
      <c r="J75" s="51"/>
      <c r="K75" s="30"/>
      <c r="L75" s="50"/>
      <c r="M75" s="52"/>
      <c r="N75" s="30"/>
      <c r="O75" s="50"/>
      <c r="P75" s="52"/>
      <c r="Q75" s="287" t="s">
        <v>53</v>
      </c>
      <c r="R75" s="15">
        <v>1</v>
      </c>
      <c r="S75" s="98"/>
      <c r="T75" s="98"/>
      <c r="U75" s="554"/>
    </row>
    <row r="76" spans="1:21" ht="21" customHeight="1" x14ac:dyDescent="0.2">
      <c r="A76" s="433"/>
      <c r="B76" s="435"/>
      <c r="C76" s="233"/>
      <c r="D76" s="740"/>
      <c r="E76" s="742"/>
      <c r="F76" s="443"/>
      <c r="G76" s="25"/>
      <c r="H76" s="30"/>
      <c r="I76" s="50"/>
      <c r="J76" s="51"/>
      <c r="K76" s="30"/>
      <c r="L76" s="50"/>
      <c r="M76" s="52"/>
      <c r="N76" s="30"/>
      <c r="O76" s="50"/>
      <c r="P76" s="52"/>
      <c r="Q76" s="17"/>
      <c r="R76" s="14"/>
      <c r="S76" s="79"/>
      <c r="T76" s="79"/>
      <c r="U76" s="554"/>
    </row>
    <row r="77" spans="1:21" ht="18" customHeight="1" x14ac:dyDescent="0.2">
      <c r="A77" s="433"/>
      <c r="B77" s="435"/>
      <c r="C77" s="233"/>
      <c r="D77" s="773" t="s">
        <v>88</v>
      </c>
      <c r="E77" s="111"/>
      <c r="F77" s="443"/>
      <c r="G77" s="370"/>
      <c r="H77" s="51"/>
      <c r="I77" s="50"/>
      <c r="J77" s="51"/>
      <c r="K77" s="30"/>
      <c r="L77" s="50"/>
      <c r="M77" s="52"/>
      <c r="N77" s="30"/>
      <c r="O77" s="50"/>
      <c r="P77" s="52"/>
      <c r="Q77" s="263" t="s">
        <v>53</v>
      </c>
      <c r="R77" s="15">
        <v>1</v>
      </c>
      <c r="S77" s="260"/>
      <c r="T77" s="260"/>
      <c r="U77" s="555"/>
    </row>
    <row r="78" spans="1:21" ht="20.25" customHeight="1" x14ac:dyDescent="0.2">
      <c r="A78" s="433"/>
      <c r="B78" s="435"/>
      <c r="C78" s="233"/>
      <c r="D78" s="774"/>
      <c r="E78" s="262"/>
      <c r="F78" s="443"/>
      <c r="G78" s="370"/>
      <c r="H78" s="51"/>
      <c r="I78" s="50"/>
      <c r="J78" s="51"/>
      <c r="K78" s="30"/>
      <c r="L78" s="50"/>
      <c r="M78" s="52"/>
      <c r="N78" s="30"/>
      <c r="O78" s="50"/>
      <c r="P78" s="52"/>
      <c r="Q78" s="264"/>
      <c r="R78" s="14"/>
      <c r="S78" s="258"/>
      <c r="T78" s="258"/>
      <c r="U78" s="555"/>
    </row>
    <row r="79" spans="1:21" ht="40.5" customHeight="1" x14ac:dyDescent="0.2">
      <c r="A79" s="607"/>
      <c r="B79" s="608"/>
      <c r="C79" s="233"/>
      <c r="D79" s="200" t="s">
        <v>170</v>
      </c>
      <c r="E79" s="111"/>
      <c r="F79" s="609"/>
      <c r="G79" s="25"/>
      <c r="H79" s="30"/>
      <c r="I79" s="50"/>
      <c r="J79" s="51"/>
      <c r="K79" s="30"/>
      <c r="L79" s="486"/>
      <c r="M79" s="266"/>
      <c r="N79" s="30"/>
      <c r="O79" s="50"/>
      <c r="P79" s="52"/>
      <c r="Q79" s="222" t="s">
        <v>127</v>
      </c>
      <c r="R79" s="565"/>
      <c r="S79" s="101">
        <v>1</v>
      </c>
      <c r="T79" s="101"/>
      <c r="U79" s="618"/>
    </row>
    <row r="80" spans="1:21" ht="43.5" customHeight="1" x14ac:dyDescent="0.2">
      <c r="A80" s="433"/>
      <c r="B80" s="435"/>
      <c r="C80" s="233"/>
      <c r="D80" s="31" t="s">
        <v>133</v>
      </c>
      <c r="E80" s="208"/>
      <c r="F80" s="443"/>
      <c r="G80" s="25"/>
      <c r="H80" s="30"/>
      <c r="I80" s="50"/>
      <c r="J80" s="51"/>
      <c r="K80" s="30"/>
      <c r="L80" s="50"/>
      <c r="M80" s="52"/>
      <c r="N80" s="30"/>
      <c r="O80" s="50"/>
      <c r="P80" s="52"/>
      <c r="Q80" s="222" t="s">
        <v>128</v>
      </c>
      <c r="R80" s="16">
        <v>1</v>
      </c>
      <c r="S80" s="101"/>
      <c r="T80" s="101"/>
      <c r="U80" s="343"/>
    </row>
    <row r="81" spans="1:26" ht="12.75" customHeight="1" x14ac:dyDescent="0.2">
      <c r="A81" s="433"/>
      <c r="B81" s="435"/>
      <c r="C81" s="437"/>
      <c r="D81" s="453" t="s">
        <v>69</v>
      </c>
      <c r="E81" s="111"/>
      <c r="F81" s="443"/>
      <c r="G81" s="25"/>
      <c r="H81" s="30"/>
      <c r="I81" s="50"/>
      <c r="J81" s="51"/>
      <c r="K81" s="30"/>
      <c r="L81" s="50"/>
      <c r="M81" s="52"/>
      <c r="N81" s="30"/>
      <c r="O81" s="50"/>
      <c r="P81" s="52"/>
      <c r="Q81" s="159"/>
      <c r="R81" s="13"/>
      <c r="S81" s="74"/>
      <c r="T81" s="74"/>
      <c r="U81" s="343"/>
    </row>
    <row r="82" spans="1:26" ht="25.5" customHeight="1" x14ac:dyDescent="0.2">
      <c r="A82" s="433"/>
      <c r="B82" s="435"/>
      <c r="C82" s="233"/>
      <c r="D82" s="453" t="s">
        <v>71</v>
      </c>
      <c r="E82" s="111"/>
      <c r="F82" s="443"/>
      <c r="G82" s="25"/>
      <c r="H82" s="30"/>
      <c r="I82" s="50"/>
      <c r="J82" s="51"/>
      <c r="K82" s="30"/>
      <c r="L82" s="50"/>
      <c r="M82" s="52"/>
      <c r="N82" s="30"/>
      <c r="O82" s="50"/>
      <c r="P82" s="52"/>
      <c r="Q82" s="159" t="s">
        <v>70</v>
      </c>
      <c r="R82" s="13">
        <v>1</v>
      </c>
      <c r="S82" s="74">
        <v>1</v>
      </c>
      <c r="T82" s="74">
        <v>1</v>
      </c>
      <c r="U82" s="343"/>
    </row>
    <row r="83" spans="1:26" ht="25.5" customHeight="1" x14ac:dyDescent="0.2">
      <c r="A83" s="433"/>
      <c r="B83" s="435"/>
      <c r="C83" s="233"/>
      <c r="D83" s="453" t="s">
        <v>50</v>
      </c>
      <c r="E83" s="207"/>
      <c r="F83" s="443"/>
      <c r="G83" s="25"/>
      <c r="H83" s="30"/>
      <c r="I83" s="50"/>
      <c r="J83" s="51"/>
      <c r="K83" s="30"/>
      <c r="L83" s="50"/>
      <c r="M83" s="52"/>
      <c r="N83" s="51"/>
      <c r="O83" s="50"/>
      <c r="P83" s="52"/>
      <c r="Q83" s="159" t="s">
        <v>51</v>
      </c>
      <c r="R83" s="13">
        <v>200</v>
      </c>
      <c r="S83" s="74"/>
      <c r="T83" s="74">
        <v>200</v>
      </c>
      <c r="U83" s="343"/>
    </row>
    <row r="84" spans="1:26" ht="27" customHeight="1" x14ac:dyDescent="0.2">
      <c r="A84" s="433"/>
      <c r="B84" s="435"/>
      <c r="C84" s="233"/>
      <c r="D84" s="31" t="s">
        <v>72</v>
      </c>
      <c r="E84" s="207"/>
      <c r="F84" s="443"/>
      <c r="G84" s="370"/>
      <c r="H84" s="51"/>
      <c r="I84" s="50"/>
      <c r="J84" s="51"/>
      <c r="K84" s="30"/>
      <c r="L84" s="50"/>
      <c r="M84" s="52"/>
      <c r="N84" s="30"/>
      <c r="O84" s="50"/>
      <c r="P84" s="52"/>
      <c r="Q84" s="206" t="s">
        <v>81</v>
      </c>
      <c r="R84" s="641" t="s">
        <v>174</v>
      </c>
      <c r="S84" s="101">
        <v>1</v>
      </c>
      <c r="T84" s="101">
        <v>1</v>
      </c>
      <c r="U84" s="586"/>
    </row>
    <row r="85" spans="1:26" ht="39.75" customHeight="1" x14ac:dyDescent="0.2">
      <c r="A85" s="433"/>
      <c r="B85" s="435"/>
      <c r="C85" s="233"/>
      <c r="D85" s="200" t="s">
        <v>134</v>
      </c>
      <c r="E85" s="159"/>
      <c r="F85" s="438"/>
      <c r="G85" s="378"/>
      <c r="H85" s="379"/>
      <c r="I85" s="524"/>
      <c r="J85" s="379"/>
      <c r="K85" s="508"/>
      <c r="L85" s="530"/>
      <c r="M85" s="516"/>
      <c r="N85" s="560"/>
      <c r="O85" s="524"/>
      <c r="P85" s="561"/>
      <c r="Q85" s="205" t="s">
        <v>53</v>
      </c>
      <c r="R85" s="200"/>
      <c r="S85" s="200">
        <v>1</v>
      </c>
      <c r="T85" s="501"/>
      <c r="U85" s="552"/>
    </row>
    <row r="86" spans="1:26" ht="46.5" customHeight="1" x14ac:dyDescent="0.2">
      <c r="A86" s="777"/>
      <c r="B86" s="778"/>
      <c r="C86" s="766"/>
      <c r="D86" s="700" t="s">
        <v>118</v>
      </c>
      <c r="E86" s="780" t="s">
        <v>101</v>
      </c>
      <c r="F86" s="782"/>
      <c r="G86" s="25"/>
      <c r="H86" s="30"/>
      <c r="I86" s="50"/>
      <c r="J86" s="51"/>
      <c r="K86" s="463"/>
      <c r="L86" s="531"/>
      <c r="M86" s="517"/>
      <c r="N86" s="463"/>
      <c r="O86" s="531"/>
      <c r="P86" s="517"/>
      <c r="Q86" s="597" t="s">
        <v>175</v>
      </c>
      <c r="R86" s="15">
        <v>1</v>
      </c>
      <c r="S86" s="98"/>
      <c r="T86" s="98"/>
      <c r="U86" s="851" t="s">
        <v>177</v>
      </c>
    </row>
    <row r="87" spans="1:26" ht="42" customHeight="1" x14ac:dyDescent="0.2">
      <c r="A87" s="777"/>
      <c r="B87" s="778"/>
      <c r="C87" s="766"/>
      <c r="D87" s="779"/>
      <c r="E87" s="781"/>
      <c r="F87" s="783"/>
      <c r="G87" s="89"/>
      <c r="H87" s="62"/>
      <c r="I87" s="63"/>
      <c r="J87" s="64"/>
      <c r="K87" s="154"/>
      <c r="L87" s="532"/>
      <c r="M87" s="518"/>
      <c r="N87" s="154"/>
      <c r="O87" s="532"/>
      <c r="P87" s="518"/>
      <c r="Q87" s="341"/>
      <c r="R87" s="342"/>
      <c r="S87" s="74"/>
      <c r="T87" s="74"/>
      <c r="U87" s="852"/>
    </row>
    <row r="88" spans="1:26" ht="15" customHeight="1" thickBot="1" x14ac:dyDescent="0.25">
      <c r="A88" s="238"/>
      <c r="B88" s="239"/>
      <c r="C88" s="363"/>
      <c r="D88" s="286"/>
      <c r="E88" s="235"/>
      <c r="F88" s="236"/>
      <c r="G88" s="112" t="s">
        <v>6</v>
      </c>
      <c r="H88" s="147">
        <f t="shared" ref="H88:P88" si="3">SUM(H71:H87)</f>
        <v>136.1</v>
      </c>
      <c r="I88" s="148">
        <f t="shared" si="3"/>
        <v>136.1</v>
      </c>
      <c r="J88" s="148">
        <f t="shared" si="3"/>
        <v>0</v>
      </c>
      <c r="K88" s="147">
        <f t="shared" si="3"/>
        <v>43</v>
      </c>
      <c r="L88" s="148">
        <f t="shared" si="3"/>
        <v>43</v>
      </c>
      <c r="M88" s="148">
        <f t="shared" si="3"/>
        <v>0</v>
      </c>
      <c r="N88" s="147">
        <f t="shared" si="3"/>
        <v>23</v>
      </c>
      <c r="O88" s="148">
        <f t="shared" si="3"/>
        <v>23</v>
      </c>
      <c r="P88" s="113">
        <f t="shared" si="3"/>
        <v>0</v>
      </c>
      <c r="Q88" s="326"/>
      <c r="R88" s="257"/>
      <c r="S88" s="257"/>
      <c r="T88" s="257"/>
      <c r="U88" s="327"/>
    </row>
    <row r="89" spans="1:26" ht="27.75" customHeight="1" x14ac:dyDescent="0.2">
      <c r="A89" s="432" t="s">
        <v>5</v>
      </c>
      <c r="B89" s="434" t="s">
        <v>36</v>
      </c>
      <c r="C89" s="436" t="s">
        <v>7</v>
      </c>
      <c r="D89" s="215" t="s">
        <v>110</v>
      </c>
      <c r="E89" s="180" t="s">
        <v>61</v>
      </c>
      <c r="F89" s="179"/>
      <c r="G89" s="108"/>
      <c r="H89" s="506"/>
      <c r="I89" s="525"/>
      <c r="J89" s="509"/>
      <c r="K89" s="506"/>
      <c r="L89" s="525"/>
      <c r="M89" s="509"/>
      <c r="N89" s="506"/>
      <c r="O89" s="525"/>
      <c r="P89" s="509"/>
      <c r="Q89" s="227"/>
      <c r="R89" s="181"/>
      <c r="S89" s="181"/>
      <c r="T89" s="181"/>
      <c r="U89" s="249"/>
      <c r="V89" s="449"/>
      <c r="W89" s="449"/>
      <c r="X89" s="449"/>
      <c r="Y89" s="449"/>
      <c r="Z89" s="449"/>
    </row>
    <row r="90" spans="1:26" ht="27.75" customHeight="1" x14ac:dyDescent="0.2">
      <c r="A90" s="441"/>
      <c r="B90" s="442"/>
      <c r="C90" s="437"/>
      <c r="D90" s="334" t="s">
        <v>98</v>
      </c>
      <c r="E90" s="403"/>
      <c r="F90" s="183" t="s">
        <v>41</v>
      </c>
      <c r="G90" s="110" t="s">
        <v>35</v>
      </c>
      <c r="H90" s="58">
        <v>100</v>
      </c>
      <c r="I90" s="59">
        <v>100</v>
      </c>
      <c r="J90" s="184"/>
      <c r="K90" s="58">
        <v>200</v>
      </c>
      <c r="L90" s="59">
        <v>200</v>
      </c>
      <c r="M90" s="184"/>
      <c r="N90" s="58">
        <v>200</v>
      </c>
      <c r="O90" s="59">
        <v>200</v>
      </c>
      <c r="P90" s="184"/>
      <c r="Q90" s="228" t="s">
        <v>117</v>
      </c>
      <c r="R90" s="79">
        <v>3</v>
      </c>
      <c r="S90" s="79">
        <v>5</v>
      </c>
      <c r="T90" s="78">
        <v>5</v>
      </c>
      <c r="U90" s="343"/>
    </row>
    <row r="91" spans="1:26" s="160" customFormat="1" ht="33" customHeight="1" x14ac:dyDescent="0.2">
      <c r="A91" s="199"/>
      <c r="B91" s="214"/>
      <c r="C91" s="335"/>
      <c r="D91" s="200" t="s">
        <v>171</v>
      </c>
      <c r="E91" s="397"/>
      <c r="F91" s="221">
        <v>1</v>
      </c>
      <c r="G91" s="300" t="s">
        <v>35</v>
      </c>
      <c r="H91" s="507">
        <v>127.1</v>
      </c>
      <c r="I91" s="419">
        <v>127.1</v>
      </c>
      <c r="J91" s="553"/>
      <c r="K91" s="507"/>
      <c r="L91" s="419"/>
      <c r="M91" s="510"/>
      <c r="N91" s="507"/>
      <c r="O91" s="419"/>
      <c r="P91" s="510"/>
      <c r="Q91" s="650" t="s">
        <v>145</v>
      </c>
      <c r="R91" s="216">
        <v>300</v>
      </c>
      <c r="S91" s="217"/>
      <c r="T91" s="611"/>
      <c r="U91" s="846"/>
    </row>
    <row r="92" spans="1:26" s="160" customFormat="1" ht="26.25" customHeight="1" x14ac:dyDescent="0.2">
      <c r="A92" s="199"/>
      <c r="B92" s="214"/>
      <c r="C92" s="335"/>
      <c r="D92" s="454"/>
      <c r="E92" s="397"/>
      <c r="F92" s="398"/>
      <c r="G92" s="173"/>
      <c r="H92" s="8"/>
      <c r="I92" s="172"/>
      <c r="J92" s="266"/>
      <c r="K92" s="8"/>
      <c r="L92" s="172"/>
      <c r="M92" s="167"/>
      <c r="N92" s="8"/>
      <c r="O92" s="172"/>
      <c r="P92" s="167"/>
      <c r="Q92" s="651" t="s">
        <v>138</v>
      </c>
      <c r="R92" s="218">
        <v>265</v>
      </c>
      <c r="S92" s="219"/>
      <c r="T92" s="612"/>
      <c r="U92" s="847"/>
    </row>
    <row r="93" spans="1:26" ht="30.75" customHeight="1" x14ac:dyDescent="0.2">
      <c r="A93" s="441"/>
      <c r="B93" s="442"/>
      <c r="C93" s="233"/>
      <c r="D93" s="439" t="s">
        <v>143</v>
      </c>
      <c r="E93" s="198"/>
      <c r="F93" s="443"/>
      <c r="G93" s="25" t="s">
        <v>135</v>
      </c>
      <c r="H93" s="30">
        <v>47</v>
      </c>
      <c r="I93" s="50">
        <v>47</v>
      </c>
      <c r="J93" s="266"/>
      <c r="K93" s="30"/>
      <c r="L93" s="50"/>
      <c r="M93" s="52"/>
      <c r="N93" s="30"/>
      <c r="O93" s="50"/>
      <c r="P93" s="52"/>
      <c r="Q93" s="413" t="s">
        <v>172</v>
      </c>
      <c r="R93" s="414" t="s">
        <v>142</v>
      </c>
      <c r="S93" s="415"/>
      <c r="T93" s="498"/>
      <c r="U93" s="647"/>
      <c r="V93" s="449"/>
      <c r="W93" s="449"/>
      <c r="X93" s="449"/>
      <c r="Y93" s="449"/>
      <c r="Z93" s="449"/>
    </row>
    <row r="94" spans="1:26" ht="27.75" customHeight="1" x14ac:dyDescent="0.2">
      <c r="A94" s="441"/>
      <c r="B94" s="442"/>
      <c r="C94" s="233"/>
      <c r="D94" s="590"/>
      <c r="E94" s="198"/>
      <c r="F94" s="616"/>
      <c r="G94" s="89"/>
      <c r="H94" s="62"/>
      <c r="I94" s="63"/>
      <c r="J94" s="65"/>
      <c r="K94" s="62"/>
      <c r="L94" s="63"/>
      <c r="M94" s="65"/>
      <c r="N94" s="62"/>
      <c r="O94" s="63"/>
      <c r="P94" s="65"/>
      <c r="Q94" s="594" t="s">
        <v>97</v>
      </c>
      <c r="R94" s="595" t="s">
        <v>156</v>
      </c>
      <c r="S94" s="74"/>
      <c r="T94" s="74"/>
      <c r="U94" s="343"/>
      <c r="V94" s="449"/>
      <c r="W94" s="449"/>
      <c r="X94" s="449"/>
      <c r="Y94" s="449"/>
      <c r="Z94" s="449"/>
    </row>
    <row r="95" spans="1:26" ht="15.75" customHeight="1" thickBot="1" x14ac:dyDescent="0.25">
      <c r="A95" s="441"/>
      <c r="B95" s="178"/>
      <c r="C95" s="233"/>
      <c r="D95" s="438"/>
      <c r="E95" s="452"/>
      <c r="F95" s="443"/>
      <c r="G95" s="360" t="s">
        <v>6</v>
      </c>
      <c r="H95" s="361">
        <f>SUM(H89:H94)</f>
        <v>274.10000000000002</v>
      </c>
      <c r="I95" s="526">
        <f>SUM(I89:I94)</f>
        <v>274.10000000000002</v>
      </c>
      <c r="J95" s="657"/>
      <c r="K95" s="361">
        <f t="shared" ref="K95:P95" si="4">SUM(K89:K94)</f>
        <v>200</v>
      </c>
      <c r="L95" s="526">
        <f t="shared" si="4"/>
        <v>200</v>
      </c>
      <c r="M95" s="526">
        <f t="shared" si="4"/>
        <v>0</v>
      </c>
      <c r="N95" s="361">
        <f t="shared" si="4"/>
        <v>200</v>
      </c>
      <c r="O95" s="526">
        <f t="shared" si="4"/>
        <v>200</v>
      </c>
      <c r="P95" s="465">
        <f t="shared" si="4"/>
        <v>0</v>
      </c>
      <c r="Q95" s="100"/>
      <c r="R95" s="74"/>
      <c r="S95" s="74"/>
      <c r="T95" s="74"/>
      <c r="U95" s="619"/>
    </row>
    <row r="96" spans="1:26" ht="14.25" customHeight="1" x14ac:dyDescent="0.2">
      <c r="A96" s="763" t="s">
        <v>5</v>
      </c>
      <c r="B96" s="764" t="s">
        <v>36</v>
      </c>
      <c r="C96" s="765" t="s">
        <v>36</v>
      </c>
      <c r="D96" s="362" t="s">
        <v>137</v>
      </c>
      <c r="E96" s="784" t="s">
        <v>90</v>
      </c>
      <c r="F96" s="775" t="s">
        <v>41</v>
      </c>
      <c r="G96" s="244" t="s">
        <v>135</v>
      </c>
      <c r="H96" s="246">
        <v>9.8000000000000007</v>
      </c>
      <c r="I96" s="522">
        <v>9.8000000000000007</v>
      </c>
      <c r="J96" s="502"/>
      <c r="K96" s="246"/>
      <c r="L96" s="522"/>
      <c r="M96" s="514"/>
      <c r="N96" s="246"/>
      <c r="O96" s="522"/>
      <c r="P96" s="514"/>
      <c r="Q96" s="250" t="s">
        <v>91</v>
      </c>
      <c r="R96" s="247">
        <v>2</v>
      </c>
      <c r="S96" s="248"/>
      <c r="T96" s="248"/>
      <c r="U96" s="848"/>
    </row>
    <row r="97" spans="1:27" ht="12.75" customHeight="1" x14ac:dyDescent="0.2">
      <c r="A97" s="659"/>
      <c r="B97" s="732"/>
      <c r="C97" s="766"/>
      <c r="D97" s="346"/>
      <c r="E97" s="785"/>
      <c r="F97" s="776"/>
      <c r="G97" s="348"/>
      <c r="H97" s="54"/>
      <c r="I97" s="55"/>
      <c r="J97" s="512"/>
      <c r="K97" s="54"/>
      <c r="L97" s="55"/>
      <c r="M97" s="56"/>
      <c r="N97" s="54"/>
      <c r="O97" s="55"/>
      <c r="P97" s="56"/>
      <c r="Q97" s="251"/>
      <c r="R97" s="203"/>
      <c r="S97" s="203"/>
      <c r="T97" s="203"/>
      <c r="U97" s="849"/>
    </row>
    <row r="98" spans="1:27" ht="23.25" customHeight="1" x14ac:dyDescent="0.2">
      <c r="A98" s="441"/>
      <c r="B98" s="442"/>
      <c r="C98" s="233"/>
      <c r="D98" s="346"/>
      <c r="E98" s="786"/>
      <c r="F98" s="443" t="s">
        <v>144</v>
      </c>
      <c r="G98" s="252" t="s">
        <v>35</v>
      </c>
      <c r="H98" s="462">
        <v>0</v>
      </c>
      <c r="I98" s="642">
        <v>0</v>
      </c>
      <c r="J98" s="598"/>
      <c r="K98" s="462">
        <v>200</v>
      </c>
      <c r="L98" s="642">
        <v>200</v>
      </c>
      <c r="M98" s="599"/>
      <c r="N98" s="462"/>
      <c r="O98" s="255"/>
      <c r="P98" s="519"/>
      <c r="Q98" s="347" t="s">
        <v>141</v>
      </c>
      <c r="R98" s="600"/>
      <c r="S98" s="643">
        <v>1</v>
      </c>
      <c r="T98" s="192"/>
      <c r="U98" s="849"/>
    </row>
    <row r="99" spans="1:27" ht="19.5" customHeight="1" thickBot="1" x14ac:dyDescent="0.25">
      <c r="A99" s="238"/>
      <c r="B99" s="239"/>
      <c r="C99" s="363"/>
      <c r="D99" s="364"/>
      <c r="E99" s="235"/>
      <c r="F99" s="236"/>
      <c r="G99" s="112" t="s">
        <v>6</v>
      </c>
      <c r="H99" s="365">
        <f>SUM(H96:H98)</f>
        <v>9.8000000000000007</v>
      </c>
      <c r="I99" s="527">
        <f>SUM(I96:I98)</f>
        <v>9.8000000000000007</v>
      </c>
      <c r="J99" s="527">
        <f>SUM(J96:J98)</f>
        <v>0</v>
      </c>
      <c r="K99" s="365">
        <f t="shared" ref="K99:P99" si="5">SUM(K96:K98)</f>
        <v>200</v>
      </c>
      <c r="L99" s="527">
        <f t="shared" si="5"/>
        <v>200</v>
      </c>
      <c r="M99" s="527">
        <f t="shared" si="5"/>
        <v>0</v>
      </c>
      <c r="N99" s="365">
        <f t="shared" si="5"/>
        <v>0</v>
      </c>
      <c r="O99" s="527">
        <f t="shared" si="5"/>
        <v>0</v>
      </c>
      <c r="P99" s="513">
        <f t="shared" si="5"/>
        <v>0</v>
      </c>
      <c r="Q99" s="326"/>
      <c r="R99" s="257"/>
      <c r="S99" s="257"/>
      <c r="T99" s="257"/>
      <c r="U99" s="850"/>
    </row>
    <row r="100" spans="1:27" ht="14.25" customHeight="1" thickBot="1" x14ac:dyDescent="0.25">
      <c r="A100" s="103" t="s">
        <v>5</v>
      </c>
      <c r="B100" s="93" t="s">
        <v>36</v>
      </c>
      <c r="C100" s="817" t="s">
        <v>8</v>
      </c>
      <c r="D100" s="818"/>
      <c r="E100" s="818"/>
      <c r="F100" s="818"/>
      <c r="G100" s="818"/>
      <c r="H100" s="105">
        <f t="shared" ref="H100:P100" si="6">H99+H95+H88</f>
        <v>420</v>
      </c>
      <c r="I100" s="106">
        <f t="shared" si="6"/>
        <v>420</v>
      </c>
      <c r="J100" s="106">
        <f t="shared" si="6"/>
        <v>0</v>
      </c>
      <c r="K100" s="105">
        <f t="shared" si="6"/>
        <v>443</v>
      </c>
      <c r="L100" s="106">
        <f t="shared" si="6"/>
        <v>443</v>
      </c>
      <c r="M100" s="106">
        <f t="shared" si="6"/>
        <v>0</v>
      </c>
      <c r="N100" s="105">
        <f t="shared" si="6"/>
        <v>223</v>
      </c>
      <c r="O100" s="106">
        <f t="shared" si="6"/>
        <v>223</v>
      </c>
      <c r="P100" s="107">
        <f t="shared" si="6"/>
        <v>0</v>
      </c>
      <c r="Q100" s="734"/>
      <c r="R100" s="734"/>
      <c r="S100" s="734"/>
      <c r="T100" s="734"/>
      <c r="U100" s="735"/>
    </row>
    <row r="101" spans="1:27" ht="14.25" customHeight="1" thickBot="1" x14ac:dyDescent="0.25">
      <c r="A101" s="92" t="s">
        <v>5</v>
      </c>
      <c r="B101" s="759" t="s">
        <v>9</v>
      </c>
      <c r="C101" s="760"/>
      <c r="D101" s="760"/>
      <c r="E101" s="760"/>
      <c r="F101" s="760"/>
      <c r="G101" s="760"/>
      <c r="H101" s="240">
        <f t="shared" ref="H101:P101" si="7">H100+H69+H59</f>
        <v>1205.4000000000001</v>
      </c>
      <c r="I101" s="528">
        <f t="shared" si="7"/>
        <v>1205.4000000000001</v>
      </c>
      <c r="J101" s="528">
        <f t="shared" si="7"/>
        <v>0</v>
      </c>
      <c r="K101" s="240">
        <f t="shared" si="7"/>
        <v>1317.1</v>
      </c>
      <c r="L101" s="528">
        <f t="shared" si="7"/>
        <v>1317.1</v>
      </c>
      <c r="M101" s="528">
        <f t="shared" si="7"/>
        <v>0</v>
      </c>
      <c r="N101" s="240">
        <f t="shared" si="7"/>
        <v>581.9</v>
      </c>
      <c r="O101" s="528">
        <f t="shared" si="7"/>
        <v>581.9</v>
      </c>
      <c r="P101" s="520">
        <f t="shared" si="7"/>
        <v>0</v>
      </c>
      <c r="Q101" s="761"/>
      <c r="R101" s="761"/>
      <c r="S101" s="761"/>
      <c r="T101" s="761"/>
      <c r="U101" s="762"/>
    </row>
    <row r="102" spans="1:27" ht="14.25" customHeight="1" thickBot="1" x14ac:dyDescent="0.25">
      <c r="A102" s="117" t="s">
        <v>5</v>
      </c>
      <c r="B102" s="815" t="s">
        <v>31</v>
      </c>
      <c r="C102" s="816"/>
      <c r="D102" s="816"/>
      <c r="E102" s="816"/>
      <c r="F102" s="816"/>
      <c r="G102" s="816"/>
      <c r="H102" s="241">
        <f t="shared" ref="H102:P102" si="8">H101</f>
        <v>1205.4000000000001</v>
      </c>
      <c r="I102" s="529">
        <f t="shared" si="8"/>
        <v>1205.4000000000001</v>
      </c>
      <c r="J102" s="529">
        <f t="shared" si="8"/>
        <v>0</v>
      </c>
      <c r="K102" s="241">
        <f t="shared" si="8"/>
        <v>1317.1</v>
      </c>
      <c r="L102" s="529">
        <f t="shared" si="8"/>
        <v>1317.1</v>
      </c>
      <c r="M102" s="529">
        <f t="shared" si="8"/>
        <v>0</v>
      </c>
      <c r="N102" s="241">
        <f t="shared" si="8"/>
        <v>581.9</v>
      </c>
      <c r="O102" s="529">
        <f t="shared" si="8"/>
        <v>581.9</v>
      </c>
      <c r="P102" s="521">
        <f t="shared" si="8"/>
        <v>0</v>
      </c>
      <c r="Q102" s="787"/>
      <c r="R102" s="787"/>
      <c r="S102" s="787"/>
      <c r="T102" s="787"/>
      <c r="U102" s="788"/>
    </row>
    <row r="103" spans="1:27" s="119" customFormat="1" ht="17.25" customHeight="1" x14ac:dyDescent="0.2">
      <c r="A103" s="789"/>
      <c r="B103" s="789"/>
      <c r="C103" s="789"/>
      <c r="D103" s="789"/>
      <c r="E103" s="789"/>
      <c r="F103" s="789"/>
      <c r="G103" s="789"/>
      <c r="H103" s="789"/>
      <c r="I103" s="789"/>
      <c r="J103" s="789"/>
      <c r="K103" s="789"/>
      <c r="L103" s="789"/>
      <c r="M103" s="789"/>
      <c r="N103" s="789"/>
      <c r="O103" s="789"/>
      <c r="P103" s="789"/>
      <c r="Q103" s="789"/>
      <c r="R103" s="789"/>
      <c r="S103" s="789"/>
      <c r="T103" s="789"/>
      <c r="U103" s="789"/>
    </row>
    <row r="104" spans="1:27" s="120" customFormat="1" ht="14.25" customHeight="1" thickBot="1" x14ac:dyDescent="0.25">
      <c r="A104" s="790" t="s">
        <v>13</v>
      </c>
      <c r="B104" s="790"/>
      <c r="C104" s="790"/>
      <c r="D104" s="790"/>
      <c r="E104" s="790"/>
      <c r="F104" s="790"/>
      <c r="G104" s="790"/>
      <c r="H104" s="121"/>
      <c r="I104" s="121"/>
      <c r="J104" s="121"/>
      <c r="K104" s="121"/>
      <c r="L104" s="121"/>
      <c r="M104" s="121"/>
      <c r="N104" s="121"/>
      <c r="O104" s="121"/>
      <c r="P104" s="121"/>
      <c r="Q104" s="122"/>
      <c r="R104" s="122"/>
      <c r="S104" s="122"/>
      <c r="T104" s="122"/>
      <c r="U104" s="122"/>
      <c r="V104" s="119"/>
      <c r="W104" s="119"/>
      <c r="X104" s="119"/>
      <c r="Y104" s="119"/>
      <c r="Z104" s="119"/>
      <c r="AA104" s="119"/>
    </row>
    <row r="105" spans="1:27" ht="69" customHeight="1" thickBot="1" x14ac:dyDescent="0.25">
      <c r="A105" s="767" t="s">
        <v>10</v>
      </c>
      <c r="B105" s="768"/>
      <c r="C105" s="768"/>
      <c r="D105" s="768"/>
      <c r="E105" s="768"/>
      <c r="F105" s="768"/>
      <c r="G105" s="769"/>
      <c r="H105" s="533" t="s">
        <v>123</v>
      </c>
      <c r="I105" s="534" t="s">
        <v>163</v>
      </c>
      <c r="J105" s="535" t="s">
        <v>159</v>
      </c>
      <c r="K105" s="536" t="s">
        <v>84</v>
      </c>
      <c r="L105" s="534" t="s">
        <v>162</v>
      </c>
      <c r="M105" s="535" t="s">
        <v>159</v>
      </c>
      <c r="N105" s="536" t="s">
        <v>119</v>
      </c>
      <c r="O105" s="534" t="s">
        <v>164</v>
      </c>
      <c r="P105" s="535" t="s">
        <v>159</v>
      </c>
    </row>
    <row r="106" spans="1:27" ht="14.25" customHeight="1" x14ac:dyDescent="0.2">
      <c r="A106" s="770" t="s">
        <v>14</v>
      </c>
      <c r="B106" s="771"/>
      <c r="C106" s="771"/>
      <c r="D106" s="771"/>
      <c r="E106" s="771"/>
      <c r="F106" s="771"/>
      <c r="G106" s="772"/>
      <c r="H106" s="537">
        <f t="shared" ref="H106:P106" si="9">H107+H111+H112</f>
        <v>1205.4000000000001</v>
      </c>
      <c r="I106" s="545">
        <f t="shared" si="9"/>
        <v>1205.4000000000001</v>
      </c>
      <c r="J106" s="545">
        <f t="shared" si="9"/>
        <v>0</v>
      </c>
      <c r="K106" s="537">
        <f t="shared" si="9"/>
        <v>1317.1</v>
      </c>
      <c r="L106" s="545">
        <f t="shared" ca="1" si="9"/>
        <v>1317.1</v>
      </c>
      <c r="M106" s="545">
        <f t="shared" ca="1" si="9"/>
        <v>0</v>
      </c>
      <c r="N106" s="537">
        <f t="shared" si="9"/>
        <v>581.9</v>
      </c>
      <c r="O106" s="545">
        <f t="shared" si="9"/>
        <v>581.9</v>
      </c>
      <c r="P106" s="540">
        <f t="shared" si="9"/>
        <v>0</v>
      </c>
    </row>
    <row r="107" spans="1:27" ht="14.25" customHeight="1" x14ac:dyDescent="0.2">
      <c r="A107" s="812" t="s">
        <v>116</v>
      </c>
      <c r="B107" s="813"/>
      <c r="C107" s="813"/>
      <c r="D107" s="813"/>
      <c r="E107" s="813"/>
      <c r="F107" s="813"/>
      <c r="G107" s="814"/>
      <c r="H107" s="336">
        <f t="shared" ref="H107:P107" si="10">H108+H109+H110</f>
        <v>802.3</v>
      </c>
      <c r="I107" s="483">
        <f t="shared" si="10"/>
        <v>802.3</v>
      </c>
      <c r="J107" s="483">
        <f t="shared" si="10"/>
        <v>0</v>
      </c>
      <c r="K107" s="336">
        <f t="shared" si="10"/>
        <v>1317.1</v>
      </c>
      <c r="L107" s="483">
        <f t="shared" si="10"/>
        <v>1317.1</v>
      </c>
      <c r="M107" s="483">
        <f t="shared" si="10"/>
        <v>0</v>
      </c>
      <c r="N107" s="336">
        <f t="shared" si="10"/>
        <v>581.9</v>
      </c>
      <c r="O107" s="483">
        <f t="shared" si="10"/>
        <v>581.9</v>
      </c>
      <c r="P107" s="541">
        <f t="shared" si="10"/>
        <v>0</v>
      </c>
    </row>
    <row r="108" spans="1:27" ht="14.25" customHeight="1" x14ac:dyDescent="0.2">
      <c r="A108" s="809" t="s">
        <v>102</v>
      </c>
      <c r="B108" s="810"/>
      <c r="C108" s="810"/>
      <c r="D108" s="810"/>
      <c r="E108" s="810"/>
      <c r="F108" s="810"/>
      <c r="G108" s="811"/>
      <c r="H108" s="538">
        <f>SUMIF(G14:G102,"SB",H14:H102)</f>
        <v>780.7</v>
      </c>
      <c r="I108" s="546">
        <f>SUMIF(G14:G102,"SB",I14:I102)</f>
        <v>780.7</v>
      </c>
      <c r="J108" s="546">
        <f>SUMIF(G14:G102,"SB",J14:J102)</f>
        <v>0</v>
      </c>
      <c r="K108" s="538">
        <f>SUMIF(G12:G102,"SB",K12:K102)</f>
        <v>1224.0999999999999</v>
      </c>
      <c r="L108" s="546">
        <f>SUMIF(G12:G102,"SB",L12:L102)</f>
        <v>1224.0999999999999</v>
      </c>
      <c r="M108" s="546">
        <f>SUMIF(G12:G102,"SB",M12:M102)</f>
        <v>0</v>
      </c>
      <c r="N108" s="538">
        <f>SUMIF(G14:G102,"SB",N14:N102)</f>
        <v>581.9</v>
      </c>
      <c r="O108" s="546">
        <f>SUMIF(G14:G102,"SB",O14:O102)</f>
        <v>581.9</v>
      </c>
      <c r="P108" s="542">
        <f>SUMIF(G14:G102,"SB",P14:P102)</f>
        <v>0</v>
      </c>
      <c r="Q108" s="124"/>
    </row>
    <row r="109" spans="1:27" ht="27" customHeight="1" x14ac:dyDescent="0.2">
      <c r="A109" s="797" t="s">
        <v>122</v>
      </c>
      <c r="B109" s="798"/>
      <c r="C109" s="798"/>
      <c r="D109" s="798"/>
      <c r="E109" s="798"/>
      <c r="F109" s="798"/>
      <c r="G109" s="799"/>
      <c r="H109" s="538">
        <f>SUMIF(G10:G102,"SB(ES)",H10:H102)</f>
        <v>21.6</v>
      </c>
      <c r="I109" s="546">
        <f>SUMIF(G10:G102,"SB(ES)",I10:I102)</f>
        <v>21.6</v>
      </c>
      <c r="J109" s="546">
        <f>SUMIF(G10:G102,"SB(ES)",J10:J102)</f>
        <v>0</v>
      </c>
      <c r="K109" s="538">
        <f>SUMIF(G10:G103,"SB(ES)",K10:K103)</f>
        <v>0</v>
      </c>
      <c r="L109" s="546">
        <f>SUMIF(G10:G103,"SB(ES)",L10:L103)</f>
        <v>0</v>
      </c>
      <c r="M109" s="542">
        <f>L109-K109</f>
        <v>0</v>
      </c>
      <c r="N109" s="538">
        <f>SUMIF(G10:G103,"SB(ES)",N10:N103)</f>
        <v>0</v>
      </c>
      <c r="O109" s="546">
        <f>SUMIF(G10:G103,"SB(ES)",O10:O103)</f>
        <v>0</v>
      </c>
      <c r="P109" s="542">
        <f>SUMIF(G10:G103,"SB(ES)",P10:P103)</f>
        <v>0</v>
      </c>
      <c r="Q109" s="124"/>
    </row>
    <row r="110" spans="1:27" ht="14.25" customHeight="1" x14ac:dyDescent="0.2">
      <c r="A110" s="797" t="s">
        <v>129</v>
      </c>
      <c r="B110" s="798"/>
      <c r="C110" s="798"/>
      <c r="D110" s="798"/>
      <c r="E110" s="798"/>
      <c r="F110" s="798"/>
      <c r="G110" s="799"/>
      <c r="H110" s="538">
        <f>SUMIF(G10:G102,"SB(VB)",H10:H102)</f>
        <v>0</v>
      </c>
      <c r="I110" s="546">
        <f>SUMIF(G10:G102,"SB(VB)",I10:I102)</f>
        <v>0</v>
      </c>
      <c r="J110" s="546">
        <f>SUMIF(G10:G102,"SB(VB)",J10:J102)</f>
        <v>0</v>
      </c>
      <c r="K110" s="538">
        <f>SUMIF(G10:G104,"SB(VB)",K10:K104)</f>
        <v>93</v>
      </c>
      <c r="L110" s="546">
        <f>SUMIF(G10:G101,"SB(VB)",L10:L101)</f>
        <v>93</v>
      </c>
      <c r="M110" s="542">
        <f>L110-K110</f>
        <v>0</v>
      </c>
      <c r="N110" s="538">
        <f>SUMIF(G10:G104,"SB(ES)",N10:N104)</f>
        <v>0</v>
      </c>
      <c r="O110" s="546">
        <f>SUMIF(G10:G104,"SB(ES)",O10:O104)</f>
        <v>0</v>
      </c>
      <c r="P110" s="542">
        <f>SUMIF(G10:G104,"SB(ES)",P10:P104)</f>
        <v>0</v>
      </c>
      <c r="Q110" s="124"/>
    </row>
    <row r="111" spans="1:27" ht="14.25" customHeight="1" x14ac:dyDescent="0.2">
      <c r="A111" s="803" t="s">
        <v>103</v>
      </c>
      <c r="B111" s="804"/>
      <c r="C111" s="804"/>
      <c r="D111" s="804"/>
      <c r="E111" s="804"/>
      <c r="F111" s="804"/>
      <c r="G111" s="805"/>
      <c r="H111" s="237">
        <f>SUMIF(G10:G102,"SB(L)",H10:H102)</f>
        <v>109.9</v>
      </c>
      <c r="I111" s="547">
        <f>SUMIF(G14:G102,"SB(L)",I14:I102)</f>
        <v>109.9</v>
      </c>
      <c r="J111" s="547">
        <f>SUMIF(G14:G102,"SB(L)",J14:J102)</f>
        <v>0</v>
      </c>
      <c r="K111" s="237">
        <f>SUMIF(G10:G102,"SB(L)",K10:K102)</f>
        <v>0</v>
      </c>
      <c r="L111" s="547">
        <f ca="1">SUMIF(G9:G102,"SB(L)",L10:L102)</f>
        <v>0</v>
      </c>
      <c r="M111" s="543">
        <f ca="1">L111-K111</f>
        <v>0</v>
      </c>
      <c r="N111" s="237">
        <f>SUMIF(G10:G102,"SB(L)",N10:N102)</f>
        <v>0</v>
      </c>
      <c r="O111" s="547">
        <f>SUMIF(G10:G102,"SB(L)",O10:O102)</f>
        <v>0</v>
      </c>
      <c r="P111" s="543">
        <f>SUMIF(G10:G102,"SB(L)",P10:P102)</f>
        <v>0</v>
      </c>
      <c r="Q111" s="124"/>
    </row>
    <row r="112" spans="1:27" ht="14.25" customHeight="1" x14ac:dyDescent="0.2">
      <c r="A112" s="803" t="s">
        <v>105</v>
      </c>
      <c r="B112" s="804"/>
      <c r="C112" s="804"/>
      <c r="D112" s="804"/>
      <c r="E112" s="804"/>
      <c r="F112" s="804"/>
      <c r="G112" s="805"/>
      <c r="H112" s="237">
        <f>SUMIF(G10:G102,"SB(ŽPL)",H10:H102)</f>
        <v>293.2</v>
      </c>
      <c r="I112" s="547">
        <f>SUMIF(G10:G102,"SB(ŽPL)",I10:I102)</f>
        <v>293.2</v>
      </c>
      <c r="J112" s="547">
        <f>SUMIF(G10:G102,"SB(ŽPL)",J10:J102)</f>
        <v>0</v>
      </c>
      <c r="K112" s="237">
        <f>SUMIF(G10:G103,"SB(ŽPL)",K10:K103)</f>
        <v>0</v>
      </c>
      <c r="L112" s="547">
        <f>SUMIF(H10:H103,"SB(ŽPL)",L10:L103)</f>
        <v>0</v>
      </c>
      <c r="M112" s="543">
        <f>L112-K112</f>
        <v>0</v>
      </c>
      <c r="N112" s="237">
        <f>SUMIF(G10:G102,"SB(ŽPL)",N10:N102)</f>
        <v>0</v>
      </c>
      <c r="O112" s="547">
        <f>SUMIF(F10:F102,"SB(ŽPL)",O10:O102)</f>
        <v>0</v>
      </c>
      <c r="P112" s="543">
        <f>SUMIF(G10:G102,"SB(ŽPL)",P10:P102)</f>
        <v>0</v>
      </c>
      <c r="Q112" s="125"/>
    </row>
    <row r="113" spans="1:21" ht="14.25" customHeight="1" x14ac:dyDescent="0.2">
      <c r="A113" s="806" t="s">
        <v>15</v>
      </c>
      <c r="B113" s="807"/>
      <c r="C113" s="807"/>
      <c r="D113" s="807"/>
      <c r="E113" s="807"/>
      <c r="F113" s="807"/>
      <c r="G113" s="808"/>
      <c r="H113" s="539">
        <f t="shared" ref="H113:P113" si="11">SUM(H115:H117)</f>
        <v>0</v>
      </c>
      <c r="I113" s="548">
        <f t="shared" si="11"/>
        <v>0</v>
      </c>
      <c r="J113" s="548">
        <f t="shared" si="11"/>
        <v>0</v>
      </c>
      <c r="K113" s="539">
        <f t="shared" si="11"/>
        <v>0</v>
      </c>
      <c r="L113" s="548">
        <f t="shared" si="11"/>
        <v>0</v>
      </c>
      <c r="M113" s="548">
        <f t="shared" si="11"/>
        <v>0</v>
      </c>
      <c r="N113" s="539">
        <f t="shared" si="11"/>
        <v>0</v>
      </c>
      <c r="O113" s="548">
        <f t="shared" si="11"/>
        <v>0</v>
      </c>
      <c r="P113" s="544">
        <f t="shared" si="11"/>
        <v>0</v>
      </c>
    </row>
    <row r="114" spans="1:21" ht="14.25" customHeight="1" x14ac:dyDescent="0.2">
      <c r="A114" s="797" t="s">
        <v>104</v>
      </c>
      <c r="B114" s="798"/>
      <c r="C114" s="798"/>
      <c r="D114" s="798"/>
      <c r="E114" s="798"/>
      <c r="F114" s="798"/>
      <c r="G114" s="799"/>
      <c r="H114" s="538">
        <f>SUMIF(G10:G102,"ES",H10:H102)</f>
        <v>0</v>
      </c>
      <c r="I114" s="546">
        <f>SUMIF(G10:G102,"ES",I10:I102)</f>
        <v>0</v>
      </c>
      <c r="J114" s="546">
        <f>SUMIF(G10:G102,"ES",J10:J102)</f>
        <v>0</v>
      </c>
      <c r="K114" s="538">
        <f>SUMIF(G10:G102,"ES",K10:K102)</f>
        <v>0</v>
      </c>
      <c r="L114" s="546">
        <f>SUMIF(G10:G102,"ES",L10:L102)</f>
        <v>0</v>
      </c>
      <c r="M114" s="542">
        <f>L114-K114</f>
        <v>0</v>
      </c>
      <c r="N114" s="538">
        <f>SUMIF(G10:G102,"ES)",N10:N102)</f>
        <v>0</v>
      </c>
      <c r="O114" s="546">
        <f>SUMIF(F10:F102,"ES)",O10:O102)</f>
        <v>0</v>
      </c>
      <c r="P114" s="542">
        <f>SUMIF(G10:G102,"ES)",P10:P102)</f>
        <v>0</v>
      </c>
      <c r="Q114" s="124"/>
    </row>
    <row r="115" spans="1:21" ht="14.25" customHeight="1" x14ac:dyDescent="0.2">
      <c r="A115" s="800" t="s">
        <v>106</v>
      </c>
      <c r="B115" s="801"/>
      <c r="C115" s="801"/>
      <c r="D115" s="801"/>
      <c r="E115" s="801"/>
      <c r="F115" s="801"/>
      <c r="G115" s="802"/>
      <c r="H115" s="538">
        <f>SUMIF(G10:G102,"KVJUD",H10:H102)</f>
        <v>0</v>
      </c>
      <c r="I115" s="546">
        <f>SUMIF(G10:G102,"KVJUD",I10:I102)</f>
        <v>0</v>
      </c>
      <c r="J115" s="546">
        <f>SUMIF(G10:G102,"KVJUD",J10:J102)</f>
        <v>0</v>
      </c>
      <c r="K115" s="538">
        <f>SUMIF(G10:G102,"KVJUD",K10:K102)</f>
        <v>0</v>
      </c>
      <c r="L115" s="546">
        <f>SUMIF(G10:G102,"KVJUD",L10:L102)</f>
        <v>0</v>
      </c>
      <c r="M115" s="542">
        <f>L115-K115</f>
        <v>0</v>
      </c>
      <c r="N115" s="538">
        <f>SUMIF(G10:G102,"KVJUD",N10:N102)</f>
        <v>0</v>
      </c>
      <c r="O115" s="546">
        <f>SUMIF(F10:F102,"KVJUD",O10:O102)</f>
        <v>0</v>
      </c>
      <c r="P115" s="542">
        <f>SUMIF(G10:G102,"KVJUD",P10:P102)</f>
        <v>0</v>
      </c>
    </row>
    <row r="116" spans="1:21" ht="14.25" customHeight="1" x14ac:dyDescent="0.2">
      <c r="A116" s="800" t="s">
        <v>107</v>
      </c>
      <c r="B116" s="801"/>
      <c r="C116" s="801"/>
      <c r="D116" s="801"/>
      <c r="E116" s="801"/>
      <c r="F116" s="801"/>
      <c r="G116" s="802"/>
      <c r="H116" s="538">
        <f>SUMIF(G10:G102,"Kt",H10:H102)</f>
        <v>0</v>
      </c>
      <c r="I116" s="546">
        <f>SUMIF(G10:G102,"Kt",I10:I102)</f>
        <v>0</v>
      </c>
      <c r="J116" s="546">
        <f>SUMIF(G10:G102,"Kt",J10:J102)</f>
        <v>0</v>
      </c>
      <c r="K116" s="538">
        <f>SUMIF(G10:G102,"Kt",K10:K102)</f>
        <v>0</v>
      </c>
      <c r="L116" s="546">
        <f>SUMIF(G10:G102,"Kt",L10:L102)</f>
        <v>0</v>
      </c>
      <c r="M116" s="542">
        <f>L116-K116</f>
        <v>0</v>
      </c>
      <c r="N116" s="538">
        <f>SUMIF(G10:G102,"Kt",N10:N102)</f>
        <v>0</v>
      </c>
      <c r="O116" s="546">
        <f>SUMIF(F10:F102,"Kt",O10:O102)</f>
        <v>0</v>
      </c>
      <c r="P116" s="542">
        <f>SUMIF(G10:G102,"Kt",P10:P102)</f>
        <v>0</v>
      </c>
    </row>
    <row r="117" spans="1:21" ht="14.25" customHeight="1" x14ac:dyDescent="0.2">
      <c r="A117" s="791" t="s">
        <v>108</v>
      </c>
      <c r="B117" s="792"/>
      <c r="C117" s="792"/>
      <c r="D117" s="792"/>
      <c r="E117" s="792"/>
      <c r="F117" s="792"/>
      <c r="G117" s="793"/>
      <c r="H117" s="538">
        <f>SUMIF(G10:G102,"LRVB",H10:H102)</f>
        <v>0</v>
      </c>
      <c r="I117" s="546">
        <f>SUMIF(G10:G102,"LRVB",I10:I102)</f>
        <v>0</v>
      </c>
      <c r="J117" s="546">
        <f>SUMIF(G10:G102,"LRVB",J10:J102)</f>
        <v>0</v>
      </c>
      <c r="K117" s="538">
        <f>SUMIF(G10:G102,"LRVB",K10:K102)</f>
        <v>0</v>
      </c>
      <c r="L117" s="546">
        <f>SUMIF(G10:G102,"LRVB",L10:L102)</f>
        <v>0</v>
      </c>
      <c r="M117" s="542">
        <f>L117-K117</f>
        <v>0</v>
      </c>
      <c r="N117" s="538">
        <f>SUMIF(G10:G102,"LRVB",N10:N102)</f>
        <v>0</v>
      </c>
      <c r="O117" s="546">
        <f>SUMIF(F10:F102,"LRVB",O10:O102)</f>
        <v>0</v>
      </c>
      <c r="P117" s="542">
        <f>SUMIF(G10:G102,"LRVB",P10:P102)</f>
        <v>0</v>
      </c>
    </row>
    <row r="118" spans="1:21" ht="14.25" customHeight="1" thickBot="1" x14ac:dyDescent="0.25">
      <c r="A118" s="794" t="s">
        <v>16</v>
      </c>
      <c r="B118" s="795"/>
      <c r="C118" s="795"/>
      <c r="D118" s="795"/>
      <c r="E118" s="795"/>
      <c r="F118" s="795"/>
      <c r="G118" s="796"/>
      <c r="H118" s="147">
        <f t="shared" ref="H118:P118" si="12">H113+H106</f>
        <v>1205.4000000000001</v>
      </c>
      <c r="I118" s="148">
        <f t="shared" si="12"/>
        <v>1205.4000000000001</v>
      </c>
      <c r="J118" s="148">
        <f t="shared" si="12"/>
        <v>0</v>
      </c>
      <c r="K118" s="147">
        <f t="shared" si="12"/>
        <v>1317.1</v>
      </c>
      <c r="L118" s="148">
        <f t="shared" ca="1" si="12"/>
        <v>1317.1</v>
      </c>
      <c r="M118" s="148">
        <f t="shared" ca="1" si="12"/>
        <v>0</v>
      </c>
      <c r="N118" s="147">
        <f t="shared" si="12"/>
        <v>581.9</v>
      </c>
      <c r="O118" s="148">
        <f t="shared" si="12"/>
        <v>581.9</v>
      </c>
      <c r="P118" s="345">
        <f t="shared" si="12"/>
        <v>0</v>
      </c>
      <c r="Q118" s="33"/>
      <c r="R118" s="33"/>
      <c r="S118" s="33"/>
      <c r="T118" s="33"/>
      <c r="U118" s="33"/>
    </row>
    <row r="119" spans="1:21" x14ac:dyDescent="0.2">
      <c r="A119" s="33"/>
      <c r="B119" s="33"/>
      <c r="C119" s="33"/>
      <c r="D119" s="33"/>
      <c r="E119" s="33"/>
      <c r="F119" s="33"/>
      <c r="G119" s="60"/>
      <c r="H119" s="155"/>
      <c r="I119" s="155"/>
      <c r="J119" s="155"/>
      <c r="K119" s="155"/>
      <c r="L119" s="155"/>
      <c r="M119" s="155"/>
      <c r="N119" s="155"/>
      <c r="O119" s="155"/>
      <c r="P119" s="155"/>
      <c r="Q119" s="60"/>
      <c r="R119" s="33"/>
      <c r="S119" s="33"/>
      <c r="T119" s="33"/>
      <c r="U119" s="33"/>
    </row>
    <row r="120" spans="1:21" x14ac:dyDescent="0.2">
      <c r="A120" s="33"/>
      <c r="B120" s="33"/>
      <c r="C120" s="33"/>
      <c r="D120" s="33"/>
      <c r="E120" s="33"/>
      <c r="F120" s="33"/>
      <c r="G120" s="60"/>
      <c r="H120" s="155"/>
      <c r="I120" s="551"/>
      <c r="J120" s="549"/>
      <c r="K120" s="549"/>
      <c r="L120" s="549"/>
      <c r="M120" s="549"/>
      <c r="N120" s="551"/>
      <c r="O120" s="551"/>
      <c r="P120" s="551"/>
      <c r="Q120" s="60"/>
      <c r="R120" s="33"/>
      <c r="S120" s="33"/>
      <c r="T120" s="33"/>
      <c r="U120" s="33"/>
    </row>
    <row r="121" spans="1:21" x14ac:dyDescent="0.2">
      <c r="G121" s="156"/>
      <c r="H121" s="119"/>
      <c r="I121" s="119"/>
      <c r="J121" s="119"/>
      <c r="K121" s="157"/>
      <c r="L121" s="157"/>
      <c r="M121" s="157"/>
      <c r="N121" s="157"/>
      <c r="O121" s="157"/>
      <c r="P121" s="157"/>
      <c r="Q121" s="119"/>
    </row>
    <row r="122" spans="1:21" x14ac:dyDescent="0.2">
      <c r="G122" s="156"/>
      <c r="H122" s="119"/>
      <c r="I122" s="119"/>
      <c r="J122" s="119"/>
      <c r="K122" s="119"/>
      <c r="L122" s="119"/>
      <c r="M122" s="119"/>
      <c r="N122" s="119"/>
      <c r="O122" s="119"/>
      <c r="P122" s="119"/>
      <c r="Q122" s="119"/>
    </row>
    <row r="123" spans="1:21" x14ac:dyDescent="0.2">
      <c r="H123" s="126"/>
      <c r="I123" s="126"/>
      <c r="J123" s="126"/>
      <c r="K123" s="126"/>
      <c r="L123" s="126"/>
      <c r="M123" s="126"/>
      <c r="N123" s="126"/>
      <c r="O123" s="126"/>
      <c r="P123" s="126"/>
    </row>
  </sheetData>
  <mergeCells count="136">
    <mergeCell ref="D3:Q3"/>
    <mergeCell ref="A4:T4"/>
    <mergeCell ref="A5:T5"/>
    <mergeCell ref="Q6:T6"/>
    <mergeCell ref="A7:A9"/>
    <mergeCell ref="B7:B9"/>
    <mergeCell ref="C7:C9"/>
    <mergeCell ref="D7:D9"/>
    <mergeCell ref="E7:E9"/>
    <mergeCell ref="F7:F9"/>
    <mergeCell ref="M7:M9"/>
    <mergeCell ref="P7:P9"/>
    <mergeCell ref="Q7:T7"/>
    <mergeCell ref="Q8:Q9"/>
    <mergeCell ref="R8:T8"/>
    <mergeCell ref="G7:G9"/>
    <mergeCell ref="H7:H9"/>
    <mergeCell ref="I7:I9"/>
    <mergeCell ref="J7:J9"/>
    <mergeCell ref="K7:K9"/>
    <mergeCell ref="L7:L9"/>
    <mergeCell ref="N7:N9"/>
    <mergeCell ref="O7:O9"/>
    <mergeCell ref="A115:G115"/>
    <mergeCell ref="A116:G116"/>
    <mergeCell ref="A117:G117"/>
    <mergeCell ref="A118:G118"/>
    <mergeCell ref="A109:G109"/>
    <mergeCell ref="A110:G110"/>
    <mergeCell ref="A111:G111"/>
    <mergeCell ref="A112:G112"/>
    <mergeCell ref="A113:G113"/>
    <mergeCell ref="A114:G114"/>
    <mergeCell ref="A103:U103"/>
    <mergeCell ref="A104:G104"/>
    <mergeCell ref="A105:G105"/>
    <mergeCell ref="A106:G106"/>
    <mergeCell ref="A107:G107"/>
    <mergeCell ref="A108:G108"/>
    <mergeCell ref="C100:G100"/>
    <mergeCell ref="Q100:U100"/>
    <mergeCell ref="B101:G101"/>
    <mergeCell ref="Q101:U101"/>
    <mergeCell ref="B102:G102"/>
    <mergeCell ref="Q102:U102"/>
    <mergeCell ref="F86:F87"/>
    <mergeCell ref="A96:A97"/>
    <mergeCell ref="B96:B97"/>
    <mergeCell ref="C96:C97"/>
    <mergeCell ref="E96:E98"/>
    <mergeCell ref="F96:F97"/>
    <mergeCell ref="C70:U70"/>
    <mergeCell ref="D71:D72"/>
    <mergeCell ref="D75:D76"/>
    <mergeCell ref="E75:E76"/>
    <mergeCell ref="D77:D78"/>
    <mergeCell ref="A86:A87"/>
    <mergeCell ref="B86:B87"/>
    <mergeCell ref="C86:C87"/>
    <mergeCell ref="D86:D87"/>
    <mergeCell ref="E86:E87"/>
    <mergeCell ref="U91:U92"/>
    <mergeCell ref="U96:U99"/>
    <mergeCell ref="U86:U87"/>
    <mergeCell ref="A65:A66"/>
    <mergeCell ref="B65:B66"/>
    <mergeCell ref="C65:C66"/>
    <mergeCell ref="D65:D66"/>
    <mergeCell ref="C69:G69"/>
    <mergeCell ref="Q69:U69"/>
    <mergeCell ref="C59:G59"/>
    <mergeCell ref="Q59:U59"/>
    <mergeCell ref="C60:U60"/>
    <mergeCell ref="A62:A63"/>
    <mergeCell ref="B62:B63"/>
    <mergeCell ref="C62:C63"/>
    <mergeCell ref="D62:D63"/>
    <mergeCell ref="E62:E63"/>
    <mergeCell ref="F62:F63"/>
    <mergeCell ref="U65:U66"/>
    <mergeCell ref="F37:F38"/>
    <mergeCell ref="D37:D38"/>
    <mergeCell ref="D45:D46"/>
    <mergeCell ref="Q45:Q46"/>
    <mergeCell ref="D48:D49"/>
    <mergeCell ref="Q48:Q49"/>
    <mergeCell ref="A56:A57"/>
    <mergeCell ref="B56:B57"/>
    <mergeCell ref="C56:C57"/>
    <mergeCell ref="E56:E57"/>
    <mergeCell ref="F56:F57"/>
    <mergeCell ref="Q56:Q57"/>
    <mergeCell ref="U40:U42"/>
    <mergeCell ref="U37:U39"/>
    <mergeCell ref="D25:D26"/>
    <mergeCell ref="E25:E26"/>
    <mergeCell ref="A33:A34"/>
    <mergeCell ref="B33:B34"/>
    <mergeCell ref="C33:C34"/>
    <mergeCell ref="D33:D34"/>
    <mergeCell ref="E33:E34"/>
    <mergeCell ref="A40:A44"/>
    <mergeCell ref="B40:B44"/>
    <mergeCell ref="C40:C44"/>
    <mergeCell ref="D43:D44"/>
    <mergeCell ref="E43:E44"/>
    <mergeCell ref="F33:F34"/>
    <mergeCell ref="A35:A36"/>
    <mergeCell ref="B35:B36"/>
    <mergeCell ref="C35:C36"/>
    <mergeCell ref="E35:E36"/>
    <mergeCell ref="F35:F36"/>
    <mergeCell ref="A37:A38"/>
    <mergeCell ref="B37:B38"/>
    <mergeCell ref="C37:C38"/>
    <mergeCell ref="E37:E38"/>
    <mergeCell ref="A23:A24"/>
    <mergeCell ref="B23:B24"/>
    <mergeCell ref="C23:C24"/>
    <mergeCell ref="D23:D24"/>
    <mergeCell ref="E23:E24"/>
    <mergeCell ref="D30:D31"/>
    <mergeCell ref="A10:U10"/>
    <mergeCell ref="A11:U11"/>
    <mergeCell ref="F23:F24"/>
    <mergeCell ref="B12:U12"/>
    <mergeCell ref="C13:U13"/>
    <mergeCell ref="D18:D19"/>
    <mergeCell ref="Q18:Q19"/>
    <mergeCell ref="D21:D22"/>
    <mergeCell ref="E21:E22"/>
    <mergeCell ref="Q21:Q22"/>
    <mergeCell ref="R21:R22"/>
    <mergeCell ref="S21:S22"/>
    <mergeCell ref="U21:U22"/>
    <mergeCell ref="U29:U30"/>
  </mergeCells>
  <printOptions horizontalCentered="1"/>
  <pageMargins left="0.19685039370078741" right="0.19685039370078741" top="0.59055118110236227" bottom="0" header="0" footer="0"/>
  <pageSetup paperSize="9" scale="59" orientation="landscape" r:id="rId1"/>
  <rowBreaks count="3" manualBreakCount="3">
    <brk id="36" max="20" man="1"/>
    <brk id="70" max="20" man="1"/>
    <brk id="103"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879" t="s">
        <v>18</v>
      </c>
      <c r="B1" s="879"/>
    </row>
    <row r="2" spans="1:2" ht="31.5" x14ac:dyDescent="0.25">
      <c r="A2" s="2" t="s">
        <v>3</v>
      </c>
      <c r="B2" s="1" t="s">
        <v>17</v>
      </c>
    </row>
    <row r="3" spans="1:2" ht="15.75" customHeight="1" x14ac:dyDescent="0.25">
      <c r="A3" s="2" t="s">
        <v>19</v>
      </c>
      <c r="B3" s="1" t="s">
        <v>20</v>
      </c>
    </row>
    <row r="4" spans="1:2" ht="15.75" customHeight="1" x14ac:dyDescent="0.25">
      <c r="A4" s="2" t="s">
        <v>21</v>
      </c>
      <c r="B4" s="1" t="s">
        <v>22</v>
      </c>
    </row>
    <row r="5" spans="1:2" ht="15.75" customHeight="1" x14ac:dyDescent="0.25">
      <c r="A5" s="2" t="s">
        <v>23</v>
      </c>
      <c r="B5" s="1" t="s">
        <v>24</v>
      </c>
    </row>
    <row r="6" spans="1:2" ht="15.75" customHeight="1" x14ac:dyDescent="0.25">
      <c r="A6" s="2" t="s">
        <v>25</v>
      </c>
      <c r="B6" s="1" t="s">
        <v>26</v>
      </c>
    </row>
    <row r="7" spans="1:2" ht="15.75" customHeight="1" x14ac:dyDescent="0.25">
      <c r="A7" s="2" t="s">
        <v>27</v>
      </c>
      <c r="B7" s="1" t="s">
        <v>28</v>
      </c>
    </row>
    <row r="8" spans="1:2" ht="15.75" customHeight="1" x14ac:dyDescent="0.25">
      <c r="A8" s="2" t="s">
        <v>29</v>
      </c>
      <c r="B8" s="1" t="s">
        <v>30</v>
      </c>
    </row>
    <row r="9" spans="1:2" ht="15.75" customHeight="1" x14ac:dyDescent="0.25"/>
    <row r="10" spans="1:2" ht="15.75" customHeight="1" x14ac:dyDescent="0.25">
      <c r="A10" s="880" t="s">
        <v>34</v>
      </c>
      <c r="B10" s="880"/>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1 programa</vt:lpstr>
      <vt:lpstr>Lyginamasis variantas</vt:lpstr>
      <vt:lpstr>Asignavimų valdytojų kodai</vt:lpstr>
      <vt:lpstr>'1 programa'!Print_Area</vt:lpstr>
      <vt:lpstr>'Lyginamasis variantas'!Print_Area</vt:lpstr>
      <vt:lpstr>'1 programa'!Print_Titles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2018-10-03T13:29:52Z</cp:lastPrinted>
  <dcterms:created xsi:type="dcterms:W3CDTF">2007-07-27T10:32:34Z</dcterms:created>
  <dcterms:modified xsi:type="dcterms:W3CDTF">2018-10-26T11:11:13Z</dcterms:modified>
</cp:coreProperties>
</file>