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MVP PLANAI\2018 MVP\II KEITIMAS\Įsakymas intranetui\"/>
    </mc:Choice>
  </mc:AlternateContent>
  <bookViews>
    <workbookView xWindow="30" yWindow="1905" windowWidth="23010" windowHeight="9480"/>
  </bookViews>
  <sheets>
    <sheet name="2018 MVP" sheetId="8" r:id="rId1"/>
    <sheet name="Lyginamasis variantas" sheetId="13" r:id="rId2"/>
    <sheet name="Asignavimų valdytojų kodai" sheetId="3" state="hidden" r:id="rId3"/>
  </sheets>
  <definedNames>
    <definedName name="_xlnm.Print_Area" localSheetId="0">'2018 MVP'!$A$1:$M$115</definedName>
    <definedName name="_xlnm.Print_Area" localSheetId="1">'Lyginamasis variantas'!$A$1:$O$111</definedName>
    <definedName name="_xlnm.Print_Titles" localSheetId="0">'2018 MVP'!$10:$12</definedName>
    <definedName name="_xlnm.Print_Titles" localSheetId="1">'Lyginamasis variantas'!$7:$9</definedName>
  </definedNames>
  <calcPr calcId="162913" fullPrecision="0"/>
</workbook>
</file>

<file path=xl/calcChain.xml><?xml version="1.0" encoding="utf-8"?>
<calcChain xmlns="http://schemas.openxmlformats.org/spreadsheetml/2006/main">
  <c r="K60" i="13" l="1"/>
  <c r="K84" i="8" l="1"/>
  <c r="L81" i="13"/>
  <c r="L90" i="13" l="1"/>
  <c r="L86" i="13"/>
  <c r="K69" i="8" l="1"/>
  <c r="K81" i="8" s="1"/>
  <c r="L66" i="13"/>
  <c r="M78" i="13" l="1"/>
  <c r="L75" i="13"/>
  <c r="L78" i="13" s="1"/>
  <c r="K40" i="8" l="1"/>
  <c r="M37" i="13" l="1"/>
  <c r="L27" i="13"/>
  <c r="M35" i="13"/>
  <c r="K64" i="8" l="1"/>
  <c r="K63" i="8"/>
  <c r="L60" i="13"/>
  <c r="L61" i="13" s="1"/>
  <c r="L37" i="13" l="1"/>
  <c r="K37" i="13"/>
  <c r="M110" i="13" l="1"/>
  <c r="M109" i="13"/>
  <c r="M108" i="13"/>
  <c r="M107" i="13"/>
  <c r="M105" i="13"/>
  <c r="M104" i="13"/>
  <c r="M103" i="13"/>
  <c r="M102" i="13"/>
  <c r="M101" i="13"/>
  <c r="L110" i="13" l="1"/>
  <c r="L109" i="13"/>
  <c r="L108" i="13"/>
  <c r="L107" i="13"/>
  <c r="L105" i="13"/>
  <c r="L104" i="13"/>
  <c r="L103" i="13"/>
  <c r="L102" i="13"/>
  <c r="L101" i="13"/>
  <c r="M90" i="13"/>
  <c r="M86" i="13"/>
  <c r="M61" i="13"/>
  <c r="M62" i="13" s="1"/>
  <c r="M51" i="13"/>
  <c r="M52" i="13" s="1"/>
  <c r="L62" i="13"/>
  <c r="L51" i="13"/>
  <c r="M91" i="13" l="1"/>
  <c r="L91" i="13"/>
  <c r="L52" i="13"/>
  <c r="L92" i="13" l="1"/>
  <c r="L93" i="13" s="1"/>
  <c r="M92" i="13"/>
  <c r="M93" i="13" s="1"/>
  <c r="M106" i="13"/>
  <c r="M100" i="13" l="1"/>
  <c r="M99" i="13" s="1"/>
  <c r="M111" i="13" s="1"/>
  <c r="K110" i="13" l="1"/>
  <c r="K109" i="13"/>
  <c r="K108" i="13"/>
  <c r="K107" i="13"/>
  <c r="K105" i="13"/>
  <c r="K104" i="13"/>
  <c r="K103" i="13"/>
  <c r="K102" i="13"/>
  <c r="K101" i="13"/>
  <c r="K90" i="13"/>
  <c r="K86" i="13"/>
  <c r="K78" i="13"/>
  <c r="K61" i="13"/>
  <c r="K62" i="13" s="1"/>
  <c r="K51" i="13"/>
  <c r="K54" i="8"/>
  <c r="K100" i="13" l="1"/>
  <c r="K99" i="13" s="1"/>
  <c r="K91" i="13"/>
  <c r="K52" i="13"/>
  <c r="K106" i="13"/>
  <c r="K111" i="13" l="1"/>
  <c r="K92" i="13"/>
  <c r="K93" i="13" l="1"/>
  <c r="L100" i="13" l="1"/>
  <c r="L99" i="13" s="1"/>
  <c r="L106" i="13"/>
  <c r="L111" i="13" l="1"/>
  <c r="K89" i="8" l="1"/>
  <c r="K93" i="8" l="1"/>
  <c r="K94" i="8" l="1"/>
  <c r="K55" i="8" l="1"/>
  <c r="K65" i="8" l="1"/>
  <c r="K105" i="8"/>
  <c r="K103" i="8"/>
  <c r="K95" i="8" l="1"/>
  <c r="K96" i="8" s="1"/>
  <c r="K104" i="8" l="1"/>
  <c r="K106" i="8"/>
  <c r="K107" i="8"/>
  <c r="K110" i="8"/>
  <c r="K109" i="8"/>
  <c r="K111" i="8" l="1"/>
  <c r="K102" i="8" l="1"/>
  <c r="K101" i="8" s="1"/>
  <c r="K112" i="8" l="1"/>
  <c r="K108" i="8" s="1"/>
  <c r="K113" i="8" s="1"/>
</calcChain>
</file>

<file path=xl/comments1.xml><?xml version="1.0" encoding="utf-8"?>
<comments xmlns="http://schemas.openxmlformats.org/spreadsheetml/2006/main">
  <authors>
    <author>Audra Cepiene</author>
  </authors>
  <commentList>
    <comment ref="J18" authorId="0" shapeId="0">
      <text>
        <r>
          <rPr>
            <b/>
            <sz val="9"/>
            <color indexed="81"/>
            <rFont val="Tahoma"/>
            <family val="2"/>
            <charset val="186"/>
          </rPr>
          <t>ŽP</t>
        </r>
        <r>
          <rPr>
            <sz val="9"/>
            <color indexed="81"/>
            <rFont val="Tahoma"/>
            <family val="2"/>
            <charset val="186"/>
          </rPr>
          <t xml:space="preserve">
</t>
        </r>
      </text>
    </comment>
    <comment ref="F21" authorId="0" shapeId="0">
      <text>
        <r>
          <rPr>
            <sz val="9"/>
            <color indexed="81"/>
            <rFont val="Tahoma"/>
            <family val="2"/>
            <charset val="186"/>
          </rPr>
          <t>2.1.2.1.Parengti Klaipėdos miesto susisiekimo plėtros studiją ir darnaus judumo planą</t>
        </r>
      </text>
    </comment>
    <comment ref="J23" authorId="0" shapeId="0">
      <text>
        <r>
          <rPr>
            <b/>
            <sz val="9"/>
            <color indexed="81"/>
            <rFont val="Tahoma"/>
            <family val="2"/>
            <charset val="186"/>
          </rPr>
          <t>ŽP</t>
        </r>
        <r>
          <rPr>
            <sz val="9"/>
            <color indexed="81"/>
            <rFont val="Tahoma"/>
            <family val="2"/>
            <charset val="186"/>
          </rPr>
          <t xml:space="preserve">
</t>
        </r>
      </text>
    </comment>
    <comment ref="J25" authorId="0" shapeId="0">
      <text>
        <r>
          <rPr>
            <b/>
            <sz val="9"/>
            <color indexed="81"/>
            <rFont val="Tahoma"/>
            <family val="2"/>
            <charset val="186"/>
          </rPr>
          <t>ŽP</t>
        </r>
        <r>
          <rPr>
            <sz val="9"/>
            <color indexed="81"/>
            <rFont val="Tahoma"/>
            <family val="2"/>
            <charset val="186"/>
          </rPr>
          <t xml:space="preserve">
</t>
        </r>
      </text>
    </comment>
    <comment ref="J27" authorId="0" shapeId="0">
      <text>
        <r>
          <rPr>
            <b/>
            <sz val="9"/>
            <color indexed="81"/>
            <rFont val="Tahoma"/>
            <family val="2"/>
            <charset val="186"/>
          </rPr>
          <t>ŽP</t>
        </r>
        <r>
          <rPr>
            <sz val="9"/>
            <color indexed="81"/>
            <rFont val="Tahoma"/>
            <family val="2"/>
            <charset val="186"/>
          </rPr>
          <t xml:space="preserve">
</t>
        </r>
      </text>
    </comment>
    <comment ref="J29" authorId="0" shapeId="0">
      <text>
        <r>
          <rPr>
            <b/>
            <sz val="9"/>
            <color indexed="81"/>
            <rFont val="Tahoma"/>
            <family val="2"/>
            <charset val="186"/>
          </rPr>
          <t>ŽP</t>
        </r>
        <r>
          <rPr>
            <sz val="9"/>
            <color indexed="81"/>
            <rFont val="Tahoma"/>
            <family val="2"/>
            <charset val="186"/>
          </rPr>
          <t xml:space="preserve">
</t>
        </r>
      </text>
    </comment>
    <comment ref="J30" authorId="0" shapeId="0">
      <text>
        <r>
          <rPr>
            <b/>
            <sz val="9"/>
            <color indexed="81"/>
            <rFont val="Tahoma"/>
            <family val="2"/>
            <charset val="186"/>
          </rPr>
          <t>ŽP</t>
        </r>
        <r>
          <rPr>
            <sz val="9"/>
            <color indexed="81"/>
            <rFont val="Tahoma"/>
            <family val="2"/>
            <charset val="186"/>
          </rPr>
          <t xml:space="preserve">
</t>
        </r>
      </text>
    </comment>
    <comment ref="J31" authorId="0" shapeId="0">
      <text>
        <r>
          <rPr>
            <b/>
            <sz val="9"/>
            <color indexed="81"/>
            <rFont val="Tahoma"/>
            <family val="2"/>
            <charset val="186"/>
          </rPr>
          <t>ŽP</t>
        </r>
        <r>
          <rPr>
            <sz val="9"/>
            <color indexed="81"/>
            <rFont val="Tahoma"/>
            <family val="2"/>
            <charset val="186"/>
          </rPr>
          <t xml:space="preserve">
</t>
        </r>
      </text>
    </comment>
    <comment ref="J42" authorId="0" shapeId="0">
      <text>
        <r>
          <rPr>
            <b/>
            <sz val="9"/>
            <color indexed="81"/>
            <rFont val="Tahoma"/>
            <family val="2"/>
            <charset val="186"/>
          </rPr>
          <t>ŽP</t>
        </r>
        <r>
          <rPr>
            <sz val="9"/>
            <color indexed="81"/>
            <rFont val="Tahoma"/>
            <family val="2"/>
            <charset val="186"/>
          </rPr>
          <t xml:space="preserve">
</t>
        </r>
      </text>
    </comment>
    <comment ref="J47" authorId="0" shapeId="0">
      <text>
        <r>
          <rPr>
            <b/>
            <sz val="9"/>
            <color indexed="81"/>
            <rFont val="Tahoma"/>
            <family val="2"/>
            <charset val="186"/>
          </rPr>
          <t>ŽP</t>
        </r>
        <r>
          <rPr>
            <sz val="9"/>
            <color indexed="81"/>
            <rFont val="Tahoma"/>
            <family val="2"/>
            <charset val="186"/>
          </rPr>
          <t xml:space="preserve">
</t>
        </r>
      </text>
    </comment>
    <comment ref="M49" authorId="0" shapeId="0">
      <text>
        <r>
          <rPr>
            <sz val="9"/>
            <color indexed="81"/>
            <rFont val="Tahoma"/>
            <family val="2"/>
            <charset val="186"/>
          </rPr>
          <t xml:space="preserve">Planuojama įsigyti 16 vnt. garažų, kurie trukdo Pylimo gatvės tiesimui. Įsigijimo vertė paskaičiuota pagal Nekilnojamojo turto registro pateikiamas vidutines rinkos vertes 2018-01-01 dienai.
</t>
        </r>
      </text>
    </comment>
    <comment ref="M50" authorId="0" shapeId="0">
      <text>
        <r>
          <rPr>
            <sz val="9"/>
            <color indexed="81"/>
            <rFont val="Tahoma"/>
            <family val="2"/>
            <charset val="186"/>
          </rPr>
          <t xml:space="preserve">Planuojama įsigyti 2 garažus, kurie nuosavybės teise priklauso 2 fiziniams asmenims. </t>
        </r>
      </text>
    </comment>
    <comment ref="M51" authorId="0" shapeId="0">
      <text>
        <r>
          <rPr>
            <sz val="9"/>
            <color indexed="81"/>
            <rFont val="Tahoma"/>
            <family val="2"/>
            <charset val="186"/>
          </rPr>
          <t>Numatoma apimti visuomenės poreikiams:
Danės g. 6 – paimama 0,0253 ha sklypo dalis;  Bangų g. 11 (visas sklypas) ir Gluosnių skg. 6 (dalis sklypo) – paimama 0,06 ha žemės sklypo, gyvenamasis namas su negyvenamosiomis patalpomis (332,51 m2  bendro ploto)</t>
        </r>
      </text>
    </comment>
    <comment ref="E52" authorId="0" shapeId="0">
      <text>
        <r>
          <rPr>
            <sz val="9"/>
            <color indexed="81"/>
            <rFont val="Tahoma"/>
            <family val="2"/>
            <charset val="186"/>
          </rPr>
          <t xml:space="preserve">1. Pagal Klaipėdos miesto tarybos 2008-02-28 sprendimu Nr. T2-47 patvirtinto Kelio nuo Medelyno g. per Labrenciškės gyvenvietę į Girulius detaliojo plano sprendinius numatyta tiesti naują gatvę, sujungsiančią Medelyno g. su Pamario g. 
Gatvė bus tiesiama per šiuo metu miško paskirties žemę, kurią reikia Lietuvos Respublikos Vyriausybės nustatyta tvarka paversti kitomis naudmenomis, kompensuojant miško vertę pinigais. Lietuvos Respublikos aplinkos ministerijos Valstybinės miškų tarnyba apskaičiavo piniginę kompensaciją už miško žemės pavertimą kitomis naudmenomis – 132 000 Eur. Rengiamas kelio techninis projektas, kuris galės būti įgyvendinamas tik sumokėjus į valstybės biudžetą apskaičiuotą piniginę kompensaciją ir įregistravus  kitos paskirties žemės sklypą nekilnojamojo turto registre.
           2. Pagal Klaipėdos miesto tarybos 2008-04-04 sprendimu Nr. T2-115 patvirtinto Pamario g. rekonstrukcijos su gretimų teritorijų rekreacine infrastruktūra detaliojo plano sprendinius numatyta rekonstruoti Pamario g., įrengiant automobilių stovėjimo aikšteles. Gatvės platinimui ir aikštelių įrengimui miško žemę reikia paversti kitomis naudmenomis, už kurią paskaičiuota piniginė kompensacija – 307145 Eur.  Rengiamas gatvės rekonstrukcijos techninis projektas, kurį įgyvendinti bus galima tik pervedus į Valstybės biudžetą piniginę kompensaciją, įregistravus kitos paskirties žemės sklypą Nekilnojamojo turto registre.   
           3. Pagal parengtą Girulių detalųjį planą yra numatyta įrengti automobilių stovėjimo aikštelę prie Stovyklos g., rekonstruoti Skautų g. tęsinį iki Stovyklos g., išplatinant iki 10 m pločio,  taip pat nutiesti D1 kategorijos Rasytės g. tęsinį iki sankryžos su Šlaito g. .tam reikia paversti miško žemę kitomis naudmenomis (lėšos planuojamos 2018 m.).  
</t>
        </r>
      </text>
    </comment>
    <comment ref="J52" authorId="0" shapeId="0">
      <text>
        <r>
          <rPr>
            <b/>
            <sz val="9"/>
            <color indexed="81"/>
            <rFont val="Tahoma"/>
            <family val="2"/>
            <charset val="186"/>
          </rPr>
          <t>ŽP</t>
        </r>
        <r>
          <rPr>
            <sz val="9"/>
            <color indexed="81"/>
            <rFont val="Tahoma"/>
            <family val="2"/>
            <charset val="186"/>
          </rPr>
          <t xml:space="preserve">
</t>
        </r>
      </text>
    </comment>
    <comment ref="L78" authorId="0" shapeId="0">
      <text>
        <r>
          <rPr>
            <sz val="9"/>
            <color indexed="81"/>
            <rFont val="Tahoma"/>
            <family val="2"/>
            <charset val="186"/>
          </rPr>
          <t>Planuojamos lėšos dėl  nenumatytų darbų kai reikalinga atlikti archeologinius tyrinėjimus</t>
        </r>
      </text>
    </comment>
    <comment ref="F82" authorId="0" shapeId="0">
      <text>
        <r>
          <rPr>
            <b/>
            <sz val="9"/>
            <color indexed="81"/>
            <rFont val="Tahoma"/>
            <family val="2"/>
            <charset val="186"/>
          </rPr>
          <t xml:space="preserve">P.2.4.3.2. </t>
        </r>
        <r>
          <rPr>
            <sz val="9"/>
            <color indexed="81"/>
            <rFont val="Tahoma"/>
            <family val="2"/>
            <charset val="186"/>
          </rPr>
          <t>Vykdant kultūros paveldo prevencinę apsaugą tvarkyti savivaldybės kultūros paveldo objektus, skatinti kultūros paveldo objektų valdytojus ir naudotojus tinkamai prižiūrėti ir naudoti kultūros paveldo objektus</t>
        </r>
      </text>
    </comment>
    <comment ref="F90"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L92" authorId="0" shapeId="0">
      <text>
        <r>
          <rPr>
            <sz val="9"/>
            <color indexed="81"/>
            <rFont val="Tahoma"/>
            <family val="2"/>
            <charset val="186"/>
          </rPr>
          <t>Į 2021 m. Purmalių piliakalnis nukeltas po  SPG svarstymo</t>
        </r>
      </text>
    </comment>
  </commentList>
</comments>
</file>

<file path=xl/comments2.xml><?xml version="1.0" encoding="utf-8"?>
<comments xmlns="http://schemas.openxmlformats.org/spreadsheetml/2006/main">
  <authors>
    <author>Audra Cepiene</author>
  </authors>
  <commentList>
    <comment ref="J15" authorId="0" shapeId="0">
      <text>
        <r>
          <rPr>
            <b/>
            <sz val="9"/>
            <color indexed="81"/>
            <rFont val="Tahoma"/>
            <family val="2"/>
            <charset val="186"/>
          </rPr>
          <t>ŽP</t>
        </r>
        <r>
          <rPr>
            <sz val="9"/>
            <color indexed="81"/>
            <rFont val="Tahoma"/>
            <family val="2"/>
            <charset val="186"/>
          </rPr>
          <t xml:space="preserve">
</t>
        </r>
      </text>
    </comment>
    <comment ref="F18" authorId="0" shapeId="0">
      <text>
        <r>
          <rPr>
            <sz val="9"/>
            <color indexed="81"/>
            <rFont val="Tahoma"/>
            <family val="2"/>
            <charset val="186"/>
          </rPr>
          <t>2.1.2.1.Parengti Klaipėdos miesto susisiekimo plėtros studiją ir darnaus judumo planą</t>
        </r>
      </text>
    </comment>
    <comment ref="J20" authorId="0" shapeId="0">
      <text>
        <r>
          <rPr>
            <b/>
            <sz val="9"/>
            <color indexed="81"/>
            <rFont val="Tahoma"/>
            <family val="2"/>
            <charset val="186"/>
          </rPr>
          <t>ŽP</t>
        </r>
        <r>
          <rPr>
            <sz val="9"/>
            <color indexed="81"/>
            <rFont val="Tahoma"/>
            <family val="2"/>
            <charset val="186"/>
          </rPr>
          <t xml:space="preserve">
</t>
        </r>
      </text>
    </comment>
    <comment ref="J22" authorId="0" shapeId="0">
      <text>
        <r>
          <rPr>
            <b/>
            <sz val="9"/>
            <color indexed="81"/>
            <rFont val="Tahoma"/>
            <family val="2"/>
            <charset val="186"/>
          </rPr>
          <t>ŽP</t>
        </r>
        <r>
          <rPr>
            <sz val="9"/>
            <color indexed="81"/>
            <rFont val="Tahoma"/>
            <family val="2"/>
            <charset val="186"/>
          </rPr>
          <t xml:space="preserve">
</t>
        </r>
      </text>
    </comment>
    <comment ref="J24" authorId="0" shapeId="0">
      <text>
        <r>
          <rPr>
            <b/>
            <sz val="9"/>
            <color indexed="81"/>
            <rFont val="Tahoma"/>
            <family val="2"/>
            <charset val="186"/>
          </rPr>
          <t>ŽP</t>
        </r>
        <r>
          <rPr>
            <sz val="9"/>
            <color indexed="81"/>
            <rFont val="Tahoma"/>
            <family val="2"/>
            <charset val="186"/>
          </rPr>
          <t xml:space="preserve">
</t>
        </r>
      </text>
    </comment>
    <comment ref="J26" authorId="0" shapeId="0">
      <text>
        <r>
          <rPr>
            <b/>
            <sz val="9"/>
            <color indexed="81"/>
            <rFont val="Tahoma"/>
            <family val="2"/>
            <charset val="186"/>
          </rPr>
          <t>ŽP</t>
        </r>
        <r>
          <rPr>
            <sz val="9"/>
            <color indexed="81"/>
            <rFont val="Tahoma"/>
            <family val="2"/>
            <charset val="186"/>
          </rPr>
          <t xml:space="preserve">
</t>
        </r>
      </text>
    </comment>
    <comment ref="J27" authorId="0" shapeId="0">
      <text>
        <r>
          <rPr>
            <b/>
            <sz val="9"/>
            <color indexed="81"/>
            <rFont val="Tahoma"/>
            <family val="2"/>
            <charset val="186"/>
          </rPr>
          <t>ŽP</t>
        </r>
        <r>
          <rPr>
            <sz val="9"/>
            <color indexed="81"/>
            <rFont val="Tahoma"/>
            <family val="2"/>
            <charset val="186"/>
          </rPr>
          <t xml:space="preserve">
</t>
        </r>
      </text>
    </comment>
    <comment ref="J28" authorId="0" shapeId="0">
      <text>
        <r>
          <rPr>
            <b/>
            <sz val="9"/>
            <color indexed="81"/>
            <rFont val="Tahoma"/>
            <family val="2"/>
            <charset val="186"/>
          </rPr>
          <t>ŽP</t>
        </r>
        <r>
          <rPr>
            <sz val="9"/>
            <color indexed="81"/>
            <rFont val="Tahoma"/>
            <family val="2"/>
            <charset val="186"/>
          </rPr>
          <t xml:space="preserve">
</t>
        </r>
      </text>
    </comment>
    <comment ref="J39" authorId="0" shapeId="0">
      <text>
        <r>
          <rPr>
            <b/>
            <sz val="9"/>
            <color indexed="81"/>
            <rFont val="Tahoma"/>
            <family val="2"/>
            <charset val="186"/>
          </rPr>
          <t>ŽP</t>
        </r>
        <r>
          <rPr>
            <sz val="9"/>
            <color indexed="81"/>
            <rFont val="Tahoma"/>
            <family val="2"/>
            <charset val="186"/>
          </rPr>
          <t xml:space="preserve">
</t>
        </r>
      </text>
    </comment>
    <comment ref="J44" authorId="0" shapeId="0">
      <text>
        <r>
          <rPr>
            <b/>
            <sz val="9"/>
            <color indexed="81"/>
            <rFont val="Tahoma"/>
            <family val="2"/>
            <charset val="186"/>
          </rPr>
          <t>ŽP</t>
        </r>
        <r>
          <rPr>
            <sz val="9"/>
            <color indexed="81"/>
            <rFont val="Tahoma"/>
            <family val="2"/>
            <charset val="186"/>
          </rPr>
          <t xml:space="preserve">
</t>
        </r>
      </text>
    </comment>
    <comment ref="O46" authorId="0" shapeId="0">
      <text>
        <r>
          <rPr>
            <sz val="9"/>
            <color indexed="81"/>
            <rFont val="Tahoma"/>
            <family val="2"/>
            <charset val="186"/>
          </rPr>
          <t xml:space="preserve">Planuojama įsigyti 16 vnt. garažų, kurie trukdo Pylimo gatvės tiesimui. Įsigijimo vertė paskaičiuota pagal Nekilnojamojo turto registro pateikiamas vidutines rinkos vertes 2018-01-01 dienai.
</t>
        </r>
      </text>
    </comment>
    <comment ref="O47" authorId="0" shapeId="0">
      <text>
        <r>
          <rPr>
            <sz val="9"/>
            <color indexed="81"/>
            <rFont val="Tahoma"/>
            <family val="2"/>
            <charset val="186"/>
          </rPr>
          <t xml:space="preserve">Planuojama įsigyti 2 garažus, kurie nuosavybės teise priklauso 2 fiziniams asmenims. </t>
        </r>
      </text>
    </comment>
    <comment ref="O48" authorId="0" shapeId="0">
      <text>
        <r>
          <rPr>
            <sz val="9"/>
            <color indexed="81"/>
            <rFont val="Tahoma"/>
            <family val="2"/>
            <charset val="186"/>
          </rPr>
          <t>Numatoma apimti visuomenės poreikiams:
Danės g. 6 – paimama 0,0253 ha sklypo dalis;  Bangų g. 11 (visas sklypas) ir Gluosnių skg. 6 (dalis sklypo) – paimama 0,06 ha žemės sklypo, gyvenamasis namas su negyvenamosiomis patalpomis (332,51 m2  bendro ploto)</t>
        </r>
      </text>
    </comment>
    <comment ref="E49" authorId="0" shapeId="0">
      <text>
        <r>
          <rPr>
            <sz val="9"/>
            <color indexed="81"/>
            <rFont val="Tahoma"/>
            <family val="2"/>
            <charset val="186"/>
          </rPr>
          <t xml:space="preserve">1. Pagal Klaipėdos miesto tarybos 2008-02-28 sprendimu Nr. T2-47 patvirtinto Kelio nuo Medelyno g. per Labrenciškės gyvenvietę į Girulius detaliojo plano sprendinius numatyta tiesti naują gatvę, sujungsiančią Medelyno g. su Pamario g. 
Gatvė bus tiesiama per šiuo metu miško paskirties žemę, kurią reikia Lietuvos Respublikos Vyriausybės nustatyta tvarka paversti kitomis naudmenomis, kompensuojant miško vertę pinigais. Lietuvos Respublikos aplinkos ministerijos Valstybinės miškų tarnyba apskaičiavo piniginę kompensaciją už miško žemės pavertimą kitomis naudmenomis – 132 000 Eur. Rengiamas kelio techninis projektas, kuris galės būti įgyvendinamas tik sumokėjus į valstybės biudžetą apskaičiuotą piniginę kompensaciją ir įregistravus  kitos paskirties žemės sklypą nekilnojamojo turto registre.
           2. Pagal Klaipėdos miesto tarybos 2008-04-04 sprendimu Nr. T2-115 patvirtinto Pamario g. rekonstrukcijos su gretimų teritorijų rekreacine infrastruktūra detaliojo plano sprendinius numatyta rekonstruoti Pamario g., įrengiant automobilių stovėjimo aikšteles. Gatvės platinimui ir aikštelių įrengimui miško žemę reikia paversti kitomis naudmenomis, už kurią paskaičiuota piniginė kompensacija – 307145 Eur.  Rengiamas gatvės rekonstrukcijos techninis projektas, kurį įgyvendinti bus galima tik pervedus į Valstybės biudžetą piniginę kompensaciją, įregistravus kitos paskirties žemės sklypą Nekilnojamojo turto registre.   
           3. Pagal parengtą Girulių detalųjį planą yra numatyta įrengti automobilių stovėjimo aikštelę prie Stovyklos g., rekonstruoti Skautų g. tęsinį iki Stovyklos g., išplatinant iki 10 m pločio,  taip pat nutiesti D1 kategorijos Rasytės g. tęsinį iki sankryžos su Šlaito g. .tam reikia paversti miško žemę kitomis naudmenomis (lėšos planuojamos 2018 m.).  
</t>
        </r>
      </text>
    </comment>
    <comment ref="J49" authorId="0" shapeId="0">
      <text>
        <r>
          <rPr>
            <b/>
            <sz val="9"/>
            <color indexed="81"/>
            <rFont val="Tahoma"/>
            <family val="2"/>
            <charset val="186"/>
          </rPr>
          <t>ŽP</t>
        </r>
        <r>
          <rPr>
            <sz val="9"/>
            <color indexed="81"/>
            <rFont val="Tahoma"/>
            <family val="2"/>
            <charset val="186"/>
          </rPr>
          <t xml:space="preserve">
</t>
        </r>
      </text>
    </comment>
    <comment ref="N75" authorId="0" shapeId="0">
      <text>
        <r>
          <rPr>
            <sz val="9"/>
            <color indexed="81"/>
            <rFont val="Tahoma"/>
            <family val="2"/>
            <charset val="186"/>
          </rPr>
          <t>Planuojamos lėšos dėl  nenumatytų darbų kai reikalinga atlikti archeologinius tyrinėjimus</t>
        </r>
      </text>
    </comment>
    <comment ref="F79" authorId="0" shapeId="0">
      <text>
        <r>
          <rPr>
            <b/>
            <sz val="9"/>
            <color indexed="81"/>
            <rFont val="Tahoma"/>
            <family val="2"/>
            <charset val="186"/>
          </rPr>
          <t xml:space="preserve">P.2.4.3.2. </t>
        </r>
        <r>
          <rPr>
            <sz val="9"/>
            <color indexed="81"/>
            <rFont val="Tahoma"/>
            <family val="2"/>
            <charset val="186"/>
          </rPr>
          <t>Vykdant kultūros paveldo prevencinę apsaugą tvarkyti savivaldybės kultūros paveldo objektus, skatinti kultūros paveldo objektų valdytojus ir naudotojus tinkamai prižiūrėti ir naudoti kultūros paveldo objektus</t>
        </r>
      </text>
    </comment>
    <comment ref="F87"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N89" authorId="0" shapeId="0">
      <text>
        <r>
          <rPr>
            <sz val="9"/>
            <color indexed="81"/>
            <rFont val="Tahoma"/>
            <family val="2"/>
            <charset val="186"/>
          </rPr>
          <t>Į 2021 m. Purmalių piliakalnis nukeltas po  SPG svarstymo</t>
        </r>
      </text>
    </comment>
  </commentList>
</comments>
</file>

<file path=xl/sharedStrings.xml><?xml version="1.0" encoding="utf-8"?>
<sst xmlns="http://schemas.openxmlformats.org/spreadsheetml/2006/main" count="611" uniqueCount="211">
  <si>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</si>
  <si>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</si>
  <si>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</si>
  <si>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</si>
  <si>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</si>
  <si>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</si>
  <si>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</si>
  <si>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</si>
  <si>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</si>
  <si>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</si>
  <si>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</si>
  <si>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</si>
  <si>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</si>
  <si>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</si>
  <si>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</si>
  <si>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</si>
  <si>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</si>
  <si>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                              Pavadinimas</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</si>
  <si>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</si>
  <si>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</si>
  <si>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</si>
  <si>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</si>
  <si>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</si>
  <si>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</si>
  <si>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</si>
  <si>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</si>
  <si>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</si>
  <si>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</si>
  <si>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</si>
  <si>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</si>
  <si>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</si>
  <si>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</si>
  <si>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</si>
  <si>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</si>
  <si>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</si>
  <si>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</si>
  <si>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</si>
  <si>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</si>
  <si>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</si>
  <si>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</si>
  <si>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</si>
  <si>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</si>
  <si>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</si>
  <si>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</si>
  <si>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</si>
  <si>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</si>
  <si>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</si>
  <si>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 xml:space="preserve">B </t>
  </si>
  <si>
    <t>Parengtas detalusis planas, vnt.</t>
  </si>
  <si>
    <t>Parengta planų, vnt.</t>
  </si>
  <si>
    <t>Užtikrinti geoinformacinių sistemų (GIS) administravimą ir vykdomų geodezinių darbų kontrolę</t>
  </si>
  <si>
    <t>Parengta žemės paėmimo visuomenės poreikiams projektų, vnt.</t>
  </si>
  <si>
    <t>Savivaldybės administracijos GIS programinės įrangos ir informacinių sistemų, veikiančių GIS pagrindu, atnaujinimas, papildymas</t>
  </si>
  <si>
    <t>Atnaujinta duomenų bazių, vnt.</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</si>
  <si>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</si>
  <si>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</si>
  <si>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</si>
  <si>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</si>
  <si>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</si>
  <si>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Strateginis tikslas 01. Didinti miesto konkurencingumą, kryptingai vystant infrastruktūrą ir sudarant palankias sąlygas verslui</t>
  </si>
  <si>
    <t>07</t>
  </si>
  <si>
    <t>Bendrojo plano parengimas</t>
  </si>
  <si>
    <t>P2.2.2.4</t>
  </si>
  <si>
    <t>P2.1.3.2</t>
  </si>
  <si>
    <t>1</t>
  </si>
  <si>
    <t>Parengta galimybių studija, vnt.</t>
  </si>
  <si>
    <t>UPD Paveldo-saugos sk.</t>
  </si>
  <si>
    <t>UPD Žemėtvarkos sk.</t>
  </si>
  <si>
    <t>UPD Geodezijos ir GIS sk.</t>
  </si>
  <si>
    <t>Suorganizuota paroda, vnt.</t>
  </si>
  <si>
    <t xml:space="preserve">UPD Urbanistikos skyrius </t>
  </si>
  <si>
    <t>Geoinformacinių sistemų (GIS) administravimas ir kontrolė:</t>
  </si>
  <si>
    <t>P2.4.3.2</t>
  </si>
  <si>
    <t>Paversta kitomis naudmenomis miško žemės, ha</t>
  </si>
  <si>
    <t>Kultūros paveldo objektų apskaitos, tvarkybos ir sklaidos dokumentacijos parengimas:</t>
  </si>
  <si>
    <t>Planas</t>
  </si>
  <si>
    <t>SB(ŽPL)</t>
  </si>
  <si>
    <t>08</t>
  </si>
  <si>
    <t>09</t>
  </si>
  <si>
    <t>Detaliųjų ir kitų planų rengimas:</t>
  </si>
  <si>
    <t>Žemės sklypų planų rengimas:</t>
  </si>
  <si>
    <t>Skulptūrų parko (buv. senųjų miesto kapinių) sutvarkymo techninio projekto parengimas</t>
  </si>
  <si>
    <t>Kultūros paveldo sklaida:</t>
  </si>
  <si>
    <t>Suorganizuotas renginys, vnt.</t>
  </si>
  <si>
    <t>Europos kultūros paveldo dienų renginio organizavimas</t>
  </si>
  <si>
    <t>10</t>
  </si>
  <si>
    <t>Ūkio skyrius</t>
  </si>
  <si>
    <t>Archeologinių tyrimų vykdymas Klaipėdos miesto teritorijoje</t>
  </si>
  <si>
    <t xml:space="preserve">Miško žemės keitimas kitomis naudmenomis inžinerinės infrastruktūros plėtrai:  </t>
  </si>
  <si>
    <t>Savivaldybės teritorijoje esančių geodezinių ženklų inventorizacija ir sunaikintų geodezinių ženklų atstatymas</t>
  </si>
  <si>
    <t>tūkst. Eur</t>
  </si>
  <si>
    <t>Apskaitos kodas</t>
  </si>
  <si>
    <t>Girulių automobilių stovėjimo aikštelei įrengti ir gatvės tęsiniui tiesti</t>
  </si>
  <si>
    <t>Parengtas naujas Bendrasis planas, vnt.</t>
  </si>
  <si>
    <t>Topografinėms-inžinerinėms nuotraukoms vykdyti reikalingų išeitinių duomenų išdavimas, atliktų geodezinių darbų kontrolės vykdymas, Klaipėdos miesto žemės kadastro skaitmeninių duomenų įsigijimas</t>
  </si>
  <si>
    <t>01.01011006</t>
  </si>
  <si>
    <t>01.01011004</t>
  </si>
  <si>
    <t>01.010106</t>
  </si>
  <si>
    <t>01.020101</t>
  </si>
  <si>
    <t>01.020202</t>
  </si>
  <si>
    <t>01.010301</t>
  </si>
  <si>
    <t xml:space="preserve">01.010302 </t>
  </si>
  <si>
    <t>01.030101</t>
  </si>
  <si>
    <t>01.030107</t>
  </si>
  <si>
    <t>Atnaujinta GIS licencijuotų darbo vietų, vnt.</t>
  </si>
  <si>
    <t>Atstatyta geodezinių ženklų, vnt.</t>
  </si>
  <si>
    <t>Atlikta archeologinių tyrimų, vnt.</t>
  </si>
  <si>
    <t>Atnaujintų topografinių-inžinerinių nuotraukų kokybės tikrinimo programų, vnt.</t>
  </si>
  <si>
    <t>01.020203</t>
  </si>
  <si>
    <t>01.010304</t>
  </si>
  <si>
    <t>01.030108</t>
  </si>
  <si>
    <t>Atskirų žemės sklypų planų ir susijusių dokumentų parengimas</t>
  </si>
  <si>
    <t>2018-ieji metai</t>
  </si>
  <si>
    <t>WebGIS programų sukūrimas ir teminių žemėlapių viešinimas</t>
  </si>
  <si>
    <t>I. Kanto ir S. Daukanto skvero bei jame esančio memorialo sutvarkymo techninio projekto parengimas</t>
  </si>
  <si>
    <t>5</t>
  </si>
  <si>
    <t>P2.4.3.3</t>
  </si>
  <si>
    <t>Koreguota techninių projektų, vnt.</t>
  </si>
  <si>
    <t>Darnaus judumo plano parengimas</t>
  </si>
  <si>
    <t>Žemės sklypo Turgaus g. 24 detaliojo plano keitimas (Šv. Jono bažnyčios detalusis planas)</t>
  </si>
  <si>
    <t>Suorganizuota renginių, vnt.</t>
  </si>
  <si>
    <t>Parengtų programų ir teminių žemėlapių viešinimas pagal poreikį, proc.</t>
  </si>
  <si>
    <t>Planavimo dokumetų viešinimas ir sklaida</t>
  </si>
  <si>
    <t>Atlikta viso pastato fasadų atnaujinimo darbų. Užbaigtumas, proc.</t>
  </si>
  <si>
    <t>Kultūros paveldo objektų tvarkybos darbų vykdymas</t>
  </si>
  <si>
    <t>Pakeistas detalusis planas, vnt.</t>
  </si>
  <si>
    <t>P2.4.3.5</t>
  </si>
  <si>
    <t>IED Projektų sk.</t>
  </si>
  <si>
    <t>P2.1.2.1</t>
  </si>
  <si>
    <r>
      <t xml:space="preserve">Savivaldybės biudžeto lėšos </t>
    </r>
    <r>
      <rPr>
        <b/>
        <sz val="10"/>
        <color theme="1"/>
        <rFont val="Times New Roman"/>
        <family val="1"/>
        <charset val="186"/>
      </rPr>
      <t>SB</t>
    </r>
  </si>
  <si>
    <r>
      <t xml:space="preserve">Programų lėšų likučių laikinai laisvos lėšos </t>
    </r>
    <r>
      <rPr>
        <b/>
        <sz val="10"/>
        <color theme="1"/>
        <rFont val="Times New Roman"/>
        <family val="1"/>
        <charset val="186"/>
      </rPr>
      <t>SB(L)</t>
    </r>
  </si>
  <si>
    <r>
      <t xml:space="preserve">Europos Sąjungos paramos lėšos </t>
    </r>
    <r>
      <rPr>
        <b/>
        <sz val="10"/>
        <color theme="1"/>
        <rFont val="Times New Roman"/>
        <family val="1"/>
        <charset val="186"/>
      </rPr>
      <t>ES</t>
    </r>
  </si>
  <si>
    <r>
      <t xml:space="preserve">Žemės pardavimų likučio lėšos </t>
    </r>
    <r>
      <rPr>
        <b/>
        <sz val="10"/>
        <color theme="1"/>
        <rFont val="Times New Roman"/>
        <family val="1"/>
        <charset val="186"/>
      </rPr>
      <t>SB(ŽPL)</t>
    </r>
  </si>
  <si>
    <r>
      <t xml:space="preserve">Klaipėdos valstybinio jūrų uosto lėšos </t>
    </r>
    <r>
      <rPr>
        <b/>
        <sz val="10"/>
        <color theme="1"/>
        <rFont val="Times New Roman"/>
        <family val="1"/>
        <charset val="186"/>
      </rPr>
      <t>KVJUD</t>
    </r>
  </si>
  <si>
    <r>
      <t xml:space="preserve">Kiti finansavimo šaltiniai </t>
    </r>
    <r>
      <rPr>
        <b/>
        <sz val="10"/>
        <color theme="1"/>
        <rFont val="Times New Roman"/>
        <family val="1"/>
        <charset val="186"/>
      </rPr>
      <t>Kt</t>
    </r>
  </si>
  <si>
    <r>
      <t xml:space="preserve">Valstybės biudžeto lėšos </t>
    </r>
    <r>
      <rPr>
        <b/>
        <sz val="10"/>
        <color theme="1"/>
        <rFont val="Times New Roman"/>
        <family val="1"/>
        <charset val="186"/>
      </rPr>
      <t>LRVB</t>
    </r>
  </si>
  <si>
    <t>Parengtas Darnaus judumo planas, vnt.</t>
  </si>
  <si>
    <t>Kultūros paveldo objektų tvarkyba:</t>
  </si>
  <si>
    <t>Kompensacijų išmokėjimas už visuomenės poreikiams paimtą turtą ir turto įsigijimas infrastruktūros plėtrai:</t>
  </si>
  <si>
    <t>Teritorijos prie Labrenciškių g. ir Medelyno g. detaliojo plano, patvirtinto Klaipėdos miesto savivaldybės tarybos 2005 m. gruodžio 22 d. sprendimu Nr. T2-417, koregavimas</t>
  </si>
  <si>
    <t>Įgyvendinta rinkodaros priemonių, skirtų Bendrajam planui viešinti, vnt.</t>
  </si>
  <si>
    <t>01.010308</t>
  </si>
  <si>
    <t>Žemės visuomenės poreikiams paėmimas ir turto įsigijimas inžinerinės infrastruktūros plėtrai:</t>
  </si>
  <si>
    <t>SB(ES)</t>
  </si>
  <si>
    <t>Savivaldybės biudžetas, iš jo:</t>
  </si>
  <si>
    <t xml:space="preserve">Sutvarkyta kultūros paveldo objektų, vnt. </t>
  </si>
  <si>
    <t xml:space="preserve">Dokumentų paketo dėl Šv. Jono bažnyčios atstatymo projekto pripažinimo valstybei svarbiu ekonominiu projektu ir projektinių pasiūlymų su įveiklinimo koncepcija parengimas </t>
  </si>
  <si>
    <t>Išmokėta kompensacijų projektams, vnt.</t>
  </si>
  <si>
    <r>
      <t xml:space="preserve">Europos Sąjungos paramos lėšos, kurios įtrauktos į Savivaldybės biudžetą </t>
    </r>
    <r>
      <rPr>
        <b/>
        <sz val="10"/>
        <color theme="1"/>
        <rFont val="Times New Roman"/>
        <family val="1"/>
        <charset val="186"/>
      </rPr>
      <t>SB(ES)</t>
    </r>
  </si>
  <si>
    <t>2018-ųjų metų asignavimų planas</t>
  </si>
  <si>
    <t>01.010115</t>
  </si>
  <si>
    <t>01.010116</t>
  </si>
  <si>
    <t>01.010117</t>
  </si>
  <si>
    <t>01.010118</t>
  </si>
  <si>
    <t>01.010112</t>
  </si>
  <si>
    <t>01.030112</t>
  </si>
  <si>
    <t xml:space="preserve">01.030106 </t>
  </si>
  <si>
    <t>01.030301</t>
  </si>
  <si>
    <t>01.030304</t>
  </si>
  <si>
    <t>01.030109</t>
  </si>
  <si>
    <t>11</t>
  </si>
  <si>
    <t>Parengtas specialusis planas, vnt.</t>
  </si>
  <si>
    <t>Parengta schema, vnt.</t>
  </si>
  <si>
    <t>Įvykdyta paslauga, vnt.</t>
  </si>
  <si>
    <r>
      <t xml:space="preserve">Valstybės biudžeto specialiosios tikslinės dotacijos lėšos </t>
    </r>
    <r>
      <rPr>
        <b/>
        <sz val="10"/>
        <color theme="1"/>
        <rFont val="Times New Roman"/>
        <family val="1"/>
        <charset val="186"/>
      </rPr>
      <t>SB(VB)</t>
    </r>
  </si>
  <si>
    <t xml:space="preserve">Leidinio apie Klaipėdos miesto architektūrą ir urbanistiką išleidimas ir architektūrinės parodos organizavimas </t>
  </si>
  <si>
    <t>FTD Turto skyrius</t>
  </si>
  <si>
    <t xml:space="preserve">Rytinės dalies B teritorijos (tarp Pajūrio g., kelio A13, Liepų g. ir Dangės g.) susisiekimo infrastruktūros vystymo specialiojo plano parengimas </t>
  </si>
  <si>
    <t xml:space="preserve">Teritorijos tarp Dangės upės, Neringos 1-osios g., sodų bendrijų „Dobilas“ ir „Neringa“ teritorijų bei Veterinarijos g. detaliojo plano rengimas </t>
  </si>
  <si>
    <t xml:space="preserve">Žemės sklypo Taikos pr. 54 detaliojo plano, patvirtinto Klaipėdos miesto savivaldybės tarybos 2007-08-02 sprendimu Nr. T2-252 koregavimas </t>
  </si>
  <si>
    <t xml:space="preserve">Klaipėdos Senamiesčio ir Naujamiesčio erdvių ir pastatų fasadų dekoratyvinio apšvietimo schemos parengimas </t>
  </si>
  <si>
    <t xml:space="preserve">Jūrinio paveldo dekoratyvinio-informacinio ženklo sukūrimas ir jūrinio paveldo objektų paženklinimas Klaipėdoje </t>
  </si>
  <si>
    <t>SB(L)</t>
  </si>
  <si>
    <t>Vykdyti paveldo objektų išsaugojimo priemones</t>
  </si>
  <si>
    <t>MŪD Miesto tvarkymo sk.</t>
  </si>
  <si>
    <t>Klaipėdos miesto piliakalnių sutvarkymas</t>
  </si>
  <si>
    <t>Suremontuotas pastato (Turgaus g. 22) fasadas, kv. m</t>
  </si>
  <si>
    <t xml:space="preserve">Sutvarkytas Žardės piliakalnis (4 ha), vnt. </t>
  </si>
  <si>
    <t>Parengta detaliojo plano korektūra, vnt.</t>
  </si>
  <si>
    <t xml:space="preserve">Pastato Liepų g. 7 fasadų atnaujinimas ir  kiti remonto darbai </t>
  </si>
  <si>
    <t>Restauruota atkurta fasado lipdinių, kv. m.</t>
  </si>
  <si>
    <t>6</t>
  </si>
  <si>
    <t>Suremontuotos pastato (Aukštoji g. 13) patalpos, kub. m</t>
  </si>
  <si>
    <t xml:space="preserve"> </t>
  </si>
  <si>
    <t>1. Garažų Didžioji Vandens g. 28 B;</t>
  </si>
  <si>
    <t>2. Kūlių Vartų g. 5A;</t>
  </si>
  <si>
    <t>3. Danės g. 6, Gluosnių skg. 6 ir Bangų g. 11;</t>
  </si>
  <si>
    <t>Savivaldybei priklausančių pastatų, kultūros paveldo objektų remontas</t>
  </si>
  <si>
    <t>Sąnaudų ir naudos analizės rengimas ir paimamo turto vertės nustatymas, žemės paėmimo visuomenės poreikiams projektų rengimas: 1. Pylimo g. rekonstruoti; 2. Bastionų komplekso (Jono kalnelio) apsaugai; 3. Bastionų g. tiesti; 4. Laisvosios ekonominės zonos teritorijai atlaisvinti; 5. Naujoji Uosto g. rekonstruoti; 6.  Pilies g.   rekonstruoti.</t>
  </si>
  <si>
    <r>
      <t>2018 M. KLAIPĖDOS MIESTO SAVIVALDYBĖS ADMINISTRACIJOS</t>
    </r>
    <r>
      <rPr>
        <b/>
        <sz val="11"/>
        <rFont val="Times New Roman"/>
        <family val="1"/>
        <charset val="186"/>
      </rPr>
      <t xml:space="preserve">          </t>
    </r>
  </si>
  <si>
    <t>2018-ųjų metų asignavimų planas*</t>
  </si>
  <si>
    <t>Siūlomas keisti 2018-ųjų metų asignavimų planas**</t>
  </si>
  <si>
    <t>Skirtumas</t>
  </si>
  <si>
    <t>Lyginamasis variantas</t>
  </si>
  <si>
    <t xml:space="preserve">Teritorijos tarp Danės upės, Neringos 1-osios g., sodų bendrijų „Dobilas“ ir „Neringa“ teritorijų bei Veterinarijos g. detaliojo plano rengimas </t>
  </si>
  <si>
    <t xml:space="preserve">Rytinės dalies B teritorijos (tarp Pajūrio g., kelio A13, Liepų g. ir Danės g.) susisiekimo infrastruktūros vystymo specialiojo plano parengimas </t>
  </si>
  <si>
    <t>12</t>
  </si>
  <si>
    <t>Kvartalo prie Kosmonautų g. tęsinio (Šiaurės prospekto) iki Pievų g. ir Rokiškio g. detaliojo plano, patvirtinto Klaipėdos miesto tarybos 1999-04-01 sprendimu, Nr. 54, koregavimas</t>
  </si>
  <si>
    <t>Klaipėdos miesto rytinės dalies A teritorijos susisiekimo infrastruktūros vystymo specialiojo plano, patvirtinto Kliapėdos miesto savivaldybės administracijos direktoriaus 2015-10-12 įsakymu Nr. AD1-2997, koregavimas</t>
  </si>
  <si>
    <t>Galimybių studijos dėl kapinių plėtros su papildymu dėl galimų krematoriumo Klaipėdos miesto ir priemiesčių teritorijoje statybos zonų nustatymo parengimas</t>
  </si>
  <si>
    <r>
      <t>PATVIRTINTA
Klaipėdos miesto savivaldybės administracijos direktoriaus                                                                                          2018 m. vasario 28 d. įsakymu Nr. AD1-518</t>
    </r>
    <r>
      <rPr>
        <sz val="12"/>
        <color theme="0"/>
        <rFont val="Times New Roman"/>
        <family val="1"/>
        <charset val="186"/>
      </rPr>
      <t>XX</t>
    </r>
  </si>
  <si>
    <t xml:space="preserve">* Pagal  Klaipėdos miesto savivaldybės tarybos 2017-07-26 sprendimą Nr. T2-162
</t>
  </si>
  <si>
    <t>______________________________________</t>
  </si>
  <si>
    <r>
      <t>2018 M. KLAIPĖDOS MIESTO SAVIVALDYBĖS ADMINISTRACIJOS</t>
    </r>
    <r>
      <rPr>
        <b/>
        <sz val="11"/>
        <rFont val="Times New Roman"/>
        <family val="1"/>
        <charset val="186"/>
      </rPr>
      <t xml:space="preserve">         </t>
    </r>
  </si>
  <si>
    <t>0</t>
  </si>
  <si>
    <t>2</t>
  </si>
  <si>
    <t>Parengti projektiniai pasiūlymai, vnt.</t>
  </si>
  <si>
    <r>
      <rPr>
        <strike/>
        <sz val="10"/>
        <color rgb="FFFF0000"/>
        <rFont val="Times New Roman"/>
        <family val="1"/>
        <charset val="186"/>
      </rPr>
      <t xml:space="preserve">Suorganizuotas architektūrinio projekto konkursas, </t>
    </r>
    <r>
      <rPr>
        <sz val="10"/>
        <color rgb="FFFF0000"/>
        <rFont val="Times New Roman"/>
        <family val="1"/>
        <charset val="186"/>
      </rPr>
      <t>Parengti projektiniai pasiūlymai, vnt.</t>
    </r>
  </si>
  <si>
    <t xml:space="preserve">* pagal Klaipėdos miesto savivaldybės tarybos 2017-07-26 sprendimą Nr. T2-162
</t>
  </si>
  <si>
    <t xml:space="preserve">*pagal  Klaipėdos miesto savivaldybės tarybos 2017-07-26 sprendimą Nr. T2-162
</t>
  </si>
  <si>
    <t xml:space="preserve">(Klaipėdos miesto savivaldybės administracijos direktoriaus 2018 m. lakričio 5 d. įsakymo Nr. AD1-2608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</si>
</sst>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
    <numFmt numFmtId="165" formatCode="#,##0.0"/>
  </numFmts>
  <fonts count="38" x14ac:knownFonts="1">
    <font>
      <sz val="10"/>
      <name val="Arial"/>
      <charset val="186"/>
    </font>
    <font>
      <sz val="8"/>
      <name val="Arial"/>
      <family val="2"/>
      <charset val="186"/>
    </font>
    <font>
      <sz val="10"/>
      <name val="Times New Roman"/>
      <family val="1"/>
      <charset val="186"/>
    </font>
    <font>
      <sz val="12"/>
      <name val="Times New Roman"/>
      <family val="1"/>
      <charset val="186"/>
    </font>
    <font>
      <b/>
      <sz val="10"/>
      <name val="Times New Roman"/>
      <family val="1"/>
      <charset val="186"/>
    </font>
    <font>
      <sz val="10"/>
      <name val="Arial"/>
      <family val="2"/>
      <charset val="186"/>
    </font>
    <font>
      <sz val="9"/>
      <name val="Times New Roman"/>
      <family val="1"/>
      <charset val="186"/>
    </font>
    <font>
      <sz val="9"/>
      <color indexed="81"/>
      <name val="Tahoma"/>
      <family val="2"/>
      <charset val="186"/>
    </font>
    <font>
      <b/>
      <sz val="9"/>
      <color indexed="81"/>
      <name val="Tahoma"/>
      <family val="2"/>
      <charset val="186"/>
    </font>
    <font>
      <sz val="10"/>
      <color rgb="FFFF0000"/>
      <name val="Times New Roman"/>
      <family val="1"/>
      <charset val="186"/>
    </font>
    <font>
      <i/>
      <sz val="10"/>
      <color theme="3"/>
      <name val="Times New Roman"/>
      <family val="1"/>
      <charset val="186"/>
    </font>
    <font>
      <sz val="10"/>
      <color theme="1"/>
      <name val="Times New Roman"/>
      <family val="1"/>
      <charset val="186"/>
    </font>
    <font>
      <sz val="10"/>
      <name val="Arial"/>
      <family val="2"/>
      <charset val="186"/>
    </font>
    <font>
      <sz val="10"/>
      <color theme="1"/>
      <name val="Arial"/>
      <family val="2"/>
      <charset val="186"/>
    </font>
    <font>
      <b/>
      <sz val="9"/>
      <color theme="1"/>
      <name val="Times New Roman"/>
      <family val="1"/>
      <charset val="186"/>
    </font>
    <font>
      <b/>
      <sz val="10"/>
      <color theme="1"/>
      <name val="Times New Roman"/>
      <family val="1"/>
      <charset val="186"/>
    </font>
    <font>
      <sz val="9"/>
      <color theme="1"/>
      <name val="Times New Roman"/>
      <family val="1"/>
      <charset val="186"/>
    </font>
    <font>
      <b/>
      <sz val="10"/>
      <color theme="1"/>
      <name val="Times New Roman"/>
      <family val="1"/>
      <charset val="204"/>
    </font>
    <font>
      <sz val="10"/>
      <color theme="1"/>
      <name val="Arial"/>
      <family val="2"/>
      <charset val="186"/>
    </font>
    <font>
      <sz val="8"/>
      <color theme="1"/>
      <name val="Times New Roman"/>
      <family val="1"/>
      <charset val="186"/>
    </font>
    <font>
      <i/>
      <sz val="10"/>
      <color theme="1"/>
      <name val="Times New Roman"/>
      <family val="1"/>
      <charset val="186"/>
    </font>
    <font>
      <sz val="8"/>
      <color theme="1"/>
      <name val="Arial"/>
      <family val="2"/>
      <charset val="186"/>
    </font>
    <font>
      <sz val="7"/>
      <color theme="1"/>
      <name val="Times New Roman"/>
      <family val="1"/>
      <charset val="186"/>
    </font>
    <font>
      <b/>
      <sz val="10"/>
      <color theme="1"/>
      <name val="Arial"/>
      <family val="2"/>
      <charset val="186"/>
    </font>
    <font>
      <sz val="9"/>
      <color theme="1"/>
      <name val="Arial"/>
      <family val="2"/>
      <charset val="186"/>
    </font>
    <font>
      <sz val="11"/>
      <name val="Times New Roman"/>
      <family val="1"/>
      <charset val="186"/>
    </font>
    <font>
      <b/>
      <sz val="11"/>
      <name val="Times New Roman"/>
      <family val="1"/>
      <charset val="186"/>
    </font>
    <font>
      <i/>
      <sz val="10"/>
      <name val="Times New Roman"/>
      <family val="1"/>
      <charset val="186"/>
    </font>
    <font>
      <b/>
      <i/>
      <sz val="10"/>
      <color theme="1"/>
      <name val="Times New Roman"/>
      <family val="1"/>
      <charset val="186"/>
    </font>
    <font>
      <i/>
      <sz val="9"/>
      <color theme="1"/>
      <name val="Times New Roman"/>
      <family val="1"/>
      <charset val="186"/>
    </font>
    <font>
      <i/>
      <sz val="9"/>
      <name val="Times New Roman"/>
      <family val="1"/>
      <charset val="186"/>
    </font>
    <font>
      <b/>
      <i/>
      <sz val="10"/>
      <name val="Times New Roman"/>
      <family val="1"/>
      <charset val="186"/>
    </font>
    <font>
      <sz val="10"/>
      <color rgb="FFFF0000"/>
      <name val="Calibri"/>
      <family val="2"/>
      <charset val="186"/>
      <scheme val="minor"/>
    </font>
    <font>
      <b/>
      <i/>
      <sz val="10"/>
      <name val="Arial"/>
      <family val="2"/>
      <charset val="186"/>
    </font>
    <font>
      <sz val="11"/>
      <name val="Calibri"/>
      <family val="2"/>
      <charset val="186"/>
      <scheme val="minor"/>
    </font>
    <font>
      <strike/>
      <sz val="10"/>
      <color rgb="FFFF0000"/>
      <name val="Times New Roman"/>
      <family val="1"/>
      <charset val="186"/>
    </font>
    <font>
      <sz val="8"/>
      <name val="Times New Roman"/>
      <family val="1"/>
      <charset val="186"/>
    </font>
    <font>
      <sz val="12"/>
      <color theme="0"/>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CFFCC"/>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medium">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medium">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diagonal/>
    </border>
    <border>
      <left/>
      <right style="thin">
        <color indexed="64"/>
      </right>
      <top style="medium">
        <color indexed="64"/>
      </top>
      <bottom/>
      <diagonal/>
    </border>
    <border>
      <left/>
      <right style="thin">
        <color indexed="64"/>
      </right>
      <top style="thin">
        <color indexed="64"/>
      </top>
      <bottom style="hair">
        <color indexed="64"/>
      </bottom>
      <diagonal/>
    </border>
  </borders>
  <cellStyleXfs count="3">
    <xf numFmtId="0" fontId="0" fillId="0" borderId="0"/>
    <xf numFmtId="0" fontId="5" fillId="0" borderId="0"/>
    <xf numFmtId="43" fontId="12" fillId="0" borderId="0" applyFont="0" applyFill="0" applyBorder="0" applyAlignment="0" applyProtection="0"/>
  </cellStyleXfs>
  <cellXfs count="728">
    <xf numFmtId="0" fontId="0" fillId="0" borderId="0" xfId="0"/>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0" xfId="0" applyFont="1"/>
    <xf numFmtId="0" fontId="2" fillId="0" borderId="0" xfId="0" applyFont="1" applyFill="1" applyAlignment="1">
      <alignment vertical="top"/>
    </xf>
    <xf numFmtId="165" fontId="2" fillId="6" borderId="4" xfId="0" applyNumberFormat="1" applyFont="1" applyFill="1" applyBorder="1" applyAlignment="1">
      <alignment horizontal="center" vertical="top"/>
    </xf>
    <xf numFmtId="3" fontId="2" fillId="6" borderId="7" xfId="0" applyNumberFormat="1" applyFont="1" applyFill="1" applyBorder="1" applyAlignment="1">
      <alignment vertical="top" wrapText="1"/>
    </xf>
    <xf numFmtId="165" fontId="2" fillId="0" borderId="31" xfId="0" applyNumberFormat="1" applyFont="1" applyFill="1" applyBorder="1" applyAlignment="1">
      <alignment horizontal="left" vertical="top" wrapText="1"/>
    </xf>
    <xf numFmtId="165" fontId="2" fillId="0" borderId="7" xfId="0" applyNumberFormat="1" applyFont="1" applyFill="1" applyBorder="1" applyAlignment="1">
      <alignment vertical="top" wrapText="1"/>
    </xf>
    <xf numFmtId="165" fontId="2" fillId="6" borderId="32" xfId="0" applyNumberFormat="1" applyFont="1" applyFill="1" applyBorder="1" applyAlignment="1">
      <alignment horizontal="center" vertical="top"/>
    </xf>
    <xf numFmtId="0" fontId="2" fillId="6" borderId="28" xfId="0" applyFont="1" applyFill="1" applyBorder="1" applyAlignment="1">
      <alignment horizontal="left" vertical="top" wrapText="1"/>
    </xf>
    <xf numFmtId="165" fontId="2" fillId="6" borderId="52" xfId="0" applyNumberFormat="1" applyFont="1" applyFill="1" applyBorder="1" applyAlignment="1">
      <alignment vertical="top" wrapText="1"/>
    </xf>
    <xf numFmtId="165" fontId="2" fillId="0" borderId="28" xfId="0" applyNumberFormat="1" applyFont="1" applyFill="1" applyBorder="1" applyAlignment="1">
      <alignment vertical="top" wrapText="1"/>
    </xf>
    <xf numFmtId="0" fontId="2" fillId="0" borderId="28" xfId="0" applyFont="1" applyBorder="1" applyAlignment="1">
      <alignment vertical="top" wrapText="1"/>
    </xf>
    <xf numFmtId="0" fontId="11" fillId="6" borderId="32" xfId="0" applyFont="1" applyFill="1" applyBorder="1" applyAlignment="1">
      <alignment horizontal="center" vertical="top"/>
    </xf>
    <xf numFmtId="165" fontId="11" fillId="6" borderId="67" xfId="0" applyNumberFormat="1" applyFont="1" applyFill="1" applyBorder="1" applyAlignment="1">
      <alignment horizontal="center" vertical="top"/>
    </xf>
    <xf numFmtId="0" fontId="2" fillId="6" borderId="52" xfId="0" applyFont="1" applyFill="1" applyBorder="1" applyAlignment="1">
      <alignment vertical="top" wrapText="1"/>
    </xf>
    <xf numFmtId="0" fontId="10" fillId="6" borderId="28" xfId="0" applyFont="1" applyFill="1" applyBorder="1" applyAlignment="1">
      <alignment horizontal="left" wrapText="1"/>
    </xf>
    <xf numFmtId="165" fontId="11" fillId="6" borderId="32" xfId="0" applyNumberFormat="1" applyFont="1" applyFill="1" applyBorder="1" applyAlignment="1">
      <alignment horizontal="center" vertical="top"/>
    </xf>
    <xf numFmtId="165" fontId="2" fillId="0" borderId="26" xfId="0" applyNumberFormat="1" applyFont="1" applyFill="1" applyBorder="1" applyAlignment="1">
      <alignment vertical="top" wrapText="1"/>
    </xf>
    <xf numFmtId="0" fontId="2" fillId="6" borderId="38" xfId="0" applyFont="1" applyFill="1" applyBorder="1" applyAlignment="1">
      <alignment horizontal="left" vertical="top" wrapText="1"/>
    </xf>
    <xf numFmtId="0" fontId="11" fillId="0" borderId="0" xfId="0" applyFont="1" applyAlignment="1">
      <alignment vertical="top"/>
    </xf>
    <xf numFmtId="0" fontId="11" fillId="0" borderId="0" xfId="0" applyFont="1" applyBorder="1" applyAlignment="1">
      <alignment vertical="top"/>
    </xf>
    <xf numFmtId="0" fontId="11" fillId="0" borderId="0" xfId="0" applyFont="1" applyAlignment="1">
      <alignment vertical="center"/>
    </xf>
    <xf numFmtId="49" fontId="11" fillId="0" borderId="0" xfId="0" applyNumberFormat="1" applyFont="1" applyAlignment="1">
      <alignment vertical="center"/>
    </xf>
    <xf numFmtId="0" fontId="11" fillId="0" borderId="0" xfId="0" applyNumberFormat="1" applyFont="1" applyAlignment="1">
      <alignment vertical="top"/>
    </xf>
    <xf numFmtId="0" fontId="11" fillId="0" borderId="0" xfId="0" applyFont="1" applyAlignment="1">
      <alignment horizontal="center" vertical="top"/>
    </xf>
    <xf numFmtId="0" fontId="18" fillId="0" borderId="0" xfId="0" applyFont="1"/>
    <xf numFmtId="49" fontId="15" fillId="9" borderId="12" xfId="0" applyNumberFormat="1" applyFont="1" applyFill="1" applyBorder="1" applyAlignment="1">
      <alignment horizontal="center" vertical="top" wrapText="1"/>
    </xf>
    <xf numFmtId="49" fontId="15" fillId="9" borderId="12" xfId="0" applyNumberFormat="1" applyFont="1" applyFill="1" applyBorder="1" applyAlignment="1">
      <alignment horizontal="center" vertical="top"/>
    </xf>
    <xf numFmtId="49" fontId="15" fillId="2" borderId="1" xfId="0" applyNumberFormat="1" applyFont="1" applyFill="1" applyBorder="1" applyAlignment="1">
      <alignment horizontal="center" vertical="top"/>
    </xf>
    <xf numFmtId="49" fontId="15" fillId="3" borderId="27" xfId="0" applyNumberFormat="1" applyFont="1" applyFill="1" applyBorder="1" applyAlignment="1">
      <alignment vertical="top"/>
    </xf>
    <xf numFmtId="0" fontId="15" fillId="0" borderId="33" xfId="0" applyFont="1" applyFill="1" applyBorder="1" applyAlignment="1">
      <alignment vertical="top" wrapText="1"/>
    </xf>
    <xf numFmtId="0" fontId="15" fillId="0" borderId="28" xfId="0" applyFont="1" applyFill="1" applyBorder="1" applyAlignment="1">
      <alignment horizontal="center" vertical="center" wrapText="1"/>
    </xf>
    <xf numFmtId="49" fontId="11" fillId="3" borderId="19" xfId="0" applyNumberFormat="1" applyFont="1" applyFill="1" applyBorder="1" applyAlignment="1">
      <alignment horizontal="center" vertical="center"/>
    </xf>
    <xf numFmtId="0" fontId="11" fillId="0" borderId="20" xfId="0" applyFont="1" applyFill="1" applyBorder="1" applyAlignment="1">
      <alignment horizontal="center" vertical="top" wrapText="1"/>
    </xf>
    <xf numFmtId="165" fontId="11" fillId="0" borderId="60" xfId="0" applyNumberFormat="1" applyFont="1" applyBorder="1" applyAlignment="1">
      <alignment horizontal="right" vertical="top"/>
    </xf>
    <xf numFmtId="0" fontId="15" fillId="0" borderId="28" xfId="0" applyFont="1" applyFill="1" applyBorder="1" applyAlignment="1">
      <alignment vertical="top" wrapText="1"/>
    </xf>
    <xf numFmtId="3" fontId="15" fillId="0" borderId="26" xfId="0" applyNumberFormat="1" applyFont="1" applyFill="1" applyBorder="1" applyAlignment="1">
      <alignment horizontal="center" vertical="top" wrapText="1"/>
    </xf>
    <xf numFmtId="0" fontId="15" fillId="6" borderId="31" xfId="0" applyFont="1" applyFill="1" applyBorder="1" applyAlignment="1">
      <alignment horizontal="center" vertical="center" wrapText="1"/>
    </xf>
    <xf numFmtId="3" fontId="15" fillId="6" borderId="36" xfId="0" applyNumberFormat="1" applyFont="1" applyFill="1" applyBorder="1" applyAlignment="1">
      <alignment horizontal="center" vertical="top"/>
    </xf>
    <xf numFmtId="3" fontId="11" fillId="0" borderId="18" xfId="0" applyNumberFormat="1" applyFont="1" applyFill="1" applyBorder="1" applyAlignment="1">
      <alignment horizontal="center" vertical="top" wrapText="1"/>
    </xf>
    <xf numFmtId="165" fontId="11" fillId="6" borderId="18" xfId="0" applyNumberFormat="1" applyFont="1" applyFill="1" applyBorder="1" applyAlignment="1">
      <alignment horizontal="center" vertical="top"/>
    </xf>
    <xf numFmtId="165" fontId="11" fillId="6" borderId="52" xfId="0" applyNumberFormat="1" applyFont="1" applyFill="1" applyBorder="1" applyAlignment="1">
      <alignment horizontal="center" vertical="top"/>
    </xf>
    <xf numFmtId="0" fontId="15" fillId="6" borderId="28" xfId="0" applyFont="1" applyFill="1" applyBorder="1" applyAlignment="1">
      <alignment horizontal="center" vertical="center" wrapText="1"/>
    </xf>
    <xf numFmtId="165" fontId="11" fillId="6" borderId="4" xfId="0" applyNumberFormat="1" applyFont="1" applyFill="1" applyBorder="1" applyAlignment="1">
      <alignment horizontal="center" vertical="top"/>
    </xf>
    <xf numFmtId="0" fontId="13" fillId="0" borderId="0" xfId="0" applyFont="1" applyAlignment="1">
      <alignment vertical="top" wrapText="1"/>
    </xf>
    <xf numFmtId="165" fontId="11" fillId="6" borderId="62" xfId="0" applyNumberFormat="1" applyFont="1" applyFill="1" applyBorder="1" applyAlignment="1">
      <alignment horizontal="center" vertical="top"/>
    </xf>
    <xf numFmtId="165" fontId="11" fillId="6" borderId="64" xfId="0" applyNumberFormat="1" applyFont="1" applyFill="1" applyBorder="1" applyAlignment="1">
      <alignment horizontal="center" vertical="top"/>
    </xf>
    <xf numFmtId="0" fontId="15" fillId="6" borderId="15" xfId="0" applyFont="1" applyFill="1" applyBorder="1" applyAlignment="1">
      <alignment horizontal="center" vertical="center" wrapText="1"/>
    </xf>
    <xf numFmtId="165" fontId="11" fillId="6" borderId="19" xfId="0" applyNumberFormat="1" applyFont="1" applyFill="1" applyBorder="1" applyAlignment="1">
      <alignment horizontal="center" vertical="top"/>
    </xf>
    <xf numFmtId="0" fontId="11" fillId="0" borderId="0" xfId="0" applyFont="1" applyFill="1" applyBorder="1" applyAlignment="1">
      <alignment vertical="top"/>
    </xf>
    <xf numFmtId="165" fontId="11" fillId="6" borderId="20" xfId="0" applyNumberFormat="1" applyFont="1" applyFill="1" applyBorder="1" applyAlignment="1">
      <alignment horizontal="center" vertical="top"/>
    </xf>
    <xf numFmtId="165" fontId="11" fillId="6" borderId="60" xfId="0" applyNumberFormat="1" applyFont="1" applyFill="1" applyBorder="1" applyAlignment="1">
      <alignment horizontal="center" vertical="top"/>
    </xf>
    <xf numFmtId="0" fontId="11" fillId="6" borderId="60" xfId="0" applyFont="1" applyFill="1" applyBorder="1" applyAlignment="1">
      <alignment horizontal="center" vertical="top" wrapText="1"/>
    </xf>
    <xf numFmtId="164" fontId="11" fillId="0" borderId="0" xfId="0" applyNumberFormat="1" applyFont="1" applyBorder="1" applyAlignment="1">
      <alignment vertical="top"/>
    </xf>
    <xf numFmtId="49" fontId="15" fillId="6" borderId="1" xfId="0" applyNumberFormat="1" applyFont="1" applyFill="1" applyBorder="1" applyAlignment="1">
      <alignment horizontal="center" vertical="top"/>
    </xf>
    <xf numFmtId="165" fontId="11" fillId="0" borderId="19" xfId="0" applyNumberFormat="1" applyFont="1" applyBorder="1" applyAlignment="1">
      <alignment horizontal="center" vertical="top"/>
    </xf>
    <xf numFmtId="3" fontId="15" fillId="6" borderId="10" xfId="0" applyNumberFormat="1" applyFont="1" applyFill="1" applyBorder="1" applyAlignment="1">
      <alignment horizontal="center" vertical="top"/>
    </xf>
    <xf numFmtId="165" fontId="11" fillId="0" borderId="49" xfId="0" applyNumberFormat="1" applyFont="1" applyFill="1" applyBorder="1" applyAlignment="1">
      <alignment horizontal="center" vertical="top"/>
    </xf>
    <xf numFmtId="3" fontId="11" fillId="0" borderId="9" xfId="0" applyNumberFormat="1" applyFont="1" applyFill="1" applyBorder="1" applyAlignment="1">
      <alignment vertical="top" wrapText="1"/>
    </xf>
    <xf numFmtId="3" fontId="11" fillId="6" borderId="32" xfId="0" applyNumberFormat="1" applyFont="1" applyFill="1" applyBorder="1" applyAlignment="1">
      <alignment horizontal="center" vertical="top"/>
    </xf>
    <xf numFmtId="3" fontId="11" fillId="6" borderId="7" xfId="0" applyNumberFormat="1" applyFont="1" applyFill="1" applyBorder="1" applyAlignment="1">
      <alignment vertical="top" wrapText="1"/>
    </xf>
    <xf numFmtId="3" fontId="11" fillId="6" borderId="60" xfId="0" applyNumberFormat="1" applyFont="1" applyFill="1" applyBorder="1" applyAlignment="1">
      <alignment horizontal="center" vertical="top"/>
    </xf>
    <xf numFmtId="3" fontId="11" fillId="6" borderId="28" xfId="0" applyNumberFormat="1" applyFont="1" applyFill="1" applyBorder="1" applyAlignment="1">
      <alignment vertical="top" wrapText="1"/>
    </xf>
    <xf numFmtId="3" fontId="11" fillId="6" borderId="52" xfId="0" applyNumberFormat="1" applyFont="1" applyFill="1" applyBorder="1" applyAlignment="1">
      <alignment horizontal="center" vertical="top"/>
    </xf>
    <xf numFmtId="3" fontId="11" fillId="6" borderId="64" xfId="0" applyNumberFormat="1" applyFont="1" applyFill="1" applyBorder="1" applyAlignment="1">
      <alignment horizontal="center" vertical="top"/>
    </xf>
    <xf numFmtId="3" fontId="11" fillId="3" borderId="69" xfId="0" applyNumberFormat="1" applyFont="1" applyFill="1" applyBorder="1" applyAlignment="1">
      <alignment horizontal="left" vertical="top" wrapText="1"/>
    </xf>
    <xf numFmtId="0" fontId="11" fillId="6" borderId="60" xfId="0" applyFont="1" applyFill="1" applyBorder="1" applyAlignment="1">
      <alignment horizontal="center" vertical="top"/>
    </xf>
    <xf numFmtId="49" fontId="15" fillId="2" borderId="46" xfId="0" applyNumberFormat="1" applyFont="1" applyFill="1" applyBorder="1" applyAlignment="1">
      <alignment horizontal="center" vertical="top"/>
    </xf>
    <xf numFmtId="165" fontId="15" fillId="2" borderId="41" xfId="0" applyNumberFormat="1" applyFont="1" applyFill="1" applyBorder="1" applyAlignment="1">
      <alignment horizontal="center" vertical="top"/>
    </xf>
    <xf numFmtId="165" fontId="15" fillId="2" borderId="59" xfId="0" applyNumberFormat="1" applyFont="1" applyFill="1" applyBorder="1" applyAlignment="1">
      <alignment horizontal="center" vertical="top"/>
    </xf>
    <xf numFmtId="49" fontId="15" fillId="9" borderId="34" xfId="0" applyNumberFormat="1" applyFont="1" applyFill="1" applyBorder="1" applyAlignment="1">
      <alignment horizontal="center" vertical="top"/>
    </xf>
    <xf numFmtId="49" fontId="15" fillId="2" borderId="3" xfId="0" applyNumberFormat="1" applyFont="1" applyFill="1" applyBorder="1" applyAlignment="1">
      <alignment horizontal="center" vertical="top"/>
    </xf>
    <xf numFmtId="49" fontId="15" fillId="0" borderId="23" xfId="0" applyNumberFormat="1" applyFont="1" applyBorder="1" applyAlignment="1">
      <alignment horizontal="center" vertical="top"/>
    </xf>
    <xf numFmtId="0" fontId="15" fillId="3" borderId="24" xfId="0" applyFont="1" applyFill="1" applyBorder="1" applyAlignment="1">
      <alignment horizontal="left" vertical="top" wrapText="1"/>
    </xf>
    <xf numFmtId="0" fontId="15" fillId="0" borderId="49" xfId="0" applyFont="1" applyBorder="1" applyAlignment="1">
      <alignment vertical="top"/>
    </xf>
    <xf numFmtId="3" fontId="11" fillId="0" borderId="65" xfId="0" applyNumberFormat="1" applyFont="1" applyBorder="1" applyAlignment="1">
      <alignment horizontal="center" vertical="top"/>
    </xf>
    <xf numFmtId="0" fontId="15" fillId="3" borderId="6" xfId="0" applyFont="1" applyFill="1" applyBorder="1" applyAlignment="1">
      <alignment horizontal="left" vertical="top" wrapText="1"/>
    </xf>
    <xf numFmtId="0" fontId="11" fillId="0" borderId="20" xfId="0" applyFont="1" applyFill="1" applyBorder="1" applyAlignment="1">
      <alignment horizontal="center" vertical="top"/>
    </xf>
    <xf numFmtId="0" fontId="11" fillId="6" borderId="18" xfId="0" applyFont="1" applyFill="1" applyBorder="1" applyAlignment="1">
      <alignment horizontal="center" vertical="top"/>
    </xf>
    <xf numFmtId="49" fontId="15" fillId="9" borderId="35" xfId="0" applyNumberFormat="1" applyFont="1" applyFill="1" applyBorder="1" applyAlignment="1">
      <alignment horizontal="center" vertical="top"/>
    </xf>
    <xf numFmtId="165" fontId="15" fillId="2" borderId="35" xfId="0" applyNumberFormat="1" applyFont="1" applyFill="1" applyBorder="1" applyAlignment="1">
      <alignment horizontal="center" vertical="top"/>
    </xf>
    <xf numFmtId="49" fontId="15" fillId="0" borderId="10" xfId="0" applyNumberFormat="1" applyFont="1" applyBorder="1" applyAlignment="1">
      <alignment horizontal="center" vertical="top" wrapText="1"/>
    </xf>
    <xf numFmtId="0" fontId="15" fillId="3" borderId="11" xfId="0" applyFont="1" applyFill="1" applyBorder="1" applyAlignment="1">
      <alignment horizontal="left" vertical="top" wrapText="1"/>
    </xf>
    <xf numFmtId="0" fontId="16" fillId="0" borderId="9" xfId="0" applyFont="1" applyFill="1" applyBorder="1" applyAlignment="1">
      <alignment horizontal="center" vertical="center" textRotation="90" wrapText="1"/>
    </xf>
    <xf numFmtId="0" fontId="11" fillId="0" borderId="49" xfId="0" applyFont="1" applyFill="1" applyBorder="1" applyAlignment="1">
      <alignment horizontal="center" vertical="top"/>
    </xf>
    <xf numFmtId="3" fontId="11" fillId="0" borderId="5" xfId="0" applyNumberFormat="1" applyFont="1" applyBorder="1" applyAlignment="1">
      <alignment horizontal="right" vertical="top"/>
    </xf>
    <xf numFmtId="0" fontId="16" fillId="0" borderId="7" xfId="0" applyFont="1" applyFill="1" applyBorder="1" applyAlignment="1">
      <alignment horizontal="center" vertical="center" textRotation="90" wrapText="1"/>
    </xf>
    <xf numFmtId="49" fontId="15" fillId="6" borderId="1" xfId="0" applyNumberFormat="1" applyFont="1" applyFill="1" applyBorder="1" applyAlignment="1">
      <alignment horizontal="center" vertical="top" wrapText="1"/>
    </xf>
    <xf numFmtId="0" fontId="11" fillId="0" borderId="50" xfId="0" applyFont="1" applyFill="1" applyBorder="1" applyAlignment="1">
      <alignment horizontal="center" vertical="top"/>
    </xf>
    <xf numFmtId="0" fontId="16" fillId="6" borderId="32" xfId="0" applyFont="1" applyFill="1" applyBorder="1" applyAlignment="1">
      <alignment horizontal="center" vertical="center" textRotation="90" wrapText="1"/>
    </xf>
    <xf numFmtId="165" fontId="15" fillId="6" borderId="23" xfId="0" applyNumberFormat="1" applyFont="1" applyFill="1" applyBorder="1" applyAlignment="1">
      <alignment horizontal="center" vertical="top" wrapText="1"/>
    </xf>
    <xf numFmtId="0" fontId="11" fillId="0" borderId="0" xfId="0" applyFont="1" applyBorder="1" applyAlignment="1">
      <alignment horizontal="left" vertical="top" wrapText="1"/>
    </xf>
    <xf numFmtId="0" fontId="13" fillId="0" borderId="0" xfId="0" applyFont="1" applyBorder="1" applyAlignment="1">
      <alignment vertical="top" wrapText="1"/>
    </xf>
    <xf numFmtId="165" fontId="16" fillId="6" borderId="20" xfId="0" applyNumberFormat="1" applyFont="1" applyFill="1" applyBorder="1" applyAlignment="1">
      <alignment horizontal="center" vertical="top"/>
    </xf>
    <xf numFmtId="0" fontId="14" fillId="8" borderId="25" xfId="0" applyFont="1" applyFill="1" applyBorder="1" applyAlignment="1">
      <alignment horizontal="center" vertical="top"/>
    </xf>
    <xf numFmtId="165" fontId="15" fillId="8" borderId="40" xfId="0" applyNumberFormat="1" applyFont="1" applyFill="1" applyBorder="1" applyAlignment="1">
      <alignment horizontal="center" vertical="top"/>
    </xf>
    <xf numFmtId="165" fontId="15" fillId="8" borderId="25" xfId="0" applyNumberFormat="1" applyFont="1" applyFill="1" applyBorder="1" applyAlignment="1">
      <alignment horizontal="center" vertical="top"/>
    </xf>
    <xf numFmtId="165" fontId="15" fillId="8" borderId="41" xfId="0" applyNumberFormat="1" applyFont="1" applyFill="1" applyBorder="1" applyAlignment="1">
      <alignment horizontal="center" vertical="top"/>
    </xf>
    <xf numFmtId="0" fontId="11" fillId="0" borderId="60" xfId="0" applyFont="1" applyFill="1" applyBorder="1" applyAlignment="1">
      <alignment horizontal="center" vertical="top"/>
    </xf>
    <xf numFmtId="165" fontId="15" fillId="9" borderId="21" xfId="0" applyNumberFormat="1" applyFont="1" applyFill="1" applyBorder="1" applyAlignment="1">
      <alignment horizontal="center" vertical="top"/>
    </xf>
    <xf numFmtId="49" fontId="15" fillId="4" borderId="34" xfId="0" applyNumberFormat="1" applyFont="1" applyFill="1" applyBorder="1" applyAlignment="1">
      <alignment horizontal="center" vertical="top"/>
    </xf>
    <xf numFmtId="165" fontId="15" fillId="4" borderId="41" xfId="0" applyNumberFormat="1" applyFont="1" applyFill="1" applyBorder="1" applyAlignment="1">
      <alignment horizontal="center" vertical="top"/>
    </xf>
    <xf numFmtId="0" fontId="11" fillId="0" borderId="0" xfId="0" applyFont="1" applyFill="1" applyAlignment="1">
      <alignment vertical="top"/>
    </xf>
    <xf numFmtId="0" fontId="11" fillId="3" borderId="0" xfId="0" applyFont="1" applyFill="1" applyAlignment="1">
      <alignment vertical="top"/>
    </xf>
    <xf numFmtId="49" fontId="15" fillId="0" borderId="0" xfId="0" applyNumberFormat="1" applyFont="1" applyFill="1" applyBorder="1" applyAlignment="1">
      <alignment horizontal="center" vertical="top" wrapText="1"/>
    </xf>
    <xf numFmtId="0" fontId="11" fillId="0" borderId="0" xfId="0" applyFont="1" applyFill="1" applyBorder="1" applyAlignment="1">
      <alignment horizontal="center" vertical="top"/>
    </xf>
    <xf numFmtId="165" fontId="15" fillId="4" borderId="5" xfId="0" applyNumberFormat="1" applyFont="1" applyFill="1" applyBorder="1" applyAlignment="1">
      <alignment horizontal="center" vertical="top" wrapText="1"/>
    </xf>
    <xf numFmtId="165" fontId="11" fillId="0" borderId="19" xfId="0" applyNumberFormat="1" applyFont="1" applyBorder="1" applyAlignment="1">
      <alignment horizontal="center" vertical="top" wrapText="1"/>
    </xf>
    <xf numFmtId="164" fontId="11" fillId="0" borderId="0" xfId="0" applyNumberFormat="1" applyFont="1" applyAlignment="1">
      <alignment vertical="top"/>
    </xf>
    <xf numFmtId="165" fontId="11" fillId="8" borderId="19" xfId="0" applyNumberFormat="1" applyFont="1" applyFill="1" applyBorder="1" applyAlignment="1">
      <alignment horizontal="center" vertical="top" wrapText="1"/>
    </xf>
    <xf numFmtId="165" fontId="11" fillId="0" borderId="0" xfId="0" applyNumberFormat="1" applyFont="1" applyAlignment="1">
      <alignment vertical="top"/>
    </xf>
    <xf numFmtId="165" fontId="15" fillId="4" borderId="19" xfId="0" applyNumberFormat="1" applyFont="1" applyFill="1" applyBorder="1" applyAlignment="1">
      <alignment horizontal="center" vertical="top" wrapText="1"/>
    </xf>
    <xf numFmtId="165" fontId="15" fillId="8" borderId="41" xfId="0" applyNumberFormat="1" applyFont="1" applyFill="1" applyBorder="1" applyAlignment="1">
      <alignment horizontal="center" vertical="top" wrapText="1"/>
    </xf>
    <xf numFmtId="49" fontId="11" fillId="0" borderId="0" xfId="0" applyNumberFormat="1" applyFont="1" applyBorder="1" applyAlignment="1">
      <alignment vertical="top"/>
    </xf>
    <xf numFmtId="3" fontId="11" fillId="0" borderId="0" xfId="0" applyNumberFormat="1" applyFont="1" applyAlignment="1">
      <alignment vertical="top"/>
    </xf>
    <xf numFmtId="165" fontId="11" fillId="8" borderId="20" xfId="0" applyNumberFormat="1" applyFont="1" applyFill="1" applyBorder="1" applyAlignment="1">
      <alignment horizontal="center" vertical="top"/>
    </xf>
    <xf numFmtId="0" fontId="13" fillId="0" borderId="0" xfId="0" applyFont="1" applyAlignment="1">
      <alignment vertical="top"/>
    </xf>
    <xf numFmtId="49" fontId="15" fillId="2" borderId="22" xfId="0" applyNumberFormat="1" applyFont="1" applyFill="1" applyBorder="1" applyAlignment="1">
      <alignment horizontal="center" vertical="top"/>
    </xf>
    <xf numFmtId="49" fontId="15" fillId="9" borderId="8" xfId="0" applyNumberFormat="1" applyFont="1" applyFill="1" applyBorder="1" applyAlignment="1">
      <alignment horizontal="center" vertical="top"/>
    </xf>
    <xf numFmtId="165" fontId="15" fillId="8" borderId="59" xfId="0" applyNumberFormat="1" applyFont="1" applyFill="1" applyBorder="1" applyAlignment="1">
      <alignment horizontal="center" vertical="top"/>
    </xf>
    <xf numFmtId="3" fontId="15" fillId="6" borderId="42" xfId="0" applyNumberFormat="1" applyFont="1" applyFill="1" applyBorder="1" applyAlignment="1">
      <alignment horizontal="left" vertical="top" wrapText="1"/>
    </xf>
    <xf numFmtId="165" fontId="11" fillId="6" borderId="36" xfId="0" applyNumberFormat="1" applyFont="1" applyFill="1" applyBorder="1" applyAlignment="1">
      <alignment vertical="top" wrapText="1"/>
    </xf>
    <xf numFmtId="0" fontId="15" fillId="6" borderId="36" xfId="0" applyFont="1" applyFill="1" applyBorder="1" applyAlignment="1">
      <alignment vertical="top" wrapText="1"/>
    </xf>
    <xf numFmtId="3" fontId="11" fillId="6" borderId="17" xfId="0" applyNumberFormat="1" applyFont="1" applyFill="1" applyBorder="1" applyAlignment="1">
      <alignment horizontal="center" vertical="top"/>
    </xf>
    <xf numFmtId="49" fontId="15" fillId="0" borderId="71" xfId="0" applyNumberFormat="1" applyFont="1" applyBorder="1" applyAlignment="1">
      <alignment vertical="top"/>
    </xf>
    <xf numFmtId="49" fontId="19" fillId="0" borderId="38" xfId="0" applyNumberFormat="1" applyFont="1" applyBorder="1" applyAlignment="1">
      <alignment horizontal="center" vertical="center" textRotation="90" wrapText="1"/>
    </xf>
    <xf numFmtId="49" fontId="15" fillId="0" borderId="5" xfId="0" applyNumberFormat="1" applyFont="1" applyBorder="1" applyAlignment="1">
      <alignment horizontal="center" vertical="top"/>
    </xf>
    <xf numFmtId="165" fontId="15" fillId="8" borderId="20" xfId="0" applyNumberFormat="1" applyFont="1" applyFill="1" applyBorder="1" applyAlignment="1">
      <alignment horizontal="center" vertical="top" wrapText="1"/>
    </xf>
    <xf numFmtId="165" fontId="15" fillId="0" borderId="0" xfId="0" applyNumberFormat="1" applyFont="1" applyFill="1" applyAlignment="1">
      <alignment vertical="top"/>
    </xf>
    <xf numFmtId="0" fontId="11" fillId="0" borderId="0" xfId="0" applyFont="1" applyFill="1" applyAlignment="1">
      <alignment horizontal="center" vertical="top"/>
    </xf>
    <xf numFmtId="164" fontId="11" fillId="0" borderId="0" xfId="0" applyNumberFormat="1" applyFont="1" applyFill="1" applyAlignment="1">
      <alignment vertical="top"/>
    </xf>
    <xf numFmtId="3" fontId="2" fillId="3" borderId="0" xfId="0" applyNumberFormat="1" applyFont="1" applyFill="1" applyBorder="1" applyAlignment="1">
      <alignment horizontal="left" vertical="top" wrapText="1"/>
    </xf>
    <xf numFmtId="0" fontId="2" fillId="3" borderId="0" xfId="0" applyFont="1" applyFill="1" applyAlignment="1">
      <alignment vertical="top"/>
    </xf>
    <xf numFmtId="0" fontId="2" fillId="0" borderId="0" xfId="0" applyFont="1" applyAlignment="1">
      <alignment vertical="top"/>
    </xf>
    <xf numFmtId="0" fontId="2" fillId="0" borderId="0" xfId="0" applyFont="1" applyAlignment="1">
      <alignment vertical="center"/>
    </xf>
    <xf numFmtId="0" fontId="2" fillId="0" borderId="0" xfId="0" applyNumberFormat="1" applyFont="1" applyAlignment="1">
      <alignment vertical="top"/>
    </xf>
    <xf numFmtId="0" fontId="2" fillId="0" borderId="0" xfId="0" applyFont="1" applyAlignment="1">
      <alignment horizontal="center" vertical="top"/>
    </xf>
    <xf numFmtId="0" fontId="2" fillId="0" borderId="0" xfId="0" applyFont="1" applyBorder="1" applyAlignment="1">
      <alignment vertical="top"/>
    </xf>
    <xf numFmtId="0" fontId="2" fillId="0" borderId="0" xfId="0" applyFont="1" applyAlignment="1">
      <alignment horizontal="left" vertical="top"/>
    </xf>
    <xf numFmtId="165" fontId="2" fillId="6" borderId="18" xfId="0" applyNumberFormat="1" applyFont="1" applyFill="1" applyBorder="1" applyAlignment="1">
      <alignment horizontal="center" vertical="top"/>
    </xf>
    <xf numFmtId="165" fontId="2" fillId="6" borderId="20" xfId="0" applyNumberFormat="1" applyFont="1" applyFill="1" applyBorder="1" applyAlignment="1">
      <alignment horizontal="center" vertical="top"/>
    </xf>
    <xf numFmtId="3" fontId="2" fillId="6" borderId="15" xfId="0" applyNumberFormat="1" applyFont="1" applyFill="1" applyBorder="1" applyAlignment="1">
      <alignment horizontal="center" vertical="top"/>
    </xf>
    <xf numFmtId="3" fontId="15" fillId="8" borderId="13" xfId="0" applyNumberFormat="1" applyFont="1" applyFill="1" applyBorder="1" applyAlignment="1">
      <alignment horizontal="center" vertical="top"/>
    </xf>
    <xf numFmtId="3" fontId="15" fillId="8" borderId="51" xfId="0" applyNumberFormat="1" applyFont="1" applyFill="1" applyBorder="1" applyAlignment="1">
      <alignment horizontal="center" vertical="top"/>
    </xf>
    <xf numFmtId="49" fontId="15" fillId="8" borderId="25" xfId="0" applyNumberFormat="1" applyFont="1" applyFill="1" applyBorder="1" applyAlignment="1">
      <alignment horizontal="center" vertical="top" wrapText="1"/>
    </xf>
    <xf numFmtId="3" fontId="2" fillId="8" borderId="25" xfId="0" applyNumberFormat="1" applyFont="1" applyFill="1" applyBorder="1" applyAlignment="1">
      <alignment horizontal="left" vertical="top" wrapText="1"/>
    </xf>
    <xf numFmtId="3" fontId="15" fillId="8" borderId="25" xfId="0" applyNumberFormat="1" applyFont="1" applyFill="1" applyBorder="1" applyAlignment="1">
      <alignment horizontal="right" vertical="top"/>
    </xf>
    <xf numFmtId="49" fontId="15" fillId="8" borderId="25" xfId="0" applyNumberFormat="1" applyFont="1" applyFill="1" applyBorder="1" applyAlignment="1">
      <alignment horizontal="center" vertical="top"/>
    </xf>
    <xf numFmtId="49" fontId="11" fillId="8" borderId="30" xfId="0" applyNumberFormat="1" applyFont="1" applyFill="1" applyBorder="1" applyAlignment="1">
      <alignment horizontal="center" vertical="top" wrapText="1"/>
    </xf>
    <xf numFmtId="0" fontId="11" fillId="8" borderId="59" xfId="0" applyFont="1" applyFill="1" applyBorder="1" applyAlignment="1">
      <alignment vertical="top" wrapText="1"/>
    </xf>
    <xf numFmtId="3" fontId="11" fillId="8" borderId="30" xfId="0" applyNumberFormat="1" applyFont="1" applyFill="1" applyBorder="1" applyAlignment="1">
      <alignment horizontal="center" vertical="top"/>
    </xf>
    <xf numFmtId="3" fontId="2" fillId="6" borderId="12" xfId="0" applyNumberFormat="1" applyFont="1" applyFill="1" applyBorder="1" applyAlignment="1">
      <alignment vertical="top" wrapText="1"/>
    </xf>
    <xf numFmtId="3" fontId="2" fillId="6" borderId="14" xfId="0" applyNumberFormat="1" applyFont="1" applyFill="1" applyBorder="1" applyAlignment="1">
      <alignment horizontal="center" vertical="top"/>
    </xf>
    <xf numFmtId="0" fontId="2" fillId="6" borderId="12" xfId="0" applyFont="1" applyFill="1" applyBorder="1" applyAlignment="1">
      <alignment horizontal="left" vertical="top" wrapText="1"/>
    </xf>
    <xf numFmtId="49" fontId="11" fillId="6" borderId="27" xfId="0" applyNumberFormat="1" applyFont="1" applyFill="1" applyBorder="1" applyAlignment="1">
      <alignment horizontal="center" vertical="top"/>
    </xf>
    <xf numFmtId="49" fontId="15" fillId="8" borderId="42" xfId="0" applyNumberFormat="1" applyFont="1" applyFill="1" applyBorder="1" applyAlignment="1">
      <alignment horizontal="left" vertical="top"/>
    </xf>
    <xf numFmtId="49" fontId="15" fillId="8" borderId="36" xfId="0" applyNumberFormat="1" applyFont="1" applyFill="1" applyBorder="1" applyAlignment="1">
      <alignment horizontal="center" vertical="top"/>
    </xf>
    <xf numFmtId="49" fontId="15" fillId="8" borderId="36" xfId="0" applyNumberFormat="1" applyFont="1" applyFill="1" applyBorder="1" applyAlignment="1">
      <alignment horizontal="center" vertical="top" wrapText="1"/>
    </xf>
    <xf numFmtId="49" fontId="15" fillId="0" borderId="11" xfId="0" applyNumberFormat="1" applyFont="1" applyBorder="1" applyAlignment="1">
      <alignment horizontal="center" vertical="top"/>
    </xf>
    <xf numFmtId="49" fontId="11" fillId="0" borderId="5" xfId="0" applyNumberFormat="1" applyFont="1" applyBorder="1" applyAlignment="1">
      <alignment horizontal="center" vertical="top" wrapText="1"/>
    </xf>
    <xf numFmtId="165" fontId="11" fillId="6" borderId="5" xfId="0" applyNumberFormat="1" applyFont="1" applyFill="1" applyBorder="1" applyAlignment="1">
      <alignment horizontal="center"/>
    </xf>
    <xf numFmtId="165" fontId="22" fillId="0" borderId="9" xfId="0" applyNumberFormat="1" applyFont="1" applyFill="1" applyBorder="1" applyAlignment="1">
      <alignment horizontal="center" vertical="center" textRotation="90" wrapText="1"/>
    </xf>
    <xf numFmtId="0" fontId="11" fillId="6" borderId="52" xfId="0" applyFont="1" applyFill="1" applyBorder="1" applyAlignment="1">
      <alignment horizontal="center" vertical="top"/>
    </xf>
    <xf numFmtId="3" fontId="11" fillId="6" borderId="26" xfId="0" applyNumberFormat="1" applyFont="1" applyFill="1" applyBorder="1" applyAlignment="1">
      <alignment horizontal="center" vertical="top"/>
    </xf>
    <xf numFmtId="49" fontId="15" fillId="0" borderId="14" xfId="0" applyNumberFormat="1" applyFont="1" applyBorder="1" applyAlignment="1">
      <alignment horizontal="center" vertical="top"/>
    </xf>
    <xf numFmtId="165" fontId="15" fillId="8" borderId="37" xfId="0" applyNumberFormat="1" applyFont="1" applyFill="1" applyBorder="1" applyAlignment="1">
      <alignment horizontal="center" vertical="top" wrapText="1"/>
    </xf>
    <xf numFmtId="0" fontId="18" fillId="6" borderId="15" xfId="0" applyFont="1" applyFill="1" applyBorder="1" applyAlignment="1">
      <alignment horizontal="center" vertical="center" wrapText="1"/>
    </xf>
    <xf numFmtId="49" fontId="19" fillId="6" borderId="1" xfId="0" applyNumberFormat="1" applyFont="1" applyFill="1" applyBorder="1" applyAlignment="1">
      <alignment horizontal="center" vertical="top" textRotation="90" wrapText="1"/>
    </xf>
    <xf numFmtId="49" fontId="16" fillId="0" borderId="56" xfId="0" applyNumberFormat="1" applyFont="1" applyBorder="1" applyAlignment="1">
      <alignment horizontal="center" vertical="top" textRotation="90"/>
    </xf>
    <xf numFmtId="0" fontId="11" fillId="0" borderId="0" xfId="0" applyFont="1" applyBorder="1" applyAlignment="1">
      <alignment horizontal="left" vertical="top" wrapText="1"/>
    </xf>
    <xf numFmtId="49" fontId="15" fillId="8" borderId="23" xfId="0" applyNumberFormat="1" applyFont="1" applyFill="1" applyBorder="1" applyAlignment="1">
      <alignment horizontal="center" vertical="top" wrapText="1"/>
    </xf>
    <xf numFmtId="0" fontId="13" fillId="0" borderId="0" xfId="0" applyFont="1" applyAlignment="1">
      <alignment vertical="top" wrapText="1"/>
    </xf>
    <xf numFmtId="165" fontId="2" fillId="0" borderId="78" xfId="0" applyNumberFormat="1" applyFont="1" applyFill="1" applyBorder="1" applyAlignment="1">
      <alignment horizontal="left" vertical="top" wrapText="1"/>
    </xf>
    <xf numFmtId="0" fontId="11" fillId="0" borderId="0" xfId="0" applyFont="1" applyFill="1" applyBorder="1" applyAlignment="1">
      <alignment vertical="center" textRotation="90" wrapText="1"/>
    </xf>
    <xf numFmtId="165" fontId="11" fillId="0" borderId="12" xfId="0" applyNumberFormat="1" applyFont="1" applyFill="1" applyBorder="1" applyAlignment="1">
      <alignment horizontal="center" vertical="top"/>
    </xf>
    <xf numFmtId="0" fontId="11" fillId="0" borderId="53" xfId="0" applyFont="1" applyFill="1" applyBorder="1" applyAlignment="1">
      <alignment vertical="center" textRotation="90" wrapText="1"/>
    </xf>
    <xf numFmtId="3" fontId="2" fillId="6" borderId="31" xfId="0" applyNumberFormat="1" applyFont="1" applyFill="1" applyBorder="1" applyAlignment="1">
      <alignment vertical="top" wrapText="1"/>
    </xf>
    <xf numFmtId="3" fontId="2" fillId="6" borderId="17" xfId="0" applyNumberFormat="1" applyFont="1" applyFill="1" applyBorder="1" applyAlignment="1">
      <alignment horizontal="center" vertical="top"/>
    </xf>
    <xf numFmtId="3" fontId="11" fillId="6" borderId="49" xfId="0" applyNumberFormat="1" applyFont="1" applyFill="1" applyBorder="1" applyAlignment="1">
      <alignment horizontal="center" vertical="center" textRotation="90" wrapText="1"/>
    </xf>
    <xf numFmtId="49" fontId="11" fillId="6" borderId="10" xfId="0" applyNumberFormat="1" applyFont="1" applyFill="1" applyBorder="1" applyAlignment="1">
      <alignment horizontal="center" vertical="top" wrapText="1"/>
    </xf>
    <xf numFmtId="49" fontId="11" fillId="6" borderId="13" xfId="0" applyNumberFormat="1" applyFont="1" applyFill="1" applyBorder="1" applyAlignment="1">
      <alignment horizontal="center" vertical="center" wrapText="1"/>
    </xf>
    <xf numFmtId="0" fontId="11" fillId="3" borderId="14" xfId="0" applyFont="1" applyFill="1" applyBorder="1" applyAlignment="1">
      <alignment horizontal="left" vertical="top" wrapText="1"/>
    </xf>
    <xf numFmtId="49" fontId="28" fillId="6" borderId="26" xfId="0" applyNumberFormat="1" applyFont="1" applyFill="1" applyBorder="1" applyAlignment="1">
      <alignment horizontal="center" vertical="top"/>
    </xf>
    <xf numFmtId="49" fontId="20" fillId="6" borderId="20" xfId="0" applyNumberFormat="1" applyFont="1" applyFill="1" applyBorder="1" applyAlignment="1">
      <alignment horizontal="center" vertical="top" wrapText="1"/>
    </xf>
    <xf numFmtId="49" fontId="16" fillId="0" borderId="71" xfId="0" applyNumberFormat="1" applyFont="1" applyFill="1" applyBorder="1" applyAlignment="1">
      <alignment horizontal="center" vertical="top" wrapText="1"/>
    </xf>
    <xf numFmtId="49" fontId="16" fillId="6" borderId="49" xfId="0" applyNumberFormat="1" applyFont="1" applyFill="1" applyBorder="1" applyAlignment="1">
      <alignment horizontal="center" vertical="top" wrapText="1"/>
    </xf>
    <xf numFmtId="0" fontId="11" fillId="0" borderId="5" xfId="0" applyFont="1" applyFill="1" applyBorder="1" applyAlignment="1">
      <alignment horizontal="center" vertical="top" wrapText="1"/>
    </xf>
    <xf numFmtId="3" fontId="11" fillId="6" borderId="5" xfId="0" applyNumberFormat="1" applyFont="1" applyFill="1" applyBorder="1" applyAlignment="1">
      <alignment horizontal="center" vertical="top" wrapText="1"/>
    </xf>
    <xf numFmtId="3" fontId="11" fillId="0" borderId="5" xfId="0" applyNumberFormat="1" applyFont="1" applyFill="1" applyBorder="1" applyAlignment="1">
      <alignment horizontal="center" vertical="top"/>
    </xf>
    <xf numFmtId="165" fontId="29" fillId="6" borderId="28" xfId="0" applyNumberFormat="1" applyFont="1" applyFill="1" applyBorder="1" applyAlignment="1">
      <alignment horizontal="center" vertical="center" textRotation="90" wrapText="1"/>
    </xf>
    <xf numFmtId="49" fontId="30" fillId="6" borderId="61" xfId="0" applyNumberFormat="1" applyFont="1" applyFill="1" applyBorder="1" applyAlignment="1">
      <alignment vertical="center" textRotation="90"/>
    </xf>
    <xf numFmtId="3" fontId="20" fillId="6" borderId="60" xfId="0" applyNumberFormat="1" applyFont="1" applyFill="1" applyBorder="1" applyAlignment="1">
      <alignment horizontal="center" vertical="top"/>
    </xf>
    <xf numFmtId="49" fontId="11" fillId="6" borderId="4" xfId="0" applyNumberFormat="1" applyFont="1" applyFill="1" applyBorder="1" applyAlignment="1">
      <alignment horizontal="center" wrapText="1"/>
    </xf>
    <xf numFmtId="3" fontId="4" fillId="9" borderId="7" xfId="0" applyNumberFormat="1" applyFont="1" applyFill="1" applyBorder="1" applyAlignment="1">
      <alignment vertical="top"/>
    </xf>
    <xf numFmtId="0" fontId="2" fillId="6" borderId="39" xfId="0" applyFont="1" applyFill="1" applyBorder="1" applyAlignment="1">
      <alignment horizontal="left" vertical="top" wrapText="1"/>
    </xf>
    <xf numFmtId="3" fontId="11" fillId="6" borderId="80" xfId="0" applyNumberFormat="1" applyFont="1" applyFill="1" applyBorder="1" applyAlignment="1">
      <alignment horizontal="center" vertical="top"/>
    </xf>
    <xf numFmtId="3" fontId="2" fillId="6" borderId="14" xfId="0" applyNumberFormat="1" applyFont="1" applyFill="1" applyBorder="1" applyAlignment="1">
      <alignment horizontal="left" vertical="top" wrapText="1"/>
    </xf>
    <xf numFmtId="49" fontId="19" fillId="6" borderId="1" xfId="0" applyNumberFormat="1" applyFont="1" applyFill="1" applyBorder="1" applyAlignment="1">
      <alignment horizontal="center" vertical="center" textRotation="90" wrapText="1"/>
    </xf>
    <xf numFmtId="0" fontId="11" fillId="6" borderId="50" xfId="0" applyFont="1" applyFill="1" applyBorder="1" applyAlignment="1">
      <alignment horizontal="center" vertical="top"/>
    </xf>
    <xf numFmtId="49" fontId="19" fillId="6" borderId="55" xfId="0" applyNumberFormat="1" applyFont="1" applyFill="1" applyBorder="1" applyAlignment="1">
      <alignment horizontal="center" vertical="center" textRotation="90" wrapText="1"/>
    </xf>
    <xf numFmtId="0" fontId="2" fillId="6" borderId="29" xfId="0" applyFont="1" applyFill="1" applyBorder="1" applyAlignment="1">
      <alignment horizontal="left" vertical="top" wrapText="1"/>
    </xf>
    <xf numFmtId="0" fontId="16" fillId="6" borderId="7" xfId="0" applyFont="1" applyFill="1" applyBorder="1" applyAlignment="1">
      <alignment horizontal="center" vertical="center" textRotation="90" wrapText="1"/>
    </xf>
    <xf numFmtId="0" fontId="16" fillId="6" borderId="28" xfId="0" applyFont="1" applyFill="1" applyBorder="1" applyAlignment="1">
      <alignment horizontal="center" vertical="center" textRotation="90" wrapText="1"/>
    </xf>
    <xf numFmtId="0" fontId="15" fillId="6" borderId="7" xfId="0" applyFont="1" applyFill="1" applyBorder="1" applyAlignment="1">
      <alignment horizontal="center" vertical="center" wrapText="1"/>
    </xf>
    <xf numFmtId="0" fontId="18" fillId="6" borderId="28" xfId="0" applyFont="1" applyFill="1" applyBorder="1" applyAlignment="1">
      <alignment horizontal="center" vertical="center" textRotation="90" wrapText="1"/>
    </xf>
    <xf numFmtId="165" fontId="2" fillId="6" borderId="60" xfId="0" applyNumberFormat="1" applyFont="1" applyFill="1" applyBorder="1" applyAlignment="1">
      <alignment vertical="top" wrapText="1"/>
    </xf>
    <xf numFmtId="3" fontId="4" fillId="2" borderId="73" xfId="0" applyNumberFormat="1" applyFont="1" applyFill="1" applyBorder="1" applyAlignment="1">
      <alignment vertical="top"/>
    </xf>
    <xf numFmtId="3" fontId="4" fillId="8" borderId="0" xfId="0" applyNumberFormat="1" applyFont="1" applyFill="1" applyBorder="1" applyAlignment="1">
      <alignment vertical="top"/>
    </xf>
    <xf numFmtId="165" fontId="4" fillId="6" borderId="71" xfId="0" applyNumberFormat="1" applyFont="1" applyFill="1" applyBorder="1" applyAlignment="1">
      <alignment horizontal="left" vertical="top" wrapText="1"/>
    </xf>
    <xf numFmtId="165" fontId="11" fillId="3" borderId="38" xfId="0" applyNumberFormat="1" applyFont="1" applyFill="1" applyBorder="1" applyAlignment="1">
      <alignment horizontal="left" vertical="top" wrapText="1"/>
    </xf>
    <xf numFmtId="165" fontId="16" fillId="0" borderId="12" xfId="0" applyNumberFormat="1" applyFont="1" applyFill="1" applyBorder="1" applyAlignment="1">
      <alignment horizontal="center" vertical="center" textRotation="90" wrapText="1"/>
    </xf>
    <xf numFmtId="49" fontId="6" fillId="0" borderId="38" xfId="0" applyNumberFormat="1" applyFont="1" applyBorder="1" applyAlignment="1">
      <alignment horizontal="center" vertical="top" textRotation="90"/>
    </xf>
    <xf numFmtId="49" fontId="4" fillId="6" borderId="16" xfId="0" applyNumberFormat="1" applyFont="1" applyFill="1" applyBorder="1" applyAlignment="1">
      <alignment horizontal="center" vertical="top"/>
    </xf>
    <xf numFmtId="3" fontId="6" fillId="6" borderId="31" xfId="0" applyNumberFormat="1" applyFont="1" applyFill="1" applyBorder="1" applyAlignment="1">
      <alignment vertical="top" wrapText="1"/>
    </xf>
    <xf numFmtId="3" fontId="6" fillId="6" borderId="39" xfId="0" applyNumberFormat="1" applyFont="1" applyFill="1" applyBorder="1" applyAlignment="1">
      <alignment vertical="top" wrapText="1"/>
    </xf>
    <xf numFmtId="3" fontId="4" fillId="6" borderId="39" xfId="2" applyNumberFormat="1" applyFont="1" applyFill="1" applyBorder="1" applyAlignment="1">
      <alignment horizontal="center" vertical="top"/>
    </xf>
    <xf numFmtId="49" fontId="4" fillId="6" borderId="27" xfId="0" applyNumberFormat="1" applyFont="1" applyFill="1" applyBorder="1" applyAlignment="1">
      <alignment horizontal="center" vertical="top"/>
    </xf>
    <xf numFmtId="3" fontId="6" fillId="6" borderId="28" xfId="0" applyNumberFormat="1" applyFont="1" applyFill="1" applyBorder="1" applyAlignment="1">
      <alignment vertical="top" wrapText="1"/>
    </xf>
    <xf numFmtId="3" fontId="6" fillId="6" borderId="33" xfId="0" applyNumberFormat="1" applyFont="1" applyFill="1" applyBorder="1" applyAlignment="1">
      <alignment vertical="top" wrapText="1"/>
    </xf>
    <xf numFmtId="3" fontId="4" fillId="6" borderId="33" xfId="2" applyNumberFormat="1" applyFont="1" applyFill="1" applyBorder="1" applyAlignment="1">
      <alignment horizontal="center" vertical="top"/>
    </xf>
    <xf numFmtId="49" fontId="15" fillId="6" borderId="33" xfId="0" applyNumberFormat="1" applyFont="1" applyFill="1" applyBorder="1" applyAlignment="1">
      <alignment horizontal="center" vertical="top"/>
    </xf>
    <xf numFmtId="49" fontId="15" fillId="6" borderId="39" xfId="0" applyNumberFormat="1" applyFont="1" applyFill="1" applyBorder="1" applyAlignment="1">
      <alignment horizontal="center" vertical="top"/>
    </xf>
    <xf numFmtId="49" fontId="11" fillId="0" borderId="49" xfId="0" applyNumberFormat="1" applyFont="1" applyBorder="1" applyAlignment="1">
      <alignment horizontal="center" vertical="top" wrapText="1"/>
    </xf>
    <xf numFmtId="49" fontId="11" fillId="0" borderId="50" xfId="0" applyNumberFormat="1" applyFont="1" applyBorder="1" applyAlignment="1">
      <alignment horizontal="center" vertical="top" wrapText="1"/>
    </xf>
    <xf numFmtId="49" fontId="2" fillId="6" borderId="52" xfId="0" applyNumberFormat="1" applyFont="1" applyFill="1" applyBorder="1" applyAlignment="1">
      <alignment horizontal="center" vertical="top" wrapText="1"/>
    </xf>
    <xf numFmtId="0" fontId="11" fillId="6" borderId="20" xfId="0" applyFont="1" applyFill="1" applyBorder="1" applyAlignment="1">
      <alignment horizontal="center" vertical="top"/>
    </xf>
    <xf numFmtId="165" fontId="2" fillId="0" borderId="84" xfId="0" applyNumberFormat="1" applyFont="1" applyFill="1" applyBorder="1" applyAlignment="1">
      <alignment horizontal="left" vertical="top" wrapText="1"/>
    </xf>
    <xf numFmtId="165" fontId="11" fillId="0" borderId="70" xfId="0" applyNumberFormat="1" applyFont="1" applyFill="1" applyBorder="1" applyAlignment="1">
      <alignment horizontal="left" vertical="top" wrapText="1"/>
    </xf>
    <xf numFmtId="0" fontId="11" fillId="6" borderId="0" xfId="0" applyFont="1" applyFill="1" applyBorder="1" applyAlignment="1">
      <alignment horizontal="center" vertical="top" wrapText="1"/>
    </xf>
    <xf numFmtId="0" fontId="14" fillId="8" borderId="61" xfId="0" applyFont="1" applyFill="1" applyBorder="1" applyAlignment="1">
      <alignment horizontal="center" vertical="top"/>
    </xf>
    <xf numFmtId="49" fontId="15" fillId="6" borderId="36" xfId="0" applyNumberFormat="1" applyFont="1" applyFill="1" applyBorder="1" applyAlignment="1">
      <alignment horizontal="center" vertical="top" wrapText="1"/>
    </xf>
    <xf numFmtId="49" fontId="15" fillId="6" borderId="33" xfId="0" applyNumberFormat="1" applyFont="1" applyFill="1" applyBorder="1" applyAlignment="1">
      <alignment horizontal="center" vertical="top" wrapText="1"/>
    </xf>
    <xf numFmtId="49" fontId="11" fillId="6" borderId="44" xfId="0" applyNumberFormat="1" applyFont="1" applyFill="1" applyBorder="1" applyAlignment="1">
      <alignment horizontal="center" vertical="top" wrapText="1"/>
    </xf>
    <xf numFmtId="49" fontId="11" fillId="6" borderId="43" xfId="0" applyNumberFormat="1" applyFont="1" applyFill="1" applyBorder="1" applyAlignment="1">
      <alignment vertical="top" wrapText="1"/>
    </xf>
    <xf numFmtId="49" fontId="15" fillId="9" borderId="59" xfId="0" applyNumberFormat="1" applyFont="1" applyFill="1" applyBorder="1" applyAlignment="1">
      <alignment horizontal="center" vertical="top"/>
    </xf>
    <xf numFmtId="49" fontId="15" fillId="10" borderId="51" xfId="0" applyNumberFormat="1" applyFont="1" applyFill="1" applyBorder="1" applyAlignment="1">
      <alignment horizontal="center" vertical="top"/>
    </xf>
    <xf numFmtId="49" fontId="15" fillId="8" borderId="51" xfId="0" applyNumberFormat="1" applyFont="1" applyFill="1" applyBorder="1" applyAlignment="1">
      <alignment horizontal="center" vertical="top" wrapText="1"/>
    </xf>
    <xf numFmtId="3" fontId="15" fillId="6" borderId="11" xfId="0" applyNumberFormat="1" applyFont="1" applyFill="1" applyBorder="1" applyAlignment="1">
      <alignment horizontal="center" vertical="top"/>
    </xf>
    <xf numFmtId="3" fontId="15" fillId="6" borderId="17" xfId="0" applyNumberFormat="1" applyFont="1" applyFill="1" applyBorder="1" applyAlignment="1">
      <alignment horizontal="center" vertical="top"/>
    </xf>
    <xf numFmtId="3" fontId="15" fillId="6" borderId="15" xfId="0" applyNumberFormat="1" applyFont="1" applyFill="1" applyBorder="1" applyAlignment="1">
      <alignment horizontal="center" vertical="top"/>
    </xf>
    <xf numFmtId="0" fontId="11" fillId="6" borderId="81" xfId="0" applyFont="1" applyFill="1" applyBorder="1" applyAlignment="1">
      <alignment horizontal="center" vertical="top"/>
    </xf>
    <xf numFmtId="165" fontId="11" fillId="6" borderId="81" xfId="0" applyNumberFormat="1" applyFont="1" applyFill="1" applyBorder="1" applyAlignment="1">
      <alignment horizontal="center" vertical="top"/>
    </xf>
    <xf numFmtId="0" fontId="13" fillId="6" borderId="43" xfId="0" applyFont="1" applyFill="1" applyBorder="1" applyAlignment="1">
      <alignment horizontal="center" vertical="top" wrapText="1"/>
    </xf>
    <xf numFmtId="49" fontId="11" fillId="6" borderId="0" xfId="0" applyNumberFormat="1" applyFont="1" applyFill="1" applyBorder="1" applyAlignment="1">
      <alignment horizontal="center" vertical="top" wrapText="1"/>
    </xf>
    <xf numFmtId="0" fontId="16" fillId="6" borderId="60" xfId="0" applyFont="1" applyFill="1" applyBorder="1" applyAlignment="1">
      <alignment horizontal="center" vertical="center" textRotation="90" wrapText="1"/>
    </xf>
    <xf numFmtId="165" fontId="2" fillId="6" borderId="77" xfId="0" applyNumberFormat="1" applyFont="1" applyFill="1" applyBorder="1" applyAlignment="1">
      <alignment horizontal="left" vertical="top" wrapText="1"/>
    </xf>
    <xf numFmtId="165" fontId="2" fillId="6" borderId="70" xfId="0" applyNumberFormat="1" applyFont="1" applyFill="1" applyBorder="1" applyAlignment="1">
      <alignment horizontal="left" vertical="top" wrapText="1"/>
    </xf>
    <xf numFmtId="3" fontId="11" fillId="6" borderId="60" xfId="0" applyNumberFormat="1" applyFont="1" applyFill="1" applyBorder="1" applyAlignment="1">
      <alignment horizontal="center" vertical="center" textRotation="90" wrapText="1"/>
    </xf>
    <xf numFmtId="49" fontId="11" fillId="6" borderId="27" xfId="0" applyNumberFormat="1" applyFont="1" applyFill="1" applyBorder="1" applyAlignment="1">
      <alignment horizontal="center" vertical="center" textRotation="90" wrapText="1"/>
    </xf>
    <xf numFmtId="0" fontId="2" fillId="0" borderId="77" xfId="0" applyFont="1" applyFill="1" applyBorder="1" applyAlignment="1">
      <alignment horizontal="left" vertical="top" wrapText="1"/>
    </xf>
    <xf numFmtId="0" fontId="2" fillId="0" borderId="82" xfId="0" applyFont="1" applyFill="1" applyBorder="1" applyAlignment="1">
      <alignment horizontal="left" vertical="top" wrapText="1"/>
    </xf>
    <xf numFmtId="0" fontId="2" fillId="6" borderId="52" xfId="0" applyFont="1" applyFill="1" applyBorder="1" applyAlignment="1">
      <alignment horizontal="center" vertical="top"/>
    </xf>
    <xf numFmtId="3" fontId="11" fillId="6" borderId="15" xfId="0" applyNumberFormat="1" applyFont="1" applyFill="1" applyBorder="1" applyAlignment="1">
      <alignment horizontal="center" vertical="top"/>
    </xf>
    <xf numFmtId="3" fontId="4" fillId="3" borderId="0" xfId="0" applyNumberFormat="1" applyFont="1" applyFill="1" applyBorder="1" applyAlignment="1">
      <alignment horizontal="left" vertical="top" wrapText="1"/>
    </xf>
    <xf numFmtId="165" fontId="11" fillId="6" borderId="36" xfId="0" applyNumberFormat="1" applyFont="1" applyFill="1" applyBorder="1" applyAlignment="1">
      <alignment horizontal="left" vertical="top" wrapText="1"/>
    </xf>
    <xf numFmtId="165" fontId="11" fillId="6" borderId="31" xfId="0" applyNumberFormat="1" applyFont="1" applyFill="1" applyBorder="1" applyAlignment="1">
      <alignment horizontal="center" vertical="top"/>
    </xf>
    <xf numFmtId="0" fontId="11" fillId="6" borderId="64" xfId="0" applyFont="1" applyFill="1" applyBorder="1" applyAlignment="1">
      <alignment horizontal="center" vertical="top"/>
    </xf>
    <xf numFmtId="3" fontId="2" fillId="0" borderId="0" xfId="0" applyNumberFormat="1" applyFont="1" applyFill="1" applyBorder="1" applyAlignment="1">
      <alignment horizontal="left" vertical="top" wrapText="1"/>
    </xf>
    <xf numFmtId="3" fontId="11" fillId="0" borderId="4" xfId="0" applyNumberFormat="1" applyFont="1" applyFill="1" applyBorder="1" applyAlignment="1">
      <alignment horizontal="center" vertical="top" wrapText="1"/>
    </xf>
    <xf numFmtId="3" fontId="11" fillId="6" borderId="68" xfId="0" applyNumberFormat="1" applyFont="1" applyFill="1" applyBorder="1" applyAlignment="1">
      <alignment horizontal="center" vertical="top"/>
    </xf>
    <xf numFmtId="0" fontId="13" fillId="0" borderId="0" xfId="0" applyFont="1" applyAlignment="1">
      <alignment vertical="top" wrapText="1"/>
    </xf>
    <xf numFmtId="3" fontId="11" fillId="6" borderId="18" xfId="0" applyNumberFormat="1" applyFont="1" applyFill="1" applyBorder="1" applyAlignment="1">
      <alignment horizontal="center" vertical="top" wrapText="1"/>
    </xf>
    <xf numFmtId="165" fontId="2" fillId="6" borderId="74" xfId="0" applyNumberFormat="1" applyFont="1" applyFill="1" applyBorder="1" applyAlignment="1">
      <alignment vertical="top" wrapText="1"/>
    </xf>
    <xf numFmtId="3" fontId="2" fillId="0" borderId="0" xfId="0" applyNumberFormat="1" applyFont="1" applyFill="1" applyBorder="1" applyAlignment="1">
      <alignment horizontal="left" vertical="top" wrapText="1"/>
    </xf>
    <xf numFmtId="0" fontId="18" fillId="0" borderId="0" xfId="0" applyFont="1" applyFill="1"/>
    <xf numFmtId="164" fontId="11" fillId="0" borderId="0" xfId="0" applyNumberFormat="1" applyFont="1" applyFill="1" applyBorder="1" applyAlignment="1">
      <alignment vertical="top"/>
    </xf>
    <xf numFmtId="0" fontId="13" fillId="0" borderId="0" xfId="0" applyFont="1" applyFill="1" applyAlignment="1">
      <alignment vertical="top" wrapText="1"/>
    </xf>
    <xf numFmtId="0" fontId="11" fillId="0" borderId="0" xfId="0" applyFont="1" applyFill="1" applyBorder="1" applyAlignment="1">
      <alignment horizontal="left" vertical="top"/>
    </xf>
    <xf numFmtId="3" fontId="11" fillId="0" borderId="0" xfId="0" applyNumberFormat="1" applyFont="1" applyFill="1" applyBorder="1" applyAlignment="1">
      <alignment horizontal="left" vertical="top"/>
    </xf>
    <xf numFmtId="0" fontId="11" fillId="0" borderId="0" xfId="0" applyFont="1" applyFill="1" applyBorder="1" applyAlignment="1">
      <alignment horizontal="left" vertical="top" wrapText="1"/>
    </xf>
    <xf numFmtId="0" fontId="32" fillId="0" borderId="0" xfId="0" applyFont="1" applyFill="1" applyAlignment="1">
      <alignment vertical="top" wrapText="1"/>
    </xf>
    <xf numFmtId="0" fontId="11" fillId="6" borderId="43" xfId="0" applyFont="1" applyFill="1" applyBorder="1" applyAlignment="1">
      <alignment horizontal="center" vertical="top" wrapText="1"/>
    </xf>
    <xf numFmtId="3" fontId="2" fillId="6" borderId="69" xfId="0" applyNumberFormat="1" applyFont="1" applyFill="1" applyBorder="1" applyAlignment="1">
      <alignment vertical="top" wrapText="1"/>
    </xf>
    <xf numFmtId="3" fontId="11" fillId="6" borderId="32" xfId="0" applyNumberFormat="1" applyFont="1" applyFill="1" applyBorder="1" applyAlignment="1">
      <alignment horizontal="center" vertical="center" textRotation="90" wrapText="1"/>
    </xf>
    <xf numFmtId="49" fontId="15" fillId="9" borderId="60" xfId="0" applyNumberFormat="1" applyFont="1" applyFill="1" applyBorder="1" applyAlignment="1">
      <alignment horizontal="center" vertical="top"/>
    </xf>
    <xf numFmtId="49" fontId="15" fillId="10" borderId="33" xfId="0" applyNumberFormat="1" applyFont="1" applyFill="1" applyBorder="1" applyAlignment="1">
      <alignment horizontal="center" vertical="top"/>
    </xf>
    <xf numFmtId="165" fontId="15" fillId="6" borderId="27" xfId="0" applyNumberFormat="1" applyFont="1" applyFill="1" applyBorder="1" applyAlignment="1">
      <alignment horizontal="center" vertical="top" wrapText="1"/>
    </xf>
    <xf numFmtId="165" fontId="11" fillId="6" borderId="33" xfId="0" applyNumberFormat="1" applyFont="1" applyFill="1" applyBorder="1" applyAlignment="1">
      <alignment horizontal="left" vertical="top" wrapText="1"/>
    </xf>
    <xf numFmtId="165" fontId="16" fillId="6" borderId="60" xfId="0" applyNumberFormat="1" applyFont="1" applyFill="1" applyBorder="1" applyAlignment="1">
      <alignment horizontal="center" vertical="center" textRotation="90" wrapText="1"/>
    </xf>
    <xf numFmtId="165" fontId="23" fillId="6" borderId="33" xfId="0" applyNumberFormat="1" applyFont="1" applyFill="1" applyBorder="1" applyAlignment="1">
      <alignment horizontal="center"/>
    </xf>
    <xf numFmtId="165" fontId="11" fillId="0" borderId="0" xfId="0" applyNumberFormat="1" applyFont="1" applyFill="1" applyBorder="1" applyAlignment="1">
      <alignment vertical="top"/>
    </xf>
    <xf numFmtId="0" fontId="11" fillId="6" borderId="4" xfId="0" applyFont="1" applyFill="1" applyBorder="1" applyAlignment="1">
      <alignment horizontal="center" vertical="top"/>
    </xf>
    <xf numFmtId="165" fontId="11" fillId="0" borderId="0" xfId="0" applyNumberFormat="1" applyFont="1" applyBorder="1" applyAlignment="1">
      <alignment vertical="top"/>
    </xf>
    <xf numFmtId="3" fontId="2" fillId="6" borderId="75" xfId="0" applyNumberFormat="1" applyFont="1" applyFill="1" applyBorder="1" applyAlignment="1">
      <alignment vertical="top" wrapText="1"/>
    </xf>
    <xf numFmtId="0" fontId="2" fillId="6" borderId="60" xfId="0" applyFont="1" applyFill="1" applyBorder="1" applyAlignment="1">
      <alignment horizontal="center" vertical="top"/>
    </xf>
    <xf numFmtId="0" fontId="13" fillId="0" borderId="0" xfId="0" applyFont="1" applyAlignment="1">
      <alignment vertical="top" wrapText="1"/>
    </xf>
    <xf numFmtId="0" fontId="11" fillId="0" borderId="0" xfId="0" applyFont="1" applyBorder="1" applyAlignment="1">
      <alignment horizontal="left" vertical="top" wrapText="1"/>
    </xf>
    <xf numFmtId="165" fontId="16" fillId="6" borderId="7" xfId="0" applyNumberFormat="1" applyFont="1" applyFill="1" applyBorder="1" applyAlignment="1">
      <alignment horizontal="center" vertical="center" textRotation="90" wrapText="1"/>
    </xf>
    <xf numFmtId="165" fontId="2" fillId="6" borderId="26" xfId="0" applyNumberFormat="1" applyFont="1" applyFill="1" applyBorder="1" applyAlignment="1">
      <alignment horizontal="left" vertical="top" wrapText="1"/>
    </xf>
    <xf numFmtId="3" fontId="11" fillId="6" borderId="20" xfId="0" applyNumberFormat="1" applyFont="1" applyFill="1" applyBorder="1" applyAlignment="1">
      <alignment horizontal="center" vertical="top" wrapText="1"/>
    </xf>
    <xf numFmtId="165" fontId="16" fillId="6" borderId="31" xfId="0" applyNumberFormat="1" applyFont="1" applyFill="1" applyBorder="1" applyAlignment="1">
      <alignment horizontal="center" vertical="center" textRotation="90" wrapText="1"/>
    </xf>
    <xf numFmtId="165" fontId="13" fillId="0" borderId="0" xfId="0" applyNumberFormat="1" applyFont="1" applyAlignment="1">
      <alignment vertical="top" wrapText="1"/>
    </xf>
    <xf numFmtId="0" fontId="25" fillId="0" borderId="0" xfId="0" applyFont="1" applyAlignment="1">
      <alignment horizontal="center" vertical="top" wrapText="1"/>
    </xf>
    <xf numFmtId="49" fontId="15" fillId="6" borderId="15" xfId="0" applyNumberFormat="1" applyFont="1" applyFill="1" applyBorder="1" applyAlignment="1">
      <alignment horizontal="center" vertical="top"/>
    </xf>
    <xf numFmtId="3" fontId="2" fillId="6" borderId="17" xfId="0" applyNumberFormat="1" applyFont="1" applyFill="1" applyBorder="1" applyAlignment="1">
      <alignment horizontal="left" vertical="top" wrapText="1"/>
    </xf>
    <xf numFmtId="49" fontId="15" fillId="9" borderId="7" xfId="0" applyNumberFormat="1" applyFont="1" applyFill="1" applyBorder="1" applyAlignment="1">
      <alignment horizontal="center" vertical="top"/>
    </xf>
    <xf numFmtId="49" fontId="15" fillId="2" borderId="13" xfId="0" applyNumberFormat="1" applyFont="1" applyFill="1" applyBorder="1" applyAlignment="1">
      <alignment horizontal="center" vertical="top"/>
    </xf>
    <xf numFmtId="49" fontId="15" fillId="6" borderId="13" xfId="0" applyNumberFormat="1" applyFont="1" applyFill="1" applyBorder="1" applyAlignment="1">
      <alignment horizontal="center" vertical="top"/>
    </xf>
    <xf numFmtId="0" fontId="13" fillId="0" borderId="0" xfId="0" applyFont="1" applyAlignment="1">
      <alignment vertical="top" wrapText="1"/>
    </xf>
    <xf numFmtId="49" fontId="15" fillId="9" borderId="6" xfId="0" applyNumberFormat="1" applyFont="1" applyFill="1" applyBorder="1" applyAlignment="1">
      <alignment horizontal="center" vertical="top"/>
    </xf>
    <xf numFmtId="49" fontId="15" fillId="2" borderId="23" xfId="0" applyNumberFormat="1" applyFont="1" applyFill="1" applyBorder="1" applyAlignment="1">
      <alignment horizontal="center" vertical="top"/>
    </xf>
    <xf numFmtId="3" fontId="11" fillId="3" borderId="7" xfId="0" applyNumberFormat="1" applyFont="1" applyFill="1" applyBorder="1" applyAlignment="1">
      <alignment horizontal="left" vertical="top" wrapText="1"/>
    </xf>
    <xf numFmtId="3" fontId="11" fillId="3" borderId="31" xfId="0" applyNumberFormat="1" applyFont="1" applyFill="1" applyBorder="1" applyAlignment="1">
      <alignment horizontal="left" vertical="top" wrapText="1"/>
    </xf>
    <xf numFmtId="0" fontId="11" fillId="6" borderId="32" xfId="0" applyFont="1" applyFill="1" applyBorder="1" applyAlignment="1">
      <alignment horizontal="center" vertical="center" textRotation="90" wrapText="1"/>
    </xf>
    <xf numFmtId="0" fontId="11" fillId="6" borderId="33" xfId="0" applyFont="1" applyFill="1" applyBorder="1" applyAlignment="1">
      <alignment vertical="top" wrapText="1"/>
    </xf>
    <xf numFmtId="49" fontId="15" fillId="9" borderId="32" xfId="0" applyNumberFormat="1" applyFont="1" applyFill="1" applyBorder="1" applyAlignment="1">
      <alignment horizontal="center" vertical="top"/>
    </xf>
    <xf numFmtId="49" fontId="15" fillId="2" borderId="36" xfId="0" applyNumberFormat="1" applyFont="1" applyFill="1" applyBorder="1" applyAlignment="1">
      <alignment horizontal="center" vertical="top"/>
    </xf>
    <xf numFmtId="49" fontId="15" fillId="6" borderId="13" xfId="0" applyNumberFormat="1" applyFont="1" applyFill="1" applyBorder="1" applyAlignment="1">
      <alignment horizontal="center" vertical="top" wrapText="1"/>
    </xf>
    <xf numFmtId="0" fontId="26" fillId="0" borderId="0" xfId="0" applyFont="1" applyAlignment="1">
      <alignment horizontal="center" vertical="top" wrapText="1"/>
    </xf>
    <xf numFmtId="0" fontId="11" fillId="0" borderId="0" xfId="0" applyFont="1" applyFill="1" applyBorder="1" applyAlignment="1">
      <alignment vertical="top" wrapText="1"/>
    </xf>
    <xf numFmtId="49" fontId="15" fillId="6" borderId="17" xfId="0" applyNumberFormat="1" applyFont="1" applyFill="1" applyBorder="1" applyAlignment="1">
      <alignment horizontal="center" vertical="top"/>
    </xf>
    <xf numFmtId="49" fontId="15" fillId="8" borderId="13" xfId="0" applyNumberFormat="1" applyFont="1" applyFill="1" applyBorder="1" applyAlignment="1">
      <alignment horizontal="center" vertical="top" wrapText="1"/>
    </xf>
    <xf numFmtId="49" fontId="11" fillId="6" borderId="4" xfId="0" applyNumberFormat="1" applyFont="1" applyFill="1" applyBorder="1" applyAlignment="1">
      <alignment horizontal="center" vertical="top" wrapText="1"/>
    </xf>
    <xf numFmtId="49" fontId="11" fillId="6" borderId="43" xfId="0" applyNumberFormat="1" applyFont="1" applyFill="1" applyBorder="1" applyAlignment="1">
      <alignment horizontal="center" vertical="top" wrapText="1"/>
    </xf>
    <xf numFmtId="49" fontId="15" fillId="6" borderId="27" xfId="0" applyNumberFormat="1" applyFont="1" applyFill="1" applyBorder="1" applyAlignment="1">
      <alignment vertical="top"/>
    </xf>
    <xf numFmtId="49" fontId="15" fillId="8" borderId="13" xfId="0" applyNumberFormat="1" applyFont="1" applyFill="1" applyBorder="1" applyAlignment="1">
      <alignment horizontal="center" vertical="top"/>
    </xf>
    <xf numFmtId="49" fontId="15" fillId="6" borderId="16" xfId="0" applyNumberFormat="1" applyFont="1" applyFill="1" applyBorder="1" applyAlignment="1">
      <alignment horizontal="center" vertical="top"/>
    </xf>
    <xf numFmtId="49" fontId="15" fillId="6" borderId="27" xfId="0" applyNumberFormat="1" applyFont="1" applyFill="1" applyBorder="1" applyAlignment="1">
      <alignment horizontal="center" vertical="top"/>
    </xf>
    <xf numFmtId="49" fontId="11" fillId="6" borderId="4" xfId="0" applyNumberFormat="1" applyFont="1" applyFill="1" applyBorder="1" applyAlignment="1">
      <alignment horizontal="center" vertical="top"/>
    </xf>
    <xf numFmtId="49" fontId="11" fillId="6" borderId="13" xfId="0" applyNumberFormat="1" applyFont="1" applyFill="1" applyBorder="1" applyAlignment="1">
      <alignment horizontal="center" vertical="center" textRotation="90" wrapText="1"/>
    </xf>
    <xf numFmtId="49" fontId="15" fillId="6" borderId="16" xfId="0" applyNumberFormat="1" applyFont="1" applyFill="1" applyBorder="1" applyAlignment="1">
      <alignment horizontal="center" vertical="top" wrapText="1"/>
    </xf>
    <xf numFmtId="49" fontId="15" fillId="6" borderId="27" xfId="0" applyNumberFormat="1" applyFont="1" applyFill="1" applyBorder="1" applyAlignment="1">
      <alignment horizontal="center" vertical="top" wrapText="1"/>
    </xf>
    <xf numFmtId="49" fontId="11" fillId="6" borderId="18" xfId="0" applyNumberFormat="1" applyFont="1" applyFill="1" applyBorder="1" applyAlignment="1">
      <alignment horizontal="center" vertical="top" wrapText="1"/>
    </xf>
    <xf numFmtId="0" fontId="0" fillId="0" borderId="4" xfId="0" applyBorder="1" applyAlignment="1">
      <alignment horizontal="center" vertical="top" wrapText="1"/>
    </xf>
    <xf numFmtId="0" fontId="18" fillId="6" borderId="31" xfId="0" applyFont="1" applyFill="1" applyBorder="1" applyAlignment="1">
      <alignment horizontal="center" vertical="center" textRotation="90" wrapText="1"/>
    </xf>
    <xf numFmtId="0" fontId="11" fillId="6" borderId="31" xfId="0" applyFont="1" applyFill="1" applyBorder="1" applyAlignment="1">
      <alignment horizontal="left" vertical="top" wrapText="1"/>
    </xf>
    <xf numFmtId="0" fontId="11" fillId="6" borderId="28" xfId="0" applyFont="1" applyFill="1" applyBorder="1" applyAlignment="1">
      <alignment horizontal="left" vertical="top" wrapText="1"/>
    </xf>
    <xf numFmtId="3" fontId="11" fillId="6" borderId="4" xfId="0" applyNumberFormat="1" applyFont="1" applyFill="1" applyBorder="1" applyAlignment="1">
      <alignment horizontal="center" vertical="top" wrapText="1"/>
    </xf>
    <xf numFmtId="0" fontId="18" fillId="6" borderId="4" xfId="0" applyFont="1" applyFill="1" applyBorder="1" applyAlignment="1">
      <alignment horizontal="center" wrapText="1"/>
    </xf>
    <xf numFmtId="49" fontId="19" fillId="6" borderId="16" xfId="0" applyNumberFormat="1" applyFont="1" applyFill="1" applyBorder="1" applyAlignment="1">
      <alignment horizontal="center" vertical="top" textRotation="90" wrapText="1"/>
    </xf>
    <xf numFmtId="49" fontId="15" fillId="6" borderId="26" xfId="0" applyNumberFormat="1" applyFont="1" applyFill="1" applyBorder="1" applyAlignment="1">
      <alignment horizontal="center" vertical="top"/>
    </xf>
    <xf numFmtId="49" fontId="11" fillId="6" borderId="20" xfId="0" applyNumberFormat="1" applyFont="1" applyFill="1" applyBorder="1" applyAlignment="1">
      <alignment horizontal="center" vertical="top" wrapText="1"/>
    </xf>
    <xf numFmtId="0" fontId="11" fillId="6" borderId="60" xfId="0" applyFont="1" applyFill="1" applyBorder="1" applyAlignment="1">
      <alignment horizontal="center" vertical="center" textRotation="90" wrapText="1"/>
    </xf>
    <xf numFmtId="49" fontId="19" fillId="0" borderId="33" xfId="0" applyNumberFormat="1" applyFont="1" applyBorder="1" applyAlignment="1">
      <alignment horizontal="center" vertical="center" textRotation="90" wrapText="1"/>
    </xf>
    <xf numFmtId="49" fontId="19" fillId="0" borderId="36" xfId="0" applyNumberFormat="1" applyFont="1" applyFill="1" applyBorder="1" applyAlignment="1">
      <alignment horizontal="center" vertical="center" textRotation="90" wrapText="1"/>
    </xf>
    <xf numFmtId="49" fontId="11" fillId="6" borderId="32" xfId="0" applyNumberFormat="1" applyFont="1" applyFill="1" applyBorder="1" applyAlignment="1">
      <alignment horizontal="center" vertical="top" wrapText="1"/>
    </xf>
    <xf numFmtId="165" fontId="2" fillId="6" borderId="39" xfId="0" applyNumberFormat="1" applyFont="1" applyFill="1" applyBorder="1" applyAlignment="1">
      <alignment horizontal="left" vertical="top" wrapText="1"/>
    </xf>
    <xf numFmtId="3" fontId="2" fillId="0" borderId="0" xfId="0" applyNumberFormat="1" applyFont="1" applyFill="1" applyBorder="1" applyAlignment="1">
      <alignment horizontal="left" vertical="top" wrapText="1"/>
    </xf>
    <xf numFmtId="165" fontId="16" fillId="6" borderId="32" xfId="0" applyNumberFormat="1" applyFont="1" applyFill="1" applyBorder="1" applyAlignment="1">
      <alignment horizontal="center" vertical="center" textRotation="90" wrapText="1"/>
    </xf>
    <xf numFmtId="49" fontId="19" fillId="6" borderId="36" xfId="0" applyNumberFormat="1" applyFont="1" applyFill="1" applyBorder="1" applyAlignment="1">
      <alignment horizontal="center" vertical="center" textRotation="90" wrapText="1"/>
    </xf>
    <xf numFmtId="0" fontId="2" fillId="6" borderId="36" xfId="0" applyFont="1" applyFill="1" applyBorder="1" applyAlignment="1">
      <alignment horizontal="left" vertical="top" wrapText="1"/>
    </xf>
    <xf numFmtId="0" fontId="2" fillId="6" borderId="33" xfId="0" applyFont="1" applyFill="1" applyBorder="1" applyAlignment="1">
      <alignment horizontal="left" vertical="top" wrapText="1"/>
    </xf>
    <xf numFmtId="49" fontId="2" fillId="6" borderId="60" xfId="0" applyNumberFormat="1" applyFont="1" applyFill="1" applyBorder="1" applyAlignment="1">
      <alignment horizontal="center" vertical="top" wrapText="1"/>
    </xf>
    <xf numFmtId="49" fontId="2" fillId="0" borderId="0" xfId="0" applyNumberFormat="1" applyFont="1" applyAlignment="1">
      <alignment vertical="center"/>
    </xf>
    <xf numFmtId="165" fontId="13" fillId="0" borderId="0" xfId="0" applyNumberFormat="1" applyFont="1" applyFill="1" applyBorder="1" applyAlignment="1">
      <alignment vertical="top"/>
    </xf>
    <xf numFmtId="0" fontId="13" fillId="0" borderId="0" xfId="0" applyFont="1" applyFill="1" applyBorder="1" applyAlignment="1">
      <alignment vertical="top" wrapText="1"/>
    </xf>
    <xf numFmtId="164" fontId="11" fillId="0" borderId="0" xfId="0" applyNumberFormat="1" applyFont="1" applyFill="1" applyBorder="1" applyAlignment="1">
      <alignment vertical="top" wrapText="1"/>
    </xf>
    <xf numFmtId="1" fontId="2" fillId="3" borderId="17" xfId="0" applyNumberFormat="1" applyFont="1" applyFill="1" applyBorder="1" applyAlignment="1">
      <alignment horizontal="center" vertical="top" wrapText="1"/>
    </xf>
    <xf numFmtId="1" fontId="2" fillId="3" borderId="15" xfId="0" applyNumberFormat="1" applyFont="1" applyFill="1" applyBorder="1" applyAlignment="1">
      <alignment horizontal="center" vertical="top" wrapText="1"/>
    </xf>
    <xf numFmtId="1" fontId="2" fillId="6" borderId="17" xfId="0" applyNumberFormat="1" applyFont="1" applyFill="1" applyBorder="1" applyAlignment="1">
      <alignment horizontal="center" vertical="top" wrapText="1"/>
    </xf>
    <xf numFmtId="1" fontId="27" fillId="6" borderId="26" xfId="0" applyNumberFormat="1" applyFont="1" applyFill="1" applyBorder="1" applyAlignment="1">
      <alignment horizontal="center" vertical="top" wrapText="1"/>
    </xf>
    <xf numFmtId="1" fontId="2" fillId="6" borderId="26" xfId="0" applyNumberFormat="1" applyFont="1" applyFill="1" applyBorder="1" applyAlignment="1">
      <alignment horizontal="center" vertical="top" wrapText="1"/>
    </xf>
    <xf numFmtId="1" fontId="2" fillId="6" borderId="17" xfId="0" applyNumberFormat="1" applyFont="1" applyFill="1" applyBorder="1" applyAlignment="1">
      <alignment horizontal="center" vertical="center"/>
    </xf>
    <xf numFmtId="1" fontId="2" fillId="6" borderId="26" xfId="0" applyNumberFormat="1" applyFont="1" applyFill="1" applyBorder="1" applyAlignment="1">
      <alignment horizontal="center" vertical="center"/>
    </xf>
    <xf numFmtId="1" fontId="2" fillId="0" borderId="26" xfId="0" applyNumberFormat="1" applyFont="1" applyFill="1" applyBorder="1" applyAlignment="1">
      <alignment horizontal="center" vertical="top" wrapText="1"/>
    </xf>
    <xf numFmtId="1" fontId="2" fillId="0" borderId="17" xfId="0" applyNumberFormat="1" applyFont="1" applyFill="1" applyBorder="1" applyAlignment="1">
      <alignment horizontal="center" vertical="top" wrapText="1"/>
    </xf>
    <xf numFmtId="1" fontId="2" fillId="0" borderId="15" xfId="0" applyNumberFormat="1" applyFont="1" applyFill="1" applyBorder="1" applyAlignment="1">
      <alignment horizontal="center" vertical="top" wrapText="1"/>
    </xf>
    <xf numFmtId="1" fontId="2" fillId="0" borderId="79" xfId="0" applyNumberFormat="1" applyFont="1" applyFill="1" applyBorder="1" applyAlignment="1">
      <alignment horizontal="center" vertical="top" wrapText="1"/>
    </xf>
    <xf numFmtId="3" fontId="11" fillId="0" borderId="11" xfId="0" applyNumberFormat="1" applyFont="1" applyFill="1" applyBorder="1" applyAlignment="1">
      <alignment horizontal="center" vertical="top"/>
    </xf>
    <xf numFmtId="3" fontId="11" fillId="3" borderId="17" xfId="0" applyNumberFormat="1" applyFont="1" applyFill="1" applyBorder="1" applyAlignment="1">
      <alignment horizontal="center" vertical="top"/>
    </xf>
    <xf numFmtId="3" fontId="11" fillId="3" borderId="63" xfId="0" applyNumberFormat="1" applyFont="1" applyFill="1" applyBorder="1" applyAlignment="1">
      <alignment horizontal="center" vertical="top"/>
    </xf>
    <xf numFmtId="3" fontId="11" fillId="3" borderId="15" xfId="0" applyNumberFormat="1" applyFont="1" applyFill="1" applyBorder="1" applyAlignment="1">
      <alignment horizontal="center" vertical="top"/>
    </xf>
    <xf numFmtId="3" fontId="6" fillId="6" borderId="74" xfId="0" applyNumberFormat="1" applyFont="1" applyFill="1" applyBorder="1" applyAlignment="1">
      <alignment horizontal="center" vertical="top"/>
    </xf>
    <xf numFmtId="3" fontId="11" fillId="6" borderId="63" xfId="0" applyNumberFormat="1" applyFont="1" applyFill="1" applyBorder="1" applyAlignment="1">
      <alignment horizontal="center" vertical="top"/>
    </xf>
    <xf numFmtId="164" fontId="11" fillId="6" borderId="17" xfId="0" applyNumberFormat="1" applyFont="1" applyFill="1" applyBorder="1" applyAlignment="1">
      <alignment horizontal="center" vertical="top"/>
    </xf>
    <xf numFmtId="49" fontId="19" fillId="3" borderId="26" xfId="0" applyNumberFormat="1" applyFont="1" applyFill="1" applyBorder="1" applyAlignment="1">
      <alignment horizontal="center" vertical="top"/>
    </xf>
    <xf numFmtId="3" fontId="15" fillId="3" borderId="24" xfId="0" applyNumberFormat="1" applyFont="1" applyFill="1" applyBorder="1" applyAlignment="1">
      <alignment horizontal="center" vertical="top" wrapText="1"/>
    </xf>
    <xf numFmtId="3" fontId="2" fillId="6" borderId="26" xfId="0" applyNumberFormat="1" applyFont="1" applyFill="1" applyBorder="1" applyAlignment="1">
      <alignment horizontal="center" vertical="top"/>
    </xf>
    <xf numFmtId="3" fontId="11" fillId="3" borderId="11" xfId="0" applyNumberFormat="1" applyFont="1" applyFill="1" applyBorder="1" applyAlignment="1">
      <alignment horizontal="center" vertical="top"/>
    </xf>
    <xf numFmtId="3" fontId="2" fillId="3" borderId="14" xfId="0" applyNumberFormat="1" applyFont="1" applyFill="1" applyBorder="1" applyAlignment="1">
      <alignment horizontal="center" vertical="top"/>
    </xf>
    <xf numFmtId="3" fontId="9" fillId="6" borderId="26" xfId="0" applyNumberFormat="1" applyFont="1" applyFill="1" applyBorder="1" applyAlignment="1">
      <alignment horizontal="center" vertical="top"/>
    </xf>
    <xf numFmtId="3" fontId="11" fillId="6" borderId="11" xfId="0" applyNumberFormat="1" applyFont="1" applyFill="1" applyBorder="1" applyAlignment="1">
      <alignment horizontal="center" vertical="top"/>
    </xf>
    <xf numFmtId="3" fontId="2" fillId="0" borderId="17" xfId="0" applyNumberFormat="1" applyFont="1" applyFill="1" applyBorder="1" applyAlignment="1">
      <alignment horizontal="center" vertical="top"/>
    </xf>
    <xf numFmtId="3" fontId="2" fillId="0" borderId="83" xfId="0" applyNumberFormat="1" applyFont="1" applyFill="1" applyBorder="1" applyAlignment="1">
      <alignment horizontal="center" vertical="top"/>
    </xf>
    <xf numFmtId="0" fontId="11" fillId="6" borderId="26" xfId="0" applyFont="1" applyFill="1" applyBorder="1" applyAlignment="1">
      <alignment horizontal="center" vertical="top"/>
    </xf>
    <xf numFmtId="3" fontId="11" fillId="6" borderId="24" xfId="0" applyNumberFormat="1" applyFont="1" applyFill="1" applyBorder="1" applyAlignment="1">
      <alignment horizontal="center" vertical="top"/>
    </xf>
    <xf numFmtId="3" fontId="11" fillId="6" borderId="66" xfId="0" applyNumberFormat="1" applyFont="1" applyFill="1" applyBorder="1" applyAlignment="1">
      <alignment horizontal="center" vertical="top"/>
    </xf>
    <xf numFmtId="0" fontId="2" fillId="0" borderId="14" xfId="0" applyFont="1" applyBorder="1" applyAlignment="1">
      <alignment horizontal="center" vertical="center" wrapText="1"/>
    </xf>
    <xf numFmtId="0" fontId="2" fillId="0" borderId="2" xfId="0" applyFont="1" applyBorder="1" applyAlignment="1">
      <alignment horizontal="center" vertical="center" textRotation="90" wrapText="1"/>
    </xf>
    <xf numFmtId="0" fontId="15" fillId="0" borderId="21" xfId="0" applyFont="1" applyBorder="1" applyAlignment="1">
      <alignment horizontal="center" vertical="center" wrapText="1"/>
    </xf>
    <xf numFmtId="0" fontId="11" fillId="0" borderId="49" xfId="0" applyFont="1" applyFill="1" applyBorder="1" applyAlignment="1">
      <alignment horizontal="center"/>
    </xf>
    <xf numFmtId="0" fontId="11" fillId="0" borderId="84"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6" borderId="77" xfId="0" applyFont="1" applyFill="1" applyBorder="1" applyAlignment="1">
      <alignment horizontal="left" vertical="top" wrapText="1"/>
    </xf>
    <xf numFmtId="0" fontId="2" fillId="6" borderId="70" xfId="0" applyFont="1" applyFill="1" applyBorder="1" applyAlignment="1">
      <alignment horizontal="left" vertical="top" wrapText="1"/>
    </xf>
    <xf numFmtId="165" fontId="2" fillId="6" borderId="29" xfId="0" applyNumberFormat="1" applyFont="1" applyFill="1" applyBorder="1" applyAlignment="1">
      <alignment horizontal="left" vertical="top" wrapText="1"/>
    </xf>
    <xf numFmtId="0" fontId="2" fillId="6" borderId="73" xfId="0" applyFont="1" applyFill="1" applyBorder="1" applyAlignment="1">
      <alignment horizontal="left" vertical="top" wrapText="1"/>
    </xf>
    <xf numFmtId="0" fontId="20" fillId="6" borderId="70" xfId="0" applyFont="1" applyFill="1" applyBorder="1" applyAlignment="1">
      <alignment horizontal="left" vertical="center" wrapText="1"/>
    </xf>
    <xf numFmtId="0" fontId="11" fillId="8" borderId="25" xfId="0" applyFont="1" applyFill="1" applyBorder="1" applyAlignment="1">
      <alignment vertical="top" wrapText="1"/>
    </xf>
    <xf numFmtId="165" fontId="2" fillId="0" borderId="73" xfId="0" applyNumberFormat="1" applyFont="1" applyFill="1" applyBorder="1" applyAlignment="1">
      <alignment horizontal="left" vertical="top" wrapText="1"/>
    </xf>
    <xf numFmtId="165" fontId="11" fillId="6" borderId="87" xfId="0" applyNumberFormat="1" applyFont="1" applyFill="1" applyBorder="1" applyAlignment="1">
      <alignment vertical="top" wrapText="1"/>
    </xf>
    <xf numFmtId="165" fontId="11" fillId="6" borderId="80" xfId="0" applyNumberFormat="1" applyFont="1" applyFill="1" applyBorder="1" applyAlignment="1">
      <alignment vertical="top" wrapText="1"/>
    </xf>
    <xf numFmtId="165" fontId="11" fillId="0" borderId="86" xfId="0" applyNumberFormat="1" applyFont="1" applyFill="1" applyBorder="1" applyAlignment="1">
      <alignment vertical="top" wrapText="1"/>
    </xf>
    <xf numFmtId="0" fontId="11" fillId="6" borderId="61" xfId="0" applyFont="1" applyFill="1" applyBorder="1" applyAlignment="1">
      <alignment vertical="top" wrapText="1"/>
    </xf>
    <xf numFmtId="164" fontId="2" fillId="0" borderId="74" xfId="0" applyNumberFormat="1" applyFont="1" applyBorder="1" applyAlignment="1">
      <alignment vertical="top" wrapText="1"/>
    </xf>
    <xf numFmtId="0" fontId="2" fillId="6" borderId="83" xfId="0" applyFont="1" applyFill="1" applyBorder="1" applyAlignment="1">
      <alignment vertical="top" wrapText="1"/>
    </xf>
    <xf numFmtId="3" fontId="11" fillId="6" borderId="85" xfId="0" applyNumberFormat="1" applyFont="1" applyFill="1" applyBorder="1" applyAlignment="1">
      <alignment horizontal="center" vertical="top"/>
    </xf>
    <xf numFmtId="165" fontId="11" fillId="0" borderId="31" xfId="0" applyNumberFormat="1" applyFont="1" applyFill="1" applyBorder="1" applyAlignment="1">
      <alignment horizontal="center" vertical="top"/>
    </xf>
    <xf numFmtId="49" fontId="19" fillId="6" borderId="39" xfId="0" applyNumberFormat="1" applyFont="1" applyFill="1" applyBorder="1" applyAlignment="1">
      <alignment horizontal="center" vertical="top" textRotation="90" shrinkToFit="1"/>
    </xf>
    <xf numFmtId="49" fontId="19" fillId="6" borderId="36" xfId="0" applyNumberFormat="1" applyFont="1" applyFill="1" applyBorder="1" applyAlignment="1">
      <alignment horizontal="center" vertical="top" textRotation="90" shrinkToFit="1"/>
    </xf>
    <xf numFmtId="0" fontId="11" fillId="0" borderId="50" xfId="0" applyFont="1" applyFill="1" applyBorder="1" applyAlignment="1">
      <alignment vertical="center" textRotation="90" wrapText="1"/>
    </xf>
    <xf numFmtId="49" fontId="19" fillId="6" borderId="1" xfId="0" applyNumberFormat="1" applyFont="1" applyFill="1" applyBorder="1" applyAlignment="1">
      <alignment horizontal="center" vertical="top" textRotation="90" shrinkToFit="1"/>
    </xf>
    <xf numFmtId="49" fontId="15" fillId="0" borderId="38" xfId="0" applyNumberFormat="1" applyFont="1" applyFill="1" applyBorder="1" applyAlignment="1">
      <alignment horizontal="center" vertical="center" wrapText="1"/>
    </xf>
    <xf numFmtId="49" fontId="15" fillId="6" borderId="14" xfId="0" applyNumberFormat="1" applyFont="1" applyFill="1" applyBorder="1" applyAlignment="1">
      <alignment horizontal="center" vertical="top"/>
    </xf>
    <xf numFmtId="0" fontId="11" fillId="3" borderId="14" xfId="0" applyFont="1" applyFill="1" applyBorder="1" applyAlignment="1">
      <alignment vertical="top" wrapText="1"/>
    </xf>
    <xf numFmtId="49" fontId="11" fillId="6" borderId="20" xfId="0" applyNumberFormat="1" applyFont="1" applyFill="1" applyBorder="1" applyAlignment="1">
      <alignment horizontal="center" vertical="top"/>
    </xf>
    <xf numFmtId="0" fontId="27" fillId="6" borderId="70" xfId="0" applyFont="1" applyFill="1" applyBorder="1" applyAlignment="1">
      <alignment vertical="top" wrapText="1"/>
    </xf>
    <xf numFmtId="165" fontId="2" fillId="0" borderId="79" xfId="0" applyNumberFormat="1" applyFont="1" applyFill="1" applyBorder="1" applyAlignment="1">
      <alignment horizontal="center" vertical="top"/>
    </xf>
    <xf numFmtId="0" fontId="11" fillId="8" borderId="25" xfId="0" applyFont="1" applyFill="1" applyBorder="1" applyAlignment="1">
      <alignment horizontal="left" vertical="top" wrapText="1"/>
    </xf>
    <xf numFmtId="165" fontId="16" fillId="8" borderId="25" xfId="0" applyNumberFormat="1" applyFont="1" applyFill="1" applyBorder="1" applyAlignment="1">
      <alignment horizontal="center" vertical="center" textRotation="90" wrapText="1"/>
    </xf>
    <xf numFmtId="165" fontId="23" fillId="8" borderId="25" xfId="0" applyNumberFormat="1" applyFont="1" applyFill="1" applyBorder="1" applyAlignment="1">
      <alignment horizontal="center"/>
    </xf>
    <xf numFmtId="1" fontId="2" fillId="6" borderId="17" xfId="0" applyNumberFormat="1" applyFont="1" applyFill="1" applyBorder="1" applyAlignment="1">
      <alignment horizontal="center" vertical="top"/>
    </xf>
    <xf numFmtId="0" fontId="11" fillId="0" borderId="0" xfId="0" applyFont="1" applyFill="1" applyBorder="1" applyAlignment="1">
      <alignment vertical="top" wrapText="1"/>
    </xf>
    <xf numFmtId="0" fontId="2" fillId="6" borderId="39" xfId="0" applyFont="1" applyFill="1" applyBorder="1" applyAlignment="1">
      <alignment horizontal="left" vertical="top" wrapText="1"/>
    </xf>
    <xf numFmtId="0" fontId="2" fillId="6" borderId="33" xfId="0" applyFont="1" applyFill="1" applyBorder="1" applyAlignment="1">
      <alignment horizontal="left" vertical="top" wrapText="1"/>
    </xf>
    <xf numFmtId="165" fontId="2" fillId="6" borderId="52" xfId="0" applyNumberFormat="1" applyFont="1" applyFill="1" applyBorder="1" applyAlignment="1">
      <alignment horizontal="center" vertical="top"/>
    </xf>
    <xf numFmtId="165" fontId="9" fillId="0" borderId="12" xfId="0" applyNumberFormat="1" applyFont="1" applyFill="1" applyBorder="1" applyAlignment="1">
      <alignment horizontal="center" vertical="top"/>
    </xf>
    <xf numFmtId="1" fontId="9" fillId="6" borderId="17" xfId="0" applyNumberFormat="1" applyFont="1" applyFill="1" applyBorder="1" applyAlignment="1">
      <alignment horizontal="center" vertical="top" wrapText="1"/>
    </xf>
    <xf numFmtId="0" fontId="2" fillId="6" borderId="52" xfId="0" applyFont="1" applyFill="1" applyBorder="1" applyAlignment="1">
      <alignment horizontal="center" vertical="top" wrapText="1"/>
    </xf>
    <xf numFmtId="0" fontId="2" fillId="6" borderId="60" xfId="0" applyFont="1" applyFill="1" applyBorder="1" applyAlignment="1">
      <alignment horizontal="center" vertical="top" wrapText="1"/>
    </xf>
    <xf numFmtId="165" fontId="2" fillId="6" borderId="60" xfId="0" applyNumberFormat="1" applyFont="1" applyFill="1" applyBorder="1" applyAlignment="1">
      <alignment horizontal="center" vertical="top"/>
    </xf>
    <xf numFmtId="0" fontId="2" fillId="6" borderId="31" xfId="0" applyFont="1" applyFill="1" applyBorder="1" applyAlignment="1">
      <alignment vertical="top" wrapText="1"/>
    </xf>
    <xf numFmtId="165" fontId="9" fillId="6" borderId="18" xfId="0" applyNumberFormat="1" applyFont="1" applyFill="1" applyBorder="1" applyAlignment="1">
      <alignment horizontal="center" vertical="top"/>
    </xf>
    <xf numFmtId="165" fontId="9" fillId="6" borderId="67" xfId="0" applyNumberFormat="1" applyFont="1" applyFill="1" applyBorder="1" applyAlignment="1">
      <alignment horizontal="center" vertical="top"/>
    </xf>
    <xf numFmtId="49" fontId="35" fillId="6" borderId="66" xfId="0" applyNumberFormat="1" applyFont="1" applyFill="1" applyBorder="1" applyAlignment="1">
      <alignment horizontal="center" vertical="top"/>
    </xf>
    <xf numFmtId="165" fontId="9" fillId="6" borderId="81" xfId="0" applyNumberFormat="1" applyFont="1" applyFill="1" applyBorder="1" applyAlignment="1">
      <alignment horizontal="center" vertical="top"/>
    </xf>
    <xf numFmtId="165" fontId="15" fillId="8" borderId="20" xfId="0" applyNumberFormat="1" applyFont="1" applyFill="1" applyBorder="1" applyAlignment="1">
      <alignment horizontal="center" vertical="top"/>
    </xf>
    <xf numFmtId="165" fontId="2" fillId="0" borderId="88" xfId="0" applyNumberFormat="1" applyFont="1" applyFill="1" applyBorder="1" applyAlignment="1">
      <alignment horizontal="left" vertical="top" wrapText="1"/>
    </xf>
    <xf numFmtId="49" fontId="2" fillId="0" borderId="0" xfId="0" applyNumberFormat="1" applyFont="1" applyAlignment="1">
      <alignment vertical="top"/>
    </xf>
    <xf numFmtId="49" fontId="2" fillId="0" borderId="0" xfId="0" applyNumberFormat="1" applyFont="1" applyAlignment="1">
      <alignment horizontal="center" vertical="top"/>
    </xf>
    <xf numFmtId="3" fontId="2" fillId="0" borderId="0" xfId="0" applyNumberFormat="1" applyFont="1" applyAlignment="1">
      <alignment vertical="top"/>
    </xf>
    <xf numFmtId="3"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textRotation="90" wrapText="1"/>
    </xf>
    <xf numFmtId="3" fontId="2" fillId="0" borderId="0" xfId="0" applyNumberFormat="1" applyFont="1" applyFill="1" applyAlignment="1">
      <alignment horizontal="center" vertical="top"/>
    </xf>
    <xf numFmtId="3" fontId="2" fillId="0" borderId="0" xfId="0" applyNumberFormat="1" applyFont="1" applyAlignment="1">
      <alignment horizontal="center" vertical="top" wrapText="1"/>
    </xf>
    <xf numFmtId="3" fontId="2" fillId="0" borderId="0" xfId="0" applyNumberFormat="1" applyFont="1" applyAlignment="1">
      <alignment vertical="top" wrapText="1"/>
    </xf>
    <xf numFmtId="49" fontId="15" fillId="9" borderId="7" xfId="0" applyNumberFormat="1" applyFont="1" applyFill="1" applyBorder="1" applyAlignment="1">
      <alignment horizontal="center" vertical="top"/>
    </xf>
    <xf numFmtId="49" fontId="19" fillId="0" borderId="36" xfId="0" applyNumberFormat="1" applyFont="1" applyFill="1" applyBorder="1" applyAlignment="1">
      <alignment horizontal="center" vertical="center" textRotation="90" wrapText="1"/>
    </xf>
    <xf numFmtId="49" fontId="15" fillId="2" borderId="13" xfId="0" applyNumberFormat="1" applyFont="1" applyFill="1" applyBorder="1" applyAlignment="1">
      <alignment horizontal="center" vertical="top"/>
    </xf>
    <xf numFmtId="49" fontId="15" fillId="2" borderId="23" xfId="0" applyNumberFormat="1" applyFont="1" applyFill="1" applyBorder="1" applyAlignment="1">
      <alignment horizontal="center" vertical="top"/>
    </xf>
    <xf numFmtId="49" fontId="15" fillId="6" borderId="13" xfId="0" applyNumberFormat="1" applyFont="1" applyFill="1" applyBorder="1" applyAlignment="1">
      <alignment horizontal="center" vertical="top" wrapText="1"/>
    </xf>
    <xf numFmtId="49" fontId="15" fillId="6" borderId="16" xfId="0" applyNumberFormat="1" applyFont="1" applyFill="1" applyBorder="1" applyAlignment="1">
      <alignment horizontal="center" vertical="top" wrapText="1"/>
    </xf>
    <xf numFmtId="49" fontId="15" fillId="6" borderId="27" xfId="0" applyNumberFormat="1" applyFont="1" applyFill="1" applyBorder="1" applyAlignment="1">
      <alignment horizontal="center" vertical="top" wrapText="1"/>
    </xf>
    <xf numFmtId="49" fontId="15" fillId="8" borderId="13" xfId="0" applyNumberFormat="1" applyFont="1" applyFill="1" applyBorder="1" applyAlignment="1">
      <alignment horizontal="center" vertical="top" wrapText="1"/>
    </xf>
    <xf numFmtId="49" fontId="15" fillId="9" borderId="6" xfId="0" applyNumberFormat="1" applyFont="1" applyFill="1" applyBorder="1" applyAlignment="1">
      <alignment horizontal="center" vertical="top"/>
    </xf>
    <xf numFmtId="49" fontId="11" fillId="6" borderId="4" xfId="0" applyNumberFormat="1" applyFont="1" applyFill="1" applyBorder="1" applyAlignment="1">
      <alignment horizontal="center" vertical="top" wrapText="1"/>
    </xf>
    <xf numFmtId="49" fontId="11" fillId="6" borderId="43" xfId="0" applyNumberFormat="1" applyFont="1" applyFill="1" applyBorder="1" applyAlignment="1">
      <alignment horizontal="center" vertical="top" wrapText="1"/>
    </xf>
    <xf numFmtId="49" fontId="15" fillId="6" borderId="15" xfId="0" applyNumberFormat="1" applyFont="1" applyFill="1" applyBorder="1" applyAlignment="1">
      <alignment horizontal="center" vertical="top"/>
    </xf>
    <xf numFmtId="49" fontId="36" fillId="6" borderId="16" xfId="0" applyNumberFormat="1" applyFont="1" applyFill="1" applyBorder="1" applyAlignment="1">
      <alignment horizontal="center" vertical="top" textRotation="90" wrapText="1"/>
    </xf>
    <xf numFmtId="49" fontId="2" fillId="6" borderId="4" xfId="0" applyNumberFormat="1" applyFont="1" applyFill="1" applyBorder="1" applyAlignment="1">
      <alignment horizontal="center" vertical="top" wrapText="1"/>
    </xf>
    <xf numFmtId="165" fontId="2" fillId="6" borderId="39" xfId="0" applyNumberFormat="1" applyFont="1" applyFill="1" applyBorder="1" applyAlignment="1">
      <alignment horizontal="left" vertical="top" wrapText="1"/>
    </xf>
    <xf numFmtId="0" fontId="4" fillId="6" borderId="31" xfId="0" applyFont="1" applyFill="1" applyBorder="1" applyAlignment="1">
      <alignment horizontal="center" vertical="center" wrapText="1"/>
    </xf>
    <xf numFmtId="3" fontId="4" fillId="6" borderId="36" xfId="0" applyNumberFormat="1" applyFont="1" applyFill="1" applyBorder="1" applyAlignment="1">
      <alignment horizontal="center" vertical="top"/>
    </xf>
    <xf numFmtId="3" fontId="2" fillId="6" borderId="18" xfId="0" applyNumberFormat="1" applyFont="1" applyFill="1" applyBorder="1" applyAlignment="1">
      <alignment horizontal="center" vertical="top" wrapText="1"/>
    </xf>
    <xf numFmtId="0" fontId="4" fillId="6" borderId="7" xfId="0" applyFont="1" applyFill="1" applyBorder="1" applyAlignment="1">
      <alignment horizontal="center" vertical="center" wrapText="1"/>
    </xf>
    <xf numFmtId="3" fontId="2" fillId="6" borderId="4" xfId="0" applyNumberFormat="1" applyFont="1" applyFill="1" applyBorder="1" applyAlignment="1">
      <alignment horizontal="center" vertical="top" wrapText="1"/>
    </xf>
    <xf numFmtId="0" fontId="4" fillId="6" borderId="28" xfId="0" applyFont="1" applyFill="1" applyBorder="1" applyAlignment="1">
      <alignment horizontal="center" vertical="center" wrapText="1"/>
    </xf>
    <xf numFmtId="3" fontId="2" fillId="6" borderId="20" xfId="0" applyNumberFormat="1" applyFont="1" applyFill="1" applyBorder="1" applyAlignment="1">
      <alignment horizontal="center" vertical="top" wrapText="1"/>
    </xf>
    <xf numFmtId="3" fontId="4" fillId="6" borderId="15" xfId="0" applyNumberFormat="1" applyFont="1" applyFill="1" applyBorder="1" applyAlignment="1">
      <alignment horizontal="center" vertical="top"/>
    </xf>
    <xf numFmtId="49" fontId="36" fillId="6" borderId="1" xfId="0" applyNumberFormat="1" applyFont="1" applyFill="1" applyBorder="1" applyAlignment="1">
      <alignment horizontal="center" vertical="top" textRotation="90" wrapText="1"/>
    </xf>
    <xf numFmtId="0" fontId="4" fillId="6" borderId="15" xfId="0" applyFont="1" applyFill="1" applyBorder="1" applyAlignment="1">
      <alignment horizontal="center" vertical="center" wrapText="1"/>
    </xf>
    <xf numFmtId="0" fontId="5" fillId="0" borderId="4" xfId="0" applyFont="1" applyBorder="1" applyAlignment="1">
      <alignment horizontal="center" vertical="top" wrapText="1"/>
    </xf>
    <xf numFmtId="0" fontId="2" fillId="6" borderId="32" xfId="0" applyFont="1" applyFill="1" applyBorder="1" applyAlignment="1">
      <alignment horizontal="center" vertical="top"/>
    </xf>
    <xf numFmtId="0" fontId="5" fillId="6" borderId="31" xfId="0" applyFont="1" applyFill="1" applyBorder="1" applyAlignment="1">
      <alignment horizontal="center" vertical="center" textRotation="90" wrapText="1"/>
    </xf>
    <xf numFmtId="0" fontId="5" fillId="6" borderId="15" xfId="0" applyFont="1" applyFill="1" applyBorder="1" applyAlignment="1">
      <alignment horizontal="center" vertical="center" wrapText="1"/>
    </xf>
    <xf numFmtId="0" fontId="2" fillId="6" borderId="18" xfId="0" applyFont="1" applyFill="1" applyBorder="1" applyAlignment="1">
      <alignment horizontal="center" vertical="top"/>
    </xf>
    <xf numFmtId="0" fontId="5" fillId="6" borderId="28" xfId="0" applyFont="1" applyFill="1" applyBorder="1" applyAlignment="1">
      <alignment horizontal="center" vertical="center" textRotation="90" wrapText="1"/>
    </xf>
    <xf numFmtId="0" fontId="2" fillId="6" borderId="20" xfId="0" applyFont="1" applyFill="1" applyBorder="1" applyAlignment="1">
      <alignment horizontal="center" vertical="top"/>
    </xf>
    <xf numFmtId="165" fontId="2" fillId="6" borderId="67" xfId="0" applyNumberFormat="1" applyFont="1" applyFill="1" applyBorder="1" applyAlignment="1">
      <alignment horizontal="center" vertical="top"/>
    </xf>
    <xf numFmtId="165" fontId="4" fillId="8" borderId="41" xfId="0" applyNumberFormat="1" applyFont="1" applyFill="1" applyBorder="1" applyAlignment="1">
      <alignment horizontal="center" vertical="top"/>
    </xf>
    <xf numFmtId="0" fontId="27" fillId="6" borderId="28" xfId="0" applyFont="1" applyFill="1" applyBorder="1" applyAlignment="1">
      <alignment horizontal="left" wrapText="1"/>
    </xf>
    <xf numFmtId="49" fontId="2" fillId="6" borderId="17" xfId="0" applyNumberFormat="1" applyFont="1" applyFill="1" applyBorder="1" applyAlignment="1">
      <alignment horizontal="center" vertical="top"/>
    </xf>
    <xf numFmtId="165" fontId="2" fillId="0" borderId="19" xfId="0" applyNumberFormat="1" applyFont="1" applyBorder="1" applyAlignment="1">
      <alignment horizontal="center" vertical="top"/>
    </xf>
    <xf numFmtId="165" fontId="2" fillId="6" borderId="19" xfId="0" applyNumberFormat="1" applyFont="1" applyFill="1" applyBorder="1" applyAlignment="1">
      <alignment horizontal="center" vertical="top"/>
    </xf>
    <xf numFmtId="49" fontId="2" fillId="6" borderId="14" xfId="0" applyNumberFormat="1" applyFont="1" applyFill="1" applyBorder="1" applyAlignment="1">
      <alignment horizontal="center" vertical="top"/>
    </xf>
    <xf numFmtId="0" fontId="27" fillId="6" borderId="70" xfId="0" applyFont="1" applyFill="1" applyBorder="1" applyAlignment="1">
      <alignment horizontal="left" vertical="center" wrapText="1"/>
    </xf>
    <xf numFmtId="165" fontId="2" fillId="6" borderId="16" xfId="0" applyNumberFormat="1" applyFont="1" applyFill="1" applyBorder="1" applyAlignment="1">
      <alignment horizontal="center" vertical="top"/>
    </xf>
    <xf numFmtId="0" fontId="9" fillId="6" borderId="77" xfId="0" applyFont="1" applyFill="1" applyBorder="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3" fontId="3" fillId="0" borderId="0" xfId="0" applyNumberFormat="1" applyFont="1" applyAlignment="1">
      <alignment horizontal="left" vertical="top" wrapText="1"/>
    </xf>
    <xf numFmtId="165" fontId="16" fillId="6" borderId="32" xfId="0" applyNumberFormat="1" applyFont="1" applyFill="1" applyBorder="1" applyAlignment="1">
      <alignment horizontal="center" vertical="center" textRotation="90" wrapText="1"/>
    </xf>
    <xf numFmtId="49" fontId="19" fillId="6" borderId="36" xfId="0" applyNumberFormat="1" applyFont="1" applyFill="1" applyBorder="1" applyAlignment="1">
      <alignment horizontal="center" vertical="center" textRotation="90" wrapText="1"/>
    </xf>
    <xf numFmtId="49" fontId="15" fillId="6" borderId="24" xfId="0" applyNumberFormat="1" applyFont="1" applyFill="1" applyBorder="1" applyAlignment="1">
      <alignment horizontal="center" vertical="top"/>
    </xf>
    <xf numFmtId="49" fontId="15" fillId="6" borderId="63" xfId="0" applyNumberFormat="1" applyFont="1" applyFill="1" applyBorder="1" applyAlignment="1">
      <alignment horizontal="center" vertical="top"/>
    </xf>
    <xf numFmtId="49" fontId="11" fillId="6" borderId="48" xfId="0" applyNumberFormat="1" applyFont="1" applyFill="1" applyBorder="1" applyAlignment="1">
      <alignment vertical="top" wrapText="1"/>
    </xf>
    <xf numFmtId="0" fontId="0" fillId="0" borderId="62" xfId="0" applyBorder="1" applyAlignment="1">
      <alignment vertical="top" wrapText="1"/>
    </xf>
    <xf numFmtId="0" fontId="11" fillId="2" borderId="25" xfId="0" applyFont="1" applyFill="1" applyBorder="1" applyAlignment="1">
      <alignment horizontal="center" vertical="top" wrapText="1"/>
    </xf>
    <xf numFmtId="0" fontId="11" fillId="2" borderId="30" xfId="0" applyFont="1" applyFill="1" applyBorder="1" applyAlignment="1">
      <alignment horizontal="center" vertical="top" wrapText="1"/>
    </xf>
    <xf numFmtId="49" fontId="15" fillId="9" borderId="7" xfId="0" applyNumberFormat="1" applyFont="1" applyFill="1" applyBorder="1" applyAlignment="1">
      <alignment horizontal="center" vertical="top"/>
    </xf>
    <xf numFmtId="49" fontId="15" fillId="2" borderId="13" xfId="0" applyNumberFormat="1" applyFont="1" applyFill="1" applyBorder="1" applyAlignment="1">
      <alignment horizontal="center" vertical="top"/>
    </xf>
    <xf numFmtId="49" fontId="36" fillId="6" borderId="16" xfId="0" applyNumberFormat="1" applyFont="1" applyFill="1" applyBorder="1" applyAlignment="1">
      <alignment horizontal="center" vertical="top" textRotation="90" wrapText="1"/>
    </xf>
    <xf numFmtId="49" fontId="1" fillId="0" borderId="27" xfId="0" applyNumberFormat="1" applyFont="1" applyBorder="1" applyAlignment="1">
      <alignment horizontal="center" vertical="top" textRotation="90" wrapText="1"/>
    </xf>
    <xf numFmtId="0" fontId="2" fillId="6" borderId="17" xfId="0" applyFont="1" applyFill="1" applyBorder="1" applyAlignment="1">
      <alignment horizontal="left" vertical="top" wrapText="1"/>
    </xf>
    <xf numFmtId="0" fontId="2" fillId="6" borderId="26" xfId="0" applyFont="1" applyFill="1" applyBorder="1" applyAlignment="1">
      <alignment horizontal="left" vertical="top" wrapText="1"/>
    </xf>
    <xf numFmtId="49" fontId="15" fillId="8" borderId="13" xfId="0" applyNumberFormat="1" applyFont="1" applyFill="1" applyBorder="1" applyAlignment="1">
      <alignment horizontal="center" vertical="top"/>
    </xf>
    <xf numFmtId="3" fontId="2" fillId="6" borderId="17" xfId="0" applyNumberFormat="1" applyFont="1" applyFill="1" applyBorder="1" applyAlignment="1">
      <alignment horizontal="left" vertical="top" wrapText="1"/>
    </xf>
    <xf numFmtId="3" fontId="2" fillId="6" borderId="26" xfId="0" applyNumberFormat="1" applyFont="1" applyFill="1" applyBorder="1" applyAlignment="1">
      <alignment horizontal="left" vertical="top" wrapText="1"/>
    </xf>
    <xf numFmtId="49" fontId="15" fillId="6" borderId="16" xfId="0" applyNumberFormat="1" applyFont="1" applyFill="1" applyBorder="1" applyAlignment="1">
      <alignment horizontal="center" vertical="top"/>
    </xf>
    <xf numFmtId="49" fontId="15" fillId="6" borderId="27" xfId="0" applyNumberFormat="1" applyFont="1" applyFill="1" applyBorder="1" applyAlignment="1">
      <alignment horizontal="center" vertical="top"/>
    </xf>
    <xf numFmtId="0" fontId="11" fillId="6" borderId="31" xfId="0" applyFont="1" applyFill="1" applyBorder="1" applyAlignment="1">
      <alignment horizontal="center" vertical="center" textRotation="90" wrapText="1"/>
    </xf>
    <xf numFmtId="0" fontId="11" fillId="6" borderId="28" xfId="0" applyFont="1" applyFill="1" applyBorder="1" applyAlignment="1">
      <alignment horizontal="center" vertical="center" textRotation="90" wrapText="1"/>
    </xf>
    <xf numFmtId="49" fontId="2" fillId="6" borderId="4" xfId="0" applyNumberFormat="1" applyFont="1" applyFill="1" applyBorder="1" applyAlignment="1">
      <alignment horizontal="center" vertical="top" wrapText="1"/>
    </xf>
    <xf numFmtId="49" fontId="15" fillId="9" borderId="32" xfId="0" applyNumberFormat="1" applyFont="1" applyFill="1" applyBorder="1" applyAlignment="1">
      <alignment horizontal="center" vertical="top"/>
    </xf>
    <xf numFmtId="49" fontId="15" fillId="9" borderId="6" xfId="0" applyNumberFormat="1" applyFont="1" applyFill="1" applyBorder="1" applyAlignment="1">
      <alignment horizontal="center" vertical="top"/>
    </xf>
    <xf numFmtId="0" fontId="22" fillId="6" borderId="31" xfId="0" applyFont="1" applyFill="1" applyBorder="1" applyAlignment="1">
      <alignment horizontal="center" vertical="center" textRotation="90" wrapText="1"/>
    </xf>
    <xf numFmtId="0" fontId="0" fillId="0" borderId="28" xfId="0" applyBorder="1" applyAlignment="1">
      <alignment horizontal="center" vertical="center" textRotation="90" wrapText="1"/>
    </xf>
    <xf numFmtId="0" fontId="2" fillId="3" borderId="17" xfId="0" applyFont="1" applyFill="1" applyBorder="1" applyAlignment="1">
      <alignment vertical="top" wrapText="1"/>
    </xf>
    <xf numFmtId="0" fontId="0" fillId="0" borderId="26" xfId="0" applyBorder="1" applyAlignment="1">
      <alignment vertical="top" wrapText="1"/>
    </xf>
    <xf numFmtId="0" fontId="11" fillId="9" borderId="47" xfId="0" applyFont="1" applyFill="1" applyBorder="1" applyAlignment="1">
      <alignment horizontal="center" vertical="top"/>
    </xf>
    <xf numFmtId="0" fontId="11" fillId="9" borderId="57" xfId="0" applyFont="1" applyFill="1" applyBorder="1" applyAlignment="1">
      <alignment horizontal="center" vertical="top"/>
    </xf>
    <xf numFmtId="49" fontId="15" fillId="4" borderId="46" xfId="0" applyNumberFormat="1" applyFont="1" applyFill="1" applyBorder="1" applyAlignment="1">
      <alignment horizontal="right" vertical="top"/>
    </xf>
    <xf numFmtId="49" fontId="15" fillId="4" borderId="47" xfId="0" applyNumberFormat="1" applyFont="1" applyFill="1" applyBorder="1" applyAlignment="1">
      <alignment horizontal="right" vertical="top"/>
    </xf>
    <xf numFmtId="49" fontId="15" fillId="9" borderId="46" xfId="0" applyNumberFormat="1" applyFont="1" applyFill="1" applyBorder="1" applyAlignment="1">
      <alignment horizontal="right" vertical="top"/>
    </xf>
    <xf numFmtId="49" fontId="15" fillId="9" borderId="47" xfId="0" applyNumberFormat="1" applyFont="1" applyFill="1" applyBorder="1" applyAlignment="1">
      <alignment horizontal="right" vertical="top"/>
    </xf>
    <xf numFmtId="0" fontId="11" fillId="6" borderId="66" xfId="0" applyFont="1" applyFill="1" applyBorder="1" applyAlignment="1">
      <alignment vertical="top" wrapText="1"/>
    </xf>
    <xf numFmtId="0" fontId="5" fillId="0" borderId="15" xfId="0" applyFont="1" applyBorder="1" applyAlignment="1">
      <alignment vertical="top" wrapText="1"/>
    </xf>
    <xf numFmtId="3" fontId="11" fillId="6" borderId="39" xfId="0" applyNumberFormat="1" applyFont="1" applyFill="1" applyBorder="1" applyAlignment="1">
      <alignment horizontal="left" vertical="top" wrapText="1"/>
    </xf>
    <xf numFmtId="3" fontId="11" fillId="6" borderId="33" xfId="0" applyNumberFormat="1" applyFont="1" applyFill="1" applyBorder="1" applyAlignment="1">
      <alignment horizontal="left" vertical="top" wrapText="1"/>
    </xf>
    <xf numFmtId="49" fontId="19" fillId="0" borderId="36" xfId="0" applyNumberFormat="1" applyFont="1" applyBorder="1" applyAlignment="1">
      <alignment horizontal="center" vertical="center" textRotation="90" wrapText="1"/>
    </xf>
    <xf numFmtId="49" fontId="19" fillId="0" borderId="33" xfId="0" applyNumberFormat="1" applyFont="1" applyBorder="1" applyAlignment="1">
      <alignment horizontal="center" vertical="center" textRotation="90" wrapText="1"/>
    </xf>
    <xf numFmtId="49" fontId="19" fillId="0" borderId="36" xfId="0" applyNumberFormat="1" applyFont="1" applyFill="1" applyBorder="1" applyAlignment="1">
      <alignment horizontal="center" vertical="center" textRotation="90" wrapText="1"/>
    </xf>
    <xf numFmtId="49" fontId="21" fillId="0" borderId="33" xfId="0" applyNumberFormat="1" applyFont="1" applyBorder="1" applyAlignment="1">
      <alignment horizontal="center" vertical="center" textRotation="90" wrapText="1"/>
    </xf>
    <xf numFmtId="49" fontId="15" fillId="2" borderId="46" xfId="0" applyNumberFormat="1" applyFont="1" applyFill="1" applyBorder="1" applyAlignment="1">
      <alignment horizontal="left" vertical="top"/>
    </xf>
    <xf numFmtId="49" fontId="15" fillId="2" borderId="47" xfId="0" applyNumberFormat="1" applyFont="1" applyFill="1" applyBorder="1" applyAlignment="1">
      <alignment horizontal="left" vertical="top"/>
    </xf>
    <xf numFmtId="49" fontId="15" fillId="2" borderId="57" xfId="0" applyNumberFormat="1" applyFont="1" applyFill="1" applyBorder="1" applyAlignment="1">
      <alignment horizontal="left" vertical="top"/>
    </xf>
    <xf numFmtId="49" fontId="15" fillId="2" borderId="47" xfId="0" applyNumberFormat="1" applyFont="1" applyFill="1" applyBorder="1" applyAlignment="1">
      <alignment horizontal="right" vertical="top"/>
    </xf>
    <xf numFmtId="0" fontId="15" fillId="2" borderId="46" xfId="0" applyFont="1" applyFill="1" applyBorder="1" applyAlignment="1">
      <alignment horizontal="left" vertical="top" wrapText="1"/>
    </xf>
    <xf numFmtId="0" fontId="15" fillId="2" borderId="47" xfId="0" applyFont="1" applyFill="1" applyBorder="1" applyAlignment="1">
      <alignment horizontal="left" vertical="top" wrapText="1"/>
    </xf>
    <xf numFmtId="0" fontId="15" fillId="2" borderId="57" xfId="0" applyFont="1" applyFill="1" applyBorder="1" applyAlignment="1">
      <alignment horizontal="left" vertical="top" wrapText="1"/>
    </xf>
    <xf numFmtId="0" fontId="11" fillId="6" borderId="32" xfId="0" applyFont="1" applyFill="1" applyBorder="1" applyAlignment="1">
      <alignment horizontal="center" vertical="center" textRotation="90" wrapText="1"/>
    </xf>
    <xf numFmtId="0" fontId="5" fillId="0" borderId="26" xfId="0" applyFont="1" applyBorder="1" applyAlignment="1">
      <alignment vertical="top" wrapText="1"/>
    </xf>
    <xf numFmtId="0" fontId="11" fillId="2" borderId="35" xfId="0" applyFont="1" applyFill="1" applyBorder="1" applyAlignment="1">
      <alignment horizontal="center" vertical="top" wrapText="1"/>
    </xf>
    <xf numFmtId="0" fontId="11" fillId="2" borderId="57" xfId="0" applyFont="1" applyFill="1" applyBorder="1" applyAlignment="1">
      <alignment horizontal="center" vertical="top" wrapText="1"/>
    </xf>
    <xf numFmtId="49" fontId="15" fillId="8" borderId="23" xfId="0" applyNumberFormat="1" applyFont="1" applyFill="1" applyBorder="1" applyAlignment="1">
      <alignment horizontal="center" vertical="top"/>
    </xf>
    <xf numFmtId="49" fontId="15" fillId="2" borderId="51" xfId="0" applyNumberFormat="1" applyFont="1" applyFill="1" applyBorder="1" applyAlignment="1">
      <alignment horizontal="right" vertical="top"/>
    </xf>
    <xf numFmtId="49" fontId="15" fillId="2" borderId="25" xfId="0" applyNumberFormat="1" applyFont="1" applyFill="1" applyBorder="1" applyAlignment="1">
      <alignment horizontal="right" vertical="top"/>
    </xf>
    <xf numFmtId="165" fontId="2" fillId="6" borderId="39" xfId="0" applyNumberFormat="1" applyFont="1" applyFill="1" applyBorder="1" applyAlignment="1">
      <alignment horizontal="left" vertical="top" wrapText="1"/>
    </xf>
    <xf numFmtId="165" fontId="2" fillId="6" borderId="36" xfId="0" applyNumberFormat="1" applyFont="1" applyFill="1" applyBorder="1" applyAlignment="1">
      <alignment horizontal="left" vertical="top" wrapText="1"/>
    </xf>
    <xf numFmtId="165" fontId="2" fillId="6" borderId="33" xfId="0" applyNumberFormat="1" applyFont="1" applyFill="1" applyBorder="1" applyAlignment="1">
      <alignment horizontal="left" vertical="top" wrapText="1"/>
    </xf>
    <xf numFmtId="49" fontId="6" fillId="6" borderId="39" xfId="0" applyNumberFormat="1" applyFont="1" applyFill="1" applyBorder="1" applyAlignment="1">
      <alignment horizontal="center" vertical="center" textRotation="90" wrapText="1"/>
    </xf>
    <xf numFmtId="49" fontId="6" fillId="6" borderId="36" xfId="0" applyNumberFormat="1" applyFont="1" applyFill="1" applyBorder="1" applyAlignment="1">
      <alignment horizontal="center" vertical="center" textRotation="90" wrapText="1"/>
    </xf>
    <xf numFmtId="49" fontId="15" fillId="2" borderId="23" xfId="0" applyNumberFormat="1" applyFont="1" applyFill="1" applyBorder="1" applyAlignment="1">
      <alignment horizontal="center" vertical="top"/>
    </xf>
    <xf numFmtId="49" fontId="15" fillId="2" borderId="36" xfId="0" applyNumberFormat="1" applyFont="1" applyFill="1" applyBorder="1" applyAlignment="1">
      <alignment horizontal="center" vertical="top"/>
    </xf>
    <xf numFmtId="49" fontId="15" fillId="8" borderId="13" xfId="0" applyNumberFormat="1" applyFont="1" applyFill="1" applyBorder="1" applyAlignment="1">
      <alignment horizontal="center" vertical="top" wrapText="1"/>
    </xf>
    <xf numFmtId="49" fontId="19" fillId="6" borderId="39" xfId="0" applyNumberFormat="1" applyFont="1" applyFill="1" applyBorder="1" applyAlignment="1">
      <alignment horizontal="center" vertical="center" textRotation="90" wrapText="1"/>
    </xf>
    <xf numFmtId="0" fontId="18" fillId="6" borderId="36" xfId="0" applyFont="1" applyFill="1" applyBorder="1" applyAlignment="1">
      <alignment horizontal="center" vertical="center" wrapText="1"/>
    </xf>
    <xf numFmtId="0" fontId="18" fillId="6" borderId="61" xfId="0" applyFont="1" applyFill="1" applyBorder="1" applyAlignment="1">
      <alignment horizontal="center" vertical="center" wrapText="1"/>
    </xf>
    <xf numFmtId="49" fontId="11" fillId="6" borderId="4" xfId="0" applyNumberFormat="1" applyFont="1" applyFill="1" applyBorder="1" applyAlignment="1">
      <alignment horizontal="center" vertical="top" wrapText="1"/>
    </xf>
    <xf numFmtId="49" fontId="11" fillId="6" borderId="43" xfId="0" applyNumberFormat="1" applyFont="1" applyFill="1" applyBorder="1" applyAlignment="1">
      <alignment horizontal="center" vertical="top" wrapText="1"/>
    </xf>
    <xf numFmtId="0" fontId="15" fillId="8" borderId="59" xfId="0" applyFont="1" applyFill="1" applyBorder="1" applyAlignment="1">
      <alignment horizontal="right" vertical="top" wrapText="1"/>
    </xf>
    <xf numFmtId="0" fontId="15" fillId="8" borderId="25" xfId="0" applyFont="1" applyFill="1" applyBorder="1" applyAlignment="1">
      <alignment horizontal="right" vertical="top" wrapText="1"/>
    </xf>
    <xf numFmtId="0" fontId="15" fillId="8" borderId="30" xfId="0" applyFont="1" applyFill="1" applyBorder="1" applyAlignment="1">
      <alignment horizontal="right" vertical="top" wrapText="1"/>
    </xf>
    <xf numFmtId="0" fontId="15" fillId="4" borderId="50" xfId="0" applyFont="1" applyFill="1" applyBorder="1" applyAlignment="1">
      <alignment horizontal="right" vertical="top" wrapText="1"/>
    </xf>
    <xf numFmtId="0" fontId="15" fillId="4" borderId="55" xfId="0" applyFont="1" applyFill="1" applyBorder="1" applyAlignment="1">
      <alignment horizontal="right" vertical="top" wrapText="1"/>
    </xf>
    <xf numFmtId="0" fontId="15" fillId="4" borderId="54" xfId="0" applyFont="1" applyFill="1" applyBorder="1" applyAlignment="1">
      <alignment horizontal="right" vertical="top" wrapText="1"/>
    </xf>
    <xf numFmtId="0" fontId="11" fillId="0" borderId="50" xfId="0" applyFont="1" applyBorder="1" applyAlignment="1">
      <alignment horizontal="left" vertical="top" wrapText="1"/>
    </xf>
    <xf numFmtId="0" fontId="11" fillId="0" borderId="55" xfId="0" applyFont="1" applyBorder="1" applyAlignment="1">
      <alignment horizontal="left" vertical="top" wrapText="1"/>
    </xf>
    <xf numFmtId="0" fontId="11" fillId="0" borderId="54" xfId="0" applyFont="1" applyBorder="1" applyAlignment="1">
      <alignment horizontal="left" vertical="top" wrapText="1"/>
    </xf>
    <xf numFmtId="0" fontId="11" fillId="3" borderId="50" xfId="0" applyFont="1" applyFill="1" applyBorder="1" applyAlignment="1">
      <alignment horizontal="left" vertical="top" wrapText="1"/>
    </xf>
    <xf numFmtId="0" fontId="13" fillId="0" borderId="55" xfId="0" applyFont="1" applyBorder="1" applyAlignment="1">
      <alignment horizontal="left" vertical="top" wrapText="1"/>
    </xf>
    <xf numFmtId="0" fontId="13" fillId="0" borderId="54" xfId="0" applyFont="1" applyBorder="1" applyAlignment="1">
      <alignment horizontal="left" vertical="top" wrapText="1"/>
    </xf>
    <xf numFmtId="49" fontId="15" fillId="0" borderId="25" xfId="0" applyNumberFormat="1" applyFont="1" applyFill="1" applyBorder="1" applyAlignment="1">
      <alignment horizontal="center" vertical="top" wrapText="1"/>
    </xf>
    <xf numFmtId="0" fontId="15" fillId="0" borderId="35"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57" xfId="0" applyFont="1" applyBorder="1" applyAlignment="1">
      <alignment horizontal="center" vertical="center" wrapText="1"/>
    </xf>
    <xf numFmtId="0" fontId="15" fillId="4" borderId="49" xfId="0" applyFont="1" applyFill="1" applyBorder="1" applyAlignment="1">
      <alignment horizontal="right" vertical="top" wrapText="1"/>
    </xf>
    <xf numFmtId="0" fontId="15" fillId="4" borderId="56" xfId="0" applyFont="1" applyFill="1" applyBorder="1" applyAlignment="1">
      <alignment horizontal="right" vertical="top" wrapText="1"/>
    </xf>
    <xf numFmtId="0" fontId="15" fillId="4" borderId="58" xfId="0" applyFont="1" applyFill="1" applyBorder="1" applyAlignment="1">
      <alignment horizontal="right" vertical="top" wrapText="1"/>
    </xf>
    <xf numFmtId="0" fontId="11" fillId="0" borderId="60" xfId="0" applyFont="1" applyBorder="1" applyAlignment="1">
      <alignment horizontal="left" vertical="top" wrapText="1"/>
    </xf>
    <xf numFmtId="0" fontId="11" fillId="0" borderId="61" xfId="0" applyFont="1" applyBorder="1" applyAlignment="1">
      <alignment horizontal="left" vertical="top" wrapText="1"/>
    </xf>
    <xf numFmtId="0" fontId="11" fillId="0" borderId="44" xfId="0" applyFont="1" applyBorder="1" applyAlignment="1">
      <alignment horizontal="left" vertical="top" wrapText="1"/>
    </xf>
    <xf numFmtId="0" fontId="11" fillId="8" borderId="50" xfId="0" applyFont="1" applyFill="1" applyBorder="1" applyAlignment="1">
      <alignment horizontal="left" vertical="top" wrapText="1"/>
    </xf>
    <xf numFmtId="0" fontId="11" fillId="8" borderId="55" xfId="0" applyFont="1" applyFill="1" applyBorder="1" applyAlignment="1">
      <alignment horizontal="left" vertical="top" wrapText="1"/>
    </xf>
    <xf numFmtId="0" fontId="11" fillId="8" borderId="54" xfId="0" applyFont="1" applyFill="1" applyBorder="1" applyAlignment="1">
      <alignment horizontal="left" vertical="top" wrapText="1"/>
    </xf>
    <xf numFmtId="0" fontId="15" fillId="8" borderId="60" xfId="0" applyFont="1" applyFill="1" applyBorder="1" applyAlignment="1">
      <alignment horizontal="right" vertical="top" wrapText="1"/>
    </xf>
    <xf numFmtId="0" fontId="15" fillId="8" borderId="61" xfId="0" applyFont="1" applyFill="1" applyBorder="1" applyAlignment="1">
      <alignment horizontal="right" vertical="top" wrapText="1"/>
    </xf>
    <xf numFmtId="0" fontId="15" fillId="8" borderId="44" xfId="0" applyFont="1" applyFill="1" applyBorder="1" applyAlignment="1">
      <alignment horizontal="right" vertical="top" wrapText="1"/>
    </xf>
    <xf numFmtId="0" fontId="11" fillId="3" borderId="60" xfId="0" applyFont="1" applyFill="1" applyBorder="1" applyAlignment="1">
      <alignment horizontal="left" vertical="top" wrapText="1"/>
    </xf>
    <xf numFmtId="0" fontId="11" fillId="3" borderId="61" xfId="0" applyFont="1" applyFill="1" applyBorder="1" applyAlignment="1">
      <alignment horizontal="left" vertical="top" wrapText="1"/>
    </xf>
    <xf numFmtId="0" fontId="11" fillId="3" borderId="44" xfId="0" applyFont="1" applyFill="1" applyBorder="1" applyAlignment="1">
      <alignment horizontal="left" vertical="top" wrapText="1"/>
    </xf>
    <xf numFmtId="0" fontId="11" fillId="0" borderId="0" xfId="0" applyNumberFormat="1" applyFont="1" applyFill="1" applyBorder="1" applyAlignment="1">
      <alignment horizontal="left" vertical="top" wrapText="1"/>
    </xf>
    <xf numFmtId="0" fontId="11" fillId="4" borderId="47" xfId="0" applyFont="1" applyFill="1" applyBorder="1" applyAlignment="1">
      <alignment horizontal="center" vertical="top"/>
    </xf>
    <xf numFmtId="0" fontId="11" fillId="4" borderId="57" xfId="0" applyFont="1" applyFill="1" applyBorder="1" applyAlignment="1">
      <alignment horizontal="center" vertical="top"/>
    </xf>
    <xf numFmtId="3" fontId="2" fillId="0" borderId="76" xfId="0" applyNumberFormat="1" applyFont="1" applyFill="1" applyBorder="1" applyAlignment="1">
      <alignment horizontal="left" vertical="top" wrapText="1"/>
    </xf>
    <xf numFmtId="0" fontId="0" fillId="0" borderId="76" xfId="0" applyFill="1" applyBorder="1" applyAlignment="1">
      <alignment horizontal="left" vertical="top" wrapText="1"/>
    </xf>
    <xf numFmtId="0" fontId="0" fillId="0" borderId="76" xfId="0" applyBorder="1" applyAlignment="1">
      <alignment horizontal="left" vertical="top" wrapText="1"/>
    </xf>
    <xf numFmtId="49" fontId="15" fillId="6" borderId="13" xfId="0" applyNumberFormat="1" applyFont="1" applyFill="1" applyBorder="1" applyAlignment="1">
      <alignment horizontal="center" vertical="top" wrapText="1"/>
    </xf>
    <xf numFmtId="0" fontId="11" fillId="0" borderId="42"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23" xfId="0" applyFont="1" applyBorder="1" applyAlignment="1">
      <alignment horizontal="center" vertical="center" textRotation="90" shrinkToFit="1"/>
    </xf>
    <xf numFmtId="0" fontId="11" fillId="0" borderId="13" xfId="0" applyFont="1" applyBorder="1" applyAlignment="1">
      <alignment horizontal="center" vertical="center" textRotation="90" shrinkToFit="1"/>
    </xf>
    <xf numFmtId="0" fontId="11" fillId="0" borderId="22" xfId="0" applyFont="1" applyBorder="1" applyAlignment="1">
      <alignment horizontal="center" vertical="center" textRotation="90" shrinkToFit="1"/>
    </xf>
    <xf numFmtId="0" fontId="15" fillId="9" borderId="38" xfId="0" applyFont="1" applyFill="1" applyBorder="1" applyAlignment="1">
      <alignment horizontal="left" vertical="top"/>
    </xf>
    <xf numFmtId="0" fontId="15" fillId="9" borderId="55" xfId="0" applyFont="1" applyFill="1" applyBorder="1" applyAlignment="1">
      <alignment horizontal="left" vertical="top"/>
    </xf>
    <xf numFmtId="0" fontId="15" fillId="9" borderId="54" xfId="0" applyFont="1" applyFill="1" applyBorder="1" applyAlignment="1">
      <alignment horizontal="left" vertical="top"/>
    </xf>
    <xf numFmtId="0" fontId="15" fillId="2" borderId="38" xfId="0" applyFont="1" applyFill="1" applyBorder="1" applyAlignment="1">
      <alignment horizontal="left" vertical="top" wrapText="1"/>
    </xf>
    <xf numFmtId="0" fontId="15" fillId="2" borderId="55" xfId="0" applyFont="1" applyFill="1" applyBorder="1" applyAlignment="1">
      <alignment horizontal="left" vertical="top" wrapText="1"/>
    </xf>
    <xf numFmtId="0" fontId="15" fillId="2" borderId="54" xfId="0" applyFont="1" applyFill="1" applyBorder="1" applyAlignment="1">
      <alignment horizontal="left" vertical="top" wrapText="1"/>
    </xf>
    <xf numFmtId="49" fontId="17" fillId="5" borderId="49" xfId="0" applyNumberFormat="1" applyFont="1" applyFill="1" applyBorder="1" applyAlignment="1">
      <alignment horizontal="left" vertical="top" wrapText="1"/>
    </xf>
    <xf numFmtId="49" fontId="17" fillId="5" borderId="56" xfId="0" applyNumberFormat="1" applyFont="1" applyFill="1" applyBorder="1" applyAlignment="1">
      <alignment horizontal="left" vertical="top" wrapText="1"/>
    </xf>
    <xf numFmtId="49" fontId="17" fillId="5" borderId="58" xfId="0" applyNumberFormat="1" applyFont="1" applyFill="1" applyBorder="1" applyAlignment="1">
      <alignment horizontal="left" vertical="top" wrapText="1"/>
    </xf>
    <xf numFmtId="0" fontId="17" fillId="7" borderId="50" xfId="0" applyFont="1" applyFill="1" applyBorder="1" applyAlignment="1">
      <alignment horizontal="left" vertical="top" wrapText="1"/>
    </xf>
    <xf numFmtId="0" fontId="17" fillId="7" borderId="55" xfId="0" applyFont="1" applyFill="1" applyBorder="1" applyAlignment="1">
      <alignment horizontal="left" vertical="top" wrapText="1"/>
    </xf>
    <xf numFmtId="0" fontId="17" fillId="7" borderId="54" xfId="0" applyFont="1" applyFill="1" applyBorder="1" applyAlignment="1">
      <alignment horizontal="left" vertical="top" wrapText="1"/>
    </xf>
    <xf numFmtId="49" fontId="19" fillId="6" borderId="16" xfId="0" applyNumberFormat="1" applyFont="1" applyFill="1" applyBorder="1" applyAlignment="1">
      <alignment horizontal="center" vertical="top" textRotation="90" wrapText="1"/>
    </xf>
    <xf numFmtId="49" fontId="21" fillId="0" borderId="27" xfId="0" applyNumberFormat="1" applyFont="1" applyBorder="1" applyAlignment="1">
      <alignment horizontal="center" vertical="top" textRotation="90" wrapText="1"/>
    </xf>
    <xf numFmtId="49" fontId="2" fillId="6" borderId="15" xfId="0" applyNumberFormat="1" applyFont="1" applyFill="1" applyBorder="1" applyAlignment="1">
      <alignment horizontal="center" vertical="top"/>
    </xf>
    <xf numFmtId="49" fontId="4" fillId="6" borderId="15" xfId="0" applyNumberFormat="1" applyFont="1" applyFill="1" applyBorder="1" applyAlignment="1">
      <alignment horizontal="center" vertical="top"/>
    </xf>
    <xf numFmtId="0" fontId="2" fillId="6" borderId="7" xfId="0" applyFont="1" applyFill="1" applyBorder="1" applyAlignment="1">
      <alignment horizontal="center" vertical="center" textRotation="90" wrapText="1"/>
    </xf>
    <xf numFmtId="0" fontId="2" fillId="6" borderId="28" xfId="0" applyFont="1" applyFill="1" applyBorder="1" applyAlignment="1">
      <alignment horizontal="center" vertical="center" textRotation="90" wrapText="1"/>
    </xf>
    <xf numFmtId="49" fontId="15" fillId="6" borderId="16" xfId="0" applyNumberFormat="1" applyFont="1" applyFill="1" applyBorder="1" applyAlignment="1">
      <alignment horizontal="center" vertical="top" wrapText="1"/>
    </xf>
    <xf numFmtId="49" fontId="15" fillId="6" borderId="27" xfId="0" applyNumberFormat="1" applyFont="1" applyFill="1" applyBorder="1" applyAlignment="1">
      <alignment horizontal="center" vertical="top" wrapText="1"/>
    </xf>
    <xf numFmtId="0" fontId="2" fillId="6" borderId="31" xfId="0" applyFont="1" applyFill="1" applyBorder="1" applyAlignment="1">
      <alignment horizontal="center" vertical="center" textRotation="90" wrapText="1"/>
    </xf>
    <xf numFmtId="3" fontId="15" fillId="6" borderId="39" xfId="0" applyNumberFormat="1" applyFont="1" applyFill="1" applyBorder="1" applyAlignment="1">
      <alignment vertical="top" wrapText="1"/>
    </xf>
    <xf numFmtId="3" fontId="15" fillId="6" borderId="72" xfId="0" applyNumberFormat="1" applyFont="1" applyFill="1" applyBorder="1" applyAlignment="1">
      <alignment vertical="top" wrapText="1"/>
    </xf>
    <xf numFmtId="0" fontId="11" fillId="0" borderId="0" xfId="0" applyFont="1" applyFill="1" applyBorder="1" applyAlignment="1">
      <alignment vertical="top" wrapText="1"/>
    </xf>
    <xf numFmtId="49" fontId="11" fillId="0" borderId="18" xfId="0" applyNumberFormat="1" applyFont="1" applyBorder="1" applyAlignment="1">
      <alignment horizontal="center" vertical="top" wrapText="1"/>
    </xf>
    <xf numFmtId="0" fontId="13" fillId="0" borderId="20" xfId="0" applyFont="1" applyBorder="1" applyAlignment="1">
      <alignment horizontal="center" vertical="top" wrapText="1"/>
    </xf>
    <xf numFmtId="3" fontId="11" fillId="6" borderId="4" xfId="0" applyNumberFormat="1" applyFont="1" applyFill="1" applyBorder="1" applyAlignment="1">
      <alignment horizontal="center" vertical="top" wrapText="1"/>
    </xf>
    <xf numFmtId="0" fontId="18" fillId="6" borderId="4" xfId="0" applyFont="1" applyFill="1" applyBorder="1" applyAlignment="1">
      <alignment horizontal="center" wrapText="1"/>
    </xf>
    <xf numFmtId="49" fontId="19" fillId="6" borderId="16" xfId="0" applyNumberFormat="1" applyFont="1" applyFill="1" applyBorder="1" applyAlignment="1">
      <alignment horizontal="center" vertical="center" textRotation="90" wrapText="1"/>
    </xf>
    <xf numFmtId="0" fontId="21" fillId="0" borderId="27" xfId="0" applyFont="1" applyBorder="1" applyAlignment="1">
      <alignment horizontal="center" vertical="center" textRotation="90" wrapText="1"/>
    </xf>
    <xf numFmtId="3" fontId="11" fillId="6" borderId="52" xfId="0" applyNumberFormat="1" applyFont="1" applyFill="1" applyBorder="1" applyAlignment="1">
      <alignment horizontal="center" vertical="center" textRotation="90" wrapText="1"/>
    </xf>
    <xf numFmtId="0" fontId="18" fillId="0" borderId="60" xfId="0" applyFont="1" applyBorder="1" applyAlignment="1">
      <alignment horizontal="center" vertical="center" textRotation="90" wrapText="1"/>
    </xf>
    <xf numFmtId="165" fontId="2" fillId="0" borderId="17" xfId="0" applyNumberFormat="1" applyFont="1" applyBorder="1" applyAlignment="1">
      <alignment horizontal="left" vertical="top" wrapText="1"/>
    </xf>
    <xf numFmtId="0" fontId="5" fillId="0" borderId="26" xfId="0" applyFont="1" applyBorder="1" applyAlignment="1">
      <alignment horizontal="left" vertical="top" wrapText="1"/>
    </xf>
    <xf numFmtId="49" fontId="11" fillId="6" borderId="32" xfId="0" applyNumberFormat="1" applyFont="1" applyFill="1" applyBorder="1" applyAlignment="1">
      <alignment horizontal="center" vertical="top" wrapText="1"/>
    </xf>
    <xf numFmtId="0" fontId="5" fillId="6" borderId="26" xfId="0" applyFont="1" applyFill="1" applyBorder="1" applyAlignment="1">
      <alignment horizontal="left" vertical="top" wrapText="1"/>
    </xf>
    <xf numFmtId="0" fontId="16" fillId="6" borderId="52" xfId="0" applyFont="1" applyFill="1" applyBorder="1" applyAlignment="1">
      <alignment horizontal="center" vertical="center" textRotation="90" wrapText="1"/>
    </xf>
    <xf numFmtId="0" fontId="24" fillId="6" borderId="60" xfId="0" applyFont="1" applyFill="1" applyBorder="1" applyAlignment="1">
      <alignment horizontal="center"/>
    </xf>
    <xf numFmtId="0" fontId="11" fillId="3" borderId="39" xfId="0" applyFont="1" applyFill="1" applyBorder="1" applyAlignment="1">
      <alignment vertical="top" wrapText="1"/>
    </xf>
    <xf numFmtId="0" fontId="11" fillId="3" borderId="33" xfId="0" applyFont="1" applyFill="1" applyBorder="1" applyAlignment="1">
      <alignment vertical="top" wrapText="1"/>
    </xf>
    <xf numFmtId="49" fontId="15" fillId="6" borderId="18" xfId="0" applyNumberFormat="1" applyFont="1" applyFill="1" applyBorder="1" applyAlignment="1">
      <alignment horizontal="center" vertical="top"/>
    </xf>
    <xf numFmtId="49" fontId="15" fillId="6" borderId="4" xfId="0" applyNumberFormat="1" applyFont="1" applyFill="1" applyBorder="1" applyAlignment="1">
      <alignment horizontal="center" vertical="top"/>
    </xf>
    <xf numFmtId="0" fontId="9" fillId="0" borderId="0" xfId="0" applyFont="1" applyBorder="1" applyAlignment="1">
      <alignment horizontal="left" vertical="top" wrapText="1"/>
    </xf>
    <xf numFmtId="0" fontId="11" fillId="6" borderId="4" xfId="0" applyFont="1" applyFill="1" applyBorder="1" applyAlignment="1">
      <alignment horizontal="center" vertical="top" wrapText="1"/>
    </xf>
    <xf numFmtId="0" fontId="2" fillId="0" borderId="4" xfId="0" applyFont="1" applyBorder="1" applyAlignment="1">
      <alignment horizontal="center" vertical="top" wrapText="1"/>
    </xf>
    <xf numFmtId="49" fontId="16" fillId="6" borderId="39" xfId="0" applyNumberFormat="1" applyFont="1" applyFill="1" applyBorder="1" applyAlignment="1">
      <alignment horizontal="center" vertical="center" textRotation="90" wrapText="1"/>
    </xf>
    <xf numFmtId="0" fontId="24" fillId="6" borderId="33" xfId="0" applyFont="1" applyFill="1" applyBorder="1" applyAlignment="1">
      <alignment horizontal="center" vertical="center" textRotation="90" wrapText="1"/>
    </xf>
    <xf numFmtId="49" fontId="15" fillId="6" borderId="17" xfId="0" applyNumberFormat="1" applyFont="1" applyFill="1" applyBorder="1" applyAlignment="1">
      <alignment horizontal="center" vertical="top"/>
    </xf>
    <xf numFmtId="0" fontId="23" fillId="6" borderId="26" xfId="0" applyFont="1" applyFill="1" applyBorder="1" applyAlignment="1">
      <alignment horizontal="center"/>
    </xf>
    <xf numFmtId="0" fontId="0" fillId="0" borderId="27" xfId="0" applyBorder="1" applyAlignment="1">
      <alignment horizontal="center" vertical="center" textRotation="90" wrapText="1"/>
    </xf>
    <xf numFmtId="49" fontId="19" fillId="0" borderId="16" xfId="0" applyNumberFormat="1" applyFont="1" applyBorder="1" applyAlignment="1">
      <alignment horizontal="center" vertical="center" textRotation="90" wrapText="1"/>
    </xf>
    <xf numFmtId="0" fontId="11" fillId="6" borderId="31" xfId="0" applyFont="1" applyFill="1" applyBorder="1" applyAlignment="1">
      <alignment horizontal="left" vertical="top" wrapText="1"/>
    </xf>
    <xf numFmtId="0" fontId="11" fillId="6" borderId="28" xfId="0" applyFont="1" applyFill="1" applyBorder="1" applyAlignment="1">
      <alignment horizontal="left" vertical="top" wrapText="1"/>
    </xf>
    <xf numFmtId="49" fontId="11" fillId="6" borderId="15" xfId="0" applyNumberFormat="1" applyFont="1" applyFill="1" applyBorder="1" applyAlignment="1">
      <alignment horizontal="center" vertical="top"/>
    </xf>
    <xf numFmtId="49" fontId="11" fillId="6" borderId="26" xfId="0" applyNumberFormat="1" applyFont="1" applyFill="1" applyBorder="1" applyAlignment="1">
      <alignment horizontal="center" vertical="top"/>
    </xf>
    <xf numFmtId="49" fontId="16" fillId="6" borderId="43" xfId="0" applyNumberFormat="1" applyFont="1" applyFill="1" applyBorder="1" applyAlignment="1">
      <alignment horizontal="center" vertical="top" wrapText="1"/>
    </xf>
    <xf numFmtId="49" fontId="16" fillId="6" borderId="44" xfId="0" applyNumberFormat="1" applyFont="1" applyFill="1" applyBorder="1" applyAlignment="1">
      <alignment horizontal="center" vertical="top" wrapText="1"/>
    </xf>
    <xf numFmtId="0" fontId="11" fillId="6" borderId="60" xfId="0" applyFont="1" applyFill="1" applyBorder="1" applyAlignment="1">
      <alignment horizontal="center" vertical="center" textRotation="90" wrapText="1"/>
    </xf>
    <xf numFmtId="49" fontId="11" fillId="6" borderId="13" xfId="0" applyNumberFormat="1" applyFont="1" applyFill="1" applyBorder="1" applyAlignment="1">
      <alignment horizontal="center" vertical="center" textRotation="90" wrapText="1"/>
    </xf>
    <xf numFmtId="0" fontId="13" fillId="6" borderId="27" xfId="0" applyFont="1" applyFill="1" applyBorder="1" applyAlignment="1">
      <alignment horizontal="center" vertical="center" textRotation="90" wrapText="1"/>
    </xf>
    <xf numFmtId="0" fontId="25" fillId="0" borderId="0" xfId="0" applyFont="1" applyAlignment="1">
      <alignment horizontal="center" vertical="top" wrapText="1"/>
    </xf>
    <xf numFmtId="0" fontId="26" fillId="0" borderId="0" xfId="0" applyFont="1" applyAlignment="1">
      <alignment horizontal="center" vertical="top" wrapText="1"/>
    </xf>
    <xf numFmtId="0" fontId="0" fillId="0" borderId="0" xfId="0" applyAlignment="1">
      <alignment horizontal="center" vertical="top" wrapText="1"/>
    </xf>
    <xf numFmtId="0" fontId="25" fillId="0" borderId="0" xfId="0" applyFont="1" applyAlignment="1">
      <alignment horizontal="center" vertical="top"/>
    </xf>
    <xf numFmtId="0" fontId="11" fillId="0" borderId="25" xfId="0" applyFont="1" applyBorder="1" applyAlignment="1">
      <alignment horizontal="right" vertical="top"/>
    </xf>
    <xf numFmtId="0" fontId="2" fillId="0" borderId="48"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41" xfId="0" applyFont="1" applyBorder="1" applyAlignment="1">
      <alignment horizontal="center" vertical="center" textRotation="90" wrapText="1"/>
    </xf>
    <xf numFmtId="0" fontId="0" fillId="0" borderId="27" xfId="0" applyBorder="1" applyAlignment="1">
      <alignment horizontal="center" vertical="top" textRotation="90" wrapText="1"/>
    </xf>
    <xf numFmtId="49" fontId="19" fillId="0" borderId="16" xfId="0" applyNumberFormat="1" applyFont="1" applyBorder="1" applyAlignment="1">
      <alignment horizontal="center" vertical="top" textRotation="90" wrapText="1" shrinkToFit="1"/>
    </xf>
    <xf numFmtId="0" fontId="0" fillId="0" borderId="27" xfId="0" applyBorder="1" applyAlignment="1">
      <alignment horizontal="center" vertical="top" textRotation="90" wrapText="1" shrinkToFit="1"/>
    </xf>
    <xf numFmtId="0" fontId="2" fillId="6" borderId="17" xfId="0" applyFont="1" applyFill="1" applyBorder="1" applyAlignment="1">
      <alignment vertical="top" wrapText="1"/>
    </xf>
    <xf numFmtId="49" fontId="19" fillId="0" borderId="13" xfId="0" applyNumberFormat="1" applyFont="1" applyBorder="1" applyAlignment="1">
      <alignment horizontal="center" vertical="center" textRotation="90" wrapText="1"/>
    </xf>
    <xf numFmtId="165" fontId="2" fillId="6" borderId="31" xfId="0" applyNumberFormat="1" applyFont="1" applyFill="1" applyBorder="1" applyAlignment="1">
      <alignment vertical="top" wrapText="1"/>
    </xf>
    <xf numFmtId="0" fontId="5" fillId="6" borderId="28" xfId="0" applyFont="1" applyFill="1" applyBorder="1" applyAlignment="1">
      <alignment vertical="top" wrapText="1"/>
    </xf>
    <xf numFmtId="0" fontId="11" fillId="6" borderId="7" xfId="0" applyFont="1" applyFill="1" applyBorder="1" applyAlignment="1">
      <alignment horizontal="center" vertical="center" textRotation="90" wrapText="1"/>
    </xf>
    <xf numFmtId="0" fontId="2" fillId="0" borderId="48" xfId="0" applyNumberFormat="1" applyFont="1" applyFill="1" applyBorder="1" applyAlignment="1">
      <alignment horizontal="center" vertical="center" textRotation="90" shrinkToFit="1"/>
    </xf>
    <xf numFmtId="0" fontId="2" fillId="0" borderId="4" xfId="0" applyNumberFormat="1" applyFont="1" applyFill="1" applyBorder="1" applyAlignment="1">
      <alignment horizontal="center" vertical="center" textRotation="90" shrinkToFit="1"/>
    </xf>
    <xf numFmtId="0" fontId="2" fillId="0" borderId="41" xfId="0" applyNumberFormat="1" applyFont="1" applyFill="1" applyBorder="1" applyAlignment="1">
      <alignment horizontal="center" vertical="center" textRotation="90" shrinkToFit="1"/>
    </xf>
    <xf numFmtId="0" fontId="2" fillId="0" borderId="48" xfId="0" applyFont="1" applyBorder="1" applyAlignment="1">
      <alignment horizontal="center" vertical="center" textRotation="90" shrinkToFit="1"/>
    </xf>
    <xf numFmtId="0" fontId="2" fillId="0" borderId="4" xfId="0" applyFont="1" applyBorder="1" applyAlignment="1">
      <alignment horizontal="center" vertical="center" textRotation="90" shrinkToFit="1"/>
    </xf>
    <xf numFmtId="0" fontId="2" fillId="0" borderId="41" xfId="0" applyFont="1" applyBorder="1" applyAlignment="1">
      <alignment horizontal="center" vertical="center" textRotation="90" shrinkToFi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4" fillId="0" borderId="49" xfId="0" applyFont="1" applyBorder="1" applyAlignment="1">
      <alignment horizontal="center" vertical="center"/>
    </xf>
    <xf numFmtId="0" fontId="4" fillId="0" borderId="58" xfId="0" applyFont="1" applyBorder="1" applyAlignment="1">
      <alignment horizontal="center" vertical="center"/>
    </xf>
    <xf numFmtId="165" fontId="2" fillId="6" borderId="28" xfId="0" applyNumberFormat="1" applyFont="1" applyFill="1" applyBorder="1" applyAlignment="1">
      <alignment vertical="top" wrapText="1"/>
    </xf>
    <xf numFmtId="1" fontId="2" fillId="6" borderId="17" xfId="0" applyNumberFormat="1" applyFont="1" applyFill="1" applyBorder="1" applyAlignment="1">
      <alignment horizontal="center" vertical="top"/>
    </xf>
    <xf numFmtId="1" fontId="2" fillId="6" borderId="26" xfId="0" applyNumberFormat="1" applyFont="1" applyFill="1" applyBorder="1" applyAlignment="1">
      <alignment horizontal="center" vertical="top"/>
    </xf>
    <xf numFmtId="0" fontId="18" fillId="6" borderId="31" xfId="0" applyFont="1" applyFill="1" applyBorder="1" applyAlignment="1">
      <alignment horizontal="center" vertical="center" textRotation="90" wrapText="1"/>
    </xf>
    <xf numFmtId="0" fontId="18" fillId="6" borderId="7" xfId="0" applyFont="1" applyFill="1" applyBorder="1" applyAlignment="1">
      <alignment horizontal="center" vertical="center" textRotation="90" wrapText="1"/>
    </xf>
    <xf numFmtId="0" fontId="11" fillId="0" borderId="7" xfId="0" applyFont="1" applyFill="1" applyBorder="1" applyAlignment="1">
      <alignment horizontal="center" vertical="center" textRotation="90" wrapText="1"/>
    </xf>
    <xf numFmtId="0" fontId="11" fillId="0" borderId="28" xfId="0" applyFont="1" applyFill="1" applyBorder="1" applyAlignment="1">
      <alignment horizontal="center" vertical="center" textRotation="90" wrapText="1"/>
    </xf>
    <xf numFmtId="49" fontId="19" fillId="6" borderId="13" xfId="0" applyNumberFormat="1" applyFont="1" applyFill="1" applyBorder="1" applyAlignment="1">
      <alignment horizontal="center" vertical="center" textRotation="90" wrapText="1"/>
    </xf>
    <xf numFmtId="49" fontId="13" fillId="6" borderId="27" xfId="0" applyNumberFormat="1" applyFont="1" applyFill="1" applyBorder="1" applyAlignment="1">
      <alignment horizontal="center" vertical="center" textRotation="90" wrapText="1"/>
    </xf>
    <xf numFmtId="49" fontId="11" fillId="0" borderId="0" xfId="0" applyNumberFormat="1" applyFont="1" applyAlignment="1">
      <alignment horizontal="center" vertical="center"/>
    </xf>
    <xf numFmtId="0" fontId="0" fillId="0" borderId="4" xfId="0" applyBorder="1" applyAlignment="1">
      <alignment horizontal="center" vertical="top" wrapText="1"/>
    </xf>
    <xf numFmtId="3" fontId="2" fillId="6" borderId="17" xfId="0" applyNumberFormat="1" applyFont="1" applyFill="1" applyBorder="1" applyAlignment="1">
      <alignment horizontal="justify" vertical="top" wrapText="1"/>
    </xf>
    <xf numFmtId="3" fontId="2" fillId="6" borderId="15" xfId="0" applyNumberFormat="1" applyFont="1" applyFill="1" applyBorder="1" applyAlignment="1">
      <alignment horizontal="justify" vertical="top" wrapText="1"/>
    </xf>
    <xf numFmtId="0" fontId="0" fillId="0" borderId="26" xfId="0" applyBorder="1" applyAlignment="1">
      <alignment horizontal="justify" vertical="top" wrapText="1"/>
    </xf>
    <xf numFmtId="165" fontId="2" fillId="3" borderId="31" xfId="0" applyNumberFormat="1" applyFont="1" applyFill="1" applyBorder="1" applyAlignment="1">
      <alignment vertical="top" wrapText="1"/>
    </xf>
    <xf numFmtId="165" fontId="2" fillId="3" borderId="7" xfId="0" applyNumberFormat="1" applyFont="1" applyFill="1" applyBorder="1" applyAlignment="1">
      <alignment vertical="top" wrapText="1"/>
    </xf>
    <xf numFmtId="0" fontId="0" fillId="0" borderId="28" xfId="0" applyBorder="1" applyAlignment="1">
      <alignment vertical="top" wrapText="1"/>
    </xf>
    <xf numFmtId="0" fontId="11" fillId="0" borderId="6" xfId="0" applyFont="1" applyBorder="1" applyAlignment="1">
      <alignment horizontal="center" vertical="center" textRotation="90" shrinkToFit="1"/>
    </xf>
    <xf numFmtId="0" fontId="11" fillId="0" borderId="7" xfId="0" applyFont="1" applyBorder="1" applyAlignment="1">
      <alignment horizontal="center" vertical="center" textRotation="90" shrinkToFit="1"/>
    </xf>
    <xf numFmtId="0" fontId="11" fillId="0" borderId="8" xfId="0" applyFont="1" applyBorder="1" applyAlignment="1">
      <alignment horizontal="center" vertical="center" textRotation="90" shrinkToFit="1"/>
    </xf>
    <xf numFmtId="49" fontId="15" fillId="6" borderId="15" xfId="0" applyNumberFormat="1" applyFont="1" applyFill="1" applyBorder="1" applyAlignment="1">
      <alignment horizontal="center" vertical="top"/>
    </xf>
    <xf numFmtId="0" fontId="11" fillId="0" borderId="45" xfId="0" applyNumberFormat="1" applyFont="1" applyBorder="1" applyAlignment="1">
      <alignment horizontal="center" vertical="center" textRotation="90" shrinkToFit="1"/>
    </xf>
    <xf numFmtId="0" fontId="11" fillId="0" borderId="43" xfId="0" applyNumberFormat="1" applyFont="1" applyBorder="1" applyAlignment="1">
      <alignment horizontal="center" vertical="center" textRotation="90" shrinkToFit="1"/>
    </xf>
    <xf numFmtId="0" fontId="11" fillId="0" borderId="30" xfId="0" applyNumberFormat="1" applyFont="1" applyBorder="1" applyAlignment="1">
      <alignment horizontal="center" vertical="center" textRotation="90" shrinkToFit="1"/>
    </xf>
    <xf numFmtId="0" fontId="13" fillId="0" borderId="13" xfId="0" applyFont="1" applyBorder="1" applyAlignment="1">
      <alignment horizontal="center" vertical="center" textRotation="90" shrinkToFit="1"/>
    </xf>
    <xf numFmtId="0" fontId="13" fillId="0" borderId="22" xfId="0" applyFont="1" applyBorder="1" applyAlignment="1">
      <alignment horizontal="center" vertical="center" textRotation="90" shrinkToFit="1"/>
    </xf>
    <xf numFmtId="49" fontId="4" fillId="6" borderId="26" xfId="0" applyNumberFormat="1" applyFont="1" applyFill="1" applyBorder="1" applyAlignment="1">
      <alignment horizontal="center" vertical="top"/>
    </xf>
    <xf numFmtId="49" fontId="2" fillId="6" borderId="20" xfId="0" applyNumberFormat="1" applyFont="1" applyFill="1" applyBorder="1" applyAlignment="1">
      <alignment horizontal="center" vertical="top" wrapText="1"/>
    </xf>
    <xf numFmtId="0" fontId="5" fillId="0" borderId="26" xfId="0" applyFont="1" applyBorder="1" applyAlignment="1">
      <alignment horizontal="justify" vertical="top" wrapText="1"/>
    </xf>
    <xf numFmtId="49" fontId="36" fillId="6" borderId="13" xfId="0" applyNumberFormat="1" applyFont="1" applyFill="1" applyBorder="1" applyAlignment="1">
      <alignment horizontal="center" vertical="center" textRotation="90" wrapText="1"/>
    </xf>
    <xf numFmtId="49" fontId="5" fillId="6" borderId="27" xfId="0" applyNumberFormat="1" applyFont="1" applyFill="1" applyBorder="1" applyAlignment="1">
      <alignment horizontal="center" vertical="center" textRotation="90" wrapText="1"/>
    </xf>
    <xf numFmtId="0" fontId="2" fillId="0" borderId="7" xfId="0" applyFont="1" applyFill="1" applyBorder="1" applyAlignment="1">
      <alignment horizontal="center" vertical="center" textRotation="90" wrapText="1"/>
    </xf>
    <xf numFmtId="0" fontId="2" fillId="0" borderId="28" xfId="0" applyFont="1" applyFill="1" applyBorder="1" applyAlignment="1">
      <alignment horizontal="center" vertical="center" textRotation="90" wrapText="1"/>
    </xf>
    <xf numFmtId="49" fontId="36" fillId="0" borderId="13" xfId="0" applyNumberFormat="1" applyFont="1" applyBorder="1" applyAlignment="1">
      <alignment horizontal="center" vertical="center" textRotation="90" wrapText="1"/>
    </xf>
    <xf numFmtId="0" fontId="5" fillId="6" borderId="31" xfId="0" applyFont="1" applyFill="1" applyBorder="1" applyAlignment="1">
      <alignment horizontal="center" vertical="center" textRotation="90" wrapText="1"/>
    </xf>
    <xf numFmtId="0" fontId="5" fillId="6" borderId="7" xfId="0" applyFont="1" applyFill="1" applyBorder="1" applyAlignment="1">
      <alignment horizontal="center" vertical="center" textRotation="90" wrapText="1"/>
    </xf>
    <xf numFmtId="0" fontId="5" fillId="0" borderId="4" xfId="0" applyFont="1" applyBorder="1" applyAlignment="1">
      <alignment horizontal="center" vertical="top" wrapText="1"/>
    </xf>
    <xf numFmtId="0" fontId="5" fillId="0" borderId="28" xfId="0" applyFont="1" applyBorder="1" applyAlignment="1">
      <alignment vertical="top" wrapText="1"/>
    </xf>
    <xf numFmtId="0" fontId="5" fillId="0" borderId="27" xfId="0" applyFont="1" applyBorder="1" applyAlignment="1">
      <alignment horizontal="center" vertical="top" textRotation="90" wrapText="1"/>
    </xf>
    <xf numFmtId="0" fontId="31" fillId="0" borderId="0" xfId="0" applyFont="1" applyAlignment="1">
      <alignment horizontal="right" vertical="top" wrapText="1"/>
    </xf>
    <xf numFmtId="0" fontId="33" fillId="0" borderId="0" xfId="0" applyFont="1" applyAlignment="1">
      <alignment horizontal="right" vertical="top" wrapText="1"/>
    </xf>
    <xf numFmtId="3" fontId="2" fillId="0" borderId="0" xfId="0" applyNumberFormat="1" applyFont="1" applyFill="1" applyBorder="1" applyAlignment="1">
      <alignment horizontal="left" vertical="top" wrapText="1"/>
    </xf>
    <xf numFmtId="0" fontId="34" fillId="0" borderId="0" xfId="0" applyFont="1" applyBorder="1" applyAlignment="1">
      <alignment horizontal="left" vertical="top" wrapText="1"/>
    </xf>
    <xf numFmtId="49" fontId="2" fillId="6" borderId="26" xfId="0" applyNumberFormat="1" applyFont="1" applyFill="1" applyBorder="1" applyAlignment="1">
      <alignment horizontal="center" vertical="top"/>
    </xf>
    <xf numFmtId="0" fontId="3" fillId="0" borderId="1" xfId="0" applyFont="1" applyBorder="1" applyAlignment="1">
      <alignment horizontal="center" vertical="center"/>
    </xf>
    <xf numFmtId="0" fontId="2" fillId="0" borderId="0" xfId="0" applyFont="1" applyFill="1" applyBorder="1" applyAlignment="1">
      <alignment horizontal="left" vertical="top" wrapText="1"/>
    </xf>
  </cellXfs>
  <cellStyles count="3">
    <cellStyle name="Įprastas" xfId="0" builtinId="0"/>
    <cellStyle name="Įprastas 2" xfId="1"/>
    <cellStyle name="Kablelis" xfId="2" builtinId="3"/>
  </cellStyles>
  <dxfs count="0"/>
  <tableStyles count="0" defaultTableStyle="TableStyleMedium2" defaultPivotStyle="PivotStyleLight16"/>
  <colors>
    <mruColors>
      <color rgb="FFCCFFCC"/>
      <color rgb="FFFFCCFF"/>
      <color rgb="FFFFFFCC"/>
      <color rgb="FFFFCCCC"/>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18"/>
  <sheetViews>
    <sheetView tabSelected="1" zoomScaleNormal="100" zoomScaleSheetLayoutView="100" workbookViewId="0">
      <selection activeCell="U12" sqref="U12"/>
    </sheetView>
  </sheetViews>
  <sheetFormatPr defaultColWidth="9.140625" defaultRowHeight="12.75" x14ac:dyDescent="0.2"/>
  <cols>
    <col min="1" max="3" width="2.85546875" style="21" customWidth="1"/>
    <col min="4" max="4" width="2.7109375" style="21" customWidth="1"/>
    <col min="5" max="5" width="37.42578125" style="21" customWidth="1"/>
    <col min="6" max="6" width="2.85546875" style="23" customWidth="1"/>
    <col min="7" max="7" width="4.140625" style="24" customWidth="1"/>
    <col min="8" max="8" width="3.28515625" style="25" customWidth="1"/>
    <col min="9" max="9" width="11.5703125" style="25" customWidth="1"/>
    <col min="10" max="10" width="7.85546875" style="26" customWidth="1"/>
    <col min="11" max="11" width="9.42578125" style="21" customWidth="1"/>
    <col min="12" max="12" width="29.5703125" style="21" customWidth="1"/>
    <col min="13" max="13" width="7" style="21" customWidth="1"/>
    <col min="14" max="14" width="9.140625" style="51"/>
    <col min="15" max="16384" width="9.140625" style="22"/>
  </cols>
  <sheetData>
    <row r="1" spans="1:16" s="139" customFormat="1" ht="19.5" customHeight="1" x14ac:dyDescent="0.2">
      <c r="A1" s="135"/>
      <c r="B1" s="135"/>
      <c r="C1" s="135"/>
      <c r="D1" s="135"/>
      <c r="E1" s="135"/>
      <c r="F1" s="136"/>
      <c r="G1" s="345"/>
      <c r="H1" s="137"/>
      <c r="I1" s="137"/>
      <c r="J1" s="480" t="s">
        <v>200</v>
      </c>
      <c r="K1" s="481"/>
      <c r="L1" s="481"/>
      <c r="M1" s="481"/>
    </row>
    <row r="2" spans="1:16" s="139" customFormat="1" ht="30" customHeight="1" x14ac:dyDescent="0.2">
      <c r="A2" s="135"/>
      <c r="B2" s="135"/>
      <c r="C2" s="135"/>
      <c r="D2" s="135"/>
      <c r="E2" s="135"/>
      <c r="F2" s="136"/>
      <c r="G2" s="345"/>
      <c r="H2" s="137"/>
      <c r="I2" s="137"/>
      <c r="J2" s="481"/>
      <c r="K2" s="481"/>
      <c r="L2" s="481"/>
      <c r="M2" s="481"/>
    </row>
    <row r="3" spans="1:16" s="432" customFormat="1" ht="33.75" customHeight="1" x14ac:dyDescent="0.2">
      <c r="A3" s="430"/>
      <c r="B3" s="431"/>
      <c r="C3" s="430"/>
      <c r="D3" s="431"/>
      <c r="F3" s="433"/>
      <c r="G3" s="434"/>
      <c r="H3" s="435"/>
      <c r="I3" s="436"/>
      <c r="J3" s="482" t="s">
        <v>210</v>
      </c>
      <c r="K3" s="481"/>
      <c r="L3" s="481"/>
      <c r="M3" s="481"/>
      <c r="N3" s="437"/>
      <c r="O3" s="437"/>
      <c r="P3" s="437"/>
    </row>
    <row r="4" spans="1:16" s="139" customFormat="1" x14ac:dyDescent="0.2">
      <c r="A4" s="135"/>
      <c r="B4" s="135"/>
      <c r="C4" s="135"/>
      <c r="D4" s="135"/>
      <c r="E4" s="135"/>
      <c r="F4" s="136"/>
      <c r="G4" s="345"/>
      <c r="H4" s="137"/>
      <c r="I4" s="137"/>
      <c r="J4" s="138"/>
      <c r="K4" s="135"/>
      <c r="L4" s="135"/>
      <c r="M4" s="135"/>
    </row>
    <row r="5" spans="1:16" s="139" customFormat="1" x14ac:dyDescent="0.2">
      <c r="A5" s="135"/>
      <c r="B5" s="135"/>
      <c r="C5" s="135"/>
      <c r="D5" s="135"/>
      <c r="E5" s="135"/>
      <c r="F5" s="136"/>
      <c r="G5" s="345"/>
      <c r="H5" s="137"/>
      <c r="I5" s="137"/>
      <c r="J5" s="138"/>
      <c r="K5" s="135"/>
      <c r="L5" s="135"/>
      <c r="M5" s="135"/>
    </row>
    <row r="6" spans="1:16" s="135" customFormat="1" ht="15" customHeight="1" x14ac:dyDescent="0.2">
      <c r="A6" s="294"/>
      <c r="B6" s="294"/>
      <c r="C6" s="294"/>
      <c r="D6" s="294"/>
      <c r="E6" s="656" t="s">
        <v>203</v>
      </c>
      <c r="F6" s="656"/>
      <c r="G6" s="656"/>
      <c r="H6" s="656"/>
      <c r="I6" s="656"/>
      <c r="J6" s="656"/>
      <c r="K6" s="656"/>
      <c r="L6" s="656"/>
      <c r="M6" s="294"/>
    </row>
    <row r="7" spans="1:16" s="139" customFormat="1" ht="14.25" x14ac:dyDescent="0.2">
      <c r="A7" s="310"/>
      <c r="B7" s="310"/>
      <c r="C7" s="310"/>
      <c r="D7" s="310"/>
      <c r="E7" s="657" t="s">
        <v>42</v>
      </c>
      <c r="F7" s="658"/>
      <c r="G7" s="658"/>
      <c r="H7" s="658"/>
      <c r="I7" s="658"/>
      <c r="J7" s="658"/>
      <c r="K7" s="658"/>
      <c r="L7" s="658"/>
      <c r="M7" s="310"/>
    </row>
    <row r="8" spans="1:16" s="139" customFormat="1" ht="15" x14ac:dyDescent="0.2">
      <c r="A8" s="659" t="s">
        <v>32</v>
      </c>
      <c r="B8" s="659"/>
      <c r="C8" s="659"/>
      <c r="D8" s="659"/>
      <c r="E8" s="659"/>
      <c r="F8" s="659"/>
      <c r="G8" s="659"/>
      <c r="H8" s="659"/>
      <c r="I8" s="659"/>
      <c r="J8" s="659"/>
      <c r="K8" s="659"/>
      <c r="L8" s="659"/>
      <c r="M8" s="659"/>
      <c r="N8" s="140"/>
      <c r="O8" s="140"/>
    </row>
    <row r="9" spans="1:16" ht="18.75" customHeight="1" thickBot="1" x14ac:dyDescent="0.25">
      <c r="L9" s="660" t="s">
        <v>90</v>
      </c>
      <c r="M9" s="660"/>
      <c r="N9" s="22"/>
    </row>
    <row r="10" spans="1:16" ht="28.5" customHeight="1" x14ac:dyDescent="0.2">
      <c r="A10" s="699" t="s">
        <v>33</v>
      </c>
      <c r="B10" s="593" t="s">
        <v>0</v>
      </c>
      <c r="C10" s="593" t="s">
        <v>1</v>
      </c>
      <c r="D10" s="593" t="s">
        <v>37</v>
      </c>
      <c r="E10" s="590" t="s">
        <v>12</v>
      </c>
      <c r="F10" s="593" t="s">
        <v>2</v>
      </c>
      <c r="G10" s="593" t="s">
        <v>91</v>
      </c>
      <c r="H10" s="703" t="s">
        <v>3</v>
      </c>
      <c r="I10" s="672" t="s">
        <v>34</v>
      </c>
      <c r="J10" s="675" t="s">
        <v>4</v>
      </c>
      <c r="K10" s="661" t="s">
        <v>190</v>
      </c>
      <c r="L10" s="680" t="s">
        <v>11</v>
      </c>
      <c r="M10" s="681"/>
    </row>
    <row r="11" spans="1:16" ht="21.75" customHeight="1" x14ac:dyDescent="0.2">
      <c r="A11" s="700"/>
      <c r="B11" s="594"/>
      <c r="C11" s="594"/>
      <c r="D11" s="594"/>
      <c r="E11" s="591"/>
      <c r="F11" s="594"/>
      <c r="G11" s="706"/>
      <c r="H11" s="704"/>
      <c r="I11" s="673"/>
      <c r="J11" s="676"/>
      <c r="K11" s="662"/>
      <c r="L11" s="678" t="s">
        <v>12</v>
      </c>
      <c r="M11" s="379" t="s">
        <v>75</v>
      </c>
    </row>
    <row r="12" spans="1:16" ht="68.25" customHeight="1" thickBot="1" x14ac:dyDescent="0.25">
      <c r="A12" s="701"/>
      <c r="B12" s="595"/>
      <c r="C12" s="595"/>
      <c r="D12" s="595"/>
      <c r="E12" s="592"/>
      <c r="F12" s="595"/>
      <c r="G12" s="707"/>
      <c r="H12" s="705"/>
      <c r="I12" s="674"/>
      <c r="J12" s="677"/>
      <c r="K12" s="663"/>
      <c r="L12" s="679"/>
      <c r="M12" s="380" t="s">
        <v>112</v>
      </c>
    </row>
    <row r="13" spans="1:16" s="27" customFormat="1" ht="15" customHeight="1" x14ac:dyDescent="0.2">
      <c r="A13" s="602" t="s">
        <v>59</v>
      </c>
      <c r="B13" s="603"/>
      <c r="C13" s="603"/>
      <c r="D13" s="603"/>
      <c r="E13" s="603"/>
      <c r="F13" s="603"/>
      <c r="G13" s="603"/>
      <c r="H13" s="603"/>
      <c r="I13" s="603"/>
      <c r="J13" s="603"/>
      <c r="K13" s="603"/>
      <c r="L13" s="603"/>
      <c r="M13" s="604"/>
      <c r="N13" s="266"/>
    </row>
    <row r="14" spans="1:16" s="27" customFormat="1" ht="13.5" customHeight="1" x14ac:dyDescent="0.2">
      <c r="A14" s="605" t="s">
        <v>43</v>
      </c>
      <c r="B14" s="606"/>
      <c r="C14" s="606"/>
      <c r="D14" s="606"/>
      <c r="E14" s="606"/>
      <c r="F14" s="606"/>
      <c r="G14" s="606"/>
      <c r="H14" s="606"/>
      <c r="I14" s="606"/>
      <c r="J14" s="606"/>
      <c r="K14" s="606"/>
      <c r="L14" s="606"/>
      <c r="M14" s="607"/>
      <c r="N14" s="266"/>
    </row>
    <row r="15" spans="1:16" ht="14.25" customHeight="1" x14ac:dyDescent="0.2">
      <c r="A15" s="28" t="s">
        <v>5</v>
      </c>
      <c r="B15" s="596" t="s">
        <v>44</v>
      </c>
      <c r="C15" s="597"/>
      <c r="D15" s="597"/>
      <c r="E15" s="597"/>
      <c r="F15" s="597"/>
      <c r="G15" s="597"/>
      <c r="H15" s="597"/>
      <c r="I15" s="597"/>
      <c r="J15" s="597"/>
      <c r="K15" s="597"/>
      <c r="L15" s="597"/>
      <c r="M15" s="598"/>
    </row>
    <row r="16" spans="1:16" ht="15.75" customHeight="1" x14ac:dyDescent="0.2">
      <c r="A16" s="29" t="s">
        <v>5</v>
      </c>
      <c r="B16" s="30" t="s">
        <v>5</v>
      </c>
      <c r="C16" s="599" t="s">
        <v>45</v>
      </c>
      <c r="D16" s="600"/>
      <c r="E16" s="600"/>
      <c r="F16" s="600"/>
      <c r="G16" s="600"/>
      <c r="H16" s="600"/>
      <c r="I16" s="600"/>
      <c r="J16" s="600"/>
      <c r="K16" s="600"/>
      <c r="L16" s="600"/>
      <c r="M16" s="601"/>
    </row>
    <row r="17" spans="1:20" ht="21" customHeight="1" x14ac:dyDescent="0.2">
      <c r="A17" s="297" t="s">
        <v>5</v>
      </c>
      <c r="B17" s="298" t="s">
        <v>5</v>
      </c>
      <c r="C17" s="317" t="s">
        <v>5</v>
      </c>
      <c r="D17" s="31"/>
      <c r="E17" s="32" t="s">
        <v>79</v>
      </c>
      <c r="F17" s="33"/>
      <c r="G17" s="404"/>
      <c r="H17" s="405"/>
      <c r="I17" s="34"/>
      <c r="J17" s="35"/>
      <c r="K17" s="36"/>
      <c r="L17" s="37"/>
      <c r="M17" s="38"/>
    </row>
    <row r="18" spans="1:20" ht="15" customHeight="1" x14ac:dyDescent="0.2">
      <c r="A18" s="297"/>
      <c r="B18" s="298"/>
      <c r="C18" s="144"/>
      <c r="D18" s="318" t="s">
        <v>5</v>
      </c>
      <c r="E18" s="693" t="s">
        <v>61</v>
      </c>
      <c r="F18" s="39" t="s">
        <v>47</v>
      </c>
      <c r="G18" s="689" t="s">
        <v>95</v>
      </c>
      <c r="H18" s="40">
        <v>4</v>
      </c>
      <c r="I18" s="550" t="s">
        <v>70</v>
      </c>
      <c r="J18" s="263" t="s">
        <v>36</v>
      </c>
      <c r="K18" s="43">
        <v>86.1</v>
      </c>
      <c r="L18" s="696" t="s">
        <v>93</v>
      </c>
      <c r="M18" s="349">
        <v>1</v>
      </c>
    </row>
    <row r="19" spans="1:20" ht="15" customHeight="1" x14ac:dyDescent="0.2">
      <c r="A19" s="297"/>
      <c r="B19" s="298"/>
      <c r="C19" s="144"/>
      <c r="D19" s="299"/>
      <c r="E19" s="694"/>
      <c r="F19" s="205"/>
      <c r="G19" s="689"/>
      <c r="H19" s="40"/>
      <c r="I19" s="550"/>
      <c r="J19" s="329" t="s">
        <v>76</v>
      </c>
      <c r="K19" s="18">
        <v>29.2</v>
      </c>
      <c r="L19" s="697"/>
      <c r="M19" s="350"/>
    </row>
    <row r="20" spans="1:20" ht="18" customHeight="1" x14ac:dyDescent="0.2">
      <c r="A20" s="297"/>
      <c r="B20" s="298"/>
      <c r="C20" s="144"/>
      <c r="D20" s="299"/>
      <c r="E20" s="695"/>
      <c r="F20" s="44"/>
      <c r="G20" s="690"/>
      <c r="H20" s="40"/>
      <c r="I20" s="550"/>
      <c r="J20" s="291"/>
      <c r="K20" s="18"/>
      <c r="L20" s="698"/>
      <c r="M20" s="350"/>
    </row>
    <row r="21" spans="1:20" ht="18" customHeight="1" x14ac:dyDescent="0.2">
      <c r="A21" s="297"/>
      <c r="B21" s="298"/>
      <c r="C21" s="144"/>
      <c r="D21" s="614" t="s">
        <v>7</v>
      </c>
      <c r="E21" s="338" t="s">
        <v>118</v>
      </c>
      <c r="F21" s="687" t="s">
        <v>128</v>
      </c>
      <c r="G21" s="668" t="s">
        <v>96</v>
      </c>
      <c r="H21" s="241"/>
      <c r="I21" s="550"/>
      <c r="J21" s="329" t="s">
        <v>76</v>
      </c>
      <c r="K21" s="43">
        <v>3.8</v>
      </c>
      <c r="L21" s="669" t="s">
        <v>136</v>
      </c>
      <c r="M21" s="351">
        <v>1</v>
      </c>
      <c r="N21" s="268"/>
      <c r="O21" s="287"/>
      <c r="P21" s="287"/>
    </row>
    <row r="22" spans="1:20" ht="16.5" customHeight="1" x14ac:dyDescent="0.2">
      <c r="A22" s="297"/>
      <c r="B22" s="298"/>
      <c r="C22" s="144"/>
      <c r="D22" s="589"/>
      <c r="E22" s="290"/>
      <c r="F22" s="688"/>
      <c r="G22" s="668"/>
      <c r="H22" s="241"/>
      <c r="I22" s="550"/>
      <c r="J22" s="291" t="s">
        <v>143</v>
      </c>
      <c r="K22" s="53">
        <v>21.6</v>
      </c>
      <c r="L22" s="670"/>
      <c r="M22" s="352"/>
      <c r="N22" s="268"/>
      <c r="O22" s="287"/>
      <c r="P22" s="287"/>
    </row>
    <row r="23" spans="1:20" ht="24.75" customHeight="1" x14ac:dyDescent="0.2">
      <c r="A23" s="297"/>
      <c r="B23" s="298"/>
      <c r="C23" s="317"/>
      <c r="D23" s="500" t="s">
        <v>38</v>
      </c>
      <c r="E23" s="495" t="s">
        <v>197</v>
      </c>
      <c r="F23" s="685"/>
      <c r="G23" s="169" t="s">
        <v>150</v>
      </c>
      <c r="H23" s="49"/>
      <c r="I23" s="692"/>
      <c r="J23" s="263" t="s">
        <v>36</v>
      </c>
      <c r="K23" s="43">
        <v>11.2</v>
      </c>
      <c r="L23" s="669" t="s">
        <v>48</v>
      </c>
      <c r="M23" s="683">
        <v>1</v>
      </c>
      <c r="N23" s="282"/>
      <c r="O23" s="282"/>
      <c r="P23" s="51"/>
      <c r="Q23" s="51"/>
      <c r="R23" s="51"/>
      <c r="S23" s="51"/>
      <c r="T23" s="51"/>
    </row>
    <row r="24" spans="1:20" ht="27" customHeight="1" x14ac:dyDescent="0.2">
      <c r="A24" s="297"/>
      <c r="B24" s="298"/>
      <c r="C24" s="317"/>
      <c r="D24" s="501"/>
      <c r="E24" s="496"/>
      <c r="F24" s="686"/>
      <c r="G24" s="331"/>
      <c r="H24" s="49"/>
      <c r="I24" s="325"/>
      <c r="J24" s="14" t="s">
        <v>76</v>
      </c>
      <c r="K24" s="18">
        <v>2.8</v>
      </c>
      <c r="L24" s="682"/>
      <c r="M24" s="684"/>
      <c r="N24" s="282"/>
      <c r="O24" s="51"/>
      <c r="P24" s="51"/>
      <c r="Q24" s="51"/>
      <c r="R24" s="51"/>
      <c r="S24" s="51"/>
      <c r="T24" s="51"/>
    </row>
    <row r="25" spans="1:20" ht="23.25" customHeight="1" x14ac:dyDescent="0.2">
      <c r="A25" s="491"/>
      <c r="B25" s="492"/>
      <c r="C25" s="497"/>
      <c r="D25" s="500" t="s">
        <v>39</v>
      </c>
      <c r="E25" s="495" t="s">
        <v>139</v>
      </c>
      <c r="F25" s="671"/>
      <c r="G25" s="608" t="s">
        <v>151</v>
      </c>
      <c r="H25" s="702"/>
      <c r="I25" s="550"/>
      <c r="J25" s="263" t="s">
        <v>36</v>
      </c>
      <c r="K25" s="43">
        <v>18.100000000000001</v>
      </c>
      <c r="L25" s="11" t="s">
        <v>48</v>
      </c>
      <c r="M25" s="351">
        <v>1</v>
      </c>
      <c r="N25" s="346"/>
      <c r="O25" s="118"/>
      <c r="P25" s="118"/>
      <c r="Q25" s="118"/>
      <c r="R25" s="118"/>
      <c r="S25" s="118"/>
      <c r="T25" s="118"/>
    </row>
    <row r="26" spans="1:20" ht="29.25" customHeight="1" x14ac:dyDescent="0.2">
      <c r="A26" s="491"/>
      <c r="B26" s="492"/>
      <c r="C26" s="497"/>
      <c r="D26" s="501"/>
      <c r="E26" s="496"/>
      <c r="F26" s="503"/>
      <c r="G26" s="609"/>
      <c r="H26" s="702"/>
      <c r="I26" s="550"/>
      <c r="J26" s="54" t="s">
        <v>76</v>
      </c>
      <c r="K26" s="53">
        <v>4.5</v>
      </c>
      <c r="L26" s="12"/>
      <c r="M26" s="353"/>
      <c r="N26" s="347"/>
      <c r="O26" s="46"/>
      <c r="P26" s="46"/>
      <c r="Q26" s="46"/>
      <c r="R26" s="46"/>
      <c r="S26" s="46"/>
      <c r="T26" s="46"/>
    </row>
    <row r="27" spans="1:20" ht="19.5" customHeight="1" x14ac:dyDescent="0.2">
      <c r="A27" s="297"/>
      <c r="B27" s="298"/>
      <c r="C27" s="317"/>
      <c r="D27" s="500" t="s">
        <v>40</v>
      </c>
      <c r="E27" s="498" t="s">
        <v>119</v>
      </c>
      <c r="F27" s="502"/>
      <c r="G27" s="665" t="s">
        <v>153</v>
      </c>
      <c r="H27" s="295"/>
      <c r="I27" s="194"/>
      <c r="J27" s="263" t="s">
        <v>36</v>
      </c>
      <c r="K27" s="43">
        <v>16</v>
      </c>
      <c r="L27" s="178" t="s">
        <v>125</v>
      </c>
      <c r="M27" s="179">
        <v>1</v>
      </c>
      <c r="N27" s="267"/>
    </row>
    <row r="28" spans="1:20" ht="23.25" customHeight="1" x14ac:dyDescent="0.2">
      <c r="A28" s="297"/>
      <c r="B28" s="298"/>
      <c r="C28" s="158"/>
      <c r="D28" s="501"/>
      <c r="E28" s="499"/>
      <c r="F28" s="503"/>
      <c r="G28" s="666"/>
      <c r="H28" s="295"/>
      <c r="I28" s="194"/>
      <c r="J28" s="230" t="s">
        <v>76</v>
      </c>
      <c r="K28" s="18">
        <v>4</v>
      </c>
      <c r="L28" s="6"/>
      <c r="M28" s="143"/>
      <c r="N28" s="267"/>
    </row>
    <row r="29" spans="1:20" ht="54" customHeight="1" x14ac:dyDescent="0.2">
      <c r="A29" s="297"/>
      <c r="B29" s="298"/>
      <c r="C29" s="158"/>
      <c r="D29" s="316" t="s">
        <v>41</v>
      </c>
      <c r="E29" s="296" t="s">
        <v>169</v>
      </c>
      <c r="F29" s="177"/>
      <c r="G29" s="400"/>
      <c r="H29" s="295"/>
      <c r="I29" s="194"/>
      <c r="J29" s="263" t="s">
        <v>36</v>
      </c>
      <c r="K29" s="257">
        <v>3</v>
      </c>
      <c r="L29" s="178" t="s">
        <v>178</v>
      </c>
      <c r="M29" s="179"/>
      <c r="N29" s="267"/>
    </row>
    <row r="30" spans="1:20" ht="51" customHeight="1" x14ac:dyDescent="0.2">
      <c r="A30" s="297"/>
      <c r="B30" s="298"/>
      <c r="C30" s="158"/>
      <c r="D30" s="316" t="s">
        <v>60</v>
      </c>
      <c r="E30" s="198" t="s">
        <v>194</v>
      </c>
      <c r="F30" s="402"/>
      <c r="G30" s="403"/>
      <c r="H30" s="295"/>
      <c r="I30" s="194"/>
      <c r="J30" s="41" t="s">
        <v>36</v>
      </c>
      <c r="K30" s="176">
        <v>6.5</v>
      </c>
      <c r="L30" s="153" t="s">
        <v>48</v>
      </c>
      <c r="M30" s="179"/>
      <c r="N30" s="267"/>
    </row>
    <row r="31" spans="1:20" ht="54" customHeight="1" x14ac:dyDescent="0.2">
      <c r="A31" s="297"/>
      <c r="B31" s="298"/>
      <c r="C31" s="158"/>
      <c r="D31" s="316" t="s">
        <v>77</v>
      </c>
      <c r="E31" s="296" t="s">
        <v>195</v>
      </c>
      <c r="F31" s="175"/>
      <c r="G31" s="401"/>
      <c r="H31" s="295"/>
      <c r="I31" s="194"/>
      <c r="J31" s="41" t="s">
        <v>36</v>
      </c>
      <c r="K31" s="399">
        <v>20</v>
      </c>
      <c r="L31" s="153" t="s">
        <v>161</v>
      </c>
      <c r="M31" s="154"/>
      <c r="N31" s="267"/>
      <c r="O31" s="284"/>
      <c r="P31" s="284"/>
    </row>
    <row r="32" spans="1:20" ht="23.25" customHeight="1" x14ac:dyDescent="0.2">
      <c r="A32" s="297"/>
      <c r="B32" s="298"/>
      <c r="C32" s="317"/>
      <c r="D32" s="223" t="s">
        <v>78</v>
      </c>
      <c r="E32" s="667" t="s">
        <v>199</v>
      </c>
      <c r="F32" s="326"/>
      <c r="G32" s="608" t="s">
        <v>154</v>
      </c>
      <c r="H32" s="168"/>
      <c r="I32" s="314"/>
      <c r="J32" s="80" t="s">
        <v>76</v>
      </c>
      <c r="K32" s="42">
        <v>3.7</v>
      </c>
      <c r="L32" s="11" t="s">
        <v>65</v>
      </c>
      <c r="M32" s="354">
        <v>1</v>
      </c>
      <c r="O32" s="51"/>
      <c r="P32" s="51"/>
      <c r="Q32" s="51"/>
      <c r="R32" s="51"/>
      <c r="S32" s="51"/>
      <c r="T32" s="51"/>
    </row>
    <row r="33" spans="1:20" ht="31.5" customHeight="1" x14ac:dyDescent="0.2">
      <c r="A33" s="297"/>
      <c r="B33" s="298"/>
      <c r="C33" s="317"/>
      <c r="D33" s="222"/>
      <c r="E33" s="533"/>
      <c r="F33" s="206"/>
      <c r="G33" s="664"/>
      <c r="H33" s="168"/>
      <c r="I33" s="314"/>
      <c r="J33" s="227"/>
      <c r="K33" s="53"/>
      <c r="L33" s="207"/>
      <c r="M33" s="355"/>
      <c r="O33" s="51"/>
      <c r="P33" s="51"/>
      <c r="Q33" s="51"/>
      <c r="R33" s="51"/>
      <c r="S33" s="51"/>
      <c r="T33" s="51"/>
    </row>
    <row r="34" spans="1:20" ht="20.25" customHeight="1" x14ac:dyDescent="0.2">
      <c r="A34" s="491"/>
      <c r="B34" s="492"/>
      <c r="C34" s="497"/>
      <c r="D34" s="500" t="s">
        <v>85</v>
      </c>
      <c r="E34" s="495" t="s">
        <v>165</v>
      </c>
      <c r="F34" s="612"/>
      <c r="G34" s="493" t="s">
        <v>97</v>
      </c>
      <c r="H34" s="610"/>
      <c r="I34" s="504"/>
      <c r="J34" s="420" t="s">
        <v>36</v>
      </c>
      <c r="K34" s="417">
        <v>7.9</v>
      </c>
      <c r="L34" s="7" t="s">
        <v>56</v>
      </c>
      <c r="M34" s="357">
        <v>100</v>
      </c>
      <c r="N34" s="347"/>
      <c r="O34" s="262"/>
      <c r="P34" s="262"/>
      <c r="Q34" s="262"/>
      <c r="R34" s="262"/>
      <c r="S34" s="262"/>
      <c r="T34" s="262"/>
    </row>
    <row r="35" spans="1:20" ht="22.5" customHeight="1" x14ac:dyDescent="0.2">
      <c r="A35" s="491"/>
      <c r="B35" s="492"/>
      <c r="C35" s="497"/>
      <c r="D35" s="501"/>
      <c r="E35" s="496"/>
      <c r="F35" s="613"/>
      <c r="G35" s="494"/>
      <c r="H35" s="610"/>
      <c r="I35" s="504"/>
      <c r="J35" s="421"/>
      <c r="K35" s="422"/>
      <c r="L35" s="8" t="s">
        <v>69</v>
      </c>
      <c r="M35" s="358">
        <v>1</v>
      </c>
    </row>
    <row r="36" spans="1:20" ht="39" customHeight="1" x14ac:dyDescent="0.2">
      <c r="A36" s="491"/>
      <c r="B36" s="492"/>
      <c r="C36" s="497"/>
      <c r="D36" s="614" t="s">
        <v>160</v>
      </c>
      <c r="E36" s="415" t="s">
        <v>122</v>
      </c>
      <c r="F36" s="616"/>
      <c r="G36" s="493" t="s">
        <v>152</v>
      </c>
      <c r="H36" s="611"/>
      <c r="I36" s="504"/>
      <c r="J36" s="420" t="s">
        <v>172</v>
      </c>
      <c r="K36" s="417">
        <v>5</v>
      </c>
      <c r="L36" s="174" t="s">
        <v>140</v>
      </c>
      <c r="M36" s="359">
        <v>5</v>
      </c>
      <c r="N36" s="348"/>
      <c r="O36" s="293"/>
      <c r="P36" s="262"/>
      <c r="Q36" s="262"/>
      <c r="R36" s="262"/>
      <c r="S36" s="262"/>
      <c r="T36" s="262"/>
    </row>
    <row r="37" spans="1:20" ht="19.5" customHeight="1" x14ac:dyDescent="0.2">
      <c r="A37" s="491"/>
      <c r="B37" s="492"/>
      <c r="C37" s="497"/>
      <c r="D37" s="615"/>
      <c r="E37" s="416"/>
      <c r="F37" s="613"/>
      <c r="G37" s="494"/>
      <c r="H37" s="611"/>
      <c r="I37" s="504"/>
      <c r="J37" s="421" t="s">
        <v>36</v>
      </c>
      <c r="K37" s="422">
        <v>2.6</v>
      </c>
      <c r="L37" s="13" t="s">
        <v>120</v>
      </c>
      <c r="M37" s="356">
        <v>5</v>
      </c>
      <c r="N37" s="311"/>
      <c r="O37" s="262"/>
      <c r="P37" s="262"/>
      <c r="Q37" s="262"/>
      <c r="R37" s="262"/>
      <c r="S37" s="262"/>
      <c r="T37" s="262"/>
    </row>
    <row r="38" spans="1:20" ht="39" customHeight="1" x14ac:dyDescent="0.2">
      <c r="A38" s="491"/>
      <c r="B38" s="492"/>
      <c r="C38" s="497"/>
      <c r="D38" s="500" t="s">
        <v>196</v>
      </c>
      <c r="E38" s="495" t="s">
        <v>198</v>
      </c>
      <c r="F38" s="616"/>
      <c r="G38" s="493"/>
      <c r="H38" s="611"/>
      <c r="I38" s="504"/>
      <c r="J38" s="420" t="s">
        <v>36</v>
      </c>
      <c r="K38" s="417">
        <v>5</v>
      </c>
      <c r="L38" s="423" t="s">
        <v>161</v>
      </c>
      <c r="M38" s="351"/>
      <c r="N38" s="348"/>
      <c r="O38" s="293"/>
      <c r="P38" s="300"/>
      <c r="Q38" s="300"/>
      <c r="R38" s="300"/>
      <c r="S38" s="300"/>
      <c r="T38" s="300"/>
    </row>
    <row r="39" spans="1:20" ht="29.25" customHeight="1" x14ac:dyDescent="0.2">
      <c r="A39" s="491"/>
      <c r="B39" s="492"/>
      <c r="C39" s="497"/>
      <c r="D39" s="501"/>
      <c r="E39" s="496"/>
      <c r="F39" s="613"/>
      <c r="G39" s="494"/>
      <c r="H39" s="708"/>
      <c r="I39" s="709"/>
      <c r="J39" s="421"/>
      <c r="K39" s="422"/>
      <c r="L39" s="13"/>
      <c r="M39" s="356"/>
      <c r="N39" s="414"/>
      <c r="O39" s="300"/>
      <c r="P39" s="300"/>
      <c r="Q39" s="300"/>
      <c r="R39" s="300"/>
      <c r="S39" s="300"/>
      <c r="T39" s="300"/>
    </row>
    <row r="40" spans="1:20" ht="17.25" customHeight="1" thickBot="1" x14ac:dyDescent="0.25">
      <c r="A40" s="120"/>
      <c r="B40" s="119"/>
      <c r="C40" s="145"/>
      <c r="D40" s="146"/>
      <c r="E40" s="147"/>
      <c r="F40" s="148"/>
      <c r="G40" s="98"/>
      <c r="H40" s="149"/>
      <c r="I40" s="150"/>
      <c r="J40" s="96" t="s">
        <v>6</v>
      </c>
      <c r="K40" s="97">
        <f>SUM(K18:K39)</f>
        <v>251</v>
      </c>
      <c r="L40" s="151"/>
      <c r="M40" s="152"/>
      <c r="N40" s="619"/>
      <c r="O40" s="619"/>
      <c r="P40" s="619"/>
      <c r="Q40" s="619"/>
    </row>
    <row r="41" spans="1:20" ht="16.5" customHeight="1" x14ac:dyDescent="0.2">
      <c r="A41" s="506" t="s">
        <v>5</v>
      </c>
      <c r="B41" s="544" t="s">
        <v>5</v>
      </c>
      <c r="C41" s="536" t="s">
        <v>7</v>
      </c>
      <c r="D41" s="58"/>
      <c r="E41" s="122" t="s">
        <v>80</v>
      </c>
      <c r="F41" s="180"/>
      <c r="G41" s="181"/>
      <c r="H41" s="239"/>
      <c r="I41" s="189"/>
      <c r="J41" s="190"/>
      <c r="K41" s="59"/>
      <c r="L41" s="60"/>
      <c r="M41" s="360"/>
      <c r="N41" s="269"/>
      <c r="O41" s="55"/>
    </row>
    <row r="42" spans="1:20" ht="19.5" customHeight="1" x14ac:dyDescent="0.2">
      <c r="A42" s="491"/>
      <c r="B42" s="492"/>
      <c r="C42" s="497"/>
      <c r="D42" s="299" t="s">
        <v>5</v>
      </c>
      <c r="E42" s="519" t="s">
        <v>111</v>
      </c>
      <c r="F42" s="626" t="s">
        <v>62</v>
      </c>
      <c r="G42" s="624" t="s">
        <v>98</v>
      </c>
      <c r="H42" s="240">
        <v>4</v>
      </c>
      <c r="I42" s="622" t="s">
        <v>67</v>
      </c>
      <c r="J42" s="41" t="s">
        <v>36</v>
      </c>
      <c r="K42" s="18">
        <v>30</v>
      </c>
      <c r="L42" s="62" t="s">
        <v>49</v>
      </c>
      <c r="M42" s="254">
        <v>50</v>
      </c>
      <c r="N42" s="269"/>
      <c r="O42" s="55"/>
    </row>
    <row r="43" spans="1:20" ht="15.75" customHeight="1" x14ac:dyDescent="0.2">
      <c r="A43" s="491"/>
      <c r="B43" s="492"/>
      <c r="C43" s="497"/>
      <c r="D43" s="319"/>
      <c r="E43" s="520"/>
      <c r="F43" s="627"/>
      <c r="G43" s="625"/>
      <c r="H43" s="241"/>
      <c r="I43" s="623"/>
      <c r="J43" s="63" t="s">
        <v>76</v>
      </c>
      <c r="K43" s="53">
        <v>10</v>
      </c>
      <c r="L43" s="64"/>
      <c r="M43" s="165"/>
      <c r="N43" s="269"/>
    </row>
    <row r="44" spans="1:20" ht="13.5" customHeight="1" x14ac:dyDescent="0.2">
      <c r="A44" s="297"/>
      <c r="B44" s="298"/>
      <c r="C44" s="144"/>
      <c r="D44" s="318" t="s">
        <v>7</v>
      </c>
      <c r="E44" s="617" t="s">
        <v>142</v>
      </c>
      <c r="F44" s="275"/>
      <c r="G44" s="182"/>
      <c r="H44" s="241"/>
      <c r="I44" s="623"/>
      <c r="J44" s="65"/>
      <c r="K44" s="43"/>
      <c r="L44" s="304"/>
      <c r="M44" s="361"/>
      <c r="N44" s="269"/>
    </row>
    <row r="45" spans="1:20" ht="24" customHeight="1" x14ac:dyDescent="0.2">
      <c r="A45" s="297"/>
      <c r="B45" s="298"/>
      <c r="C45" s="144"/>
      <c r="D45" s="299"/>
      <c r="E45" s="618"/>
      <c r="F45" s="275"/>
      <c r="G45" s="182"/>
      <c r="H45" s="241"/>
      <c r="I45" s="330"/>
      <c r="J45" s="66"/>
      <c r="K45" s="48"/>
      <c r="L45" s="67"/>
      <c r="M45" s="362"/>
      <c r="N45" s="269"/>
    </row>
    <row r="46" spans="1:20" ht="104.25" customHeight="1" x14ac:dyDescent="0.2">
      <c r="A46" s="297"/>
      <c r="B46" s="298"/>
      <c r="C46" s="144"/>
      <c r="D46" s="299"/>
      <c r="E46" s="123" t="s">
        <v>188</v>
      </c>
      <c r="F46" s="275"/>
      <c r="G46" s="321" t="s">
        <v>99</v>
      </c>
      <c r="H46" s="241"/>
      <c r="I46" s="330"/>
      <c r="J46" s="261" t="s">
        <v>36</v>
      </c>
      <c r="K46" s="15">
        <v>8</v>
      </c>
      <c r="L46" s="67" t="s">
        <v>51</v>
      </c>
      <c r="M46" s="362">
        <v>3</v>
      </c>
      <c r="N46" s="269"/>
    </row>
    <row r="47" spans="1:20" ht="23.25" customHeight="1" x14ac:dyDescent="0.2">
      <c r="A47" s="297"/>
      <c r="B47" s="298"/>
      <c r="C47" s="144"/>
      <c r="D47" s="299"/>
      <c r="E47" s="517" t="s">
        <v>138</v>
      </c>
      <c r="F47" s="275"/>
      <c r="G47" s="321"/>
      <c r="H47" s="241"/>
      <c r="I47" s="330"/>
      <c r="J47" s="260" t="s">
        <v>36</v>
      </c>
      <c r="K47" s="18">
        <v>121.8</v>
      </c>
      <c r="L47" s="303" t="s">
        <v>147</v>
      </c>
      <c r="M47" s="363"/>
      <c r="N47" s="270"/>
      <c r="R47" s="22" t="s">
        <v>183</v>
      </c>
    </row>
    <row r="48" spans="1:20" ht="18.75" customHeight="1" x14ac:dyDescent="0.2">
      <c r="A48" s="297"/>
      <c r="B48" s="298"/>
      <c r="C48" s="144"/>
      <c r="D48" s="299"/>
      <c r="E48" s="518"/>
      <c r="F48" s="275"/>
      <c r="G48" s="321"/>
      <c r="H48" s="241"/>
      <c r="I48" s="330"/>
      <c r="J48" s="61" t="s">
        <v>76</v>
      </c>
      <c r="K48" s="9">
        <v>235.2</v>
      </c>
      <c r="L48" s="303"/>
      <c r="M48" s="363"/>
      <c r="N48" s="270"/>
    </row>
    <row r="49" spans="1:17" ht="17.25" customHeight="1" x14ac:dyDescent="0.2">
      <c r="A49" s="297"/>
      <c r="B49" s="298"/>
      <c r="C49" s="144"/>
      <c r="D49" s="299"/>
      <c r="E49" s="264" t="s">
        <v>184</v>
      </c>
      <c r="F49" s="275"/>
      <c r="G49" s="321"/>
      <c r="H49" s="241"/>
      <c r="I49" s="273"/>
      <c r="J49" s="261"/>
      <c r="K49" s="15"/>
      <c r="L49" s="285"/>
      <c r="M49" s="364">
        <v>1</v>
      </c>
      <c r="N49" s="269"/>
      <c r="O49" s="284"/>
    </row>
    <row r="50" spans="1:17" ht="16.5" customHeight="1" x14ac:dyDescent="0.2">
      <c r="A50" s="297"/>
      <c r="B50" s="298"/>
      <c r="C50" s="144"/>
      <c r="D50" s="299"/>
      <c r="E50" s="396" t="s">
        <v>185</v>
      </c>
      <c r="F50" s="275"/>
      <c r="G50" s="321"/>
      <c r="H50" s="241"/>
      <c r="I50" s="639"/>
      <c r="J50" s="197"/>
      <c r="K50" s="48"/>
      <c r="L50" s="285"/>
      <c r="M50" s="365">
        <v>1</v>
      </c>
      <c r="N50" s="269"/>
    </row>
    <row r="51" spans="1:17" ht="15.75" customHeight="1" x14ac:dyDescent="0.2">
      <c r="A51" s="297"/>
      <c r="B51" s="298"/>
      <c r="C51" s="144"/>
      <c r="D51" s="299"/>
      <c r="E51" s="397" t="s">
        <v>186</v>
      </c>
      <c r="F51" s="249"/>
      <c r="G51" s="250"/>
      <c r="H51" s="241"/>
      <c r="I51" s="640"/>
      <c r="J51" s="398"/>
      <c r="K51" s="243"/>
      <c r="L51" s="274"/>
      <c r="M51" s="363">
        <v>1</v>
      </c>
      <c r="N51" s="269"/>
    </row>
    <row r="52" spans="1:17" ht="27.75" customHeight="1" x14ac:dyDescent="0.2">
      <c r="A52" s="491"/>
      <c r="B52" s="492"/>
      <c r="C52" s="497"/>
      <c r="D52" s="318" t="s">
        <v>38</v>
      </c>
      <c r="E52" s="124" t="s">
        <v>88</v>
      </c>
      <c r="F52" s="532"/>
      <c r="G52" s="654" t="s">
        <v>108</v>
      </c>
      <c r="H52" s="649"/>
      <c r="I52" s="651"/>
      <c r="J52" s="14" t="s">
        <v>36</v>
      </c>
      <c r="K52" s="18">
        <v>58.4</v>
      </c>
      <c r="L52" s="647" t="s">
        <v>73</v>
      </c>
      <c r="M52" s="366">
        <v>0.8</v>
      </c>
      <c r="N52" s="269"/>
    </row>
    <row r="53" spans="1:17" ht="26.25" customHeight="1" x14ac:dyDescent="0.2">
      <c r="A53" s="491"/>
      <c r="B53" s="492"/>
      <c r="C53" s="497"/>
      <c r="D53" s="156"/>
      <c r="E53" s="306" t="s">
        <v>92</v>
      </c>
      <c r="F53" s="653"/>
      <c r="G53" s="655"/>
      <c r="H53" s="650"/>
      <c r="I53" s="652"/>
      <c r="J53" s="100"/>
      <c r="K53" s="53"/>
      <c r="L53" s="648"/>
      <c r="M53" s="367"/>
      <c r="N53" s="269"/>
    </row>
    <row r="54" spans="1:17" ht="17.25" customHeight="1" thickBot="1" x14ac:dyDescent="0.25">
      <c r="A54" s="120"/>
      <c r="B54" s="119"/>
      <c r="C54" s="145"/>
      <c r="D54" s="146"/>
      <c r="E54" s="147"/>
      <c r="F54" s="148"/>
      <c r="G54" s="98"/>
      <c r="H54" s="149"/>
      <c r="I54" s="150"/>
      <c r="J54" s="96" t="s">
        <v>6</v>
      </c>
      <c r="K54" s="99">
        <f>SUM(K42:K53)</f>
        <v>463.4</v>
      </c>
      <c r="L54" s="151"/>
      <c r="M54" s="152"/>
      <c r="N54" s="619"/>
      <c r="O54" s="619"/>
      <c r="P54" s="619"/>
      <c r="Q54" s="619"/>
    </row>
    <row r="55" spans="1:17" ht="13.5" thickBot="1" x14ac:dyDescent="0.25">
      <c r="A55" s="120" t="s">
        <v>5</v>
      </c>
      <c r="B55" s="69" t="s">
        <v>5</v>
      </c>
      <c r="C55" s="528" t="s">
        <v>8</v>
      </c>
      <c r="D55" s="528"/>
      <c r="E55" s="528"/>
      <c r="F55" s="528"/>
      <c r="G55" s="528"/>
      <c r="H55" s="528"/>
      <c r="I55" s="528"/>
      <c r="J55" s="528"/>
      <c r="K55" s="71">
        <f>K54+K40</f>
        <v>714.4</v>
      </c>
      <c r="L55" s="534"/>
      <c r="M55" s="535"/>
    </row>
    <row r="56" spans="1:17" ht="17.25" customHeight="1" thickBot="1" x14ac:dyDescent="0.25">
      <c r="A56" s="72" t="s">
        <v>5</v>
      </c>
      <c r="B56" s="73" t="s">
        <v>7</v>
      </c>
      <c r="C56" s="525" t="s">
        <v>50</v>
      </c>
      <c r="D56" s="526"/>
      <c r="E56" s="526"/>
      <c r="F56" s="526"/>
      <c r="G56" s="526"/>
      <c r="H56" s="526"/>
      <c r="I56" s="526"/>
      <c r="J56" s="526"/>
      <c r="K56" s="526"/>
      <c r="L56" s="526"/>
      <c r="M56" s="527"/>
    </row>
    <row r="57" spans="1:17" ht="25.5" customHeight="1" x14ac:dyDescent="0.2">
      <c r="A57" s="297" t="s">
        <v>5</v>
      </c>
      <c r="B57" s="298" t="s">
        <v>7</v>
      </c>
      <c r="C57" s="157" t="s">
        <v>5</v>
      </c>
      <c r="D57" s="74"/>
      <c r="E57" s="75" t="s">
        <v>71</v>
      </c>
      <c r="F57" s="76"/>
      <c r="G57" s="126"/>
      <c r="H57" s="128"/>
      <c r="I57" s="187"/>
      <c r="J57" s="188" t="s">
        <v>36</v>
      </c>
      <c r="K57" s="77"/>
      <c r="L57" s="78"/>
      <c r="M57" s="368"/>
    </row>
    <row r="58" spans="1:17" ht="27" customHeight="1" x14ac:dyDescent="0.2">
      <c r="A58" s="491"/>
      <c r="B58" s="492"/>
      <c r="C58" s="497"/>
      <c r="D58" s="500" t="s">
        <v>5</v>
      </c>
      <c r="E58" s="634" t="s">
        <v>52</v>
      </c>
      <c r="F58" s="532" t="s">
        <v>63</v>
      </c>
      <c r="G58" s="521" t="s">
        <v>100</v>
      </c>
      <c r="H58" s="636" t="s">
        <v>46</v>
      </c>
      <c r="I58" s="630" t="s">
        <v>68</v>
      </c>
      <c r="J58" s="283" t="s">
        <v>36</v>
      </c>
      <c r="K58" s="43">
        <v>32</v>
      </c>
      <c r="L58" s="327" t="s">
        <v>104</v>
      </c>
      <c r="M58" s="125">
        <v>80</v>
      </c>
      <c r="N58" s="269"/>
    </row>
    <row r="59" spans="1:17" ht="21" customHeight="1" x14ac:dyDescent="0.2">
      <c r="A59" s="491"/>
      <c r="B59" s="492"/>
      <c r="C59" s="497"/>
      <c r="D59" s="501"/>
      <c r="E59" s="635"/>
      <c r="F59" s="532"/>
      <c r="G59" s="522"/>
      <c r="H59" s="637"/>
      <c r="I59" s="630"/>
      <c r="J59" s="227"/>
      <c r="K59" s="53"/>
      <c r="L59" s="328" t="s">
        <v>53</v>
      </c>
      <c r="M59" s="165">
        <v>5</v>
      </c>
      <c r="N59" s="269"/>
    </row>
    <row r="60" spans="1:17" ht="65.25" customHeight="1" x14ac:dyDescent="0.2">
      <c r="A60" s="297"/>
      <c r="B60" s="298"/>
      <c r="C60" s="317"/>
      <c r="D60" s="319" t="s">
        <v>7</v>
      </c>
      <c r="E60" s="19" t="s">
        <v>94</v>
      </c>
      <c r="F60" s="305"/>
      <c r="G60" s="127" t="s">
        <v>101</v>
      </c>
      <c r="H60" s="320"/>
      <c r="I60" s="337"/>
      <c r="J60" s="79" t="s">
        <v>36</v>
      </c>
      <c r="K60" s="53">
        <v>7</v>
      </c>
      <c r="L60" s="10" t="s">
        <v>107</v>
      </c>
      <c r="M60" s="369">
        <v>2</v>
      </c>
      <c r="N60" s="269"/>
    </row>
    <row r="61" spans="1:17" ht="17.25" customHeight="1" x14ac:dyDescent="0.2">
      <c r="A61" s="491"/>
      <c r="B61" s="492"/>
      <c r="C61" s="497"/>
      <c r="D61" s="318" t="s">
        <v>38</v>
      </c>
      <c r="E61" s="509" t="s">
        <v>89</v>
      </c>
      <c r="F61" s="305"/>
      <c r="G61" s="523" t="s">
        <v>109</v>
      </c>
      <c r="H61" s="320"/>
      <c r="I61" s="630"/>
      <c r="J61" s="80" t="s">
        <v>36</v>
      </c>
      <c r="K61" s="43">
        <v>0</v>
      </c>
      <c r="L61" s="16" t="s">
        <v>105</v>
      </c>
      <c r="M61" s="179">
        <v>20</v>
      </c>
      <c r="N61" s="269"/>
    </row>
    <row r="62" spans="1:17" ht="30" customHeight="1" x14ac:dyDescent="0.2">
      <c r="A62" s="491"/>
      <c r="B62" s="492"/>
      <c r="C62" s="497"/>
      <c r="D62" s="319"/>
      <c r="E62" s="533"/>
      <c r="F62" s="305"/>
      <c r="G62" s="524"/>
      <c r="H62" s="320"/>
      <c r="I62" s="630"/>
      <c r="J62" s="79"/>
      <c r="K62" s="53"/>
      <c r="L62" s="17"/>
      <c r="M62" s="369"/>
      <c r="N62" s="311"/>
    </row>
    <row r="63" spans="1:17" ht="48" customHeight="1" x14ac:dyDescent="0.2">
      <c r="A63" s="297"/>
      <c r="B63" s="298"/>
      <c r="C63" s="158"/>
      <c r="D63" s="56" t="s">
        <v>39</v>
      </c>
      <c r="E63" s="406" t="s">
        <v>113</v>
      </c>
      <c r="F63" s="334"/>
      <c r="G63" s="335" t="s">
        <v>141</v>
      </c>
      <c r="H63" s="407"/>
      <c r="I63" s="333"/>
      <c r="J63" s="79" t="s">
        <v>36</v>
      </c>
      <c r="K63" s="52">
        <f>25+7</f>
        <v>32</v>
      </c>
      <c r="L63" s="155" t="s">
        <v>121</v>
      </c>
      <c r="M63" s="154">
        <v>100</v>
      </c>
      <c r="N63" s="269"/>
    </row>
    <row r="64" spans="1:17" ht="17.25" customHeight="1" thickBot="1" x14ac:dyDescent="0.25">
      <c r="A64" s="120"/>
      <c r="B64" s="119"/>
      <c r="C64" s="145"/>
      <c r="D64" s="146"/>
      <c r="E64" s="147"/>
      <c r="F64" s="148"/>
      <c r="G64" s="98"/>
      <c r="H64" s="149"/>
      <c r="I64" s="150"/>
      <c r="J64" s="96" t="s">
        <v>6</v>
      </c>
      <c r="K64" s="121">
        <f>SUM(K58:K63)</f>
        <v>71</v>
      </c>
      <c r="L64" s="151"/>
      <c r="M64" s="152"/>
      <c r="N64" s="619"/>
      <c r="O64" s="619"/>
      <c r="P64" s="619"/>
      <c r="Q64" s="619"/>
    </row>
    <row r="65" spans="1:16" ht="13.5" thickBot="1" x14ac:dyDescent="0.25">
      <c r="A65" s="81" t="s">
        <v>5</v>
      </c>
      <c r="B65" s="73" t="s">
        <v>7</v>
      </c>
      <c r="C65" s="528" t="s">
        <v>8</v>
      </c>
      <c r="D65" s="528"/>
      <c r="E65" s="528"/>
      <c r="F65" s="528"/>
      <c r="G65" s="528"/>
      <c r="H65" s="528"/>
      <c r="I65" s="528"/>
      <c r="J65" s="528"/>
      <c r="K65" s="82">
        <f>K64</f>
        <v>71</v>
      </c>
      <c r="L65" s="534"/>
      <c r="M65" s="535"/>
    </row>
    <row r="66" spans="1:16" ht="17.25" customHeight="1" thickBot="1" x14ac:dyDescent="0.25">
      <c r="A66" s="72" t="s">
        <v>5</v>
      </c>
      <c r="B66" s="73" t="s">
        <v>38</v>
      </c>
      <c r="C66" s="529" t="s">
        <v>173</v>
      </c>
      <c r="D66" s="530"/>
      <c r="E66" s="530"/>
      <c r="F66" s="530"/>
      <c r="G66" s="530"/>
      <c r="H66" s="530"/>
      <c r="I66" s="530"/>
      <c r="J66" s="530"/>
      <c r="K66" s="530"/>
      <c r="L66" s="530"/>
      <c r="M66" s="531"/>
    </row>
    <row r="67" spans="1:16" ht="28.5" customHeight="1" x14ac:dyDescent="0.2">
      <c r="A67" s="301" t="s">
        <v>5</v>
      </c>
      <c r="B67" s="302" t="s">
        <v>38</v>
      </c>
      <c r="C67" s="172" t="s">
        <v>5</v>
      </c>
      <c r="D67" s="83"/>
      <c r="E67" s="84" t="s">
        <v>74</v>
      </c>
      <c r="F67" s="85"/>
      <c r="G67" s="186"/>
      <c r="H67" s="160"/>
      <c r="I67" s="161"/>
      <c r="J67" s="86"/>
      <c r="K67" s="87"/>
      <c r="L67" s="383"/>
      <c r="M67" s="370"/>
      <c r="N67" s="269"/>
    </row>
    <row r="68" spans="1:16" ht="31.5" customHeight="1" x14ac:dyDescent="0.2">
      <c r="A68" s="297"/>
      <c r="B68" s="298"/>
      <c r="C68" s="313"/>
      <c r="D68" s="89" t="s">
        <v>5</v>
      </c>
      <c r="E68" s="183" t="s">
        <v>54</v>
      </c>
      <c r="F68" s="88"/>
      <c r="G68" s="336" t="s">
        <v>102</v>
      </c>
      <c r="H68" s="295" t="s">
        <v>46</v>
      </c>
      <c r="I68" s="314" t="s">
        <v>66</v>
      </c>
      <c r="J68" s="90" t="s">
        <v>36</v>
      </c>
      <c r="K68" s="57">
        <v>6</v>
      </c>
      <c r="L68" s="384" t="s">
        <v>57</v>
      </c>
      <c r="M68" s="371">
        <v>3</v>
      </c>
      <c r="N68" s="269"/>
    </row>
    <row r="69" spans="1:16" ht="18" customHeight="1" x14ac:dyDescent="0.2">
      <c r="A69" s="297"/>
      <c r="B69" s="298"/>
      <c r="C69" s="313"/>
      <c r="D69" s="309" t="s">
        <v>7</v>
      </c>
      <c r="E69" s="509" t="s">
        <v>81</v>
      </c>
      <c r="F69" s="507" t="s">
        <v>72</v>
      </c>
      <c r="G69" s="624" t="s">
        <v>103</v>
      </c>
      <c r="H69" s="295"/>
      <c r="I69" s="244"/>
      <c r="J69" s="164" t="s">
        <v>172</v>
      </c>
      <c r="K69" s="42">
        <f>33.7</f>
        <v>33.700000000000003</v>
      </c>
      <c r="L69" s="385" t="s">
        <v>58</v>
      </c>
      <c r="M69" s="179">
        <v>1</v>
      </c>
      <c r="N69" s="269"/>
    </row>
    <row r="70" spans="1:16" ht="21" customHeight="1" x14ac:dyDescent="0.2">
      <c r="A70" s="297"/>
      <c r="B70" s="298"/>
      <c r="C70" s="159"/>
      <c r="D70" s="309"/>
      <c r="E70" s="510"/>
      <c r="F70" s="508"/>
      <c r="G70" s="645"/>
      <c r="H70" s="295"/>
      <c r="I70" s="244"/>
      <c r="J70" s="68" t="s">
        <v>36</v>
      </c>
      <c r="K70" s="52">
        <v>2</v>
      </c>
      <c r="L70" s="386"/>
      <c r="M70" s="369"/>
      <c r="N70" s="269"/>
    </row>
    <row r="71" spans="1:16" ht="18" customHeight="1" x14ac:dyDescent="0.2">
      <c r="A71" s="297"/>
      <c r="B71" s="298"/>
      <c r="C71" s="159"/>
      <c r="D71" s="309" t="s">
        <v>38</v>
      </c>
      <c r="E71" s="628" t="s">
        <v>114</v>
      </c>
      <c r="F71" s="91"/>
      <c r="G71" s="646" t="s">
        <v>155</v>
      </c>
      <c r="H71" s="295"/>
      <c r="I71" s="245"/>
      <c r="J71" s="164" t="s">
        <v>172</v>
      </c>
      <c r="K71" s="42">
        <v>14.4</v>
      </c>
      <c r="L71" s="247" t="s">
        <v>58</v>
      </c>
      <c r="M71" s="179">
        <v>1</v>
      </c>
      <c r="N71" s="269"/>
    </row>
    <row r="72" spans="1:16" ht="20.25" customHeight="1" x14ac:dyDescent="0.2">
      <c r="A72" s="297"/>
      <c r="B72" s="298"/>
      <c r="C72" s="159"/>
      <c r="D72" s="309"/>
      <c r="E72" s="629"/>
      <c r="F72" s="246"/>
      <c r="G72" s="645"/>
      <c r="H72" s="295"/>
      <c r="I72" s="245"/>
      <c r="J72" s="68"/>
      <c r="K72" s="52"/>
      <c r="L72" s="248"/>
      <c r="M72" s="369"/>
      <c r="N72" s="269"/>
    </row>
    <row r="73" spans="1:16" ht="43.5" customHeight="1" x14ac:dyDescent="0.2">
      <c r="A73" s="297"/>
      <c r="B73" s="298"/>
      <c r="C73" s="159"/>
      <c r="D73" s="89" t="s">
        <v>39</v>
      </c>
      <c r="E73" s="196" t="s">
        <v>170</v>
      </c>
      <c r="F73" s="91"/>
      <c r="G73" s="199"/>
      <c r="H73" s="295"/>
      <c r="I73" s="315"/>
      <c r="J73" s="200" t="s">
        <v>36</v>
      </c>
      <c r="K73" s="50">
        <v>15</v>
      </c>
      <c r="L73" s="247" t="s">
        <v>162</v>
      </c>
      <c r="M73" s="179">
        <v>1</v>
      </c>
      <c r="N73" s="269"/>
    </row>
    <row r="74" spans="1:16" ht="43.5" customHeight="1" x14ac:dyDescent="0.2">
      <c r="A74" s="297"/>
      <c r="B74" s="298"/>
      <c r="C74" s="159"/>
      <c r="D74" s="89" t="s">
        <v>40</v>
      </c>
      <c r="E74" s="20" t="s">
        <v>171</v>
      </c>
      <c r="F74" s="204"/>
      <c r="G74" s="199"/>
      <c r="H74" s="295"/>
      <c r="I74" s="315"/>
      <c r="J74" s="200" t="s">
        <v>36</v>
      </c>
      <c r="K74" s="50">
        <v>5</v>
      </c>
      <c r="L74" s="387" t="s">
        <v>163</v>
      </c>
      <c r="M74" s="154">
        <v>1</v>
      </c>
      <c r="N74" s="269"/>
      <c r="O74" s="284"/>
      <c r="P74" s="284"/>
    </row>
    <row r="75" spans="1:16" ht="12.75" customHeight="1" x14ac:dyDescent="0.2">
      <c r="A75" s="297"/>
      <c r="B75" s="298"/>
      <c r="C75" s="313"/>
      <c r="D75" s="309" t="s">
        <v>41</v>
      </c>
      <c r="E75" s="342" t="s">
        <v>82</v>
      </c>
      <c r="F75" s="91"/>
      <c r="G75" s="547" t="s">
        <v>156</v>
      </c>
      <c r="H75" s="295"/>
      <c r="I75" s="550"/>
      <c r="J75" s="14"/>
      <c r="K75" s="45"/>
      <c r="L75" s="388"/>
      <c r="M75" s="143"/>
      <c r="N75" s="269"/>
    </row>
    <row r="76" spans="1:16" ht="25.5" customHeight="1" x14ac:dyDescent="0.2">
      <c r="A76" s="297"/>
      <c r="B76" s="298"/>
      <c r="C76" s="159"/>
      <c r="D76" s="309"/>
      <c r="E76" s="342" t="s">
        <v>84</v>
      </c>
      <c r="F76" s="91"/>
      <c r="G76" s="548"/>
      <c r="H76" s="295"/>
      <c r="I76" s="550"/>
      <c r="J76" s="14" t="s">
        <v>36</v>
      </c>
      <c r="K76" s="45">
        <v>12</v>
      </c>
      <c r="L76" s="388" t="s">
        <v>83</v>
      </c>
      <c r="M76" s="143">
        <v>1</v>
      </c>
      <c r="N76" s="269"/>
    </row>
    <row r="77" spans="1:16" ht="25.5" customHeight="1" x14ac:dyDescent="0.2">
      <c r="A77" s="297"/>
      <c r="B77" s="298"/>
      <c r="C77" s="159"/>
      <c r="D77" s="309"/>
      <c r="E77" s="342" t="s">
        <v>55</v>
      </c>
      <c r="F77" s="203"/>
      <c r="G77" s="549"/>
      <c r="H77" s="295"/>
      <c r="I77" s="550"/>
      <c r="J77" s="14"/>
      <c r="K77" s="45"/>
      <c r="L77" s="388" t="s">
        <v>56</v>
      </c>
      <c r="M77" s="143">
        <v>200</v>
      </c>
      <c r="N77" s="269"/>
    </row>
    <row r="78" spans="1:16" ht="33" customHeight="1" x14ac:dyDescent="0.2">
      <c r="A78" s="297"/>
      <c r="B78" s="298"/>
      <c r="C78" s="159"/>
      <c r="D78" s="89" t="s">
        <v>60</v>
      </c>
      <c r="E78" s="20" t="s">
        <v>87</v>
      </c>
      <c r="F78" s="204"/>
      <c r="G78" s="201" t="s">
        <v>110</v>
      </c>
      <c r="H78" s="295"/>
      <c r="I78" s="551"/>
      <c r="J78" s="200" t="s">
        <v>36</v>
      </c>
      <c r="K78" s="50">
        <v>18</v>
      </c>
      <c r="L78" s="202" t="s">
        <v>106</v>
      </c>
      <c r="M78" s="154">
        <v>2</v>
      </c>
      <c r="N78" s="269"/>
    </row>
    <row r="79" spans="1:16" ht="27.75" customHeight="1" x14ac:dyDescent="0.2">
      <c r="A79" s="505"/>
      <c r="B79" s="545"/>
      <c r="C79" s="546"/>
      <c r="D79" s="322" t="s">
        <v>77</v>
      </c>
      <c r="E79" s="495" t="s">
        <v>146</v>
      </c>
      <c r="F79" s="632" t="s">
        <v>126</v>
      </c>
      <c r="G79" s="641" t="s">
        <v>159</v>
      </c>
      <c r="H79" s="643" t="s">
        <v>115</v>
      </c>
      <c r="I79" s="620" t="s">
        <v>127</v>
      </c>
      <c r="J79" s="164" t="s">
        <v>36</v>
      </c>
      <c r="K79" s="42">
        <v>30</v>
      </c>
      <c r="L79" s="385" t="s">
        <v>206</v>
      </c>
      <c r="M79" s="179">
        <v>1</v>
      </c>
      <c r="N79" s="269"/>
    </row>
    <row r="80" spans="1:16" ht="28.5" customHeight="1" x14ac:dyDescent="0.2">
      <c r="A80" s="505"/>
      <c r="B80" s="545"/>
      <c r="C80" s="546"/>
      <c r="D80" s="323"/>
      <c r="E80" s="631"/>
      <c r="F80" s="633"/>
      <c r="G80" s="642"/>
      <c r="H80" s="644"/>
      <c r="I80" s="621"/>
      <c r="J80" s="68"/>
      <c r="K80" s="52"/>
      <c r="L80" s="389"/>
      <c r="M80" s="372"/>
      <c r="N80" s="269"/>
    </row>
    <row r="81" spans="1:31" ht="17.25" customHeight="1" thickBot="1" x14ac:dyDescent="0.25">
      <c r="A81" s="120"/>
      <c r="B81" s="119"/>
      <c r="C81" s="145"/>
      <c r="D81" s="146"/>
      <c r="E81" s="147"/>
      <c r="F81" s="148"/>
      <c r="G81" s="98"/>
      <c r="H81" s="149"/>
      <c r="I81" s="150"/>
      <c r="J81" s="96" t="s">
        <v>6</v>
      </c>
      <c r="K81" s="99">
        <f>SUM(K68:K80)</f>
        <v>136.1</v>
      </c>
      <c r="L81" s="390"/>
      <c r="M81" s="152"/>
      <c r="N81" s="619"/>
      <c r="O81" s="619"/>
      <c r="P81" s="619"/>
      <c r="Q81" s="619"/>
    </row>
    <row r="82" spans="1:31" ht="27.75" customHeight="1" x14ac:dyDescent="0.2">
      <c r="A82" s="301" t="s">
        <v>5</v>
      </c>
      <c r="B82" s="302" t="s">
        <v>38</v>
      </c>
      <c r="C82" s="172" t="s">
        <v>7</v>
      </c>
      <c r="D82" s="92"/>
      <c r="E82" s="210" t="s">
        <v>137</v>
      </c>
      <c r="F82" s="163" t="s">
        <v>72</v>
      </c>
      <c r="G82" s="170"/>
      <c r="H82" s="160"/>
      <c r="I82" s="224"/>
      <c r="J82" s="382"/>
      <c r="K82" s="162"/>
      <c r="L82" s="228"/>
      <c r="M82" s="373"/>
      <c r="N82" s="271"/>
      <c r="O82" s="46"/>
      <c r="P82" s="46"/>
      <c r="Q82" s="46"/>
      <c r="R82" s="93"/>
      <c r="S82" s="94"/>
      <c r="T82" s="94"/>
      <c r="U82" s="94"/>
      <c r="V82" s="46"/>
      <c r="W82" s="46"/>
      <c r="X82" s="46"/>
      <c r="Y82" s="46"/>
      <c r="Z82" s="46"/>
      <c r="AA82" s="46"/>
      <c r="AB82" s="46"/>
      <c r="AC82" s="46"/>
      <c r="AD82" s="46"/>
      <c r="AE82" s="46"/>
    </row>
    <row r="83" spans="1:31" ht="38.25" customHeight="1" x14ac:dyDescent="0.2">
      <c r="A83" s="307"/>
      <c r="B83" s="308"/>
      <c r="C83" s="313"/>
      <c r="D83" s="89" t="s">
        <v>5</v>
      </c>
      <c r="E83" s="211" t="s">
        <v>124</v>
      </c>
      <c r="F83" s="212"/>
      <c r="G83" s="213" t="s">
        <v>157</v>
      </c>
      <c r="H83" s="166" t="s">
        <v>46</v>
      </c>
      <c r="I83" s="225" t="s">
        <v>66</v>
      </c>
      <c r="J83" s="90" t="s">
        <v>36</v>
      </c>
      <c r="K83" s="50">
        <v>100</v>
      </c>
      <c r="L83" s="229" t="s">
        <v>145</v>
      </c>
      <c r="M83" s="165">
        <v>3</v>
      </c>
      <c r="N83" s="269"/>
    </row>
    <row r="84" spans="1:31" s="135" customFormat="1" ht="29.25" customHeight="1" x14ac:dyDescent="0.2">
      <c r="A84" s="195"/>
      <c r="B84" s="208"/>
      <c r="C84" s="209"/>
      <c r="D84" s="214" t="s">
        <v>7</v>
      </c>
      <c r="E84" s="196" t="s">
        <v>187</v>
      </c>
      <c r="F84" s="215"/>
      <c r="G84" s="216"/>
      <c r="H84" s="217">
        <v>1</v>
      </c>
      <c r="I84" s="226" t="s">
        <v>166</v>
      </c>
      <c r="J84" s="253" t="s">
        <v>36</v>
      </c>
      <c r="K84" s="141">
        <f>128-0.9</f>
        <v>127.1</v>
      </c>
      <c r="L84" s="251" t="s">
        <v>182</v>
      </c>
      <c r="M84" s="374">
        <v>300</v>
      </c>
      <c r="N84" s="272"/>
    </row>
    <row r="85" spans="1:31" s="135" customFormat="1" ht="28.5" customHeight="1" x14ac:dyDescent="0.2">
      <c r="A85" s="195"/>
      <c r="B85" s="208"/>
      <c r="C85" s="209"/>
      <c r="D85" s="218"/>
      <c r="E85" s="343"/>
      <c r="F85" s="219"/>
      <c r="G85" s="220"/>
      <c r="H85" s="221"/>
      <c r="I85" s="344"/>
      <c r="J85" s="286"/>
      <c r="K85" s="142"/>
      <c r="L85" s="252" t="s">
        <v>176</v>
      </c>
      <c r="M85" s="375">
        <v>265</v>
      </c>
      <c r="N85" s="272"/>
    </row>
    <row r="86" spans="1:31" ht="27" customHeight="1" x14ac:dyDescent="0.2">
      <c r="A86" s="307"/>
      <c r="B86" s="308"/>
      <c r="C86" s="159"/>
      <c r="D86" s="322" t="s">
        <v>38</v>
      </c>
      <c r="E86" s="539" t="s">
        <v>179</v>
      </c>
      <c r="F86" s="292"/>
      <c r="G86" s="542" t="s">
        <v>157</v>
      </c>
      <c r="H86" s="312" t="s">
        <v>64</v>
      </c>
      <c r="I86" s="324" t="s">
        <v>86</v>
      </c>
      <c r="J86" s="14" t="s">
        <v>172</v>
      </c>
      <c r="K86" s="5">
        <v>47</v>
      </c>
      <c r="L86" s="429" t="s">
        <v>180</v>
      </c>
      <c r="M86" s="409">
        <v>48.8</v>
      </c>
      <c r="N86" s="638"/>
      <c r="O86" s="638"/>
      <c r="P86" s="638"/>
      <c r="Q86" s="638"/>
      <c r="R86" s="171"/>
      <c r="S86" s="94"/>
      <c r="T86" s="94"/>
      <c r="U86" s="94"/>
      <c r="V86" s="173"/>
      <c r="W86" s="173"/>
      <c r="X86" s="173"/>
      <c r="Y86" s="173"/>
      <c r="Z86" s="173"/>
      <c r="AA86" s="173"/>
      <c r="AB86" s="173"/>
      <c r="AC86" s="173"/>
      <c r="AD86" s="173"/>
      <c r="AE86" s="173"/>
    </row>
    <row r="87" spans="1:31" ht="36.75" customHeight="1" x14ac:dyDescent="0.2">
      <c r="A87" s="307"/>
      <c r="B87" s="308"/>
      <c r="C87" s="159"/>
      <c r="D87" s="309"/>
      <c r="E87" s="540"/>
      <c r="F87" s="289"/>
      <c r="G87" s="543"/>
      <c r="H87" s="295"/>
      <c r="I87" s="314"/>
      <c r="J87" s="14"/>
      <c r="K87" s="45"/>
      <c r="L87" s="391" t="s">
        <v>123</v>
      </c>
      <c r="M87" s="254">
        <v>100</v>
      </c>
      <c r="N87" s="271"/>
      <c r="O87" s="288"/>
      <c r="P87" s="288"/>
      <c r="Q87" s="288"/>
      <c r="R87" s="288"/>
      <c r="S87" s="94"/>
      <c r="T87" s="94"/>
      <c r="U87" s="94"/>
      <c r="V87" s="287"/>
      <c r="W87" s="287"/>
      <c r="X87" s="287"/>
      <c r="Y87" s="287"/>
      <c r="Z87" s="287"/>
      <c r="AA87" s="287"/>
      <c r="AB87" s="287"/>
      <c r="AC87" s="287"/>
      <c r="AD87" s="287"/>
      <c r="AE87" s="287"/>
    </row>
    <row r="88" spans="1:31" s="21" customFormat="1" ht="10.5" customHeight="1" x14ac:dyDescent="0.2">
      <c r="A88" s="307"/>
      <c r="B88" s="308"/>
      <c r="C88" s="159"/>
      <c r="D88" s="323"/>
      <c r="E88" s="541"/>
      <c r="F88" s="191"/>
      <c r="G88" s="192"/>
      <c r="H88" s="184"/>
      <c r="I88" s="185"/>
      <c r="J88" s="193"/>
      <c r="K88" s="95"/>
      <c r="L88" s="408"/>
      <c r="M88" s="376"/>
      <c r="N88" s="619"/>
      <c r="O88" s="619"/>
      <c r="P88" s="619"/>
      <c r="Q88" s="619"/>
    </row>
    <row r="89" spans="1:31" ht="17.25" customHeight="1" thickBot="1" x14ac:dyDescent="0.25">
      <c r="A89" s="236"/>
      <c r="B89" s="237"/>
      <c r="C89" s="238"/>
      <c r="D89" s="167"/>
      <c r="E89" s="410"/>
      <c r="F89" s="411"/>
      <c r="G89" s="412"/>
      <c r="H89" s="149"/>
      <c r="I89" s="150"/>
      <c r="J89" s="96" t="s">
        <v>6</v>
      </c>
      <c r="K89" s="99">
        <f>SUM(K83:K87)</f>
        <v>274.10000000000002</v>
      </c>
      <c r="L89" s="390"/>
      <c r="M89" s="152"/>
    </row>
    <row r="90" spans="1:31" ht="18" customHeight="1" x14ac:dyDescent="0.2">
      <c r="A90" s="491" t="s">
        <v>5</v>
      </c>
      <c r="B90" s="492" t="s">
        <v>38</v>
      </c>
      <c r="C90" s="589" t="s">
        <v>38</v>
      </c>
      <c r="D90" s="589"/>
      <c r="E90" s="256" t="s">
        <v>175</v>
      </c>
      <c r="F90" s="483" t="s">
        <v>116</v>
      </c>
      <c r="G90" s="484" t="s">
        <v>158</v>
      </c>
      <c r="H90" s="485" t="s">
        <v>46</v>
      </c>
      <c r="I90" s="487" t="s">
        <v>66</v>
      </c>
      <c r="J90" s="14" t="s">
        <v>172</v>
      </c>
      <c r="K90" s="45">
        <v>9.8000000000000007</v>
      </c>
      <c r="L90" s="392" t="s">
        <v>117</v>
      </c>
      <c r="M90" s="377">
        <v>2</v>
      </c>
      <c r="N90" s="269"/>
    </row>
    <row r="91" spans="1:31" ht="14.25" customHeight="1" x14ac:dyDescent="0.2">
      <c r="A91" s="491"/>
      <c r="B91" s="492"/>
      <c r="C91" s="589"/>
      <c r="D91" s="589"/>
      <c r="E91" s="256"/>
      <c r="F91" s="483"/>
      <c r="G91" s="484"/>
      <c r="H91" s="486"/>
      <c r="I91" s="488"/>
      <c r="J91" s="258"/>
      <c r="K91" s="47"/>
      <c r="L91" s="393"/>
      <c r="M91" s="365"/>
      <c r="N91" s="269"/>
    </row>
    <row r="92" spans="1:31" ht="26.25" customHeight="1" x14ac:dyDescent="0.2">
      <c r="A92" s="307"/>
      <c r="B92" s="308"/>
      <c r="C92" s="232"/>
      <c r="D92" s="309"/>
      <c r="E92" s="256"/>
      <c r="F92" s="340"/>
      <c r="G92" s="341"/>
      <c r="H92" s="295" t="s">
        <v>181</v>
      </c>
      <c r="I92" s="235" t="s">
        <v>174</v>
      </c>
      <c r="J92" s="242" t="s">
        <v>36</v>
      </c>
      <c r="K92" s="243">
        <v>0</v>
      </c>
      <c r="L92" s="394" t="s">
        <v>177</v>
      </c>
      <c r="M92" s="378"/>
      <c r="N92" s="269"/>
    </row>
    <row r="93" spans="1:31" ht="13.5" customHeight="1" x14ac:dyDescent="0.2">
      <c r="A93" s="276"/>
      <c r="B93" s="277"/>
      <c r="C93" s="233"/>
      <c r="D93" s="278"/>
      <c r="E93" s="279"/>
      <c r="F93" s="280"/>
      <c r="G93" s="281"/>
      <c r="H93" s="332"/>
      <c r="I93" s="234"/>
      <c r="J93" s="231" t="s">
        <v>6</v>
      </c>
      <c r="K93" s="117">
        <f>SUM(K90:K92)</f>
        <v>9.8000000000000007</v>
      </c>
      <c r="L93" s="395"/>
      <c r="M93" s="165"/>
    </row>
    <row r="94" spans="1:31" ht="14.25" customHeight="1" thickBot="1" x14ac:dyDescent="0.25">
      <c r="A94" s="236" t="s">
        <v>5</v>
      </c>
      <c r="B94" s="119" t="s">
        <v>38</v>
      </c>
      <c r="C94" s="537" t="s">
        <v>8</v>
      </c>
      <c r="D94" s="538"/>
      <c r="E94" s="538"/>
      <c r="F94" s="538"/>
      <c r="G94" s="538"/>
      <c r="H94" s="538"/>
      <c r="I94" s="538"/>
      <c r="J94" s="538"/>
      <c r="K94" s="70">
        <f>K89+K81+K93</f>
        <v>420</v>
      </c>
      <c r="L94" s="489"/>
      <c r="M94" s="490"/>
      <c r="Q94" s="55"/>
    </row>
    <row r="95" spans="1:31" ht="14.25" customHeight="1" thickBot="1" x14ac:dyDescent="0.25">
      <c r="A95" s="72" t="s">
        <v>5</v>
      </c>
      <c r="B95" s="515" t="s">
        <v>9</v>
      </c>
      <c r="C95" s="516"/>
      <c r="D95" s="516"/>
      <c r="E95" s="516"/>
      <c r="F95" s="516"/>
      <c r="G95" s="516"/>
      <c r="H95" s="516"/>
      <c r="I95" s="516"/>
      <c r="J95" s="516"/>
      <c r="K95" s="101">
        <f>K94+K65+K55</f>
        <v>1205.4000000000001</v>
      </c>
      <c r="L95" s="511"/>
      <c r="M95" s="512"/>
    </row>
    <row r="96" spans="1:31" ht="14.25" customHeight="1" thickBot="1" x14ac:dyDescent="0.25">
      <c r="A96" s="102" t="s">
        <v>5</v>
      </c>
      <c r="B96" s="513" t="s">
        <v>31</v>
      </c>
      <c r="C96" s="514"/>
      <c r="D96" s="514"/>
      <c r="E96" s="514"/>
      <c r="F96" s="514"/>
      <c r="G96" s="514"/>
      <c r="H96" s="514"/>
      <c r="I96" s="514"/>
      <c r="J96" s="514"/>
      <c r="K96" s="103">
        <f t="shared" ref="K96" si="0">K95</f>
        <v>1205.4000000000001</v>
      </c>
      <c r="L96" s="584"/>
      <c r="M96" s="585"/>
    </row>
    <row r="97" spans="1:32" s="134" customFormat="1" ht="15" customHeight="1" x14ac:dyDescent="0.2">
      <c r="A97" s="586" t="s">
        <v>201</v>
      </c>
      <c r="B97" s="587"/>
      <c r="C97" s="587"/>
      <c r="D97" s="587"/>
      <c r="E97" s="587"/>
      <c r="F97" s="587"/>
      <c r="G97" s="587"/>
      <c r="H97" s="587"/>
      <c r="I97" s="587"/>
      <c r="J97" s="587"/>
      <c r="K97" s="587"/>
      <c r="L97" s="588"/>
      <c r="M97" s="259"/>
      <c r="N97" s="265"/>
      <c r="O97" s="133"/>
      <c r="P97" s="133"/>
      <c r="Q97" s="255"/>
      <c r="R97" s="133"/>
      <c r="S97" s="133"/>
    </row>
    <row r="98" spans="1:32" s="104" customFormat="1" ht="17.25" customHeight="1" x14ac:dyDescent="0.2">
      <c r="A98" s="583"/>
      <c r="B98" s="583"/>
      <c r="C98" s="583"/>
      <c r="D98" s="583"/>
      <c r="E98" s="583"/>
      <c r="F98" s="583"/>
      <c r="G98" s="583"/>
      <c r="H98" s="583"/>
      <c r="I98" s="583"/>
      <c r="J98" s="583"/>
      <c r="K98" s="583"/>
      <c r="L98" s="583"/>
      <c r="M98" s="583"/>
    </row>
    <row r="99" spans="1:32" s="105" customFormat="1" ht="14.25" customHeight="1" thickBot="1" x14ac:dyDescent="0.25">
      <c r="A99" s="564" t="s">
        <v>13</v>
      </c>
      <c r="B99" s="564"/>
      <c r="C99" s="564"/>
      <c r="D99" s="564"/>
      <c r="E99" s="564"/>
      <c r="F99" s="564"/>
      <c r="G99" s="564"/>
      <c r="H99" s="564"/>
      <c r="I99" s="564"/>
      <c r="J99" s="564"/>
      <c r="K99" s="106"/>
      <c r="L99" s="107"/>
      <c r="M99" s="107"/>
      <c r="N99" s="104"/>
      <c r="O99" s="104"/>
      <c r="P99" s="104"/>
      <c r="Q99" s="104"/>
      <c r="R99" s="104"/>
      <c r="S99" s="104"/>
      <c r="T99" s="104"/>
      <c r="U99" s="104"/>
      <c r="V99" s="104"/>
      <c r="W99" s="104"/>
      <c r="X99" s="104"/>
      <c r="Y99" s="104"/>
      <c r="Z99" s="104"/>
      <c r="AA99" s="104"/>
      <c r="AB99" s="104"/>
      <c r="AC99" s="104"/>
      <c r="AD99" s="104"/>
      <c r="AE99" s="104"/>
      <c r="AF99" s="104"/>
    </row>
    <row r="100" spans="1:32" ht="66.75" customHeight="1" thickBot="1" x14ac:dyDescent="0.25">
      <c r="A100" s="565" t="s">
        <v>10</v>
      </c>
      <c r="B100" s="566"/>
      <c r="C100" s="566"/>
      <c r="D100" s="566"/>
      <c r="E100" s="566"/>
      <c r="F100" s="566"/>
      <c r="G100" s="566"/>
      <c r="H100" s="566"/>
      <c r="I100" s="566"/>
      <c r="J100" s="567"/>
      <c r="K100" s="381" t="s">
        <v>149</v>
      </c>
    </row>
    <row r="101" spans="1:32" ht="14.25" customHeight="1" x14ac:dyDescent="0.2">
      <c r="A101" s="568" t="s">
        <v>14</v>
      </c>
      <c r="B101" s="569"/>
      <c r="C101" s="569"/>
      <c r="D101" s="569"/>
      <c r="E101" s="569"/>
      <c r="F101" s="569"/>
      <c r="G101" s="569"/>
      <c r="H101" s="569"/>
      <c r="I101" s="569"/>
      <c r="J101" s="570"/>
      <c r="K101" s="108">
        <f>K102+K106+K107</f>
        <v>1205.4000000000001</v>
      </c>
    </row>
    <row r="102" spans="1:32" ht="14.25" customHeight="1" x14ac:dyDescent="0.2">
      <c r="A102" s="577" t="s">
        <v>144</v>
      </c>
      <c r="B102" s="578"/>
      <c r="C102" s="578"/>
      <c r="D102" s="578"/>
      <c r="E102" s="578"/>
      <c r="F102" s="578"/>
      <c r="G102" s="578"/>
      <c r="H102" s="578"/>
      <c r="I102" s="578"/>
      <c r="J102" s="579"/>
      <c r="K102" s="129">
        <f>K103+K104</f>
        <v>802.3</v>
      </c>
    </row>
    <row r="103" spans="1:32" ht="14.25" customHeight="1" x14ac:dyDescent="0.2">
      <c r="A103" s="571" t="s">
        <v>129</v>
      </c>
      <c r="B103" s="572"/>
      <c r="C103" s="572"/>
      <c r="D103" s="572"/>
      <c r="E103" s="572"/>
      <c r="F103" s="572"/>
      <c r="G103" s="572"/>
      <c r="H103" s="572"/>
      <c r="I103" s="572"/>
      <c r="J103" s="573"/>
      <c r="K103" s="109">
        <f>SUMIF(J18:J96,"SB",K18:K96)</f>
        <v>780.7</v>
      </c>
      <c r="L103" s="110"/>
    </row>
    <row r="104" spans="1:32" ht="14.25" customHeight="1" x14ac:dyDescent="0.2">
      <c r="A104" s="580" t="s">
        <v>148</v>
      </c>
      <c r="B104" s="581"/>
      <c r="C104" s="581"/>
      <c r="D104" s="581"/>
      <c r="E104" s="581"/>
      <c r="F104" s="581"/>
      <c r="G104" s="581"/>
      <c r="H104" s="581"/>
      <c r="I104" s="581"/>
      <c r="J104" s="582"/>
      <c r="K104" s="109">
        <f>SUMIF(J17:J98,"SB(ES)",K17:K98)</f>
        <v>21.6</v>
      </c>
      <c r="L104" s="110"/>
    </row>
    <row r="105" spans="1:32" ht="14.25" customHeight="1" x14ac:dyDescent="0.2">
      <c r="A105" s="580" t="s">
        <v>164</v>
      </c>
      <c r="B105" s="581"/>
      <c r="C105" s="581"/>
      <c r="D105" s="581"/>
      <c r="E105" s="581"/>
      <c r="F105" s="581"/>
      <c r="G105" s="581"/>
      <c r="H105" s="581"/>
      <c r="I105" s="581"/>
      <c r="J105" s="582"/>
      <c r="K105" s="109">
        <f>SUMIF(J18:J96,"SB(VB)",K18:K96)</f>
        <v>0</v>
      </c>
      <c r="L105" s="110"/>
    </row>
    <row r="106" spans="1:32" ht="14.25" customHeight="1" x14ac:dyDescent="0.2">
      <c r="A106" s="574" t="s">
        <v>130</v>
      </c>
      <c r="B106" s="575"/>
      <c r="C106" s="575"/>
      <c r="D106" s="575"/>
      <c r="E106" s="575"/>
      <c r="F106" s="575"/>
      <c r="G106" s="575"/>
      <c r="H106" s="575"/>
      <c r="I106" s="575"/>
      <c r="J106" s="576"/>
      <c r="K106" s="111">
        <f>SUMIF(J18:J96,"SB(L)",K18:K96)</f>
        <v>109.9</v>
      </c>
      <c r="L106" s="110"/>
    </row>
    <row r="107" spans="1:32" ht="14.25" customHeight="1" x14ac:dyDescent="0.2">
      <c r="A107" s="574" t="s">
        <v>132</v>
      </c>
      <c r="B107" s="575"/>
      <c r="C107" s="575"/>
      <c r="D107" s="575"/>
      <c r="E107" s="575"/>
      <c r="F107" s="575"/>
      <c r="G107" s="575"/>
      <c r="H107" s="575"/>
      <c r="I107" s="575"/>
      <c r="J107" s="576"/>
      <c r="K107" s="111">
        <f>SUMIF(J17:J96,"SB(ŽPL)",K17:K96)</f>
        <v>293.2</v>
      </c>
      <c r="L107" s="112"/>
    </row>
    <row r="108" spans="1:32" ht="14.25" customHeight="1" x14ac:dyDescent="0.2">
      <c r="A108" s="555" t="s">
        <v>15</v>
      </c>
      <c r="B108" s="556"/>
      <c r="C108" s="556"/>
      <c r="D108" s="556"/>
      <c r="E108" s="556"/>
      <c r="F108" s="556"/>
      <c r="G108" s="556"/>
      <c r="H108" s="556"/>
      <c r="I108" s="556"/>
      <c r="J108" s="557"/>
      <c r="K108" s="113">
        <f>SUM(K109:K112)</f>
        <v>0</v>
      </c>
    </row>
    <row r="109" spans="1:32" ht="14.25" customHeight="1" x14ac:dyDescent="0.2">
      <c r="A109" s="580" t="s">
        <v>131</v>
      </c>
      <c r="B109" s="581"/>
      <c r="C109" s="581"/>
      <c r="D109" s="581"/>
      <c r="E109" s="581"/>
      <c r="F109" s="581"/>
      <c r="G109" s="581"/>
      <c r="H109" s="581"/>
      <c r="I109" s="581"/>
      <c r="J109" s="582"/>
      <c r="K109" s="109">
        <f>SUMIF(J17:J96,"ES",K17:K96)</f>
        <v>0</v>
      </c>
      <c r="L109" s="110"/>
    </row>
    <row r="110" spans="1:32" ht="14.25" customHeight="1" x14ac:dyDescent="0.2">
      <c r="A110" s="561" t="s">
        <v>133</v>
      </c>
      <c r="B110" s="562"/>
      <c r="C110" s="562"/>
      <c r="D110" s="562"/>
      <c r="E110" s="562"/>
      <c r="F110" s="562"/>
      <c r="G110" s="562"/>
      <c r="H110" s="562"/>
      <c r="I110" s="562"/>
      <c r="J110" s="563"/>
      <c r="K110" s="109">
        <f>SUMIF(J10:J96,"KVJUD",K10:K96)</f>
        <v>0</v>
      </c>
    </row>
    <row r="111" spans="1:32" ht="14.25" customHeight="1" x14ac:dyDescent="0.2">
      <c r="A111" s="561" t="s">
        <v>134</v>
      </c>
      <c r="B111" s="562"/>
      <c r="C111" s="562"/>
      <c r="D111" s="562"/>
      <c r="E111" s="562"/>
      <c r="F111" s="562"/>
      <c r="G111" s="562"/>
      <c r="H111" s="562"/>
      <c r="I111" s="562"/>
      <c r="J111" s="563"/>
      <c r="K111" s="109">
        <f>SUMIF(J10:J96,"Kt",K10:K96)</f>
        <v>0</v>
      </c>
    </row>
    <row r="112" spans="1:32" ht="14.25" customHeight="1" x14ac:dyDescent="0.2">
      <c r="A112" s="558" t="s">
        <v>135</v>
      </c>
      <c r="B112" s="559"/>
      <c r="C112" s="559"/>
      <c r="D112" s="559"/>
      <c r="E112" s="559"/>
      <c r="F112" s="559"/>
      <c r="G112" s="559"/>
      <c r="H112" s="559"/>
      <c r="I112" s="559"/>
      <c r="J112" s="560"/>
      <c r="K112" s="109">
        <f>SUMIF(J10:J96,"LRVB",K10:K96)</f>
        <v>0</v>
      </c>
    </row>
    <row r="113" spans="1:13" ht="14.25" customHeight="1" thickBot="1" x14ac:dyDescent="0.25">
      <c r="A113" s="552" t="s">
        <v>16</v>
      </c>
      <c r="B113" s="553"/>
      <c r="C113" s="553"/>
      <c r="D113" s="553"/>
      <c r="E113" s="553"/>
      <c r="F113" s="553"/>
      <c r="G113" s="553"/>
      <c r="H113" s="553"/>
      <c r="I113" s="553"/>
      <c r="J113" s="554"/>
      <c r="K113" s="114">
        <f>K108+K101</f>
        <v>1205.4000000000001</v>
      </c>
      <c r="L113" s="22"/>
      <c r="M113" s="22"/>
    </row>
    <row r="114" spans="1:13" x14ac:dyDescent="0.2">
      <c r="A114" s="22"/>
      <c r="B114" s="22"/>
      <c r="C114" s="22"/>
      <c r="D114" s="22"/>
      <c r="E114" s="22"/>
      <c r="F114" s="22"/>
      <c r="G114" s="115"/>
      <c r="H114" s="22"/>
      <c r="I114" s="22"/>
      <c r="J114" s="51"/>
      <c r="K114" s="130"/>
      <c r="L114" s="51"/>
      <c r="M114" s="22"/>
    </row>
    <row r="115" spans="1:13" x14ac:dyDescent="0.2">
      <c r="G115" s="691" t="s">
        <v>202</v>
      </c>
      <c r="H115" s="691"/>
      <c r="I115" s="691"/>
      <c r="J115" s="691"/>
      <c r="K115" s="691"/>
      <c r="L115" s="132"/>
    </row>
    <row r="116" spans="1:13" x14ac:dyDescent="0.2">
      <c r="J116" s="131"/>
      <c r="K116" s="104"/>
      <c r="L116" s="104"/>
    </row>
    <row r="117" spans="1:13" x14ac:dyDescent="0.2">
      <c r="J117" s="131"/>
      <c r="K117" s="104"/>
      <c r="L117" s="104"/>
    </row>
    <row r="118" spans="1:13" x14ac:dyDescent="0.2">
      <c r="K118" s="116"/>
    </row>
  </sheetData>
  <mergeCells count="171">
    <mergeCell ref="G115:K115"/>
    <mergeCell ref="C10:C12"/>
    <mergeCell ref="D10:D12"/>
    <mergeCell ref="I18:I23"/>
    <mergeCell ref="E18:E20"/>
    <mergeCell ref="L18:L20"/>
    <mergeCell ref="E23:E24"/>
    <mergeCell ref="A36:A37"/>
    <mergeCell ref="A10:A12"/>
    <mergeCell ref="H25:H26"/>
    <mergeCell ref="I25:I26"/>
    <mergeCell ref="H10:H12"/>
    <mergeCell ref="B10:B12"/>
    <mergeCell ref="G10:G12"/>
    <mergeCell ref="A38:A39"/>
    <mergeCell ref="B38:B39"/>
    <mergeCell ref="C38:C39"/>
    <mergeCell ref="D38:D39"/>
    <mergeCell ref="F38:F39"/>
    <mergeCell ref="G38:G39"/>
    <mergeCell ref="H38:H39"/>
    <mergeCell ref="I38:I39"/>
    <mergeCell ref="E38:E39"/>
    <mergeCell ref="A58:A59"/>
    <mergeCell ref="E6:L6"/>
    <mergeCell ref="E7:L7"/>
    <mergeCell ref="A8:M8"/>
    <mergeCell ref="L9:M9"/>
    <mergeCell ref="K10:K12"/>
    <mergeCell ref="G32:G33"/>
    <mergeCell ref="G27:G28"/>
    <mergeCell ref="E32:E33"/>
    <mergeCell ref="G21:G22"/>
    <mergeCell ref="L21:L22"/>
    <mergeCell ref="D25:D26"/>
    <mergeCell ref="E25:E26"/>
    <mergeCell ref="F25:F26"/>
    <mergeCell ref="I10:I12"/>
    <mergeCell ref="J10:J12"/>
    <mergeCell ref="L11:L12"/>
    <mergeCell ref="L10:M10"/>
    <mergeCell ref="D23:D24"/>
    <mergeCell ref="L23:L24"/>
    <mergeCell ref="M23:M24"/>
    <mergeCell ref="F23:F24"/>
    <mergeCell ref="D21:D22"/>
    <mergeCell ref="F21:F22"/>
    <mergeCell ref="G18:G20"/>
    <mergeCell ref="N86:Q86"/>
    <mergeCell ref="N88:Q88"/>
    <mergeCell ref="I50:I51"/>
    <mergeCell ref="G79:G80"/>
    <mergeCell ref="H79:H80"/>
    <mergeCell ref="G69:G70"/>
    <mergeCell ref="G71:G72"/>
    <mergeCell ref="N64:Q64"/>
    <mergeCell ref="N81:Q81"/>
    <mergeCell ref="L52:L53"/>
    <mergeCell ref="H52:H53"/>
    <mergeCell ref="C55:J55"/>
    <mergeCell ref="I52:I53"/>
    <mergeCell ref="F52:F53"/>
    <mergeCell ref="C52:C53"/>
    <mergeCell ref="G52:G53"/>
    <mergeCell ref="A61:A62"/>
    <mergeCell ref="E44:E45"/>
    <mergeCell ref="N54:Q54"/>
    <mergeCell ref="L65:M65"/>
    <mergeCell ref="I79:I80"/>
    <mergeCell ref="N40:Q40"/>
    <mergeCell ref="I42:I44"/>
    <mergeCell ref="G42:G43"/>
    <mergeCell ref="F42:F43"/>
    <mergeCell ref="E71:E72"/>
    <mergeCell ref="I61:I62"/>
    <mergeCell ref="I58:I59"/>
    <mergeCell ref="E79:E80"/>
    <mergeCell ref="F79:F80"/>
    <mergeCell ref="B58:B59"/>
    <mergeCell ref="B61:B62"/>
    <mergeCell ref="E58:E59"/>
    <mergeCell ref="C58:C59"/>
    <mergeCell ref="D58:D59"/>
    <mergeCell ref="H58:H59"/>
    <mergeCell ref="A98:M98"/>
    <mergeCell ref="L96:M96"/>
    <mergeCell ref="A97:L97"/>
    <mergeCell ref="A90:A91"/>
    <mergeCell ref="B90:B91"/>
    <mergeCell ref="C90:C91"/>
    <mergeCell ref="D90:D91"/>
    <mergeCell ref="E10:E12"/>
    <mergeCell ref="F10:F12"/>
    <mergeCell ref="B15:M15"/>
    <mergeCell ref="C16:M16"/>
    <mergeCell ref="A13:M13"/>
    <mergeCell ref="A14:M14"/>
    <mergeCell ref="G25:G26"/>
    <mergeCell ref="H34:H35"/>
    <mergeCell ref="H36:H37"/>
    <mergeCell ref="I36:I37"/>
    <mergeCell ref="B36:B37"/>
    <mergeCell ref="F34:F35"/>
    <mergeCell ref="C36:C37"/>
    <mergeCell ref="D36:D37"/>
    <mergeCell ref="F36:F37"/>
    <mergeCell ref="D34:D35"/>
    <mergeCell ref="B34:B35"/>
    <mergeCell ref="A113:J113"/>
    <mergeCell ref="A108:J108"/>
    <mergeCell ref="A112:J112"/>
    <mergeCell ref="A110:J110"/>
    <mergeCell ref="A111:J111"/>
    <mergeCell ref="A99:J99"/>
    <mergeCell ref="A100:J100"/>
    <mergeCell ref="A101:J101"/>
    <mergeCell ref="A103:J103"/>
    <mergeCell ref="A107:J107"/>
    <mergeCell ref="A102:J102"/>
    <mergeCell ref="A105:J105"/>
    <mergeCell ref="A104:J104"/>
    <mergeCell ref="A109:J109"/>
    <mergeCell ref="A106:J106"/>
    <mergeCell ref="L95:M95"/>
    <mergeCell ref="B96:J96"/>
    <mergeCell ref="B95:J95"/>
    <mergeCell ref="E47:E48"/>
    <mergeCell ref="E42:E43"/>
    <mergeCell ref="G58:G59"/>
    <mergeCell ref="G61:G62"/>
    <mergeCell ref="C56:M56"/>
    <mergeCell ref="C65:J65"/>
    <mergeCell ref="C66:M66"/>
    <mergeCell ref="C61:C62"/>
    <mergeCell ref="F58:F59"/>
    <mergeCell ref="B52:B53"/>
    <mergeCell ref="E61:E62"/>
    <mergeCell ref="L55:M55"/>
    <mergeCell ref="C41:C43"/>
    <mergeCell ref="C94:J94"/>
    <mergeCell ref="E86:E88"/>
    <mergeCell ref="G86:G87"/>
    <mergeCell ref="B41:B43"/>
    <mergeCell ref="B79:B80"/>
    <mergeCell ref="C79:C80"/>
    <mergeCell ref="G75:G77"/>
    <mergeCell ref="I75:I78"/>
    <mergeCell ref="J1:M2"/>
    <mergeCell ref="J3:M3"/>
    <mergeCell ref="F90:F91"/>
    <mergeCell ref="G90:G91"/>
    <mergeCell ref="H90:H91"/>
    <mergeCell ref="I90:I91"/>
    <mergeCell ref="L94:M94"/>
    <mergeCell ref="A25:A26"/>
    <mergeCell ref="A52:A53"/>
    <mergeCell ref="A34:A35"/>
    <mergeCell ref="B25:B26"/>
    <mergeCell ref="G34:G35"/>
    <mergeCell ref="E34:E35"/>
    <mergeCell ref="C34:C35"/>
    <mergeCell ref="C25:C26"/>
    <mergeCell ref="E27:E28"/>
    <mergeCell ref="D27:D28"/>
    <mergeCell ref="F27:F28"/>
    <mergeCell ref="G36:G37"/>
    <mergeCell ref="I34:I35"/>
    <mergeCell ref="A79:A80"/>
    <mergeCell ref="A41:A43"/>
    <mergeCell ref="F69:F70"/>
    <mergeCell ref="E69:E70"/>
  </mergeCells>
  <printOptions horizontalCentered="1"/>
  <pageMargins left="0.59055118110236227" right="0.19685039370078741" top="0.59055118110236227" bottom="0.19685039370078741" header="0" footer="0"/>
  <pageSetup paperSize="9" scale="78" orientation="portrait" r:id="rId1"/>
  <rowBreaks count="2" manualBreakCount="2">
    <brk id="40" max="12" man="1"/>
    <brk id="74"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6"/>
  <sheetViews>
    <sheetView zoomScaleNormal="100" zoomScaleSheetLayoutView="100" workbookViewId="0">
      <selection activeCell="Y7" sqref="Y7"/>
    </sheetView>
  </sheetViews>
  <sheetFormatPr defaultColWidth="9.140625" defaultRowHeight="12.75" x14ac:dyDescent="0.2"/>
  <cols>
    <col min="1" max="3" width="2.85546875" style="21" customWidth="1"/>
    <col min="4" max="4" width="2.7109375" style="21" customWidth="1"/>
    <col min="5" max="5" width="37.42578125" style="21" customWidth="1"/>
    <col min="6" max="6" width="2.85546875" style="23" customWidth="1"/>
    <col min="7" max="7" width="4.140625" style="24" customWidth="1"/>
    <col min="8" max="8" width="3.28515625" style="25" customWidth="1"/>
    <col min="9" max="9" width="11.5703125" style="25" customWidth="1"/>
    <col min="10" max="10" width="7.85546875" style="26" customWidth="1"/>
    <col min="11" max="13" width="9.42578125" style="21" customWidth="1"/>
    <col min="14" max="14" width="28.140625" style="21" customWidth="1"/>
    <col min="15" max="15" width="7" style="21" customWidth="1"/>
    <col min="16" max="16" width="9.140625" style="51"/>
    <col min="17" max="16384" width="9.140625" style="22"/>
  </cols>
  <sheetData>
    <row r="1" spans="1:17" s="139" customFormat="1" ht="19.5" customHeight="1" x14ac:dyDescent="0.2">
      <c r="A1" s="135"/>
      <c r="B1" s="135"/>
      <c r="C1" s="135"/>
      <c r="D1" s="135"/>
      <c r="E1" s="135"/>
      <c r="F1" s="136"/>
      <c r="G1" s="345"/>
      <c r="H1" s="137"/>
      <c r="I1" s="137"/>
      <c r="J1" s="138"/>
      <c r="K1" s="135"/>
      <c r="L1" s="135"/>
      <c r="M1" s="135"/>
      <c r="N1" s="721" t="s">
        <v>193</v>
      </c>
      <c r="O1" s="722"/>
    </row>
    <row r="2" spans="1:17" s="139" customFormat="1" x14ac:dyDescent="0.2">
      <c r="A2" s="135"/>
      <c r="B2" s="135"/>
      <c r="C2" s="135"/>
      <c r="D2" s="135"/>
      <c r="E2" s="135"/>
      <c r="F2" s="136"/>
      <c r="G2" s="345"/>
      <c r="H2" s="137"/>
      <c r="I2" s="137"/>
      <c r="J2" s="138"/>
      <c r="K2" s="135"/>
      <c r="L2" s="135"/>
      <c r="M2" s="135"/>
      <c r="N2" s="135"/>
      <c r="O2" s="135"/>
    </row>
    <row r="3" spans="1:17" s="135" customFormat="1" ht="15" customHeight="1" x14ac:dyDescent="0.2">
      <c r="A3" s="294"/>
      <c r="B3" s="294"/>
      <c r="C3" s="294"/>
      <c r="D3" s="294"/>
      <c r="E3" s="656" t="s">
        <v>189</v>
      </c>
      <c r="F3" s="656"/>
      <c r="G3" s="656"/>
      <c r="H3" s="656"/>
      <c r="I3" s="656"/>
      <c r="J3" s="656"/>
      <c r="K3" s="656"/>
      <c r="L3" s="656"/>
      <c r="M3" s="656"/>
      <c r="N3" s="656"/>
      <c r="O3" s="294"/>
    </row>
    <row r="4" spans="1:17" s="139" customFormat="1" ht="14.25" x14ac:dyDescent="0.2">
      <c r="A4" s="310"/>
      <c r="B4" s="310"/>
      <c r="C4" s="310"/>
      <c r="D4" s="310"/>
      <c r="E4" s="657" t="s">
        <v>42</v>
      </c>
      <c r="F4" s="658"/>
      <c r="G4" s="658"/>
      <c r="H4" s="658"/>
      <c r="I4" s="658"/>
      <c r="J4" s="658"/>
      <c r="K4" s="658"/>
      <c r="L4" s="658"/>
      <c r="M4" s="658"/>
      <c r="N4" s="658"/>
      <c r="O4" s="310"/>
    </row>
    <row r="5" spans="1:17" s="139" customFormat="1" ht="15" x14ac:dyDescent="0.2">
      <c r="A5" s="659" t="s">
        <v>32</v>
      </c>
      <c r="B5" s="659"/>
      <c r="C5" s="659"/>
      <c r="D5" s="659"/>
      <c r="E5" s="659"/>
      <c r="F5" s="659"/>
      <c r="G5" s="659"/>
      <c r="H5" s="659"/>
      <c r="I5" s="659"/>
      <c r="J5" s="659"/>
      <c r="K5" s="659"/>
      <c r="L5" s="659"/>
      <c r="M5" s="659"/>
      <c r="N5" s="659"/>
      <c r="O5" s="659"/>
      <c r="P5" s="140"/>
      <c r="Q5" s="140"/>
    </row>
    <row r="6" spans="1:17" ht="15.75" customHeight="1" thickBot="1" x14ac:dyDescent="0.25">
      <c r="N6" s="660" t="s">
        <v>90</v>
      </c>
      <c r="O6" s="660"/>
      <c r="P6" s="22"/>
    </row>
    <row r="7" spans="1:17" ht="28.5" customHeight="1" x14ac:dyDescent="0.2">
      <c r="A7" s="699" t="s">
        <v>33</v>
      </c>
      <c r="B7" s="593" t="s">
        <v>0</v>
      </c>
      <c r="C7" s="593" t="s">
        <v>1</v>
      </c>
      <c r="D7" s="593" t="s">
        <v>37</v>
      </c>
      <c r="E7" s="590" t="s">
        <v>12</v>
      </c>
      <c r="F7" s="593" t="s">
        <v>2</v>
      </c>
      <c r="G7" s="593" t="s">
        <v>91</v>
      </c>
      <c r="H7" s="703" t="s">
        <v>3</v>
      </c>
      <c r="I7" s="672" t="s">
        <v>34</v>
      </c>
      <c r="J7" s="675" t="s">
        <v>4</v>
      </c>
      <c r="K7" s="661" t="s">
        <v>190</v>
      </c>
      <c r="L7" s="661" t="s">
        <v>191</v>
      </c>
      <c r="M7" s="661" t="s">
        <v>192</v>
      </c>
      <c r="N7" s="680" t="s">
        <v>11</v>
      </c>
      <c r="O7" s="681"/>
    </row>
    <row r="8" spans="1:17" ht="21.75" customHeight="1" x14ac:dyDescent="0.2">
      <c r="A8" s="700"/>
      <c r="B8" s="594"/>
      <c r="C8" s="594"/>
      <c r="D8" s="594"/>
      <c r="E8" s="591"/>
      <c r="F8" s="594"/>
      <c r="G8" s="706"/>
      <c r="H8" s="704"/>
      <c r="I8" s="673"/>
      <c r="J8" s="676"/>
      <c r="K8" s="662"/>
      <c r="L8" s="662"/>
      <c r="M8" s="662"/>
      <c r="N8" s="678" t="s">
        <v>12</v>
      </c>
      <c r="O8" s="379" t="s">
        <v>75</v>
      </c>
    </row>
    <row r="9" spans="1:17" ht="68.25" customHeight="1" thickBot="1" x14ac:dyDescent="0.25">
      <c r="A9" s="701"/>
      <c r="B9" s="595"/>
      <c r="C9" s="595"/>
      <c r="D9" s="595"/>
      <c r="E9" s="592"/>
      <c r="F9" s="595"/>
      <c r="G9" s="707"/>
      <c r="H9" s="705"/>
      <c r="I9" s="674"/>
      <c r="J9" s="677"/>
      <c r="K9" s="663"/>
      <c r="L9" s="663"/>
      <c r="M9" s="663"/>
      <c r="N9" s="679"/>
      <c r="O9" s="380" t="s">
        <v>112</v>
      </c>
    </row>
    <row r="10" spans="1:17" s="27" customFormat="1" ht="15" customHeight="1" x14ac:dyDescent="0.2">
      <c r="A10" s="602" t="s">
        <v>59</v>
      </c>
      <c r="B10" s="603"/>
      <c r="C10" s="603"/>
      <c r="D10" s="603"/>
      <c r="E10" s="603"/>
      <c r="F10" s="603"/>
      <c r="G10" s="603"/>
      <c r="H10" s="603"/>
      <c r="I10" s="603"/>
      <c r="J10" s="603"/>
      <c r="K10" s="603"/>
      <c r="L10" s="603"/>
      <c r="M10" s="603"/>
      <c r="N10" s="603"/>
      <c r="O10" s="604"/>
      <c r="P10" s="266"/>
    </row>
    <row r="11" spans="1:17" s="27" customFormat="1" ht="13.5" customHeight="1" x14ac:dyDescent="0.2">
      <c r="A11" s="605" t="s">
        <v>43</v>
      </c>
      <c r="B11" s="606"/>
      <c r="C11" s="606"/>
      <c r="D11" s="606"/>
      <c r="E11" s="606"/>
      <c r="F11" s="606"/>
      <c r="G11" s="606"/>
      <c r="H11" s="606"/>
      <c r="I11" s="606"/>
      <c r="J11" s="606"/>
      <c r="K11" s="606"/>
      <c r="L11" s="606"/>
      <c r="M11" s="606"/>
      <c r="N11" s="606"/>
      <c r="O11" s="607"/>
      <c r="P11" s="266"/>
    </row>
    <row r="12" spans="1:17" ht="14.25" customHeight="1" x14ac:dyDescent="0.2">
      <c r="A12" s="28" t="s">
        <v>5</v>
      </c>
      <c r="B12" s="596" t="s">
        <v>44</v>
      </c>
      <c r="C12" s="597"/>
      <c r="D12" s="597"/>
      <c r="E12" s="597"/>
      <c r="F12" s="597"/>
      <c r="G12" s="597"/>
      <c r="H12" s="597"/>
      <c r="I12" s="597"/>
      <c r="J12" s="597"/>
      <c r="K12" s="597"/>
      <c r="L12" s="597"/>
      <c r="M12" s="597"/>
      <c r="N12" s="597"/>
      <c r="O12" s="598"/>
    </row>
    <row r="13" spans="1:17" ht="15.75" customHeight="1" x14ac:dyDescent="0.2">
      <c r="A13" s="29" t="s">
        <v>5</v>
      </c>
      <c r="B13" s="30" t="s">
        <v>5</v>
      </c>
      <c r="C13" s="599" t="s">
        <v>45</v>
      </c>
      <c r="D13" s="600"/>
      <c r="E13" s="600"/>
      <c r="F13" s="600"/>
      <c r="G13" s="600"/>
      <c r="H13" s="600"/>
      <c r="I13" s="600"/>
      <c r="J13" s="600"/>
      <c r="K13" s="600"/>
      <c r="L13" s="600"/>
      <c r="M13" s="600"/>
      <c r="N13" s="600"/>
      <c r="O13" s="601"/>
    </row>
    <row r="14" spans="1:17" ht="21" customHeight="1" x14ac:dyDescent="0.2">
      <c r="A14" s="297" t="s">
        <v>5</v>
      </c>
      <c r="B14" s="298" t="s">
        <v>5</v>
      </c>
      <c r="C14" s="317" t="s">
        <v>5</v>
      </c>
      <c r="D14" s="31"/>
      <c r="E14" s="32" t="s">
        <v>79</v>
      </c>
      <c r="F14" s="33"/>
      <c r="G14" s="404"/>
      <c r="H14" s="405"/>
      <c r="I14" s="34"/>
      <c r="J14" s="35"/>
      <c r="K14" s="36"/>
      <c r="L14" s="36"/>
      <c r="M14" s="36"/>
      <c r="N14" s="37"/>
      <c r="O14" s="38"/>
    </row>
    <row r="15" spans="1:17" ht="15" customHeight="1" x14ac:dyDescent="0.2">
      <c r="A15" s="297"/>
      <c r="B15" s="298"/>
      <c r="C15" s="144"/>
      <c r="D15" s="318" t="s">
        <v>5</v>
      </c>
      <c r="E15" s="693" t="s">
        <v>61</v>
      </c>
      <c r="F15" s="453" t="s">
        <v>47</v>
      </c>
      <c r="G15" s="711" t="s">
        <v>95</v>
      </c>
      <c r="H15" s="454">
        <v>4</v>
      </c>
      <c r="I15" s="504" t="s">
        <v>70</v>
      </c>
      <c r="J15" s="455" t="s">
        <v>36</v>
      </c>
      <c r="K15" s="417">
        <v>86.1</v>
      </c>
      <c r="L15" s="417">
        <v>86.1</v>
      </c>
      <c r="M15" s="417"/>
      <c r="N15" s="696" t="s">
        <v>93</v>
      </c>
      <c r="O15" s="349">
        <v>1</v>
      </c>
    </row>
    <row r="16" spans="1:17" ht="15" customHeight="1" x14ac:dyDescent="0.2">
      <c r="A16" s="297"/>
      <c r="B16" s="298"/>
      <c r="C16" s="144"/>
      <c r="D16" s="299"/>
      <c r="E16" s="694"/>
      <c r="F16" s="456"/>
      <c r="G16" s="711"/>
      <c r="H16" s="454"/>
      <c r="I16" s="504"/>
      <c r="J16" s="457" t="s">
        <v>76</v>
      </c>
      <c r="K16" s="9">
        <v>29.2</v>
      </c>
      <c r="L16" s="9">
        <v>29.2</v>
      </c>
      <c r="M16" s="9"/>
      <c r="N16" s="697"/>
      <c r="O16" s="350"/>
    </row>
    <row r="17" spans="1:22" ht="18" customHeight="1" x14ac:dyDescent="0.2">
      <c r="A17" s="297"/>
      <c r="B17" s="298"/>
      <c r="C17" s="144"/>
      <c r="D17" s="299"/>
      <c r="E17" s="710"/>
      <c r="F17" s="458"/>
      <c r="G17" s="712"/>
      <c r="H17" s="454"/>
      <c r="I17" s="504"/>
      <c r="J17" s="459"/>
      <c r="K17" s="9"/>
      <c r="L17" s="9"/>
      <c r="M17" s="9"/>
      <c r="N17" s="719"/>
      <c r="O17" s="350"/>
    </row>
    <row r="18" spans="1:22" ht="18" customHeight="1" x14ac:dyDescent="0.2">
      <c r="A18" s="297"/>
      <c r="B18" s="298"/>
      <c r="C18" s="144"/>
      <c r="D18" s="614" t="s">
        <v>7</v>
      </c>
      <c r="E18" s="452" t="s">
        <v>118</v>
      </c>
      <c r="F18" s="713" t="s">
        <v>128</v>
      </c>
      <c r="G18" s="715" t="s">
        <v>96</v>
      </c>
      <c r="H18" s="460"/>
      <c r="I18" s="504"/>
      <c r="J18" s="457" t="s">
        <v>76</v>
      </c>
      <c r="K18" s="417">
        <v>3.8</v>
      </c>
      <c r="L18" s="417">
        <v>3.8</v>
      </c>
      <c r="M18" s="417"/>
      <c r="N18" s="669" t="s">
        <v>136</v>
      </c>
      <c r="O18" s="351">
        <v>1</v>
      </c>
      <c r="P18" s="268"/>
      <c r="Q18" s="300"/>
      <c r="R18" s="300"/>
    </row>
    <row r="19" spans="1:22" ht="16.5" customHeight="1" x14ac:dyDescent="0.2">
      <c r="A19" s="297"/>
      <c r="B19" s="298"/>
      <c r="C19" s="144"/>
      <c r="D19" s="589"/>
      <c r="E19" s="290"/>
      <c r="F19" s="714"/>
      <c r="G19" s="715"/>
      <c r="H19" s="460"/>
      <c r="I19" s="504"/>
      <c r="J19" s="459" t="s">
        <v>143</v>
      </c>
      <c r="K19" s="422">
        <v>21.6</v>
      </c>
      <c r="L19" s="422">
        <v>21.6</v>
      </c>
      <c r="M19" s="422"/>
      <c r="N19" s="670"/>
      <c r="O19" s="352"/>
      <c r="P19" s="268"/>
      <c r="Q19" s="300"/>
      <c r="R19" s="300"/>
    </row>
    <row r="20" spans="1:22" ht="24.75" customHeight="1" x14ac:dyDescent="0.2">
      <c r="A20" s="297"/>
      <c r="B20" s="298"/>
      <c r="C20" s="317"/>
      <c r="D20" s="500" t="s">
        <v>38</v>
      </c>
      <c r="E20" s="495" t="s">
        <v>197</v>
      </c>
      <c r="F20" s="716"/>
      <c r="G20" s="461" t="s">
        <v>150</v>
      </c>
      <c r="H20" s="462"/>
      <c r="I20" s="718"/>
      <c r="J20" s="455" t="s">
        <v>36</v>
      </c>
      <c r="K20" s="417">
        <v>11.2</v>
      </c>
      <c r="L20" s="417">
        <v>11.2</v>
      </c>
      <c r="M20" s="417"/>
      <c r="N20" s="669" t="s">
        <v>48</v>
      </c>
      <c r="O20" s="683">
        <v>1</v>
      </c>
      <c r="P20" s="282"/>
      <c r="Q20" s="282"/>
      <c r="R20" s="51"/>
      <c r="S20" s="51"/>
      <c r="T20" s="51"/>
      <c r="U20" s="51"/>
      <c r="V20" s="51"/>
    </row>
    <row r="21" spans="1:22" ht="27" customHeight="1" x14ac:dyDescent="0.2">
      <c r="A21" s="297"/>
      <c r="B21" s="298"/>
      <c r="C21" s="317"/>
      <c r="D21" s="501"/>
      <c r="E21" s="496"/>
      <c r="F21" s="717"/>
      <c r="G21" s="450"/>
      <c r="H21" s="462"/>
      <c r="I21" s="463"/>
      <c r="J21" s="464" t="s">
        <v>76</v>
      </c>
      <c r="K21" s="9">
        <v>2.8</v>
      </c>
      <c r="L21" s="9">
        <v>2.8</v>
      </c>
      <c r="M21" s="9"/>
      <c r="N21" s="682"/>
      <c r="O21" s="684"/>
      <c r="P21" s="282"/>
      <c r="Q21" s="51"/>
      <c r="R21" s="51"/>
      <c r="S21" s="51"/>
      <c r="T21" s="51"/>
      <c r="U21" s="51"/>
      <c r="V21" s="51"/>
    </row>
    <row r="22" spans="1:22" ht="23.25" customHeight="1" x14ac:dyDescent="0.2">
      <c r="A22" s="491"/>
      <c r="B22" s="492"/>
      <c r="C22" s="497"/>
      <c r="D22" s="500" t="s">
        <v>39</v>
      </c>
      <c r="E22" s="495" t="s">
        <v>139</v>
      </c>
      <c r="F22" s="612"/>
      <c r="G22" s="493" t="s">
        <v>151</v>
      </c>
      <c r="H22" s="611"/>
      <c r="I22" s="504"/>
      <c r="J22" s="455" t="s">
        <v>36</v>
      </c>
      <c r="K22" s="417">
        <v>18.100000000000001</v>
      </c>
      <c r="L22" s="417">
        <v>18.100000000000001</v>
      </c>
      <c r="M22" s="417"/>
      <c r="N22" s="11" t="s">
        <v>48</v>
      </c>
      <c r="O22" s="351">
        <v>1</v>
      </c>
      <c r="P22" s="346"/>
      <c r="Q22" s="118"/>
      <c r="R22" s="118"/>
      <c r="S22" s="118"/>
      <c r="T22" s="118"/>
      <c r="U22" s="118"/>
      <c r="V22" s="118"/>
    </row>
    <row r="23" spans="1:22" ht="29.25" customHeight="1" x14ac:dyDescent="0.2">
      <c r="A23" s="491"/>
      <c r="B23" s="492"/>
      <c r="C23" s="497"/>
      <c r="D23" s="501"/>
      <c r="E23" s="496"/>
      <c r="F23" s="613"/>
      <c r="G23" s="494"/>
      <c r="H23" s="611"/>
      <c r="I23" s="504"/>
      <c r="J23" s="421" t="s">
        <v>76</v>
      </c>
      <c r="K23" s="422">
        <v>4.5</v>
      </c>
      <c r="L23" s="422">
        <v>4.5</v>
      </c>
      <c r="M23" s="422"/>
      <c r="N23" s="12"/>
      <c r="O23" s="353"/>
      <c r="P23" s="347"/>
      <c r="Q23" s="300"/>
      <c r="R23" s="300"/>
      <c r="S23" s="300"/>
      <c r="T23" s="300"/>
      <c r="U23" s="300"/>
      <c r="V23" s="300"/>
    </row>
    <row r="24" spans="1:22" ht="19.5" customHeight="1" x14ac:dyDescent="0.2">
      <c r="A24" s="297"/>
      <c r="B24" s="298"/>
      <c r="C24" s="317"/>
      <c r="D24" s="500" t="s">
        <v>40</v>
      </c>
      <c r="E24" s="498" t="s">
        <v>119</v>
      </c>
      <c r="F24" s="502"/>
      <c r="G24" s="665" t="s">
        <v>153</v>
      </c>
      <c r="H24" s="295"/>
      <c r="I24" s="194"/>
      <c r="J24" s="263" t="s">
        <v>36</v>
      </c>
      <c r="K24" s="43">
        <v>16</v>
      </c>
      <c r="L24" s="43">
        <v>16</v>
      </c>
      <c r="M24" s="43"/>
      <c r="N24" s="178" t="s">
        <v>125</v>
      </c>
      <c r="O24" s="179">
        <v>1</v>
      </c>
      <c r="P24" s="267"/>
    </row>
    <row r="25" spans="1:22" ht="23.25" customHeight="1" x14ac:dyDescent="0.2">
      <c r="A25" s="297"/>
      <c r="B25" s="298"/>
      <c r="C25" s="158"/>
      <c r="D25" s="501"/>
      <c r="E25" s="499"/>
      <c r="F25" s="503"/>
      <c r="G25" s="666"/>
      <c r="H25" s="295"/>
      <c r="I25" s="194"/>
      <c r="J25" s="230" t="s">
        <v>76</v>
      </c>
      <c r="K25" s="18">
        <v>4</v>
      </c>
      <c r="L25" s="18">
        <v>4</v>
      </c>
      <c r="M25" s="18"/>
      <c r="N25" s="6"/>
      <c r="O25" s="143"/>
      <c r="P25" s="267"/>
    </row>
    <row r="26" spans="1:22" ht="54" customHeight="1" x14ac:dyDescent="0.2">
      <c r="A26" s="297"/>
      <c r="B26" s="298"/>
      <c r="C26" s="158"/>
      <c r="D26" s="316" t="s">
        <v>41</v>
      </c>
      <c r="E26" s="296" t="s">
        <v>169</v>
      </c>
      <c r="F26" s="177"/>
      <c r="G26" s="400"/>
      <c r="H26" s="295"/>
      <c r="I26" s="194"/>
      <c r="J26" s="263" t="s">
        <v>36</v>
      </c>
      <c r="K26" s="257">
        <v>3</v>
      </c>
      <c r="L26" s="257">
        <v>3</v>
      </c>
      <c r="M26" s="257"/>
      <c r="N26" s="178" t="s">
        <v>178</v>
      </c>
      <c r="O26" s="179"/>
      <c r="P26" s="267"/>
    </row>
    <row r="27" spans="1:22" ht="51" customHeight="1" x14ac:dyDescent="0.2">
      <c r="A27" s="297"/>
      <c r="B27" s="298"/>
      <c r="C27" s="158"/>
      <c r="D27" s="316" t="s">
        <v>60</v>
      </c>
      <c r="E27" s="198" t="s">
        <v>168</v>
      </c>
      <c r="F27" s="402"/>
      <c r="G27" s="403"/>
      <c r="H27" s="295"/>
      <c r="I27" s="194"/>
      <c r="J27" s="41" t="s">
        <v>36</v>
      </c>
      <c r="K27" s="176">
        <v>6.5</v>
      </c>
      <c r="L27" s="176">
        <f>11.5-5</f>
        <v>6.5</v>
      </c>
      <c r="M27" s="418"/>
      <c r="N27" s="153" t="s">
        <v>48</v>
      </c>
      <c r="O27" s="179"/>
      <c r="P27" s="267"/>
    </row>
    <row r="28" spans="1:22" ht="54" customHeight="1" x14ac:dyDescent="0.2">
      <c r="A28" s="297"/>
      <c r="B28" s="298"/>
      <c r="C28" s="158"/>
      <c r="D28" s="316" t="s">
        <v>77</v>
      </c>
      <c r="E28" s="296" t="s">
        <v>167</v>
      </c>
      <c r="F28" s="175"/>
      <c r="G28" s="401"/>
      <c r="H28" s="295"/>
      <c r="I28" s="194"/>
      <c r="J28" s="41" t="s">
        <v>36</v>
      </c>
      <c r="K28" s="399">
        <v>20</v>
      </c>
      <c r="L28" s="399">
        <v>20</v>
      </c>
      <c r="M28" s="399"/>
      <c r="N28" s="153" t="s">
        <v>161</v>
      </c>
      <c r="O28" s="154"/>
      <c r="P28" s="267"/>
      <c r="Q28" s="284"/>
      <c r="R28" s="284"/>
    </row>
    <row r="29" spans="1:22" ht="23.25" customHeight="1" x14ac:dyDescent="0.2">
      <c r="A29" s="297"/>
      <c r="B29" s="298"/>
      <c r="C29" s="317"/>
      <c r="D29" s="223" t="s">
        <v>78</v>
      </c>
      <c r="E29" s="667" t="s">
        <v>199</v>
      </c>
      <c r="F29" s="465"/>
      <c r="G29" s="493" t="s">
        <v>154</v>
      </c>
      <c r="H29" s="466"/>
      <c r="I29" s="451"/>
      <c r="J29" s="467" t="s">
        <v>76</v>
      </c>
      <c r="K29" s="141">
        <v>3.7</v>
      </c>
      <c r="L29" s="141">
        <v>3.7</v>
      </c>
      <c r="M29" s="141"/>
      <c r="N29" s="11" t="s">
        <v>65</v>
      </c>
      <c r="O29" s="413">
        <v>1</v>
      </c>
      <c r="Q29" s="51"/>
      <c r="R29" s="51"/>
      <c r="S29" s="51"/>
      <c r="T29" s="51"/>
      <c r="U29" s="51"/>
      <c r="V29" s="51"/>
    </row>
    <row r="30" spans="1:22" ht="31.5" customHeight="1" x14ac:dyDescent="0.2">
      <c r="A30" s="297"/>
      <c r="B30" s="298"/>
      <c r="C30" s="317"/>
      <c r="D30" s="222"/>
      <c r="E30" s="533"/>
      <c r="F30" s="468"/>
      <c r="G30" s="720"/>
      <c r="H30" s="466"/>
      <c r="I30" s="451"/>
      <c r="J30" s="469"/>
      <c r="K30" s="422"/>
      <c r="L30" s="422"/>
      <c r="M30" s="422"/>
      <c r="N30" s="207"/>
      <c r="O30" s="355"/>
      <c r="Q30" s="51"/>
      <c r="R30" s="51"/>
      <c r="S30" s="51"/>
      <c r="T30" s="51"/>
      <c r="U30" s="51"/>
      <c r="V30" s="51"/>
    </row>
    <row r="31" spans="1:22" ht="20.25" customHeight="1" x14ac:dyDescent="0.2">
      <c r="A31" s="491"/>
      <c r="B31" s="492"/>
      <c r="C31" s="497"/>
      <c r="D31" s="500" t="s">
        <v>85</v>
      </c>
      <c r="E31" s="495" t="s">
        <v>165</v>
      </c>
      <c r="F31" s="612"/>
      <c r="G31" s="493" t="s">
        <v>97</v>
      </c>
      <c r="H31" s="610"/>
      <c r="I31" s="504"/>
      <c r="J31" s="420" t="s">
        <v>36</v>
      </c>
      <c r="K31" s="417">
        <v>7.9</v>
      </c>
      <c r="L31" s="417">
        <v>7.9</v>
      </c>
      <c r="M31" s="417"/>
      <c r="N31" s="7" t="s">
        <v>56</v>
      </c>
      <c r="O31" s="357">
        <v>100</v>
      </c>
      <c r="P31" s="347"/>
      <c r="Q31" s="300"/>
      <c r="R31" s="300"/>
      <c r="S31" s="300"/>
      <c r="T31" s="300"/>
      <c r="U31" s="300"/>
      <c r="V31" s="300"/>
    </row>
    <row r="32" spans="1:22" ht="22.5" customHeight="1" x14ac:dyDescent="0.2">
      <c r="A32" s="491"/>
      <c r="B32" s="492"/>
      <c r="C32" s="497"/>
      <c r="D32" s="501"/>
      <c r="E32" s="496"/>
      <c r="F32" s="613"/>
      <c r="G32" s="494"/>
      <c r="H32" s="610"/>
      <c r="I32" s="504"/>
      <c r="J32" s="421"/>
      <c r="K32" s="422"/>
      <c r="L32" s="422"/>
      <c r="M32" s="422"/>
      <c r="N32" s="8" t="s">
        <v>69</v>
      </c>
      <c r="O32" s="358">
        <v>1</v>
      </c>
    </row>
    <row r="33" spans="1:22" ht="37.5" customHeight="1" x14ac:dyDescent="0.2">
      <c r="A33" s="491"/>
      <c r="B33" s="492"/>
      <c r="C33" s="497"/>
      <c r="D33" s="614" t="s">
        <v>160</v>
      </c>
      <c r="E33" s="415" t="s">
        <v>122</v>
      </c>
      <c r="F33" s="616"/>
      <c r="G33" s="493" t="s">
        <v>152</v>
      </c>
      <c r="H33" s="611"/>
      <c r="I33" s="504"/>
      <c r="J33" s="420" t="s">
        <v>172</v>
      </c>
      <c r="K33" s="417">
        <v>5</v>
      </c>
      <c r="L33" s="417">
        <v>5</v>
      </c>
      <c r="M33" s="417"/>
      <c r="N33" s="174" t="s">
        <v>140</v>
      </c>
      <c r="O33" s="359">
        <v>5</v>
      </c>
      <c r="P33" s="348"/>
      <c r="Q33" s="293"/>
      <c r="R33" s="300"/>
      <c r="S33" s="300"/>
      <c r="T33" s="300"/>
      <c r="U33" s="300"/>
      <c r="V33" s="300"/>
    </row>
    <row r="34" spans="1:22" ht="18.75" customHeight="1" x14ac:dyDescent="0.2">
      <c r="A34" s="491"/>
      <c r="B34" s="492"/>
      <c r="C34" s="497"/>
      <c r="D34" s="615"/>
      <c r="E34" s="416"/>
      <c r="F34" s="613"/>
      <c r="G34" s="494"/>
      <c r="H34" s="611"/>
      <c r="I34" s="504"/>
      <c r="J34" s="421" t="s">
        <v>36</v>
      </c>
      <c r="K34" s="422">
        <v>2.6</v>
      </c>
      <c r="L34" s="422">
        <v>2.6</v>
      </c>
      <c r="M34" s="422"/>
      <c r="N34" s="13" t="s">
        <v>120</v>
      </c>
      <c r="O34" s="356">
        <v>5</v>
      </c>
      <c r="P34" s="311"/>
      <c r="Q34" s="300"/>
      <c r="R34" s="300"/>
      <c r="S34" s="300"/>
      <c r="T34" s="300"/>
      <c r="U34" s="300"/>
      <c r="V34" s="300"/>
    </row>
    <row r="35" spans="1:22" ht="32.25" customHeight="1" x14ac:dyDescent="0.2">
      <c r="A35" s="491"/>
      <c r="B35" s="492"/>
      <c r="C35" s="497"/>
      <c r="D35" s="500" t="s">
        <v>196</v>
      </c>
      <c r="E35" s="495" t="s">
        <v>198</v>
      </c>
      <c r="F35" s="612"/>
      <c r="G35" s="493"/>
      <c r="H35" s="610"/>
      <c r="I35" s="504"/>
      <c r="J35" s="420" t="s">
        <v>36</v>
      </c>
      <c r="K35" s="417">
        <v>5</v>
      </c>
      <c r="L35" s="417">
        <v>5</v>
      </c>
      <c r="M35" s="417">
        <f>L35-K35</f>
        <v>0</v>
      </c>
      <c r="N35" s="423" t="s">
        <v>161</v>
      </c>
      <c r="O35" s="419"/>
      <c r="P35" s="347"/>
      <c r="Q35" s="300"/>
      <c r="R35" s="300"/>
      <c r="S35" s="300"/>
      <c r="T35" s="300"/>
      <c r="U35" s="300"/>
      <c r="V35" s="300"/>
    </row>
    <row r="36" spans="1:22" ht="34.5" customHeight="1" x14ac:dyDescent="0.2">
      <c r="A36" s="491"/>
      <c r="B36" s="492"/>
      <c r="C36" s="497"/>
      <c r="D36" s="501"/>
      <c r="E36" s="496"/>
      <c r="F36" s="613"/>
      <c r="G36" s="494"/>
      <c r="H36" s="725"/>
      <c r="I36" s="709"/>
      <c r="J36" s="421"/>
      <c r="K36" s="422"/>
      <c r="L36" s="422"/>
      <c r="M36" s="422"/>
      <c r="N36" s="12"/>
      <c r="O36" s="356"/>
    </row>
    <row r="37" spans="1:22" ht="17.25" customHeight="1" thickBot="1" x14ac:dyDescent="0.25">
      <c r="A37" s="120"/>
      <c r="B37" s="119"/>
      <c r="C37" s="145"/>
      <c r="D37" s="146"/>
      <c r="E37" s="147"/>
      <c r="F37" s="148"/>
      <c r="G37" s="98"/>
      <c r="H37" s="149"/>
      <c r="I37" s="150"/>
      <c r="J37" s="96" t="s">
        <v>6</v>
      </c>
      <c r="K37" s="97">
        <f>SUM(K15:K36)</f>
        <v>251</v>
      </c>
      <c r="L37" s="97">
        <f>SUM(L15:L36)</f>
        <v>251</v>
      </c>
      <c r="M37" s="97">
        <f>SUM(M15:M36)</f>
        <v>0</v>
      </c>
      <c r="N37" s="151"/>
      <c r="O37" s="152"/>
      <c r="P37" s="619"/>
      <c r="Q37" s="619"/>
      <c r="R37" s="619"/>
      <c r="S37" s="619"/>
    </row>
    <row r="38" spans="1:22" ht="16.5" customHeight="1" x14ac:dyDescent="0.2">
      <c r="A38" s="506" t="s">
        <v>5</v>
      </c>
      <c r="B38" s="544" t="s">
        <v>5</v>
      </c>
      <c r="C38" s="536" t="s">
        <v>7</v>
      </c>
      <c r="D38" s="58"/>
      <c r="E38" s="122" t="s">
        <v>80</v>
      </c>
      <c r="F38" s="180"/>
      <c r="G38" s="181"/>
      <c r="H38" s="239"/>
      <c r="I38" s="189"/>
      <c r="J38" s="190"/>
      <c r="K38" s="59"/>
      <c r="L38" s="59"/>
      <c r="M38" s="59"/>
      <c r="N38" s="60"/>
      <c r="O38" s="360"/>
      <c r="P38" s="269"/>
      <c r="Q38" s="55"/>
    </row>
    <row r="39" spans="1:22" ht="19.5" customHeight="1" x14ac:dyDescent="0.2">
      <c r="A39" s="491"/>
      <c r="B39" s="492"/>
      <c r="C39" s="497"/>
      <c r="D39" s="299" t="s">
        <v>5</v>
      </c>
      <c r="E39" s="519" t="s">
        <v>111</v>
      </c>
      <c r="F39" s="626" t="s">
        <v>62</v>
      </c>
      <c r="G39" s="624" t="s">
        <v>98</v>
      </c>
      <c r="H39" s="240">
        <v>4</v>
      </c>
      <c r="I39" s="622" t="s">
        <v>67</v>
      </c>
      <c r="J39" s="41" t="s">
        <v>36</v>
      </c>
      <c r="K39" s="18">
        <v>30</v>
      </c>
      <c r="L39" s="18">
        <v>30</v>
      </c>
      <c r="M39" s="18"/>
      <c r="N39" s="62" t="s">
        <v>49</v>
      </c>
      <c r="O39" s="254">
        <v>50</v>
      </c>
      <c r="P39" s="269"/>
      <c r="Q39" s="55"/>
    </row>
    <row r="40" spans="1:22" ht="15.75" customHeight="1" x14ac:dyDescent="0.2">
      <c r="A40" s="491"/>
      <c r="B40" s="492"/>
      <c r="C40" s="497"/>
      <c r="D40" s="319"/>
      <c r="E40" s="520"/>
      <c r="F40" s="627"/>
      <c r="G40" s="625"/>
      <c r="H40" s="241"/>
      <c r="I40" s="623"/>
      <c r="J40" s="63" t="s">
        <v>76</v>
      </c>
      <c r="K40" s="53">
        <v>10</v>
      </c>
      <c r="L40" s="53">
        <v>10</v>
      </c>
      <c r="M40" s="53"/>
      <c r="N40" s="64"/>
      <c r="O40" s="165"/>
      <c r="P40" s="269"/>
    </row>
    <row r="41" spans="1:22" ht="13.5" customHeight="1" x14ac:dyDescent="0.2">
      <c r="A41" s="297"/>
      <c r="B41" s="298"/>
      <c r="C41" s="144"/>
      <c r="D41" s="318" t="s">
        <v>7</v>
      </c>
      <c r="E41" s="617" t="s">
        <v>142</v>
      </c>
      <c r="F41" s="275"/>
      <c r="G41" s="182"/>
      <c r="H41" s="241"/>
      <c r="I41" s="623"/>
      <c r="J41" s="65"/>
      <c r="K41" s="43"/>
      <c r="L41" s="43"/>
      <c r="M41" s="43"/>
      <c r="N41" s="304"/>
      <c r="O41" s="361"/>
      <c r="P41" s="269"/>
    </row>
    <row r="42" spans="1:22" ht="24" customHeight="1" x14ac:dyDescent="0.2">
      <c r="A42" s="297"/>
      <c r="B42" s="298"/>
      <c r="C42" s="144"/>
      <c r="D42" s="299"/>
      <c r="E42" s="618"/>
      <c r="F42" s="275"/>
      <c r="G42" s="182"/>
      <c r="H42" s="241"/>
      <c r="I42" s="330"/>
      <c r="J42" s="66"/>
      <c r="K42" s="48"/>
      <c r="L42" s="48"/>
      <c r="M42" s="48"/>
      <c r="N42" s="67"/>
      <c r="O42" s="362"/>
      <c r="P42" s="269"/>
    </row>
    <row r="43" spans="1:22" ht="104.25" customHeight="1" x14ac:dyDescent="0.2">
      <c r="A43" s="297"/>
      <c r="B43" s="298"/>
      <c r="C43" s="144"/>
      <c r="D43" s="299"/>
      <c r="E43" s="123" t="s">
        <v>188</v>
      </c>
      <c r="F43" s="275"/>
      <c r="G43" s="321" t="s">
        <v>99</v>
      </c>
      <c r="H43" s="241"/>
      <c r="I43" s="330"/>
      <c r="J43" s="261" t="s">
        <v>36</v>
      </c>
      <c r="K43" s="15">
        <v>8</v>
      </c>
      <c r="L43" s="470">
        <v>8</v>
      </c>
      <c r="M43" s="425"/>
      <c r="N43" s="67" t="s">
        <v>51</v>
      </c>
      <c r="O43" s="362">
        <v>3</v>
      </c>
      <c r="P43" s="269"/>
    </row>
    <row r="44" spans="1:22" ht="23.25" customHeight="1" x14ac:dyDescent="0.2">
      <c r="A44" s="297"/>
      <c r="B44" s="298"/>
      <c r="C44" s="144"/>
      <c r="D44" s="299"/>
      <c r="E44" s="517" t="s">
        <v>138</v>
      </c>
      <c r="F44" s="275"/>
      <c r="G44" s="321"/>
      <c r="H44" s="241"/>
      <c r="I44" s="330"/>
      <c r="J44" s="260" t="s">
        <v>36</v>
      </c>
      <c r="K44" s="18">
        <v>121.8</v>
      </c>
      <c r="L44" s="18">
        <v>121.8</v>
      </c>
      <c r="M44" s="18"/>
      <c r="N44" s="303" t="s">
        <v>147</v>
      </c>
      <c r="O44" s="363"/>
      <c r="P44" s="270"/>
      <c r="T44" s="22" t="s">
        <v>183</v>
      </c>
    </row>
    <row r="45" spans="1:22" ht="18.75" customHeight="1" x14ac:dyDescent="0.2">
      <c r="A45" s="297"/>
      <c r="B45" s="298"/>
      <c r="C45" s="144"/>
      <c r="D45" s="299"/>
      <c r="E45" s="518"/>
      <c r="F45" s="275"/>
      <c r="G45" s="321"/>
      <c r="H45" s="241"/>
      <c r="I45" s="330"/>
      <c r="J45" s="61" t="s">
        <v>76</v>
      </c>
      <c r="K45" s="9">
        <v>235.2</v>
      </c>
      <c r="L45" s="9">
        <v>235.2</v>
      </c>
      <c r="M45" s="9"/>
      <c r="N45" s="303"/>
      <c r="O45" s="363"/>
      <c r="P45" s="270"/>
    </row>
    <row r="46" spans="1:22" ht="17.25" customHeight="1" x14ac:dyDescent="0.2">
      <c r="A46" s="297"/>
      <c r="B46" s="298"/>
      <c r="C46" s="144"/>
      <c r="D46" s="299"/>
      <c r="E46" s="264" t="s">
        <v>184</v>
      </c>
      <c r="F46" s="275"/>
      <c r="G46" s="321"/>
      <c r="H46" s="241"/>
      <c r="I46" s="273"/>
      <c r="J46" s="261"/>
      <c r="K46" s="15"/>
      <c r="L46" s="15"/>
      <c r="M46" s="15"/>
      <c r="N46" s="285"/>
      <c r="O46" s="364">
        <v>1</v>
      </c>
      <c r="P46" s="269"/>
      <c r="Q46" s="284"/>
    </row>
    <row r="47" spans="1:22" ht="16.5" customHeight="1" x14ac:dyDescent="0.2">
      <c r="A47" s="297"/>
      <c r="B47" s="298"/>
      <c r="C47" s="144"/>
      <c r="D47" s="299"/>
      <c r="E47" s="396" t="s">
        <v>185</v>
      </c>
      <c r="F47" s="275"/>
      <c r="G47" s="321"/>
      <c r="H47" s="241"/>
      <c r="I47" s="639"/>
      <c r="J47" s="197"/>
      <c r="K47" s="48"/>
      <c r="L47" s="48"/>
      <c r="M47" s="48"/>
      <c r="N47" s="285"/>
      <c r="O47" s="365">
        <v>1</v>
      </c>
      <c r="P47" s="269"/>
    </row>
    <row r="48" spans="1:22" ht="15.75" customHeight="1" x14ac:dyDescent="0.2">
      <c r="A48" s="297"/>
      <c r="B48" s="298"/>
      <c r="C48" s="144"/>
      <c r="D48" s="299"/>
      <c r="E48" s="397" t="s">
        <v>186</v>
      </c>
      <c r="F48" s="249"/>
      <c r="G48" s="250"/>
      <c r="H48" s="241"/>
      <c r="I48" s="640"/>
      <c r="J48" s="398"/>
      <c r="K48" s="243"/>
      <c r="L48" s="243"/>
      <c r="M48" s="243"/>
      <c r="N48" s="274"/>
      <c r="O48" s="363">
        <v>1</v>
      </c>
      <c r="P48" s="269"/>
    </row>
    <row r="49" spans="1:19" ht="27.75" customHeight="1" x14ac:dyDescent="0.2">
      <c r="A49" s="491"/>
      <c r="B49" s="492"/>
      <c r="C49" s="497"/>
      <c r="D49" s="318" t="s">
        <v>38</v>
      </c>
      <c r="E49" s="124" t="s">
        <v>88</v>
      </c>
      <c r="F49" s="532"/>
      <c r="G49" s="654" t="s">
        <v>108</v>
      </c>
      <c r="H49" s="649"/>
      <c r="I49" s="651"/>
      <c r="J49" s="14" t="s">
        <v>36</v>
      </c>
      <c r="K49" s="18">
        <v>58.4</v>
      </c>
      <c r="L49" s="18">
        <v>58.4</v>
      </c>
      <c r="M49" s="18"/>
      <c r="N49" s="647" t="s">
        <v>73</v>
      </c>
      <c r="O49" s="366">
        <v>0.8</v>
      </c>
      <c r="P49" s="269"/>
    </row>
    <row r="50" spans="1:19" ht="26.25" customHeight="1" x14ac:dyDescent="0.2">
      <c r="A50" s="491"/>
      <c r="B50" s="492"/>
      <c r="C50" s="497"/>
      <c r="D50" s="156"/>
      <c r="E50" s="306" t="s">
        <v>92</v>
      </c>
      <c r="F50" s="653"/>
      <c r="G50" s="655"/>
      <c r="H50" s="650"/>
      <c r="I50" s="652"/>
      <c r="J50" s="100"/>
      <c r="K50" s="53"/>
      <c r="L50" s="53"/>
      <c r="M50" s="53"/>
      <c r="N50" s="648"/>
      <c r="O50" s="367"/>
      <c r="P50" s="269"/>
    </row>
    <row r="51" spans="1:19" ht="17.25" customHeight="1" thickBot="1" x14ac:dyDescent="0.25">
      <c r="A51" s="120"/>
      <c r="B51" s="119"/>
      <c r="C51" s="145"/>
      <c r="D51" s="146"/>
      <c r="E51" s="147"/>
      <c r="F51" s="148"/>
      <c r="G51" s="98"/>
      <c r="H51" s="149"/>
      <c r="I51" s="150"/>
      <c r="J51" s="96" t="s">
        <v>6</v>
      </c>
      <c r="K51" s="99">
        <f>SUM(K39:K50)</f>
        <v>463.4</v>
      </c>
      <c r="L51" s="99">
        <f>SUM(L39:L50)</f>
        <v>463.4</v>
      </c>
      <c r="M51" s="471">
        <f>SUM(M39:M50)</f>
        <v>0</v>
      </c>
      <c r="N51" s="151"/>
      <c r="O51" s="152"/>
      <c r="P51" s="619"/>
      <c r="Q51" s="619"/>
      <c r="R51" s="619"/>
      <c r="S51" s="619"/>
    </row>
    <row r="52" spans="1:19" ht="13.5" thickBot="1" x14ac:dyDescent="0.25">
      <c r="A52" s="120" t="s">
        <v>5</v>
      </c>
      <c r="B52" s="69" t="s">
        <v>5</v>
      </c>
      <c r="C52" s="528" t="s">
        <v>8</v>
      </c>
      <c r="D52" s="528"/>
      <c r="E52" s="528"/>
      <c r="F52" s="528"/>
      <c r="G52" s="528"/>
      <c r="H52" s="528"/>
      <c r="I52" s="528"/>
      <c r="J52" s="528"/>
      <c r="K52" s="71">
        <f>K51+K37</f>
        <v>714.4</v>
      </c>
      <c r="L52" s="71">
        <f>L51+L37</f>
        <v>714.4</v>
      </c>
      <c r="M52" s="71">
        <f>M51+M37</f>
        <v>0</v>
      </c>
      <c r="N52" s="534"/>
      <c r="O52" s="535"/>
    </row>
    <row r="53" spans="1:19" ht="17.25" customHeight="1" thickBot="1" x14ac:dyDescent="0.25">
      <c r="A53" s="72" t="s">
        <v>5</v>
      </c>
      <c r="B53" s="73" t="s">
        <v>7</v>
      </c>
      <c r="C53" s="525" t="s">
        <v>50</v>
      </c>
      <c r="D53" s="526"/>
      <c r="E53" s="526"/>
      <c r="F53" s="526"/>
      <c r="G53" s="526"/>
      <c r="H53" s="526"/>
      <c r="I53" s="526"/>
      <c r="J53" s="526"/>
      <c r="K53" s="526"/>
      <c r="L53" s="526"/>
      <c r="M53" s="526"/>
      <c r="N53" s="526"/>
      <c r="O53" s="527"/>
    </row>
    <row r="54" spans="1:19" ht="25.5" customHeight="1" x14ac:dyDescent="0.2">
      <c r="A54" s="297" t="s">
        <v>5</v>
      </c>
      <c r="B54" s="298" t="s">
        <v>7</v>
      </c>
      <c r="C54" s="157" t="s">
        <v>5</v>
      </c>
      <c r="D54" s="74"/>
      <c r="E54" s="75" t="s">
        <v>71</v>
      </c>
      <c r="F54" s="76"/>
      <c r="G54" s="126"/>
      <c r="H54" s="128"/>
      <c r="I54" s="187"/>
      <c r="J54" s="188" t="s">
        <v>36</v>
      </c>
      <c r="K54" s="77"/>
      <c r="L54" s="77"/>
      <c r="M54" s="77"/>
      <c r="N54" s="78"/>
      <c r="O54" s="368"/>
    </row>
    <row r="55" spans="1:19" ht="27" customHeight="1" x14ac:dyDescent="0.2">
      <c r="A55" s="491"/>
      <c r="B55" s="492"/>
      <c r="C55" s="497"/>
      <c r="D55" s="500" t="s">
        <v>5</v>
      </c>
      <c r="E55" s="634" t="s">
        <v>52</v>
      </c>
      <c r="F55" s="532" t="s">
        <v>63</v>
      </c>
      <c r="G55" s="521" t="s">
        <v>100</v>
      </c>
      <c r="H55" s="636" t="s">
        <v>46</v>
      </c>
      <c r="I55" s="630" t="s">
        <v>68</v>
      </c>
      <c r="J55" s="283" t="s">
        <v>36</v>
      </c>
      <c r="K55" s="43">
        <v>32</v>
      </c>
      <c r="L55" s="43">
        <v>32</v>
      </c>
      <c r="M55" s="43"/>
      <c r="N55" s="327" t="s">
        <v>104</v>
      </c>
      <c r="O55" s="125">
        <v>80</v>
      </c>
      <c r="P55" s="269"/>
    </row>
    <row r="56" spans="1:19" ht="21" customHeight="1" x14ac:dyDescent="0.2">
      <c r="A56" s="491"/>
      <c r="B56" s="492"/>
      <c r="C56" s="497"/>
      <c r="D56" s="501"/>
      <c r="E56" s="635"/>
      <c r="F56" s="532"/>
      <c r="G56" s="522"/>
      <c r="H56" s="637"/>
      <c r="I56" s="630"/>
      <c r="J56" s="227"/>
      <c r="K56" s="53"/>
      <c r="L56" s="53"/>
      <c r="M56" s="53"/>
      <c r="N56" s="328" t="s">
        <v>53</v>
      </c>
      <c r="O56" s="165">
        <v>5</v>
      </c>
      <c r="P56" s="269"/>
    </row>
    <row r="57" spans="1:19" ht="65.25" customHeight="1" x14ac:dyDescent="0.2">
      <c r="A57" s="297"/>
      <c r="B57" s="298"/>
      <c r="C57" s="317"/>
      <c r="D57" s="319" t="s">
        <v>7</v>
      </c>
      <c r="E57" s="19" t="s">
        <v>94</v>
      </c>
      <c r="F57" s="305"/>
      <c r="G57" s="127" t="s">
        <v>101</v>
      </c>
      <c r="H57" s="320"/>
      <c r="I57" s="337"/>
      <c r="J57" s="79" t="s">
        <v>36</v>
      </c>
      <c r="K57" s="422">
        <v>7</v>
      </c>
      <c r="L57" s="422">
        <v>7</v>
      </c>
      <c r="M57" s="422"/>
      <c r="N57" s="10" t="s">
        <v>107</v>
      </c>
      <c r="O57" s="369">
        <v>2</v>
      </c>
      <c r="P57" s="269"/>
    </row>
    <row r="58" spans="1:19" ht="17.25" customHeight="1" x14ac:dyDescent="0.2">
      <c r="A58" s="491"/>
      <c r="B58" s="492"/>
      <c r="C58" s="497"/>
      <c r="D58" s="318" t="s">
        <v>38</v>
      </c>
      <c r="E58" s="509" t="s">
        <v>89</v>
      </c>
      <c r="F58" s="305"/>
      <c r="G58" s="523" t="s">
        <v>109</v>
      </c>
      <c r="H58" s="320"/>
      <c r="I58" s="630"/>
      <c r="J58" s="80" t="s">
        <v>36</v>
      </c>
      <c r="K58" s="417">
        <v>0</v>
      </c>
      <c r="L58" s="417">
        <v>0</v>
      </c>
      <c r="M58" s="417"/>
      <c r="N58" s="16" t="s">
        <v>105</v>
      </c>
      <c r="O58" s="473" t="s">
        <v>204</v>
      </c>
      <c r="P58" s="269"/>
    </row>
    <row r="59" spans="1:19" ht="30" customHeight="1" x14ac:dyDescent="0.2">
      <c r="A59" s="491"/>
      <c r="B59" s="492"/>
      <c r="C59" s="497"/>
      <c r="D59" s="319"/>
      <c r="E59" s="533"/>
      <c r="F59" s="305"/>
      <c r="G59" s="524"/>
      <c r="H59" s="320"/>
      <c r="I59" s="630"/>
      <c r="J59" s="79"/>
      <c r="K59" s="422"/>
      <c r="L59" s="422"/>
      <c r="M59" s="422"/>
      <c r="N59" s="472"/>
      <c r="O59" s="369"/>
      <c r="P59" s="311"/>
    </row>
    <row r="60" spans="1:19" ht="48" customHeight="1" x14ac:dyDescent="0.2">
      <c r="A60" s="297"/>
      <c r="B60" s="298"/>
      <c r="C60" s="158"/>
      <c r="D60" s="56" t="s">
        <v>39</v>
      </c>
      <c r="E60" s="406" t="s">
        <v>113</v>
      </c>
      <c r="F60" s="334"/>
      <c r="G60" s="335" t="s">
        <v>141</v>
      </c>
      <c r="H60" s="407"/>
      <c r="I60" s="333"/>
      <c r="J60" s="79" t="s">
        <v>36</v>
      </c>
      <c r="K60" s="142">
        <f>25+7</f>
        <v>32</v>
      </c>
      <c r="L60" s="142">
        <f>25+7</f>
        <v>32</v>
      </c>
      <c r="M60" s="142"/>
      <c r="N60" s="155" t="s">
        <v>121</v>
      </c>
      <c r="O60" s="154">
        <v>100</v>
      </c>
      <c r="P60" s="269"/>
    </row>
    <row r="61" spans="1:19" ht="17.25" customHeight="1" thickBot="1" x14ac:dyDescent="0.25">
      <c r="A61" s="120"/>
      <c r="B61" s="119"/>
      <c r="C61" s="145"/>
      <c r="D61" s="146"/>
      <c r="E61" s="147"/>
      <c r="F61" s="148"/>
      <c r="G61" s="98"/>
      <c r="H61" s="149"/>
      <c r="I61" s="150"/>
      <c r="J61" s="96" t="s">
        <v>6</v>
      </c>
      <c r="K61" s="121">
        <f>SUM(K55:K60)</f>
        <v>71</v>
      </c>
      <c r="L61" s="121">
        <f>SUM(L55:L60)</f>
        <v>71</v>
      </c>
      <c r="M61" s="121">
        <f>SUM(M55:M60)</f>
        <v>0</v>
      </c>
      <c r="N61" s="151"/>
      <c r="O61" s="152"/>
      <c r="P61" s="619"/>
      <c r="Q61" s="619"/>
      <c r="R61" s="619"/>
      <c r="S61" s="619"/>
    </row>
    <row r="62" spans="1:19" ht="13.5" thickBot="1" x14ac:dyDescent="0.25">
      <c r="A62" s="81" t="s">
        <v>5</v>
      </c>
      <c r="B62" s="73" t="s">
        <v>7</v>
      </c>
      <c r="C62" s="528" t="s">
        <v>8</v>
      </c>
      <c r="D62" s="528"/>
      <c r="E62" s="528"/>
      <c r="F62" s="528"/>
      <c r="G62" s="528"/>
      <c r="H62" s="528"/>
      <c r="I62" s="528"/>
      <c r="J62" s="528"/>
      <c r="K62" s="82">
        <f>K61</f>
        <v>71</v>
      </c>
      <c r="L62" s="82">
        <f>L61</f>
        <v>71</v>
      </c>
      <c r="M62" s="82">
        <f>M61</f>
        <v>0</v>
      </c>
      <c r="N62" s="534"/>
      <c r="O62" s="535"/>
    </row>
    <row r="63" spans="1:19" ht="17.25" customHeight="1" thickBot="1" x14ac:dyDescent="0.25">
      <c r="A63" s="72" t="s">
        <v>5</v>
      </c>
      <c r="B63" s="73" t="s">
        <v>38</v>
      </c>
      <c r="C63" s="529" t="s">
        <v>173</v>
      </c>
      <c r="D63" s="530"/>
      <c r="E63" s="530"/>
      <c r="F63" s="530"/>
      <c r="G63" s="530"/>
      <c r="H63" s="530"/>
      <c r="I63" s="530"/>
      <c r="J63" s="530"/>
      <c r="K63" s="530"/>
      <c r="L63" s="530"/>
      <c r="M63" s="530"/>
      <c r="N63" s="530"/>
      <c r="O63" s="531"/>
    </row>
    <row r="64" spans="1:19" ht="28.5" customHeight="1" x14ac:dyDescent="0.2">
      <c r="A64" s="446" t="s">
        <v>5</v>
      </c>
      <c r="B64" s="441" t="s">
        <v>38</v>
      </c>
      <c r="C64" s="172" t="s">
        <v>5</v>
      </c>
      <c r="D64" s="83"/>
      <c r="E64" s="84" t="s">
        <v>74</v>
      </c>
      <c r="F64" s="85"/>
      <c r="G64" s="186"/>
      <c r="H64" s="160"/>
      <c r="I64" s="161"/>
      <c r="J64" s="86"/>
      <c r="K64" s="87"/>
      <c r="L64" s="87"/>
      <c r="M64" s="87"/>
      <c r="N64" s="383"/>
      <c r="O64" s="370"/>
      <c r="P64" s="269"/>
    </row>
    <row r="65" spans="1:33" ht="31.5" customHeight="1" x14ac:dyDescent="0.2">
      <c r="A65" s="438"/>
      <c r="B65" s="440"/>
      <c r="C65" s="445"/>
      <c r="D65" s="89" t="s">
        <v>5</v>
      </c>
      <c r="E65" s="183" t="s">
        <v>54</v>
      </c>
      <c r="F65" s="88"/>
      <c r="G65" s="439" t="s">
        <v>102</v>
      </c>
      <c r="H65" s="449" t="s">
        <v>46</v>
      </c>
      <c r="I65" s="447" t="s">
        <v>66</v>
      </c>
      <c r="J65" s="90" t="s">
        <v>36</v>
      </c>
      <c r="K65" s="474">
        <v>6</v>
      </c>
      <c r="L65" s="474">
        <v>6</v>
      </c>
      <c r="M65" s="474"/>
      <c r="N65" s="384" t="s">
        <v>57</v>
      </c>
      <c r="O65" s="371">
        <v>3</v>
      </c>
      <c r="P65" s="269"/>
    </row>
    <row r="66" spans="1:33" ht="18" customHeight="1" x14ac:dyDescent="0.2">
      <c r="A66" s="438"/>
      <c r="B66" s="440"/>
      <c r="C66" s="445"/>
      <c r="D66" s="442" t="s">
        <v>7</v>
      </c>
      <c r="E66" s="509" t="s">
        <v>81</v>
      </c>
      <c r="F66" s="507" t="s">
        <v>72</v>
      </c>
      <c r="G66" s="624" t="s">
        <v>103</v>
      </c>
      <c r="H66" s="449"/>
      <c r="I66" s="244"/>
      <c r="J66" s="164" t="s">
        <v>172</v>
      </c>
      <c r="K66" s="141">
        <v>33.700000000000003</v>
      </c>
      <c r="L66" s="141">
        <f>33.7</f>
        <v>33.700000000000003</v>
      </c>
      <c r="M66" s="141"/>
      <c r="N66" s="385" t="s">
        <v>58</v>
      </c>
      <c r="O66" s="179">
        <v>1</v>
      </c>
      <c r="P66" s="269"/>
    </row>
    <row r="67" spans="1:33" ht="21" customHeight="1" x14ac:dyDescent="0.2">
      <c r="A67" s="438"/>
      <c r="B67" s="440"/>
      <c r="C67" s="159"/>
      <c r="D67" s="442"/>
      <c r="E67" s="510"/>
      <c r="F67" s="508"/>
      <c r="G67" s="645"/>
      <c r="H67" s="449"/>
      <c r="I67" s="244"/>
      <c r="J67" s="68" t="s">
        <v>36</v>
      </c>
      <c r="K67" s="142">
        <v>2</v>
      </c>
      <c r="L67" s="142">
        <v>2</v>
      </c>
      <c r="M67" s="142"/>
      <c r="N67" s="386"/>
      <c r="O67" s="369"/>
      <c r="P67" s="269"/>
    </row>
    <row r="68" spans="1:33" ht="18" customHeight="1" x14ac:dyDescent="0.2">
      <c r="A68" s="438"/>
      <c r="B68" s="440"/>
      <c r="C68" s="159"/>
      <c r="D68" s="442" t="s">
        <v>38</v>
      </c>
      <c r="E68" s="628" t="s">
        <v>114</v>
      </c>
      <c r="F68" s="91"/>
      <c r="G68" s="646" t="s">
        <v>155</v>
      </c>
      <c r="H68" s="449"/>
      <c r="I68" s="245"/>
      <c r="J68" s="164" t="s">
        <v>172</v>
      </c>
      <c r="K68" s="141">
        <v>14.4</v>
      </c>
      <c r="L68" s="141">
        <v>14.4</v>
      </c>
      <c r="M68" s="141"/>
      <c r="N68" s="247" t="s">
        <v>58</v>
      </c>
      <c r="O68" s="179">
        <v>1</v>
      </c>
      <c r="P68" s="269"/>
    </row>
    <row r="69" spans="1:33" ht="20.25" customHeight="1" x14ac:dyDescent="0.2">
      <c r="A69" s="438"/>
      <c r="B69" s="440"/>
      <c r="C69" s="159"/>
      <c r="D69" s="442"/>
      <c r="E69" s="629"/>
      <c r="F69" s="246"/>
      <c r="G69" s="645"/>
      <c r="H69" s="449"/>
      <c r="I69" s="245"/>
      <c r="J69" s="68"/>
      <c r="K69" s="142"/>
      <c r="L69" s="142"/>
      <c r="M69" s="142"/>
      <c r="N69" s="248"/>
      <c r="O69" s="369"/>
      <c r="P69" s="269"/>
    </row>
    <row r="70" spans="1:33" ht="43.5" customHeight="1" x14ac:dyDescent="0.2">
      <c r="A70" s="438"/>
      <c r="B70" s="440"/>
      <c r="C70" s="159"/>
      <c r="D70" s="89" t="s">
        <v>39</v>
      </c>
      <c r="E70" s="415" t="s">
        <v>170</v>
      </c>
      <c r="F70" s="91"/>
      <c r="G70" s="199"/>
      <c r="H70" s="449"/>
      <c r="I70" s="448"/>
      <c r="J70" s="200" t="s">
        <v>36</v>
      </c>
      <c r="K70" s="475">
        <v>10</v>
      </c>
      <c r="L70" s="475">
        <v>10</v>
      </c>
      <c r="M70" s="475"/>
      <c r="N70" s="247" t="s">
        <v>162</v>
      </c>
      <c r="O70" s="179">
        <v>1</v>
      </c>
      <c r="P70" s="269"/>
    </row>
    <row r="71" spans="1:33" ht="43.5" customHeight="1" x14ac:dyDescent="0.2">
      <c r="A71" s="438"/>
      <c r="B71" s="440"/>
      <c r="C71" s="159"/>
      <c r="D71" s="89" t="s">
        <v>40</v>
      </c>
      <c r="E71" s="20" t="s">
        <v>171</v>
      </c>
      <c r="F71" s="204"/>
      <c r="G71" s="199"/>
      <c r="H71" s="449"/>
      <c r="I71" s="448"/>
      <c r="J71" s="200" t="s">
        <v>36</v>
      </c>
      <c r="K71" s="475">
        <v>10</v>
      </c>
      <c r="L71" s="475">
        <v>10</v>
      </c>
      <c r="M71" s="475"/>
      <c r="N71" s="387" t="s">
        <v>163</v>
      </c>
      <c r="O71" s="154">
        <v>1</v>
      </c>
      <c r="P71" s="269"/>
      <c r="Q71" s="284"/>
      <c r="R71" s="284"/>
    </row>
    <row r="72" spans="1:33" ht="12.75" customHeight="1" x14ac:dyDescent="0.2">
      <c r="A72" s="438"/>
      <c r="B72" s="440"/>
      <c r="C72" s="445"/>
      <c r="D72" s="442" t="s">
        <v>41</v>
      </c>
      <c r="E72" s="342" t="s">
        <v>82</v>
      </c>
      <c r="F72" s="91"/>
      <c r="G72" s="547" t="s">
        <v>156</v>
      </c>
      <c r="H72" s="449"/>
      <c r="I72" s="550"/>
      <c r="J72" s="14"/>
      <c r="K72" s="5"/>
      <c r="L72" s="5"/>
      <c r="M72" s="5"/>
      <c r="N72" s="388"/>
      <c r="O72" s="143"/>
      <c r="P72" s="269"/>
    </row>
    <row r="73" spans="1:33" ht="25.5" customHeight="1" x14ac:dyDescent="0.2">
      <c r="A73" s="438"/>
      <c r="B73" s="440"/>
      <c r="C73" s="159"/>
      <c r="D73" s="442"/>
      <c r="E73" s="342" t="s">
        <v>84</v>
      </c>
      <c r="F73" s="91"/>
      <c r="G73" s="548"/>
      <c r="H73" s="449"/>
      <c r="I73" s="550"/>
      <c r="J73" s="14" t="s">
        <v>36</v>
      </c>
      <c r="K73" s="5">
        <v>12</v>
      </c>
      <c r="L73" s="5">
        <v>12</v>
      </c>
      <c r="M73" s="5"/>
      <c r="N73" s="388" t="s">
        <v>83</v>
      </c>
      <c r="O73" s="143">
        <v>1</v>
      </c>
      <c r="P73" s="269"/>
    </row>
    <row r="74" spans="1:33" ht="25.5" customHeight="1" x14ac:dyDescent="0.2">
      <c r="A74" s="438"/>
      <c r="B74" s="440"/>
      <c r="C74" s="159"/>
      <c r="D74" s="442"/>
      <c r="E74" s="342" t="s">
        <v>55</v>
      </c>
      <c r="F74" s="203"/>
      <c r="G74" s="549"/>
      <c r="H74" s="449"/>
      <c r="I74" s="550"/>
      <c r="J74" s="14"/>
      <c r="K74" s="5"/>
      <c r="L74" s="5"/>
      <c r="M74" s="5"/>
      <c r="N74" s="388" t="s">
        <v>56</v>
      </c>
      <c r="O74" s="143">
        <v>200</v>
      </c>
      <c r="P74" s="269"/>
    </row>
    <row r="75" spans="1:33" ht="33" customHeight="1" x14ac:dyDescent="0.2">
      <c r="A75" s="438"/>
      <c r="B75" s="440"/>
      <c r="C75" s="159"/>
      <c r="D75" s="89" t="s">
        <v>60</v>
      </c>
      <c r="E75" s="20" t="s">
        <v>87</v>
      </c>
      <c r="F75" s="204"/>
      <c r="G75" s="201" t="s">
        <v>110</v>
      </c>
      <c r="H75" s="449"/>
      <c r="I75" s="551"/>
      <c r="J75" s="200" t="s">
        <v>36</v>
      </c>
      <c r="K75" s="475">
        <v>18</v>
      </c>
      <c r="L75" s="475">
        <f>5+13</f>
        <v>18</v>
      </c>
      <c r="M75" s="475"/>
      <c r="N75" s="202" t="s">
        <v>106</v>
      </c>
      <c r="O75" s="476" t="s">
        <v>205</v>
      </c>
      <c r="P75" s="269"/>
    </row>
    <row r="76" spans="1:33" ht="45" customHeight="1" x14ac:dyDescent="0.2">
      <c r="A76" s="505"/>
      <c r="B76" s="545"/>
      <c r="C76" s="546"/>
      <c r="D76" s="443" t="s">
        <v>77</v>
      </c>
      <c r="E76" s="495" t="s">
        <v>146</v>
      </c>
      <c r="F76" s="632" t="s">
        <v>126</v>
      </c>
      <c r="G76" s="641" t="s">
        <v>159</v>
      </c>
      <c r="H76" s="643" t="s">
        <v>115</v>
      </c>
      <c r="I76" s="620" t="s">
        <v>127</v>
      </c>
      <c r="J76" s="164" t="s">
        <v>36</v>
      </c>
      <c r="K76" s="141">
        <v>30</v>
      </c>
      <c r="L76" s="141">
        <v>30</v>
      </c>
      <c r="M76" s="141"/>
      <c r="N76" s="479" t="s">
        <v>207</v>
      </c>
      <c r="O76" s="179">
        <v>1</v>
      </c>
      <c r="P76" s="269"/>
    </row>
    <row r="77" spans="1:33" ht="15" customHeight="1" x14ac:dyDescent="0.2">
      <c r="A77" s="505"/>
      <c r="B77" s="545"/>
      <c r="C77" s="546"/>
      <c r="D77" s="444"/>
      <c r="E77" s="631"/>
      <c r="F77" s="633"/>
      <c r="G77" s="642"/>
      <c r="H77" s="644"/>
      <c r="I77" s="621"/>
      <c r="J77" s="68"/>
      <c r="K77" s="142"/>
      <c r="L77" s="142"/>
      <c r="M77" s="142"/>
      <c r="N77" s="477"/>
      <c r="O77" s="369"/>
      <c r="P77" s="269"/>
    </row>
    <row r="78" spans="1:33" ht="17.25" customHeight="1" thickBot="1" x14ac:dyDescent="0.25">
      <c r="A78" s="120"/>
      <c r="B78" s="119"/>
      <c r="C78" s="145"/>
      <c r="D78" s="146"/>
      <c r="E78" s="147"/>
      <c r="F78" s="148"/>
      <c r="G78" s="98"/>
      <c r="H78" s="149"/>
      <c r="I78" s="150"/>
      <c r="J78" s="96" t="s">
        <v>6</v>
      </c>
      <c r="K78" s="99">
        <f>SUM(K65:K77)</f>
        <v>136.1</v>
      </c>
      <c r="L78" s="99">
        <f>SUM(L65:L77)</f>
        <v>136.1</v>
      </c>
      <c r="M78" s="471">
        <f>SUM(M65:M77)</f>
        <v>0</v>
      </c>
      <c r="N78" s="390"/>
      <c r="O78" s="152"/>
      <c r="P78" s="619"/>
      <c r="Q78" s="619"/>
      <c r="R78" s="619"/>
      <c r="S78" s="619"/>
    </row>
    <row r="79" spans="1:33" ht="27.75" customHeight="1" x14ac:dyDescent="0.2">
      <c r="A79" s="301" t="s">
        <v>5</v>
      </c>
      <c r="B79" s="302" t="s">
        <v>38</v>
      </c>
      <c r="C79" s="172" t="s">
        <v>7</v>
      </c>
      <c r="D79" s="92"/>
      <c r="E79" s="210" t="s">
        <v>137</v>
      </c>
      <c r="F79" s="163" t="s">
        <v>72</v>
      </c>
      <c r="G79" s="170"/>
      <c r="H79" s="160"/>
      <c r="I79" s="224"/>
      <c r="J79" s="382"/>
      <c r="K79" s="162"/>
      <c r="L79" s="162"/>
      <c r="M79" s="162"/>
      <c r="N79" s="228"/>
      <c r="O79" s="373"/>
      <c r="P79" s="271"/>
      <c r="Q79" s="300"/>
      <c r="R79" s="300"/>
      <c r="S79" s="300"/>
      <c r="T79" s="288"/>
      <c r="U79" s="94"/>
      <c r="V79" s="94"/>
      <c r="W79" s="94"/>
      <c r="X79" s="300"/>
      <c r="Y79" s="300"/>
      <c r="Z79" s="300"/>
      <c r="AA79" s="300"/>
      <c r="AB79" s="300"/>
      <c r="AC79" s="300"/>
      <c r="AD79" s="300"/>
      <c r="AE79" s="300"/>
      <c r="AF79" s="300"/>
      <c r="AG79" s="300"/>
    </row>
    <row r="80" spans="1:33" ht="38.25" customHeight="1" x14ac:dyDescent="0.2">
      <c r="A80" s="307"/>
      <c r="B80" s="308"/>
      <c r="C80" s="313"/>
      <c r="D80" s="89" t="s">
        <v>5</v>
      </c>
      <c r="E80" s="211" t="s">
        <v>124</v>
      </c>
      <c r="F80" s="212"/>
      <c r="G80" s="213" t="s">
        <v>157</v>
      </c>
      <c r="H80" s="166" t="s">
        <v>46</v>
      </c>
      <c r="I80" s="225" t="s">
        <v>66</v>
      </c>
      <c r="J80" s="90" t="s">
        <v>36</v>
      </c>
      <c r="K80" s="50">
        <v>100</v>
      </c>
      <c r="L80" s="50">
        <v>100</v>
      </c>
      <c r="M80" s="50"/>
      <c r="N80" s="229" t="s">
        <v>145</v>
      </c>
      <c r="O80" s="165">
        <v>3</v>
      </c>
      <c r="P80" s="269"/>
    </row>
    <row r="81" spans="1:33" s="135" customFormat="1" ht="29.25" customHeight="1" x14ac:dyDescent="0.2">
      <c r="A81" s="195"/>
      <c r="B81" s="208"/>
      <c r="C81" s="209"/>
      <c r="D81" s="214" t="s">
        <v>7</v>
      </c>
      <c r="E81" s="196" t="s">
        <v>187</v>
      </c>
      <c r="F81" s="215"/>
      <c r="G81" s="216"/>
      <c r="H81" s="217">
        <v>1</v>
      </c>
      <c r="I81" s="226" t="s">
        <v>166</v>
      </c>
      <c r="J81" s="253" t="s">
        <v>36</v>
      </c>
      <c r="K81" s="141">
        <v>127.1</v>
      </c>
      <c r="L81" s="478">
        <f>128-0.9</f>
        <v>127.1</v>
      </c>
      <c r="M81" s="424"/>
      <c r="N81" s="251" t="s">
        <v>182</v>
      </c>
      <c r="O81" s="374">
        <v>300</v>
      </c>
      <c r="P81" s="272"/>
    </row>
    <row r="82" spans="1:33" s="135" customFormat="1" ht="28.5" customHeight="1" x14ac:dyDescent="0.2">
      <c r="A82" s="195"/>
      <c r="B82" s="208"/>
      <c r="C82" s="209"/>
      <c r="D82" s="218"/>
      <c r="E82" s="343"/>
      <c r="F82" s="219"/>
      <c r="G82" s="220"/>
      <c r="H82" s="221"/>
      <c r="I82" s="344"/>
      <c r="J82" s="286"/>
      <c r="K82" s="142"/>
      <c r="L82" s="142"/>
      <c r="M82" s="142"/>
      <c r="N82" s="252" t="s">
        <v>176</v>
      </c>
      <c r="O82" s="375">
        <v>265</v>
      </c>
      <c r="P82" s="272"/>
    </row>
    <row r="83" spans="1:33" ht="27" customHeight="1" x14ac:dyDescent="0.2">
      <c r="A83" s="307"/>
      <c r="B83" s="308"/>
      <c r="C83" s="159"/>
      <c r="D83" s="322" t="s">
        <v>38</v>
      </c>
      <c r="E83" s="539" t="s">
        <v>179</v>
      </c>
      <c r="F83" s="292"/>
      <c r="G83" s="542" t="s">
        <v>157</v>
      </c>
      <c r="H83" s="312" t="s">
        <v>64</v>
      </c>
      <c r="I83" s="324" t="s">
        <v>86</v>
      </c>
      <c r="J83" s="14" t="s">
        <v>172</v>
      </c>
      <c r="K83" s="5">
        <v>47</v>
      </c>
      <c r="L83" s="5">
        <v>47</v>
      </c>
      <c r="M83" s="5"/>
      <c r="N83" s="174" t="s">
        <v>180</v>
      </c>
      <c r="O83" s="409">
        <v>48.8</v>
      </c>
      <c r="P83" s="638"/>
      <c r="Q83" s="638"/>
      <c r="R83" s="638"/>
      <c r="S83" s="638"/>
      <c r="T83" s="288"/>
      <c r="U83" s="94"/>
      <c r="V83" s="94"/>
      <c r="W83" s="94"/>
      <c r="X83" s="300"/>
      <c r="Y83" s="300"/>
      <c r="Z83" s="300"/>
      <c r="AA83" s="300"/>
      <c r="AB83" s="300"/>
      <c r="AC83" s="300"/>
      <c r="AD83" s="300"/>
      <c r="AE83" s="300"/>
      <c r="AF83" s="300"/>
      <c r="AG83" s="300"/>
    </row>
    <row r="84" spans="1:33" ht="36.75" customHeight="1" x14ac:dyDescent="0.2">
      <c r="A84" s="307"/>
      <c r="B84" s="308"/>
      <c r="C84" s="159"/>
      <c r="D84" s="309"/>
      <c r="E84" s="540"/>
      <c r="F84" s="289"/>
      <c r="G84" s="543"/>
      <c r="H84" s="295"/>
      <c r="I84" s="314"/>
      <c r="J84" s="14"/>
      <c r="K84" s="45"/>
      <c r="L84" s="45"/>
      <c r="M84" s="45"/>
      <c r="N84" s="391" t="s">
        <v>123</v>
      </c>
      <c r="O84" s="254">
        <v>100</v>
      </c>
      <c r="P84" s="271"/>
      <c r="Q84" s="288"/>
      <c r="R84" s="288"/>
      <c r="S84" s="288"/>
      <c r="T84" s="288"/>
      <c r="U84" s="94"/>
      <c r="V84" s="94"/>
      <c r="W84" s="94"/>
      <c r="X84" s="300"/>
      <c r="Y84" s="300"/>
      <c r="Z84" s="300"/>
      <c r="AA84" s="300"/>
      <c r="AB84" s="300"/>
      <c r="AC84" s="300"/>
      <c r="AD84" s="300"/>
      <c r="AE84" s="300"/>
      <c r="AF84" s="300"/>
      <c r="AG84" s="300"/>
    </row>
    <row r="85" spans="1:33" s="21" customFormat="1" ht="10.5" customHeight="1" x14ac:dyDescent="0.2">
      <c r="A85" s="307"/>
      <c r="B85" s="308"/>
      <c r="C85" s="159"/>
      <c r="D85" s="323"/>
      <c r="E85" s="541"/>
      <c r="F85" s="191"/>
      <c r="G85" s="192"/>
      <c r="H85" s="184"/>
      <c r="I85" s="185"/>
      <c r="J85" s="193"/>
      <c r="K85" s="95"/>
      <c r="L85" s="95"/>
      <c r="M85" s="95"/>
      <c r="N85" s="408"/>
      <c r="O85" s="376"/>
      <c r="P85" s="619"/>
      <c r="Q85" s="619"/>
      <c r="R85" s="619"/>
      <c r="S85" s="619"/>
    </row>
    <row r="86" spans="1:33" ht="17.25" customHeight="1" thickBot="1" x14ac:dyDescent="0.25">
      <c r="A86" s="236"/>
      <c r="B86" s="237"/>
      <c r="C86" s="238"/>
      <c r="D86" s="167"/>
      <c r="E86" s="410"/>
      <c r="F86" s="411"/>
      <c r="G86" s="412"/>
      <c r="H86" s="149"/>
      <c r="I86" s="150"/>
      <c r="J86" s="96" t="s">
        <v>6</v>
      </c>
      <c r="K86" s="99">
        <f>SUM(K80:K84)</f>
        <v>274.10000000000002</v>
      </c>
      <c r="L86" s="99">
        <f>SUM(L80:L84)</f>
        <v>274.10000000000002</v>
      </c>
      <c r="M86" s="99">
        <f>SUM(M80:M84)</f>
        <v>0</v>
      </c>
      <c r="N86" s="390"/>
      <c r="O86" s="152"/>
    </row>
    <row r="87" spans="1:33" ht="18" customHeight="1" x14ac:dyDescent="0.2">
      <c r="A87" s="491" t="s">
        <v>5</v>
      </c>
      <c r="B87" s="492" t="s">
        <v>38</v>
      </c>
      <c r="C87" s="589" t="s">
        <v>38</v>
      </c>
      <c r="D87" s="589"/>
      <c r="E87" s="256" t="s">
        <v>175</v>
      </c>
      <c r="F87" s="483" t="s">
        <v>116</v>
      </c>
      <c r="G87" s="484" t="s">
        <v>158</v>
      </c>
      <c r="H87" s="485" t="s">
        <v>46</v>
      </c>
      <c r="I87" s="487" t="s">
        <v>66</v>
      </c>
      <c r="J87" s="14" t="s">
        <v>172</v>
      </c>
      <c r="K87" s="45">
        <v>9.8000000000000007</v>
      </c>
      <c r="L87" s="45">
        <v>9.8000000000000007</v>
      </c>
      <c r="M87" s="45"/>
      <c r="N87" s="392" t="s">
        <v>117</v>
      </c>
      <c r="O87" s="377">
        <v>2</v>
      </c>
      <c r="P87" s="269"/>
    </row>
    <row r="88" spans="1:33" ht="14.25" customHeight="1" x14ac:dyDescent="0.2">
      <c r="A88" s="491"/>
      <c r="B88" s="492"/>
      <c r="C88" s="589"/>
      <c r="D88" s="589"/>
      <c r="E88" s="256"/>
      <c r="F88" s="483"/>
      <c r="G88" s="484"/>
      <c r="H88" s="486"/>
      <c r="I88" s="488"/>
      <c r="J88" s="258"/>
      <c r="K88" s="47"/>
      <c r="L88" s="47"/>
      <c r="M88" s="47"/>
      <c r="N88" s="393"/>
      <c r="O88" s="365"/>
      <c r="P88" s="269"/>
    </row>
    <row r="89" spans="1:33" ht="26.25" customHeight="1" x14ac:dyDescent="0.2">
      <c r="A89" s="307"/>
      <c r="B89" s="308"/>
      <c r="C89" s="232"/>
      <c r="D89" s="309"/>
      <c r="E89" s="256"/>
      <c r="F89" s="340"/>
      <c r="G89" s="341"/>
      <c r="H89" s="295" t="s">
        <v>181</v>
      </c>
      <c r="I89" s="235" t="s">
        <v>174</v>
      </c>
      <c r="J89" s="242" t="s">
        <v>36</v>
      </c>
      <c r="K89" s="243"/>
      <c r="L89" s="427"/>
      <c r="M89" s="427"/>
      <c r="N89" s="394" t="s">
        <v>177</v>
      </c>
      <c r="O89" s="426"/>
      <c r="P89" s="269"/>
    </row>
    <row r="90" spans="1:33" ht="13.5" customHeight="1" x14ac:dyDescent="0.2">
      <c r="A90" s="276"/>
      <c r="B90" s="277"/>
      <c r="C90" s="233"/>
      <c r="D90" s="278"/>
      <c r="E90" s="279"/>
      <c r="F90" s="280"/>
      <c r="G90" s="281"/>
      <c r="H90" s="332"/>
      <c r="I90" s="234"/>
      <c r="J90" s="231" t="s">
        <v>6</v>
      </c>
      <c r="K90" s="428">
        <f>SUM(K87:K89)</f>
        <v>9.8000000000000007</v>
      </c>
      <c r="L90" s="428">
        <f>SUM(L87:L89)</f>
        <v>9.8000000000000007</v>
      </c>
      <c r="M90" s="428">
        <f>SUM(M87:M89)</f>
        <v>0</v>
      </c>
      <c r="N90" s="395"/>
      <c r="O90" s="165"/>
    </row>
    <row r="91" spans="1:33" ht="14.25" customHeight="1" thickBot="1" x14ac:dyDescent="0.25">
      <c r="A91" s="236" t="s">
        <v>5</v>
      </c>
      <c r="B91" s="119" t="s">
        <v>38</v>
      </c>
      <c r="C91" s="537" t="s">
        <v>8</v>
      </c>
      <c r="D91" s="538"/>
      <c r="E91" s="538"/>
      <c r="F91" s="538"/>
      <c r="G91" s="538"/>
      <c r="H91" s="538"/>
      <c r="I91" s="538"/>
      <c r="J91" s="538"/>
      <c r="K91" s="70">
        <f>K86+K78+K90</f>
        <v>420</v>
      </c>
      <c r="L91" s="70">
        <f>L86+L78+L90</f>
        <v>420</v>
      </c>
      <c r="M91" s="70">
        <f>M86+M78+M90</f>
        <v>0</v>
      </c>
      <c r="N91" s="489"/>
      <c r="O91" s="490"/>
      <c r="S91" s="55"/>
    </row>
    <row r="92" spans="1:33" ht="14.25" customHeight="1" thickBot="1" x14ac:dyDescent="0.25">
      <c r="A92" s="72" t="s">
        <v>5</v>
      </c>
      <c r="B92" s="515" t="s">
        <v>9</v>
      </c>
      <c r="C92" s="516"/>
      <c r="D92" s="516"/>
      <c r="E92" s="516"/>
      <c r="F92" s="516"/>
      <c r="G92" s="516"/>
      <c r="H92" s="516"/>
      <c r="I92" s="516"/>
      <c r="J92" s="516"/>
      <c r="K92" s="101">
        <f>K91+K62+K52</f>
        <v>1205.4000000000001</v>
      </c>
      <c r="L92" s="101">
        <f>L91+L62+L52</f>
        <v>1205.4000000000001</v>
      </c>
      <c r="M92" s="101">
        <f>M91+M62+M52</f>
        <v>0</v>
      </c>
      <c r="N92" s="511"/>
      <c r="O92" s="512"/>
    </row>
    <row r="93" spans="1:33" ht="14.25" customHeight="1" thickBot="1" x14ac:dyDescent="0.25">
      <c r="A93" s="102" t="s">
        <v>5</v>
      </c>
      <c r="B93" s="513" t="s">
        <v>31</v>
      </c>
      <c r="C93" s="514"/>
      <c r="D93" s="514"/>
      <c r="E93" s="514"/>
      <c r="F93" s="514"/>
      <c r="G93" s="514"/>
      <c r="H93" s="514"/>
      <c r="I93" s="514"/>
      <c r="J93" s="514"/>
      <c r="K93" s="103">
        <f t="shared" ref="K93:L93" si="0">K92</f>
        <v>1205.4000000000001</v>
      </c>
      <c r="L93" s="103">
        <f t="shared" si="0"/>
        <v>1205.4000000000001</v>
      </c>
      <c r="M93" s="103">
        <f t="shared" ref="M93" si="1">M92</f>
        <v>0</v>
      </c>
      <c r="N93" s="584"/>
      <c r="O93" s="585"/>
    </row>
    <row r="94" spans="1:33" s="134" customFormat="1" ht="18" customHeight="1" x14ac:dyDescent="0.2">
      <c r="A94" s="586" t="s">
        <v>208</v>
      </c>
      <c r="B94" s="587"/>
      <c r="C94" s="587"/>
      <c r="D94" s="587"/>
      <c r="E94" s="587"/>
      <c r="F94" s="587"/>
      <c r="G94" s="587"/>
      <c r="H94" s="587"/>
      <c r="I94" s="587"/>
      <c r="J94" s="587"/>
      <c r="K94" s="587"/>
      <c r="L94" s="587"/>
      <c r="M94" s="587"/>
      <c r="N94" s="588"/>
      <c r="O94" s="339"/>
      <c r="P94" s="339"/>
      <c r="Q94" s="133"/>
      <c r="R94" s="133"/>
      <c r="S94" s="255"/>
      <c r="T94" s="133"/>
      <c r="U94" s="133"/>
    </row>
    <row r="95" spans="1:33" s="4" customFormat="1" ht="14.25" customHeight="1" x14ac:dyDescent="0.2">
      <c r="A95" s="723" t="s">
        <v>209</v>
      </c>
      <c r="B95" s="724"/>
      <c r="C95" s="724"/>
      <c r="D95" s="724"/>
      <c r="E95" s="724"/>
      <c r="F95" s="724"/>
      <c r="G95" s="724"/>
      <c r="H95" s="724"/>
      <c r="I95" s="724"/>
      <c r="J95" s="724"/>
      <c r="K95" s="724"/>
      <c r="L95" s="724"/>
      <c r="M95" s="724"/>
      <c r="N95" s="724"/>
      <c r="O95" s="724"/>
      <c r="P95" s="339"/>
      <c r="Q95" s="339"/>
      <c r="R95" s="339"/>
      <c r="S95" s="339"/>
      <c r="T95" s="339"/>
      <c r="U95" s="339"/>
    </row>
    <row r="96" spans="1:33" s="104" customFormat="1" ht="17.25" customHeight="1" x14ac:dyDescent="0.2">
      <c r="A96" s="583"/>
      <c r="B96" s="583"/>
      <c r="C96" s="583"/>
      <c r="D96" s="583"/>
      <c r="E96" s="583"/>
      <c r="F96" s="583"/>
      <c r="G96" s="583"/>
      <c r="H96" s="583"/>
      <c r="I96" s="583"/>
      <c r="J96" s="583"/>
      <c r="K96" s="583"/>
      <c r="L96" s="583"/>
      <c r="M96" s="583"/>
      <c r="N96" s="583"/>
      <c r="O96" s="583"/>
    </row>
    <row r="97" spans="1:34" s="105" customFormat="1" ht="14.25" customHeight="1" thickBot="1" x14ac:dyDescent="0.25">
      <c r="A97" s="564" t="s">
        <v>13</v>
      </c>
      <c r="B97" s="564"/>
      <c r="C97" s="564"/>
      <c r="D97" s="564"/>
      <c r="E97" s="564"/>
      <c r="F97" s="564"/>
      <c r="G97" s="564"/>
      <c r="H97" s="564"/>
      <c r="I97" s="564"/>
      <c r="J97" s="564"/>
      <c r="K97" s="106"/>
      <c r="L97" s="106"/>
      <c r="M97" s="106"/>
      <c r="N97" s="107"/>
      <c r="O97" s="107"/>
      <c r="P97" s="104"/>
      <c r="Q97" s="104"/>
      <c r="R97" s="104"/>
      <c r="S97" s="104"/>
      <c r="T97" s="104"/>
      <c r="U97" s="104"/>
      <c r="V97" s="104"/>
      <c r="W97" s="104"/>
      <c r="X97" s="104"/>
      <c r="Y97" s="104"/>
      <c r="Z97" s="104"/>
      <c r="AA97" s="104"/>
      <c r="AB97" s="104"/>
      <c r="AC97" s="104"/>
      <c r="AD97" s="104"/>
      <c r="AE97" s="104"/>
      <c r="AF97" s="104"/>
      <c r="AG97" s="104"/>
      <c r="AH97" s="104"/>
    </row>
    <row r="98" spans="1:34" ht="66.75" customHeight="1" thickBot="1" x14ac:dyDescent="0.25">
      <c r="A98" s="565" t="s">
        <v>10</v>
      </c>
      <c r="B98" s="566"/>
      <c r="C98" s="566"/>
      <c r="D98" s="566"/>
      <c r="E98" s="566"/>
      <c r="F98" s="566"/>
      <c r="G98" s="566"/>
      <c r="H98" s="566"/>
      <c r="I98" s="566"/>
      <c r="J98" s="567"/>
      <c r="K98" s="381" t="s">
        <v>149</v>
      </c>
      <c r="L98" s="381" t="s">
        <v>149</v>
      </c>
      <c r="M98" s="381" t="s">
        <v>149</v>
      </c>
    </row>
    <row r="99" spans="1:34" ht="14.25" customHeight="1" x14ac:dyDescent="0.2">
      <c r="A99" s="568" t="s">
        <v>14</v>
      </c>
      <c r="B99" s="569"/>
      <c r="C99" s="569"/>
      <c r="D99" s="569"/>
      <c r="E99" s="569"/>
      <c r="F99" s="569"/>
      <c r="G99" s="569"/>
      <c r="H99" s="569"/>
      <c r="I99" s="569"/>
      <c r="J99" s="570"/>
      <c r="K99" s="108">
        <f>K100+K104+K105</f>
        <v>1205.4000000000001</v>
      </c>
      <c r="L99" s="108">
        <f>L100+L104+L105</f>
        <v>1205.4000000000001</v>
      </c>
      <c r="M99" s="108">
        <f>M100+M104+M105</f>
        <v>0</v>
      </c>
    </row>
    <row r="100" spans="1:34" ht="14.25" customHeight="1" x14ac:dyDescent="0.2">
      <c r="A100" s="577" t="s">
        <v>144</v>
      </c>
      <c r="B100" s="578"/>
      <c r="C100" s="578"/>
      <c r="D100" s="578"/>
      <c r="E100" s="578"/>
      <c r="F100" s="578"/>
      <c r="G100" s="578"/>
      <c r="H100" s="578"/>
      <c r="I100" s="578"/>
      <c r="J100" s="579"/>
      <c r="K100" s="129">
        <f>K101+K102</f>
        <v>802.3</v>
      </c>
      <c r="L100" s="129">
        <f>L101+L102</f>
        <v>802.3</v>
      </c>
      <c r="M100" s="129">
        <f>M101+M102</f>
        <v>0</v>
      </c>
    </row>
    <row r="101" spans="1:34" ht="14.25" customHeight="1" x14ac:dyDescent="0.2">
      <c r="A101" s="571" t="s">
        <v>129</v>
      </c>
      <c r="B101" s="572"/>
      <c r="C101" s="572"/>
      <c r="D101" s="572"/>
      <c r="E101" s="572"/>
      <c r="F101" s="572"/>
      <c r="G101" s="572"/>
      <c r="H101" s="572"/>
      <c r="I101" s="572"/>
      <c r="J101" s="573"/>
      <c r="K101" s="109">
        <f>SUMIF(J15:J93,"SB",K15:K93)</f>
        <v>780.7</v>
      </c>
      <c r="L101" s="109">
        <f>SUMIF(J15:J93,"SB",L15:L93)</f>
        <v>780.7</v>
      </c>
      <c r="M101" s="109">
        <f>SUMIF(J15:J93,"SB",M15:M93)</f>
        <v>0</v>
      </c>
      <c r="N101" s="110"/>
    </row>
    <row r="102" spans="1:34" ht="14.25" customHeight="1" x14ac:dyDescent="0.2">
      <c r="A102" s="580" t="s">
        <v>148</v>
      </c>
      <c r="B102" s="581"/>
      <c r="C102" s="581"/>
      <c r="D102" s="581"/>
      <c r="E102" s="581"/>
      <c r="F102" s="581"/>
      <c r="G102" s="581"/>
      <c r="H102" s="581"/>
      <c r="I102" s="581"/>
      <c r="J102" s="582"/>
      <c r="K102" s="109">
        <f>SUMIF(J14:J96,"SB(ES)",K14:K96)</f>
        <v>21.6</v>
      </c>
      <c r="L102" s="109">
        <f>SUMIF(J14:J96,"SB(ES)",L14:L96)</f>
        <v>21.6</v>
      </c>
      <c r="M102" s="109">
        <f>SUMIF(J14:J96,"SB(ES)",M14:M96)</f>
        <v>0</v>
      </c>
      <c r="N102" s="110"/>
    </row>
    <row r="103" spans="1:34" ht="14.25" customHeight="1" x14ac:dyDescent="0.2">
      <c r="A103" s="580" t="s">
        <v>164</v>
      </c>
      <c r="B103" s="581"/>
      <c r="C103" s="581"/>
      <c r="D103" s="581"/>
      <c r="E103" s="581"/>
      <c r="F103" s="581"/>
      <c r="G103" s="581"/>
      <c r="H103" s="581"/>
      <c r="I103" s="581"/>
      <c r="J103" s="582"/>
      <c r="K103" s="109">
        <f>SUMIF(J15:J93,"SB(VB)",K15:K93)</f>
        <v>0</v>
      </c>
      <c r="L103" s="109">
        <f>SUMIF(J15:J93,"SB(VB)",L15:L93)</f>
        <v>0</v>
      </c>
      <c r="M103" s="109">
        <f>SUMIF(J15:J93,"SB(VB)",M15:M93)</f>
        <v>0</v>
      </c>
      <c r="N103" s="110"/>
    </row>
    <row r="104" spans="1:34" ht="14.25" customHeight="1" x14ac:dyDescent="0.2">
      <c r="A104" s="574" t="s">
        <v>130</v>
      </c>
      <c r="B104" s="575"/>
      <c r="C104" s="575"/>
      <c r="D104" s="575"/>
      <c r="E104" s="575"/>
      <c r="F104" s="575"/>
      <c r="G104" s="575"/>
      <c r="H104" s="575"/>
      <c r="I104" s="575"/>
      <c r="J104" s="576"/>
      <c r="K104" s="111">
        <f>SUMIF(J15:J93,"SB(L)",K15:K93)</f>
        <v>109.9</v>
      </c>
      <c r="L104" s="111">
        <f>SUMIF(J15:J93,"SB(L)",L15:L93)</f>
        <v>109.9</v>
      </c>
      <c r="M104" s="111">
        <f>SUMIF(J15:J93,"SB(L)",M15:M93)</f>
        <v>0</v>
      </c>
      <c r="N104" s="110"/>
    </row>
    <row r="105" spans="1:34" ht="14.25" customHeight="1" x14ac:dyDescent="0.2">
      <c r="A105" s="574" t="s">
        <v>132</v>
      </c>
      <c r="B105" s="575"/>
      <c r="C105" s="575"/>
      <c r="D105" s="575"/>
      <c r="E105" s="575"/>
      <c r="F105" s="575"/>
      <c r="G105" s="575"/>
      <c r="H105" s="575"/>
      <c r="I105" s="575"/>
      <c r="J105" s="576"/>
      <c r="K105" s="111">
        <f>SUMIF(J14:J93,"SB(ŽPL)",K14:K93)</f>
        <v>293.2</v>
      </c>
      <c r="L105" s="111">
        <f>SUMIF(J14:J93,"SB(ŽPL)",L14:L93)</f>
        <v>293.2</v>
      </c>
      <c r="M105" s="111">
        <f>SUMIF(J14:J93,"SB(ŽPL)",M14:M93)</f>
        <v>0</v>
      </c>
      <c r="N105" s="112"/>
    </row>
    <row r="106" spans="1:34" ht="14.25" customHeight="1" x14ac:dyDescent="0.2">
      <c r="A106" s="555" t="s">
        <v>15</v>
      </c>
      <c r="B106" s="556"/>
      <c r="C106" s="556"/>
      <c r="D106" s="556"/>
      <c r="E106" s="556"/>
      <c r="F106" s="556"/>
      <c r="G106" s="556"/>
      <c r="H106" s="556"/>
      <c r="I106" s="556"/>
      <c r="J106" s="557"/>
      <c r="K106" s="113">
        <f>SUM(K107:K110)</f>
        <v>0</v>
      </c>
      <c r="L106" s="113">
        <f>SUM(L107:L110)</f>
        <v>0</v>
      </c>
      <c r="M106" s="113">
        <f>SUM(M107:M110)</f>
        <v>0</v>
      </c>
    </row>
    <row r="107" spans="1:34" ht="14.25" customHeight="1" x14ac:dyDescent="0.2">
      <c r="A107" s="580" t="s">
        <v>131</v>
      </c>
      <c r="B107" s="581"/>
      <c r="C107" s="581"/>
      <c r="D107" s="581"/>
      <c r="E107" s="581"/>
      <c r="F107" s="581"/>
      <c r="G107" s="581"/>
      <c r="H107" s="581"/>
      <c r="I107" s="581"/>
      <c r="J107" s="582"/>
      <c r="K107" s="109">
        <f>SUMIF(J14:J93,"ES",K14:K93)</f>
        <v>0</v>
      </c>
      <c r="L107" s="109">
        <f>SUMIF(J14:J93,"ES",L14:L93)</f>
        <v>0</v>
      </c>
      <c r="M107" s="109">
        <f>SUMIF(J14:J93,"ES",M14:M93)</f>
        <v>0</v>
      </c>
      <c r="N107" s="110"/>
    </row>
    <row r="108" spans="1:34" ht="14.25" customHeight="1" x14ac:dyDescent="0.2">
      <c r="A108" s="561" t="s">
        <v>133</v>
      </c>
      <c r="B108" s="562"/>
      <c r="C108" s="562"/>
      <c r="D108" s="562"/>
      <c r="E108" s="562"/>
      <c r="F108" s="562"/>
      <c r="G108" s="562"/>
      <c r="H108" s="562"/>
      <c r="I108" s="562"/>
      <c r="J108" s="563"/>
      <c r="K108" s="109">
        <f>SUMIF(J7:J93,"KVJUD",K7:K93)</f>
        <v>0</v>
      </c>
      <c r="L108" s="109">
        <f>SUMIF(J7:J93,"KVJUD",L7:L93)</f>
        <v>0</v>
      </c>
      <c r="M108" s="109">
        <f>SUMIF(J7:J93,"KVJUD",M7:M93)</f>
        <v>0</v>
      </c>
    </row>
    <row r="109" spans="1:34" ht="14.25" customHeight="1" x14ac:dyDescent="0.2">
      <c r="A109" s="561" t="s">
        <v>134</v>
      </c>
      <c r="B109" s="562"/>
      <c r="C109" s="562"/>
      <c r="D109" s="562"/>
      <c r="E109" s="562"/>
      <c r="F109" s="562"/>
      <c r="G109" s="562"/>
      <c r="H109" s="562"/>
      <c r="I109" s="562"/>
      <c r="J109" s="563"/>
      <c r="K109" s="109">
        <f>SUMIF(J7:J93,"Kt",K7:K93)</f>
        <v>0</v>
      </c>
      <c r="L109" s="109">
        <f>SUMIF(J7:J93,"Kt",L7:L93)</f>
        <v>0</v>
      </c>
      <c r="M109" s="109">
        <f>SUMIF(J7:J93,"Kt",M7:M93)</f>
        <v>0</v>
      </c>
    </row>
    <row r="110" spans="1:34" ht="14.25" customHeight="1" x14ac:dyDescent="0.2">
      <c r="A110" s="558" t="s">
        <v>135</v>
      </c>
      <c r="B110" s="559"/>
      <c r="C110" s="559"/>
      <c r="D110" s="559"/>
      <c r="E110" s="559"/>
      <c r="F110" s="559"/>
      <c r="G110" s="559"/>
      <c r="H110" s="559"/>
      <c r="I110" s="559"/>
      <c r="J110" s="560"/>
      <c r="K110" s="109">
        <f>SUMIF(J7:J93,"LRVB",K7:K93)</f>
        <v>0</v>
      </c>
      <c r="L110" s="109">
        <f>SUMIF(J7:J93,"LRVB",L7:L93)</f>
        <v>0</v>
      </c>
      <c r="M110" s="109">
        <f>SUMIF(J7:J93,"LRVB",M7:M93)</f>
        <v>0</v>
      </c>
    </row>
    <row r="111" spans="1:34" ht="14.25" customHeight="1" thickBot="1" x14ac:dyDescent="0.25">
      <c r="A111" s="552" t="s">
        <v>16</v>
      </c>
      <c r="B111" s="553"/>
      <c r="C111" s="553"/>
      <c r="D111" s="553"/>
      <c r="E111" s="553"/>
      <c r="F111" s="553"/>
      <c r="G111" s="553"/>
      <c r="H111" s="553"/>
      <c r="I111" s="553"/>
      <c r="J111" s="554"/>
      <c r="K111" s="114">
        <f>K106+K99</f>
        <v>1205.4000000000001</v>
      </c>
      <c r="L111" s="114">
        <f>L106+L99</f>
        <v>1205.4000000000001</v>
      </c>
      <c r="M111" s="114">
        <f>M106+M99</f>
        <v>0</v>
      </c>
      <c r="N111" s="22"/>
      <c r="O111" s="22"/>
    </row>
    <row r="112" spans="1:34" x14ac:dyDescent="0.2">
      <c r="A112" s="22"/>
      <c r="B112" s="22"/>
      <c r="C112" s="22"/>
      <c r="D112" s="22"/>
      <c r="E112" s="22"/>
      <c r="F112" s="22"/>
      <c r="G112" s="115"/>
      <c r="H112" s="22"/>
      <c r="I112" s="22"/>
      <c r="J112" s="51"/>
      <c r="K112" s="130"/>
      <c r="L112" s="130"/>
      <c r="M112" s="130"/>
      <c r="N112" s="51"/>
      <c r="O112" s="22"/>
    </row>
    <row r="113" spans="10:14" x14ac:dyDescent="0.2">
      <c r="J113" s="131"/>
      <c r="K113" s="104"/>
      <c r="L113" s="104"/>
      <c r="M113" s="104"/>
      <c r="N113" s="132"/>
    </row>
    <row r="114" spans="10:14" x14ac:dyDescent="0.2">
      <c r="J114" s="131"/>
      <c r="K114" s="104"/>
      <c r="L114" s="104"/>
      <c r="M114" s="104"/>
      <c r="N114" s="104"/>
    </row>
    <row r="115" spans="10:14" x14ac:dyDescent="0.2">
      <c r="J115" s="131"/>
      <c r="K115" s="104"/>
      <c r="L115" s="104"/>
      <c r="M115" s="104"/>
      <c r="N115" s="104"/>
    </row>
    <row r="116" spans="10:14" x14ac:dyDescent="0.2">
      <c r="K116" s="116"/>
      <c r="L116" s="116"/>
      <c r="M116" s="116"/>
    </row>
  </sheetData>
  <mergeCells count="172">
    <mergeCell ref="A35:A36"/>
    <mergeCell ref="B35:B36"/>
    <mergeCell ref="C35:C36"/>
    <mergeCell ref="D35:D36"/>
    <mergeCell ref="E35:E36"/>
    <mergeCell ref="F35:F36"/>
    <mergeCell ref="G35:G36"/>
    <mergeCell ref="H35:H36"/>
    <mergeCell ref="I35:I36"/>
    <mergeCell ref="A111:J111"/>
    <mergeCell ref="L7:L9"/>
    <mergeCell ref="M7:M9"/>
    <mergeCell ref="N1:O1"/>
    <mergeCell ref="E3:N3"/>
    <mergeCell ref="E4:N4"/>
    <mergeCell ref="A5:O5"/>
    <mergeCell ref="N6:O6"/>
    <mergeCell ref="A95:O95"/>
    <mergeCell ref="A105:J105"/>
    <mergeCell ref="A106:J106"/>
    <mergeCell ref="A107:J107"/>
    <mergeCell ref="A108:J108"/>
    <mergeCell ref="A109:J109"/>
    <mergeCell ref="A110:J110"/>
    <mergeCell ref="A99:J99"/>
    <mergeCell ref="A100:J100"/>
    <mergeCell ref="A101:J101"/>
    <mergeCell ref="A102:J102"/>
    <mergeCell ref="A103:J103"/>
    <mergeCell ref="A104:J104"/>
    <mergeCell ref="B93:J93"/>
    <mergeCell ref="N93:O93"/>
    <mergeCell ref="A94:N94"/>
    <mergeCell ref="A87:A88"/>
    <mergeCell ref="B87:B88"/>
    <mergeCell ref="C87:C88"/>
    <mergeCell ref="D87:D88"/>
    <mergeCell ref="F87:F88"/>
    <mergeCell ref="G87:G88"/>
    <mergeCell ref="A96:O96"/>
    <mergeCell ref="A97:J97"/>
    <mergeCell ref="A98:J98"/>
    <mergeCell ref="H87:H88"/>
    <mergeCell ref="I87:I88"/>
    <mergeCell ref="C91:J91"/>
    <mergeCell ref="N91:O91"/>
    <mergeCell ref="B92:J92"/>
    <mergeCell ref="N92:O92"/>
    <mergeCell ref="P78:S78"/>
    <mergeCell ref="E83:E85"/>
    <mergeCell ref="G83:G84"/>
    <mergeCell ref="P83:S83"/>
    <mergeCell ref="P85:S85"/>
    <mergeCell ref="E68:E69"/>
    <mergeCell ref="G68:G69"/>
    <mergeCell ref="G72:G74"/>
    <mergeCell ref="I72:I75"/>
    <mergeCell ref="P61:S61"/>
    <mergeCell ref="C62:J62"/>
    <mergeCell ref="N62:O62"/>
    <mergeCell ref="C63:O63"/>
    <mergeCell ref="E66:E67"/>
    <mergeCell ref="F66:F67"/>
    <mergeCell ref="G66:G67"/>
    <mergeCell ref="H76:H77"/>
    <mergeCell ref="I76:I77"/>
    <mergeCell ref="A58:A59"/>
    <mergeCell ref="B58:B59"/>
    <mergeCell ref="C58:C59"/>
    <mergeCell ref="E58:E59"/>
    <mergeCell ref="G58:G59"/>
    <mergeCell ref="I58:I59"/>
    <mergeCell ref="A76:A77"/>
    <mergeCell ref="B76:B77"/>
    <mergeCell ref="C76:C77"/>
    <mergeCell ref="E76:E77"/>
    <mergeCell ref="F76:F77"/>
    <mergeCell ref="G76:G77"/>
    <mergeCell ref="N49:N50"/>
    <mergeCell ref="P51:S51"/>
    <mergeCell ref="C52:J52"/>
    <mergeCell ref="N52:O52"/>
    <mergeCell ref="C53:O53"/>
    <mergeCell ref="A55:A56"/>
    <mergeCell ref="B55:B56"/>
    <mergeCell ref="C55:C56"/>
    <mergeCell ref="D55:D56"/>
    <mergeCell ref="E55:E56"/>
    <mergeCell ref="F55:F56"/>
    <mergeCell ref="G55:G56"/>
    <mergeCell ref="H55:H56"/>
    <mergeCell ref="I55:I56"/>
    <mergeCell ref="E44:E45"/>
    <mergeCell ref="I47:I48"/>
    <mergeCell ref="A49:A50"/>
    <mergeCell ref="B49:B50"/>
    <mergeCell ref="C49:C50"/>
    <mergeCell ref="F49:F50"/>
    <mergeCell ref="G49:G50"/>
    <mergeCell ref="H49:H50"/>
    <mergeCell ref="I49:I50"/>
    <mergeCell ref="P37:S37"/>
    <mergeCell ref="A38:A40"/>
    <mergeCell ref="B38:B40"/>
    <mergeCell ref="C38:C40"/>
    <mergeCell ref="E39:E40"/>
    <mergeCell ref="F39:F40"/>
    <mergeCell ref="G39:G40"/>
    <mergeCell ref="I39:I41"/>
    <mergeCell ref="E41:E42"/>
    <mergeCell ref="H31:H32"/>
    <mergeCell ref="I31:I32"/>
    <mergeCell ref="A33:A34"/>
    <mergeCell ref="B33:B34"/>
    <mergeCell ref="C33:C34"/>
    <mergeCell ref="D33:D34"/>
    <mergeCell ref="F33:F34"/>
    <mergeCell ref="G33:G34"/>
    <mergeCell ref="H33:H34"/>
    <mergeCell ref="I33:I34"/>
    <mergeCell ref="E29:E30"/>
    <mergeCell ref="G29:G30"/>
    <mergeCell ref="A31:A32"/>
    <mergeCell ref="B31:B32"/>
    <mergeCell ref="C31:C32"/>
    <mergeCell ref="D31:D32"/>
    <mergeCell ref="E31:E32"/>
    <mergeCell ref="F31:F32"/>
    <mergeCell ref="G31:G32"/>
    <mergeCell ref="H22:H23"/>
    <mergeCell ref="I22:I23"/>
    <mergeCell ref="D24:D25"/>
    <mergeCell ref="E24:E25"/>
    <mergeCell ref="F24:F25"/>
    <mergeCell ref="G24:G25"/>
    <mergeCell ref="F20:F21"/>
    <mergeCell ref="N20:N21"/>
    <mergeCell ref="O20:O21"/>
    <mergeCell ref="I15:I20"/>
    <mergeCell ref="N15:N17"/>
    <mergeCell ref="N18:N19"/>
    <mergeCell ref="A22:A23"/>
    <mergeCell ref="B22:B23"/>
    <mergeCell ref="C22:C23"/>
    <mergeCell ref="D22:D23"/>
    <mergeCell ref="E22:E23"/>
    <mergeCell ref="F22:F23"/>
    <mergeCell ref="G22:G23"/>
    <mergeCell ref="E15:E17"/>
    <mergeCell ref="G15:G17"/>
    <mergeCell ref="D18:D19"/>
    <mergeCell ref="F18:F19"/>
    <mergeCell ref="G18:G19"/>
    <mergeCell ref="D20:D21"/>
    <mergeCell ref="E20:E21"/>
    <mergeCell ref="N7:O7"/>
    <mergeCell ref="N8:N9"/>
    <mergeCell ref="A10:O10"/>
    <mergeCell ref="A11:O11"/>
    <mergeCell ref="B12:O12"/>
    <mergeCell ref="C13:O13"/>
    <mergeCell ref="F7:F9"/>
    <mergeCell ref="G7:G9"/>
    <mergeCell ref="H7:H9"/>
    <mergeCell ref="I7:I9"/>
    <mergeCell ref="J7:J9"/>
    <mergeCell ref="K7:K9"/>
    <mergeCell ref="A7:A9"/>
    <mergeCell ref="B7:B9"/>
    <mergeCell ref="C7:C9"/>
    <mergeCell ref="D7:D9"/>
    <mergeCell ref="E7:E9"/>
  </mergeCells>
  <printOptions horizontalCentered="1"/>
  <pageMargins left="0.59055118110236227" right="0.19685039370078741" top="0.59055118110236227" bottom="0.19685039370078741" header="0" footer="0"/>
  <pageSetup paperSize="9" scale="68" orientation="portrait" r:id="rId1"/>
  <rowBreaks count="2" manualBreakCount="2">
    <brk id="47" max="14" man="1"/>
    <brk id="86"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29" sqref="B29"/>
    </sheetView>
  </sheetViews>
  <sheetFormatPr defaultColWidth="9.140625" defaultRowHeight="15.75" x14ac:dyDescent="0.25"/>
  <cols>
    <col min="1" max="1" width="22.7109375" style="3" customWidth="1"/>
    <col min="2" max="2" width="60.7109375" style="3" customWidth="1"/>
    <col min="3" max="16384" width="9.140625" style="3"/>
  </cols>
  <sheetData>
    <row r="1" spans="1:2" ht="27" customHeight="1" x14ac:dyDescent="0.25">
      <c r="A1" s="726" t="s">
        <v>18</v>
      </c>
      <c r="B1" s="726"/>
    </row>
    <row r="2" spans="1:2" ht="31.5" x14ac:dyDescent="0.25">
      <c r="A2" s="2" t="s">
        <v>3</v>
      </c>
      <c r="B2" s="1" t="s">
        <v>17</v>
      </c>
    </row>
    <row r="3" spans="1:2" ht="15.75" customHeight="1" x14ac:dyDescent="0.25">
      <c r="A3" s="2" t="s">
        <v>19</v>
      </c>
      <c r="B3" s="1" t="s">
        <v>20</v>
      </c>
    </row>
    <row r="4" spans="1:2" ht="15.75" customHeight="1" x14ac:dyDescent="0.25">
      <c r="A4" s="2" t="s">
        <v>21</v>
      </c>
      <c r="B4" s="1" t="s">
        <v>22</v>
      </c>
    </row>
    <row r="5" spans="1:2" ht="15.75" customHeight="1" x14ac:dyDescent="0.25">
      <c r="A5" s="2" t="s">
        <v>23</v>
      </c>
      <c r="B5" s="1" t="s">
        <v>24</v>
      </c>
    </row>
    <row r="6" spans="1:2" ht="15.75" customHeight="1" x14ac:dyDescent="0.25">
      <c r="A6" s="2" t="s">
        <v>25</v>
      </c>
      <c r="B6" s="1" t="s">
        <v>26</v>
      </c>
    </row>
    <row r="7" spans="1:2" ht="15.75" customHeight="1" x14ac:dyDescent="0.25">
      <c r="A7" s="2" t="s">
        <v>27</v>
      </c>
      <c r="B7" s="1" t="s">
        <v>28</v>
      </c>
    </row>
    <row r="8" spans="1:2" ht="15.75" customHeight="1" x14ac:dyDescent="0.25">
      <c r="A8" s="2" t="s">
        <v>29</v>
      </c>
      <c r="B8" s="1" t="s">
        <v>30</v>
      </c>
    </row>
    <row r="9" spans="1:2" ht="15.75" customHeight="1" x14ac:dyDescent="0.25"/>
    <row r="10" spans="1:2" ht="15.75" customHeight="1" x14ac:dyDescent="0.25">
      <c r="A10" s="727" t="s">
        <v>35</v>
      </c>
      <c r="B10" s="727"/>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2018 MVP</vt:lpstr>
      <vt:lpstr>Lyginamasis variantas</vt:lpstr>
      <vt:lpstr>Asignavimų valdytojų kodai</vt:lpstr>
      <vt:lpstr>'2018 MVP'!Print_Area</vt:lpstr>
      <vt:lpstr>'Lyginamasis variantas'!Print_Area</vt:lpstr>
      <vt:lpstr>'2018 MVP'!Print_Titles</vt:lpstr>
      <vt:lpstr>'Lyginamasis variantas'!Print_Titles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2018-10-26T12:01:25Z</cp:lastPrinted>
  <dcterms:created xsi:type="dcterms:W3CDTF">2007-07-27T10:32:34Z</dcterms:created>
  <dcterms:modified xsi:type="dcterms:W3CDTF">2018-11-06T09:30:45Z</dcterms:modified>
</cp:coreProperties>
</file>