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8 MVP\II KEITIMAS\Įsakymas intranetui\"/>
    </mc:Choice>
  </mc:AlternateContent>
  <bookViews>
    <workbookView xWindow="30" yWindow="885" windowWidth="15480" windowHeight="10500"/>
  </bookViews>
  <sheets>
    <sheet name="2018 MVP" sheetId="7" r:id="rId1"/>
    <sheet name="Lyginamasis variantas" sheetId="8" r:id="rId2"/>
  </sheets>
  <definedNames>
    <definedName name="_xlnm.Print_Area" localSheetId="0">'2018 MVP'!$A$1:$M$101</definedName>
    <definedName name="_xlnm.Print_Area" localSheetId="1">'Lyginamasis variantas'!$A$1:$O$95</definedName>
    <definedName name="_xlnm.Print_Titles" localSheetId="0">'2018 MVP'!$10:$12</definedName>
    <definedName name="_xlnm.Print_Titles" localSheetId="1">'Lyginamasis variantas'!$7:$9</definedName>
  </definedNames>
  <calcPr calcId="162913" fullPrecision="0"/>
</workbook>
</file>

<file path=xl/calcChain.xml><?xml version="1.0" encoding="utf-8"?>
<calcChain xmlns="http://schemas.openxmlformats.org/spreadsheetml/2006/main">
  <c r="M53" i="8" l="1"/>
  <c r="L75" i="8" l="1"/>
  <c r="L65" i="8" l="1"/>
  <c r="L59" i="8"/>
  <c r="K62" i="7" l="1"/>
  <c r="M65" i="8" l="1"/>
  <c r="M75" i="8" s="1"/>
  <c r="M94" i="8" l="1"/>
  <c r="M93" i="8"/>
  <c r="M92" i="8"/>
  <c r="M90" i="8"/>
  <c r="M89" i="8"/>
  <c r="M88" i="8"/>
  <c r="M87" i="8"/>
  <c r="M86" i="8"/>
  <c r="M85" i="8"/>
  <c r="L94" i="8" l="1"/>
  <c r="L93" i="8"/>
  <c r="L92" i="8"/>
  <c r="L90" i="8"/>
  <c r="L89" i="8"/>
  <c r="L88" i="8"/>
  <c r="L87" i="8"/>
  <c r="L86" i="8"/>
  <c r="L85" i="8"/>
  <c r="M74" i="8"/>
  <c r="M71" i="8"/>
  <c r="M54" i="8"/>
  <c r="M42" i="8"/>
  <c r="M22" i="8"/>
  <c r="M18" i="8"/>
  <c r="L18" i="8"/>
  <c r="L22" i="8"/>
  <c r="L42" i="8"/>
  <c r="L54" i="8"/>
  <c r="L55" i="8" s="1"/>
  <c r="L71" i="8"/>
  <c r="L74" i="8"/>
  <c r="L84" i="8" l="1"/>
  <c r="L83" i="8" s="1"/>
  <c r="M76" i="8"/>
  <c r="M55" i="8"/>
  <c r="M23" i="8"/>
  <c r="M56" i="8" s="1"/>
  <c r="L76" i="8"/>
  <c r="L23" i="8"/>
  <c r="L56" i="8" s="1"/>
  <c r="L77" i="8" l="1"/>
  <c r="M77" i="8"/>
  <c r="M84" i="8" l="1"/>
  <c r="M83" i="8" s="1"/>
  <c r="M91" i="8"/>
  <c r="M95" i="8" l="1"/>
  <c r="K94" i="8" l="1"/>
  <c r="K93" i="8"/>
  <c r="K92" i="8"/>
  <c r="K90" i="8"/>
  <c r="K89" i="8"/>
  <c r="K88" i="8"/>
  <c r="K87" i="8"/>
  <c r="K86" i="8"/>
  <c r="K85" i="8"/>
  <c r="K74" i="8"/>
  <c r="K71" i="8"/>
  <c r="K65" i="8"/>
  <c r="K75" i="8" s="1"/>
  <c r="K54" i="8"/>
  <c r="K42" i="8"/>
  <c r="K22" i="8"/>
  <c r="K18" i="8"/>
  <c r="K23" i="8" l="1"/>
  <c r="K56" i="8" s="1"/>
  <c r="K84" i="8"/>
  <c r="K83" i="8" s="1"/>
  <c r="K55" i="8"/>
  <c r="K91" i="8"/>
  <c r="K76" i="8"/>
  <c r="K57" i="7"/>
  <c r="K25" i="7"/>
  <c r="K77" i="8" l="1"/>
  <c r="K95" i="8"/>
  <c r="L91" i="8"/>
  <c r="K74" i="7"/>
  <c r="L95" i="8" l="1"/>
  <c r="K96" i="7"/>
  <c r="K93" i="7"/>
  <c r="K77" i="7" l="1"/>
  <c r="K88" i="7" l="1"/>
  <c r="K21" i="7"/>
  <c r="K26" i="7" s="1"/>
  <c r="K68" i="7"/>
  <c r="K78" i="7" s="1"/>
  <c r="K45" i="7"/>
  <c r="K58" i="7" s="1"/>
  <c r="K95" i="7" l="1"/>
  <c r="K90" i="7"/>
  <c r="K91" i="7" l="1"/>
  <c r="K89" i="7"/>
  <c r="K97" i="7" l="1"/>
  <c r="K94" i="7" s="1"/>
  <c r="K92" i="7"/>
  <c r="K87" i="7" s="1"/>
  <c r="K86" i="7" s="1"/>
  <c r="K98" i="7" l="1"/>
  <c r="K59" i="7"/>
  <c r="K79" i="7"/>
  <c r="K80" i="7" l="1"/>
</calcChain>
</file>

<file path=xl/comments1.xml><?xml version="1.0" encoding="utf-8"?>
<comments xmlns="http://schemas.openxmlformats.org/spreadsheetml/2006/main">
  <authors>
    <author>Audra Cepiene</author>
  </authors>
  <commentList>
    <comment ref="F17"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22"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22"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8"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L31" authorId="0" shapeId="0">
      <text>
        <r>
          <rPr>
            <sz val="9"/>
            <color indexed="81"/>
            <rFont val="Tahoma"/>
            <family val="2"/>
            <charset val="186"/>
          </rPr>
          <t xml:space="preserve">(CONVENE, ADVENTURE),  miestų šventės (Sostinės dienos Vilniuje, Hansa šventė Kaune, Jūros šventė Klaipėdoje), </t>
        </r>
      </text>
    </comment>
    <comment ref="E32" authorId="0" shapeId="0">
      <text>
        <r>
          <rPr>
            <sz val="9"/>
            <color indexed="81"/>
            <rFont val="Tahoma"/>
            <family val="2"/>
            <charset val="186"/>
          </rPr>
          <t xml:space="preserve">
Pagal 2017-09-12 sutartį Nr. J9-1887 piemonė vykdoma iki 2019-12-31. Bendra sutarties vertė - 235.911,52 Eur. Atitinkamai 2017 - 63,8 eur, 2018 - 86,1, 2019 - 86,1</t>
        </r>
      </text>
    </comment>
    <comment ref="F32"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L41" authorId="0" shapeId="0">
      <text>
        <r>
          <rPr>
            <sz val="9"/>
            <color indexed="81"/>
            <rFont val="Tahoma"/>
            <family val="2"/>
            <charset val="186"/>
          </rPr>
          <t>2 interaktyvios/mobilios parodų priemonės: sensorinis dviratis su Klaipėdos m. interaktyviu žemėlapiu ir vaizdais; sensorinis rinkos tyrimo prietaisas, matuojantis parodų dalyvių pasitenkinimo lygį matomais virtualiais vaizdais. - vidutiniškai 10,0 eur/vnt.</t>
        </r>
      </text>
    </comment>
    <comment ref="F46"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sz val="9"/>
            <color indexed="81"/>
            <rFont val="Tahoma"/>
            <family val="2"/>
            <charset val="186"/>
          </rPr>
          <t>regiono savivaldybėmis</t>
        </r>
      </text>
    </comment>
    <comment ref="E47"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L47"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L48"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E49"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L49" authorId="0" shapeId="0">
      <text>
        <r>
          <rPr>
            <sz val="9"/>
            <color indexed="81"/>
            <rFont val="Tahoma"/>
            <family val="2"/>
            <charset val="186"/>
          </rPr>
          <t>2016-03-24 sutartis Nr. J9-477, galioja iki 2019-12-31.  Sumos pakoreguotos pagal 2016-12-16 el. laišką iš Projekto vadovo.</t>
        </r>
      </text>
    </comment>
    <comment ref="E51"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L56"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F63"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70"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73" authorId="0" shapeId="0">
      <text>
        <r>
          <rPr>
            <sz val="9"/>
            <color indexed="81"/>
            <rFont val="Tahoma"/>
            <family val="2"/>
            <charset val="186"/>
          </rPr>
          <t xml:space="preserve">Jono kalnelio KT lėšos yra:
Gautos 16 lėšos į IED b/s 10.262,96 EUR už 2014 m. sutartį su UAB V.Paulius &amp; Associates
</t>
        </r>
      </text>
    </comment>
    <comment ref="F76"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87" authorId="0" shapeId="0">
      <text>
        <r>
          <rPr>
            <b/>
            <sz val="9"/>
            <color indexed="81"/>
            <rFont val="Tahoma"/>
            <charset val="1"/>
          </rPr>
          <t>2223,7</t>
        </r>
        <r>
          <rPr>
            <sz val="9"/>
            <color indexed="81"/>
            <rFont val="Tahoma"/>
            <charset val="1"/>
          </rPr>
          <t xml:space="preserve">
</t>
        </r>
      </text>
    </comment>
  </commentList>
</comments>
</file>

<file path=xl/comments2.xml><?xml version="1.0" encoding="utf-8"?>
<comments xmlns="http://schemas.openxmlformats.org/spreadsheetml/2006/main">
  <authors>
    <author>Audra Cepiene</author>
  </authors>
  <commentList>
    <comment ref="F14"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9"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19"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5"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N28" authorId="0" shapeId="0">
      <text>
        <r>
          <rPr>
            <sz val="9"/>
            <color indexed="81"/>
            <rFont val="Tahoma"/>
            <family val="2"/>
            <charset val="186"/>
          </rPr>
          <t xml:space="preserve">(CONVENE, ADVENTURE),  miestų šventės (Sostinės dienos Vilniuje, Hansa šventė Kaune, Jūros šventė Klaipėdoje), </t>
        </r>
      </text>
    </comment>
    <comment ref="E29" authorId="0" shapeId="0">
      <text>
        <r>
          <rPr>
            <sz val="9"/>
            <color indexed="81"/>
            <rFont val="Tahoma"/>
            <family val="2"/>
            <charset val="186"/>
          </rPr>
          <t xml:space="preserve">
Pagal 2017-09-12 sutartį Nr. J9-1887 piemonė vykdoma iki 2019-12-31. Bendra sutarties vertė - 235.911,52 Eur. Atitinkamai 2017 - 63,8 eur, 2018 - 86,1, 2019 - 86,1</t>
        </r>
      </text>
    </comment>
    <comment ref="F2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N38" authorId="0" shapeId="0">
      <text>
        <r>
          <rPr>
            <sz val="9"/>
            <color indexed="81"/>
            <rFont val="Tahoma"/>
            <family val="2"/>
            <charset val="186"/>
          </rPr>
          <t>2 interaktyvios/mobilios parodų priemonės: sensorinis dviratis su Klaipėdos m. interaktyviu žemėlapiu ir vaizdais; sensorinis rinkos tyrimo prietaisas, matuojantis parodų dalyvių pasitenkinimo lygį matomais virtualiais vaizdais. - vidutiniškai 10,0 eur/vnt.</t>
        </r>
      </text>
    </comment>
    <comment ref="F43"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sz val="9"/>
            <color indexed="81"/>
            <rFont val="Tahoma"/>
            <family val="2"/>
            <charset val="186"/>
          </rPr>
          <t>regiono savivaldybėmis</t>
        </r>
      </text>
    </comment>
    <comment ref="E44"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N44"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N45"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E46"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N46" authorId="0" shapeId="0">
      <text>
        <r>
          <rPr>
            <sz val="9"/>
            <color indexed="81"/>
            <rFont val="Tahoma"/>
            <family val="2"/>
            <charset val="186"/>
          </rPr>
          <t>2016-03-24 sutartis Nr. J9-477, galioja iki 2019-12-31.  Sumos pakoreguotos pagal 2016-12-16 el. laišką iš Projekto vadovo.</t>
        </r>
      </text>
    </comment>
    <comment ref="E48"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N53"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F60"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67"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70" authorId="0" shapeId="0">
      <text>
        <r>
          <rPr>
            <sz val="9"/>
            <color indexed="81"/>
            <rFont val="Tahoma"/>
            <family val="2"/>
            <charset val="186"/>
          </rPr>
          <t xml:space="preserve">Jono kalnelio KT lėšos yra:
Gautos 16 lėšos į IED b/s 10.262,96 EUR už 2014 m. sutartį su UAB V.Paulius &amp; Associates
</t>
        </r>
      </text>
    </comment>
    <comment ref="F73"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L84" authorId="0" shapeId="0">
      <text>
        <r>
          <rPr>
            <b/>
            <sz val="9"/>
            <color indexed="81"/>
            <rFont val="Tahoma"/>
            <family val="2"/>
            <charset val="186"/>
          </rPr>
          <t>2223,7</t>
        </r>
      </text>
    </comment>
  </commentList>
</comments>
</file>

<file path=xl/sharedStrings.xml><?xml version="1.0" encoding="utf-8"?>
<sst xmlns="http://schemas.openxmlformats.org/spreadsheetml/2006/main" count="483" uniqueCount="160">
  <si>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</si>
  <si>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</si>
  <si>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</si>
  <si>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</si>
  <si>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</si>
  <si>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</si>
  <si>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</si>
  <si>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</si>
  <si>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</si>
  <si>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</si>
  <si>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</si>
  <si>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</si>
  <si>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</si>
  <si>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</si>
  <si>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</si>
  <si>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</si>
  <si>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</si>
  <si>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</si>
  <si>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</si>
  <si>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</si>
  <si>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</si>
  <si>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</si>
  <si>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</si>
  <si>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</si>
  <si>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</si>
  <si>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</si>
  <si>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</si>
  <si>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</si>
  <si>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</si>
  <si>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</si>
  <si>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</si>
  <si>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</si>
  <si>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</si>
  <si>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5</t>
  </si>
  <si>
    <t>I</t>
  </si>
  <si>
    <t>Kruizų ir regatų organizavimas, vandens turizmo rinkodaros vykdymas</t>
  </si>
  <si>
    <t>Klaipėdos miesto turizmo galimybių pristatymas tarptautinėje erdvėje (tarptautinėse turizmo parodose ir verslo misijose)</t>
  </si>
  <si>
    <t>Nemokamos informacijos teikimas turistams bei turistines paslaugas teikiantiems subjektams</t>
  </si>
  <si>
    <t>Strateginis tikslas 01. Didinti miesto konkurencingumą, kryptingai vystant infrastruktūrą ir sudarant palankias sąlygas verslui</t>
  </si>
  <si>
    <t>P3.2.1.1.</t>
  </si>
  <si>
    <t>P3.2.2.1, P3.2.2.3</t>
  </si>
  <si>
    <t>P3.2.3.2, P3.2.3.3</t>
  </si>
  <si>
    <t>P3.2.2.1</t>
  </si>
  <si>
    <t>Išleista nemokamų informacinių leidinių, žemėlapių, tūkst. egz.</t>
  </si>
  <si>
    <t>IED Tarptautinių ryšių, verslo plėtros ir turizmo sk.</t>
  </si>
  <si>
    <t>IED Projektų sk.</t>
  </si>
  <si>
    <t>Išleistų specializuotų leidinių kruizinių laivų turistams, tūkst. egz.</t>
  </si>
  <si>
    <r>
      <t xml:space="preserve">Valstybės biudžeto tikslinės dotacijos lėšos </t>
    </r>
    <r>
      <rPr>
        <b/>
        <sz val="10"/>
        <rFont val="Times New Roman"/>
        <family val="1"/>
        <charset val="186"/>
      </rPr>
      <t>SB(VB)</t>
    </r>
  </si>
  <si>
    <t>P3.2.1.7</t>
  </si>
  <si>
    <t>P3.2.3.1</t>
  </si>
  <si>
    <t>Planas</t>
  </si>
  <si>
    <t>Savivaldybės biudžetas, iš jo:</t>
  </si>
  <si>
    <t>Klaipėdos pilies ir bastionų komplekso restauravimas ir atgaivinimas</t>
  </si>
  <si>
    <t>Dalyvauta specializuotose kruizinės laivybos parodose, kartai</t>
  </si>
  <si>
    <t>tūkst. Eur</t>
  </si>
  <si>
    <t>Aptarnauta turistų (suteikta informacija), tūkst. vnt.</t>
  </si>
  <si>
    <t>Apskaitos kodas</t>
  </si>
  <si>
    <t>02.010102</t>
  </si>
  <si>
    <t>02.010201</t>
  </si>
  <si>
    <t>02.01030100</t>
  </si>
  <si>
    <t xml:space="preserve"> 02.020106</t>
  </si>
  <si>
    <t xml:space="preserve"> TIKSLŲ, UŽDAVINIŲ, PRIEMONIŲ, PRIEMONIŲ IŠLAIDŲ IR PRODUKTO KRITERIJŲ SUVESTINĖ</t>
  </si>
  <si>
    <t>Atliktas techninis projektas, vnt.</t>
  </si>
  <si>
    <t>02.010105</t>
  </si>
  <si>
    <t>02.020107</t>
  </si>
  <si>
    <t>Vykdytojas (skyrius / asmuo)</t>
  </si>
  <si>
    <t>05</t>
  </si>
  <si>
    <t>Parengtas techninis projektas, vnt.</t>
  </si>
  <si>
    <t>Kt</t>
  </si>
  <si>
    <t>Atlikta įrengimo darbų. Užbaigtumas, proc.</t>
  </si>
  <si>
    <r>
      <t xml:space="preserve">Kiti finansavimo šaltiniai </t>
    </r>
    <r>
      <rPr>
        <b/>
        <sz val="10"/>
        <rFont val="Times New Roman"/>
        <family val="1"/>
        <charset val="186"/>
      </rPr>
      <t>Kt</t>
    </r>
  </si>
  <si>
    <t>Projekto "Baltijos jūros turizmo centras" įgyvendinimas</t>
  </si>
  <si>
    <t xml:space="preserve">Projekto „Gynybinio ir gamtos paveldo keliai“ įgyvendinimas </t>
  </si>
  <si>
    <t xml:space="preserve">Projekto „Pažink Vakarų krantą“  įgyvendinimas </t>
  </si>
  <si>
    <t>Turizmo dienai paminėti surengta nemokamų ekskursijų po miestą, vnt.</t>
  </si>
  <si>
    <t>Išleista Klaipėdos miesto informacinių leidinių, skirtų parodoms, tūkst. egz.</t>
  </si>
  <si>
    <t>P3.2.1.3.</t>
  </si>
  <si>
    <t>Smiltynės turizmo ir rekreacijos schemos parengimas</t>
  </si>
  <si>
    <t>Parengta schema, vnt.</t>
  </si>
  <si>
    <t xml:space="preserve">Restauruota šiaurinė kurtina, atlikta bastionų tvarkybos darbų, įrengta inžinerinių tinklų. Užbaigtumas, proc. </t>
  </si>
  <si>
    <t>Sukurta informacinė sistema (5 informaciniai stendai prie įvažiavimo į miestą, 20 informacinių kolonų, 1 informacinės rodyklės komplektas). Užbaigtumas, proc.</t>
  </si>
  <si>
    <t>Patrauklių turistinių maršrutų kūrimas ir plėtojimas</t>
  </si>
  <si>
    <t>Priemonių, skatinančių klaipėdiečius būti miesto ambasadoriais, įgyvendinimas</t>
  </si>
  <si>
    <t xml:space="preserve">IED Projektų skyrius </t>
  </si>
  <si>
    <t>SB(ES)</t>
  </si>
  <si>
    <t>Informacinio sistemos turinio palaikymas e. kioskuose  ir e. svetainėje www.klaipedainfo, kartai/mėn.</t>
  </si>
  <si>
    <t>Aptarnauta interaktyvių stendų, vnt.</t>
  </si>
  <si>
    <t>100</t>
  </si>
  <si>
    <t>50</t>
  </si>
  <si>
    <t>Projekto „Pietų Baltijos krantas – ilgalaikių laivybos krypčių tarp šalių kūrimas MARRIAGE bendradarbiavimo tinklų pagrindu“ įgyvendinimas</t>
  </si>
  <si>
    <t>SB(L)</t>
  </si>
  <si>
    <r>
      <t xml:space="preserve">Programų lėšų likučių laikinai laisvos lėšos </t>
    </r>
    <r>
      <rPr>
        <b/>
        <sz val="10"/>
        <rFont val="Times New Roman"/>
        <family val="1"/>
        <charset val="186"/>
      </rPr>
      <t>SB(L)</t>
    </r>
  </si>
  <si>
    <t>Projekto „Turizmo informacinės infrastruktūros sukūrimas ir pritaikymas neįgaliųjų poreikiams pietvakarinėje Klaipėdos regiono dalyje“ įgyvendinimas</t>
  </si>
  <si>
    <t>SB(ESA)</t>
  </si>
  <si>
    <r>
      <t xml:space="preserve">Savivaldybės biudžeto apyvartos lėšos Europos Sąjungos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</si>
  <si>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</si>
  <si>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t>Projekto „Klaipėdos regiono turizmo informacinės infrastruktūros sistemos sukūrimas ir įdiegimas“ įgyvendinimas</t>
  </si>
  <si>
    <t>02.020109</t>
  </si>
  <si>
    <t>02.010311</t>
  </si>
  <si>
    <t>02.010312</t>
  </si>
  <si>
    <t>02.010306</t>
  </si>
  <si>
    <t>02.010307</t>
  </si>
  <si>
    <t>02.010308</t>
  </si>
  <si>
    <t xml:space="preserve">02.010309 </t>
  </si>
  <si>
    <t>02.010313</t>
  </si>
  <si>
    <t>1</t>
  </si>
  <si>
    <t>Klaipėdos miesto turizmo galimybių pristatymas nacionalinėje erdvėje (nacionalinėse turizmo parodose ir verslo misijose)</t>
  </si>
  <si>
    <t>Atlikta galimybių analizė, vnt</t>
  </si>
  <si>
    <t>06</t>
  </si>
  <si>
    <t>Išleistas leidinys (buriavimo vadovas), vnt.</t>
  </si>
  <si>
    <t xml:space="preserve">Sukurtas reklaminis video filmas, vnt. </t>
  </si>
  <si>
    <t xml:space="preserve">Bastionų komplekso (Jono kalnelio) ir jo prieigų sutvarkymas, sukuriant išskirtinį kultūros ir turizmo traukos centrą bei skatinant smulkųjį ir vidutinį verslą </t>
  </si>
  <si>
    <r>
      <t xml:space="preserve">Valstybės biudžeto lėšos </t>
    </r>
    <r>
      <rPr>
        <b/>
        <sz val="10"/>
        <rFont val="Times New Roman"/>
        <family val="1"/>
        <charset val="186"/>
      </rPr>
      <t>LRVB</t>
    </r>
  </si>
  <si>
    <t>SB(VB)</t>
  </si>
  <si>
    <t>Suorganizuota gidų mokyklėlių skirtingoms amžiaus grupėms,  kartai</t>
  </si>
  <si>
    <t>Sukurta paslaugų paketų, vnt.</t>
  </si>
  <si>
    <t>Pagamintų interaktyvių priemonių pagal atitinkamą paslaugų paketą, vnt.</t>
  </si>
  <si>
    <t>Dalyvauta tarptautiniuose renginiuose ir verslo misijose, vnt.</t>
  </si>
  <si>
    <t>Išleistas leidinys apie Klaipėdos miesto turizmo produktus ir paslaugas, tūkst. vnt.</t>
  </si>
  <si>
    <t>Dalyvauta nacionaliniuose renginiuose ir verslo misijose, vnt.vnt.</t>
  </si>
  <si>
    <t>Pagaminta reprezentacinės medžiagos pagal atitinkamą paslaugų paketą, tūkst. vnt</t>
  </si>
  <si>
    <t xml:space="preserve">Naujų turizmo krypčių (aktyviojo ir konferencinio bei jūrinio ir sveikatinimo) paslaugų  ir priemonių sukūrimas ir plėtojimas </t>
  </si>
  <si>
    <t>Atplaukusių burlaivių ir jachtų į uostą, vnt.</t>
  </si>
  <si>
    <t xml:space="preserve">Atvykusių kruizinių laivų, vnt. </t>
  </si>
  <si>
    <t>Atvykusių jūrinių turistų skaičius</t>
  </si>
  <si>
    <t>Atplaukusių laivų, vnt.</t>
  </si>
  <si>
    <t>Sukurta socialinė paskyra „Didžiuojuosi, kad esu klaipėdietis“, vnt.</t>
  </si>
  <si>
    <t>Viešinamų objektų, vnt.</t>
  </si>
  <si>
    <t xml:space="preserve">Įgyvendinta e-rinkodaros priemonių lankytinuose objektuose (vaizdo filmukas, elektroniniai naujienlaiškiai, virtualūs technologiniai sprendimai, išmanieji stendai ir kt.), vnt. </t>
  </si>
  <si>
    <t>Sukurta bedra Baltijos jūros turizmo centro informacijos sistema Pietų Baltijos jūros regione, vnt.</t>
  </si>
  <si>
    <t>Įdiegta e-rinkodaros priemonių, vnt.</t>
  </si>
  <si>
    <t xml:space="preserve">Atlikta informacinių ženklų įrengimo darbų. Užbaigtumas, proc. </t>
  </si>
  <si>
    <t xml:space="preserve">Sukurta turistinių maršrutų „Hanzos miestų lyga“, vnt.  </t>
  </si>
  <si>
    <t>Klaipėdos miesto turizmo informacinės sistemos projektų įgyvendinimas:</t>
  </si>
  <si>
    <t>Klaipėdos miesto turizmo informacinės sistemos plėtojimas:</t>
  </si>
  <si>
    <r>
      <t>2018 M. KLAIPĖDOS MIESTO SAVIVALDYBĖS ADMINISTRACIJOS</t>
    </r>
    <r>
      <rPr>
        <b/>
        <sz val="11"/>
        <rFont val="Times New Roman"/>
        <family val="1"/>
        <charset val="186"/>
      </rPr>
      <t xml:space="preserve">          </t>
    </r>
  </si>
  <si>
    <t>2018-ųjų metų asignavimų planas*</t>
  </si>
  <si>
    <t>3.2.3.2.</t>
  </si>
  <si>
    <t>2018-ieji metai</t>
  </si>
  <si>
    <t>Skirtumas</t>
  </si>
  <si>
    <t>Siūlomas keisti 2018-ųjų metų asignavimų planas**</t>
  </si>
  <si>
    <t xml:space="preserve">Lyginamasis variantas </t>
  </si>
  <si>
    <t>2018-ųjų metų asignavimų planas</t>
  </si>
  <si>
    <t>Projekto „Baltijos jūros turizmo centras“ įgyvendinimas</t>
  </si>
  <si>
    <t>Dalyvauta nacionaliniuose renginiuose ir verslo misijose, vnt.</t>
  </si>
  <si>
    <t>Pilies didžiojo bokšto atkūrimas (II etapas)</t>
  </si>
  <si>
    <t>Parengta pilies didžiojo bokšto techninių projektų, vnt.</t>
  </si>
  <si>
    <t xml:space="preserve">Rekonstruota vaikščiojimo takų prie konferencijų salės Priešpilio g. 2, kv.m </t>
  </si>
  <si>
    <t xml:space="preserve">Pasirengta muziejaus ekspozicijos įrengimui, proc. </t>
  </si>
  <si>
    <r>
      <t>PATVIRTINTA
Klaipėdos miesto savivaldybės administracijos direktoriaus                                                                                          2018 m. vasario 28 d. įsakymu Nr. AD1-518</t>
    </r>
    <r>
      <rPr>
        <sz val="12"/>
        <color theme="0"/>
        <rFont val="Times New Roman"/>
        <family val="1"/>
        <charset val="186"/>
      </rPr>
      <t>XX</t>
    </r>
  </si>
  <si>
    <t>_____________________________________</t>
  </si>
  <si>
    <r>
      <t>2018 M. KLAIPĖDOS MIESTO SAVIVALDYBĖS ADMINISTRACIJOS</t>
    </r>
    <r>
      <rPr>
        <b/>
        <sz val="11"/>
        <rFont val="Times New Roman"/>
        <family val="1"/>
        <charset val="186"/>
      </rPr>
      <t xml:space="preserve">         </t>
    </r>
  </si>
  <si>
    <t>IED Tarptautinių ryšių ir ekoniminės plėtros sk.</t>
  </si>
  <si>
    <r>
      <t>Proj</t>
    </r>
    <r>
      <rPr>
        <strike/>
        <sz val="10"/>
        <rFont val="Times New Roman"/>
        <family val="1"/>
        <charset val="186"/>
      </rPr>
      <t xml:space="preserve">ekto  „Klaipėdos regiono turizmo informacinės infrastruktūros sistemos sukūrimas ir įdiegimas“ </t>
    </r>
    <r>
      <rPr>
        <sz val="10"/>
        <color rgb="FFFF0000"/>
        <rFont val="Times New Roman"/>
        <family val="1"/>
        <charset val="186"/>
      </rPr>
      <t xml:space="preserve">„Savivaldybes jungiančių turizmo trasų ir turizmo maršrutų informacinės infrastruktūros plėtra“ </t>
    </r>
    <r>
      <rPr>
        <sz val="10"/>
        <rFont val="Times New Roman"/>
        <family val="1"/>
        <charset val="186"/>
      </rPr>
      <t>įgyvendinimas</t>
    </r>
  </si>
  <si>
    <t>pakeista 09-04 per el. paštą</t>
  </si>
  <si>
    <r>
      <rPr>
        <strike/>
        <sz val="10"/>
        <color rgb="FFFF0000"/>
        <rFont val="Times New Roman"/>
        <family val="1"/>
        <charset val="186"/>
      </rPr>
      <t xml:space="preserve">50 </t>
    </r>
    <r>
      <rPr>
        <sz val="10"/>
        <rFont val="Times New Roman"/>
        <family val="1"/>
        <charset val="186"/>
      </rPr>
      <t xml:space="preserve"> 0</t>
    </r>
  </si>
  <si>
    <t xml:space="preserve">**pagal Klaipėdos miesto savivaldybės tarybos 2017-10-25 sprendimą Nr. T2-221
</t>
  </si>
  <si>
    <t xml:space="preserve">* Pagal Klaipėdos miesto savivaldybės tarybos 2017-10-25 sprendimą Nr. T2-221
</t>
  </si>
  <si>
    <t xml:space="preserve">*pagal Klaipėdos miesto savivaldybės tarybos 2017-07-26 sprendimą Nr. T2-162
</t>
  </si>
  <si>
    <t xml:space="preserve">(Klaipėdos miesto savivaldybės administracijos direktoriaus                   2018 m. lakričio 5 d. įsakymo Nr. AD1-2608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</si>
</sst>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9"/>
      <name val="Arial"/>
      <family val="2"/>
      <charset val="186"/>
    </font>
    <font>
      <sz val="11"/>
      <name val="Times New Roman"/>
      <family val="1"/>
      <charset val="186"/>
    </font>
    <font>
      <b/>
      <sz val="11"/>
      <name val="Times New Roman"/>
      <family val="1"/>
      <charset val="186"/>
    </font>
    <font>
      <b/>
      <sz val="9"/>
      <name val="Times New Roman"/>
      <family val="1"/>
      <charset val="186"/>
    </font>
    <font>
      <sz val="11"/>
      <name val="Calibri"/>
      <family val="2"/>
      <charset val="186"/>
      <scheme val="minor"/>
    </font>
    <font>
      <sz val="10"/>
      <color rgb="FFFF0000"/>
      <name val="Times New Roman"/>
      <family val="1"/>
      <charset val="186"/>
    </font>
    <font>
      <sz val="10"/>
      <color theme="1"/>
      <name val="Times New Roman"/>
      <family val="1"/>
      <charset val="186"/>
    </font>
    <font>
      <sz val="10"/>
      <color theme="1"/>
      <name val="Arial"/>
      <family val="2"/>
      <charset val="186"/>
    </font>
    <font>
      <b/>
      <i/>
      <sz val="10"/>
      <name val="Times New Roman"/>
      <family val="1"/>
      <charset val="186"/>
    </font>
    <font>
      <b/>
      <i/>
      <sz val="10"/>
      <name val="Arial"/>
      <family val="2"/>
      <charset val="186"/>
    </font>
    <font>
      <sz val="12"/>
      <name val="Times New Roman"/>
      <family val="1"/>
      <charset val="186"/>
    </font>
    <font>
      <sz val="12"/>
      <color theme="0"/>
      <name val="Times New Roman"/>
      <family val="1"/>
      <charset val="186"/>
    </font>
    <font>
      <strike/>
      <sz val="10"/>
      <name val="Times New Roman"/>
      <family val="1"/>
      <charset val="186"/>
    </font>
    <font>
      <sz val="9"/>
      <color rgb="FFFF0000"/>
      <name val="Times New Roman"/>
      <family val="1"/>
      <charset val="186"/>
    </font>
    <font>
      <strike/>
      <sz val="10"/>
      <color rgb="FFFF0000"/>
      <name val="Times New Roman"/>
      <family val="1"/>
      <charset val="186"/>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s>
  <cellStyleXfs count="3">
    <xf numFmtId="0" fontId="0" fillId="0" borderId="0"/>
    <xf numFmtId="0" fontId="5" fillId="0" borderId="0"/>
    <xf numFmtId="0" fontId="12" fillId="0" borderId="0">
      <alignment vertical="center"/>
    </xf>
  </cellStyleXfs>
  <cellXfs count="526">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4" fillId="2" borderId="2"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6" fillId="0" borderId="0" xfId="0" applyFont="1"/>
    <xf numFmtId="49" fontId="4" fillId="4" borderId="29"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4" fontId="3" fillId="0" borderId="0" xfId="0" applyNumberFormat="1" applyFont="1" applyAlignment="1">
      <alignment vertical="top"/>
    </xf>
    <xf numFmtId="0" fontId="4" fillId="7" borderId="31" xfId="0" applyFont="1" applyFill="1" applyBorder="1" applyAlignment="1">
      <alignment horizontal="center" vertical="top"/>
    </xf>
    <xf numFmtId="0" fontId="3" fillId="8" borderId="0" xfId="0" applyFont="1" applyFill="1" applyAlignment="1">
      <alignment vertical="top"/>
    </xf>
    <xf numFmtId="49" fontId="4" fillId="9" borderId="10" xfId="0" applyNumberFormat="1" applyFont="1" applyFill="1" applyBorder="1" applyAlignment="1">
      <alignment horizontal="center" vertical="top" wrapText="1"/>
    </xf>
    <xf numFmtId="49" fontId="4" fillId="9" borderId="10" xfId="0" applyNumberFormat="1" applyFont="1" applyFill="1" applyBorder="1" applyAlignment="1">
      <alignment horizontal="center" vertical="top"/>
    </xf>
    <xf numFmtId="49" fontId="4" fillId="9" borderId="29" xfId="0" applyNumberFormat="1" applyFont="1" applyFill="1" applyBorder="1" applyAlignment="1">
      <alignment horizontal="center" vertical="top"/>
    </xf>
    <xf numFmtId="49" fontId="4" fillId="9" borderId="23" xfId="0" applyNumberFormat="1" applyFont="1" applyFill="1" applyBorder="1" applyAlignment="1">
      <alignment horizontal="center" vertical="top"/>
    </xf>
    <xf numFmtId="49" fontId="4" fillId="9" borderId="29" xfId="0" applyNumberFormat="1" applyFont="1" applyFill="1" applyBorder="1" applyAlignment="1">
      <alignment horizontal="center" vertical="top" wrapText="1"/>
    </xf>
    <xf numFmtId="49" fontId="4" fillId="9" borderId="41" xfId="0" applyNumberFormat="1" applyFont="1" applyFill="1" applyBorder="1" applyAlignment="1">
      <alignment horizontal="center" vertical="top"/>
    </xf>
    <xf numFmtId="49" fontId="4" fillId="9" borderId="40" xfId="0" applyNumberFormat="1" applyFont="1" applyFill="1" applyBorder="1" applyAlignment="1">
      <alignment horizontal="center" vertical="top"/>
    </xf>
    <xf numFmtId="0" fontId="9" fillId="3" borderId="52" xfId="0" applyFont="1" applyFill="1" applyBorder="1" applyAlignment="1">
      <alignment vertical="top" wrapText="1"/>
    </xf>
    <xf numFmtId="0" fontId="3" fillId="7" borderId="26"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8" borderId="0" xfId="0" applyFont="1" applyFill="1" applyBorder="1" applyAlignment="1">
      <alignment vertical="top"/>
    </xf>
    <xf numFmtId="0" fontId="3" fillId="8" borderId="32" xfId="0" applyFont="1" applyFill="1" applyBorder="1" applyAlignment="1">
      <alignment horizontal="center" vertical="top"/>
    </xf>
    <xf numFmtId="0" fontId="3" fillId="8" borderId="57" xfId="0" applyFont="1" applyFill="1" applyBorder="1" applyAlignment="1">
      <alignment horizontal="center" vertical="top" wrapText="1"/>
    </xf>
    <xf numFmtId="49" fontId="4" fillId="8" borderId="21" xfId="0" applyNumberFormat="1" applyFont="1" applyFill="1" applyBorder="1" applyAlignment="1">
      <alignment horizontal="center" vertical="top" wrapText="1"/>
    </xf>
    <xf numFmtId="49" fontId="4" fillId="0" borderId="9" xfId="0" applyNumberFormat="1" applyFont="1" applyBorder="1" applyAlignment="1">
      <alignment horizontal="center" vertical="top"/>
    </xf>
    <xf numFmtId="0" fontId="4" fillId="3" borderId="9" xfId="0" applyFont="1" applyFill="1" applyBorder="1" applyAlignment="1">
      <alignment horizontal="left" vertical="top" wrapText="1"/>
    </xf>
    <xf numFmtId="0" fontId="9" fillId="3" borderId="6" xfId="0" applyFont="1" applyFill="1" applyBorder="1" applyAlignment="1">
      <alignment vertical="top" wrapText="1"/>
    </xf>
    <xf numFmtId="0" fontId="3" fillId="8" borderId="6" xfId="0" applyFont="1" applyFill="1" applyBorder="1" applyAlignment="1">
      <alignment horizontal="left" vertical="top" wrapText="1"/>
    </xf>
    <xf numFmtId="0" fontId="3" fillId="8" borderId="7" xfId="0" applyFont="1" applyFill="1" applyBorder="1" applyAlignment="1">
      <alignment vertical="top" wrapText="1"/>
    </xf>
    <xf numFmtId="0" fontId="3" fillId="8" borderId="44" xfId="0" applyFont="1" applyFill="1" applyBorder="1" applyAlignment="1">
      <alignment horizontal="center" vertical="top"/>
    </xf>
    <xf numFmtId="49" fontId="4" fillId="2" borderId="43" xfId="0" applyNumberFormat="1" applyFont="1" applyFill="1" applyBorder="1" applyAlignment="1">
      <alignment horizontal="center" vertical="top"/>
    </xf>
    <xf numFmtId="0" fontId="3" fillId="0" borderId="34" xfId="0" applyFont="1" applyFill="1" applyBorder="1" applyAlignment="1">
      <alignment horizontal="center" vertical="top"/>
    </xf>
    <xf numFmtId="0" fontId="3" fillId="8" borderId="57" xfId="0" applyFont="1" applyFill="1" applyBorder="1" applyAlignment="1">
      <alignment horizontal="center" vertical="top"/>
    </xf>
    <xf numFmtId="0" fontId="3" fillId="8" borderId="21" xfId="0" applyFont="1" applyFill="1" applyBorder="1" applyAlignment="1">
      <alignment horizontal="center" vertical="center" textRotation="90" wrapText="1"/>
    </xf>
    <xf numFmtId="164" fontId="4" fillId="4" borderId="5" xfId="0" applyNumberFormat="1" applyFont="1" applyFill="1" applyBorder="1" applyAlignment="1">
      <alignment horizontal="center" vertical="top" wrapText="1"/>
    </xf>
    <xf numFmtId="164" fontId="4" fillId="7" borderId="14" xfId="0" applyNumberFormat="1" applyFont="1" applyFill="1" applyBorder="1" applyAlignment="1">
      <alignment horizontal="center" vertical="top" wrapText="1"/>
    </xf>
    <xf numFmtId="164" fontId="3" fillId="0" borderId="14" xfId="0" applyNumberFormat="1" applyFont="1" applyBorder="1" applyAlignment="1">
      <alignment horizontal="center" vertical="top" wrapText="1"/>
    </xf>
    <xf numFmtId="164" fontId="3" fillId="7" borderId="14" xfId="0" applyNumberFormat="1" applyFont="1" applyFill="1" applyBorder="1" applyAlignment="1">
      <alignment horizontal="center" vertical="top" wrapText="1"/>
    </xf>
    <xf numFmtId="164" fontId="4" fillId="4" borderId="14"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4" fillId="2" borderId="16" xfId="0" applyNumberFormat="1" applyFont="1" applyFill="1" applyBorder="1" applyAlignment="1">
      <alignment horizontal="center" vertical="top"/>
    </xf>
    <xf numFmtId="164" fontId="4" fillId="9" borderId="16" xfId="0" applyNumberFormat="1" applyFont="1" applyFill="1" applyBorder="1" applyAlignment="1">
      <alignment horizontal="center" vertical="top"/>
    </xf>
    <xf numFmtId="49" fontId="7" fillId="6" borderId="35" xfId="0" applyNumberFormat="1"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5" xfId="0" applyFont="1" applyFill="1" applyBorder="1" applyAlignment="1">
      <alignment horizontal="left" vertical="top" wrapText="1"/>
    </xf>
    <xf numFmtId="0" fontId="3" fillId="3" borderId="8" xfId="0" applyFont="1" applyFill="1" applyBorder="1" applyAlignment="1">
      <alignment vertical="top" wrapText="1"/>
    </xf>
    <xf numFmtId="0" fontId="8" fillId="0" borderId="0" xfId="0" applyNumberFormat="1" applyFont="1" applyFill="1" applyBorder="1" applyAlignment="1">
      <alignment horizontal="left" vertical="top" wrapText="1"/>
    </xf>
    <xf numFmtId="0" fontId="3" fillId="9" borderId="25" xfId="0" applyFont="1" applyFill="1" applyBorder="1" applyAlignment="1">
      <alignment horizontal="center" vertical="top"/>
    </xf>
    <xf numFmtId="0" fontId="3" fillId="4" borderId="25" xfId="0" applyFont="1" applyFill="1" applyBorder="1" applyAlignment="1">
      <alignment horizontal="center" vertical="top"/>
    </xf>
    <xf numFmtId="49" fontId="4" fillId="2" borderId="25" xfId="0" applyNumberFormat="1" applyFont="1" applyFill="1" applyBorder="1" applyAlignment="1">
      <alignment horizontal="left" vertical="top"/>
    </xf>
    <xf numFmtId="0" fontId="3" fillId="2" borderId="25" xfId="0" applyFont="1" applyFill="1" applyBorder="1" applyAlignment="1">
      <alignment horizontal="center" vertical="top" wrapText="1"/>
    </xf>
    <xf numFmtId="0" fontId="4" fillId="9" borderId="25" xfId="0" applyFont="1" applyFill="1" applyBorder="1" applyAlignment="1">
      <alignment horizontal="left" vertical="top"/>
    </xf>
    <xf numFmtId="164" fontId="3" fillId="8" borderId="40" xfId="0" applyNumberFormat="1" applyFont="1" applyFill="1" applyBorder="1" applyAlignment="1">
      <alignment horizontal="center" vertical="top"/>
    </xf>
    <xf numFmtId="0" fontId="18" fillId="0" borderId="0" xfId="0" applyFont="1"/>
    <xf numFmtId="164" fontId="4" fillId="7" borderId="31" xfId="0" applyNumberFormat="1" applyFont="1" applyFill="1" applyBorder="1" applyAlignment="1">
      <alignment horizontal="center" vertical="top"/>
    </xf>
    <xf numFmtId="0" fontId="4" fillId="7" borderId="3" xfId="0" applyFont="1" applyFill="1" applyBorder="1" applyAlignment="1">
      <alignment horizontal="center" vertical="top"/>
    </xf>
    <xf numFmtId="164" fontId="3" fillId="8" borderId="46" xfId="0" applyNumberFormat="1" applyFont="1" applyFill="1" applyBorder="1" applyAlignment="1">
      <alignment horizontal="center" vertical="top"/>
    </xf>
    <xf numFmtId="164" fontId="8" fillId="0" borderId="32" xfId="0" applyNumberFormat="1" applyFont="1" applyBorder="1" applyAlignment="1">
      <alignment horizontal="center" vertical="top"/>
    </xf>
    <xf numFmtId="0" fontId="4" fillId="7" borderId="41" xfId="0" applyFont="1" applyFill="1" applyBorder="1" applyAlignment="1">
      <alignment horizontal="center" vertical="top"/>
    </xf>
    <xf numFmtId="0" fontId="4" fillId="7" borderId="55" xfId="0" applyFont="1" applyFill="1" applyBorder="1" applyAlignment="1">
      <alignment horizontal="center" vertical="top"/>
    </xf>
    <xf numFmtId="0" fontId="4" fillId="0" borderId="45" xfId="0" applyFont="1" applyFill="1" applyBorder="1" applyAlignment="1">
      <alignment horizontal="center" vertical="top"/>
    </xf>
    <xf numFmtId="0" fontId="3" fillId="8" borderId="40" xfId="0" applyFont="1" applyFill="1" applyBorder="1" applyAlignment="1">
      <alignment horizontal="center" vertical="top" wrapText="1"/>
    </xf>
    <xf numFmtId="164" fontId="4" fillId="7" borderId="55"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0" fontId="3" fillId="8" borderId="44" xfId="0" applyFont="1" applyFill="1" applyBorder="1" applyAlignment="1">
      <alignment horizontal="center" vertical="top" wrapText="1"/>
    </xf>
    <xf numFmtId="164" fontId="9" fillId="8" borderId="53" xfId="0" applyNumberFormat="1" applyFont="1" applyFill="1" applyBorder="1" applyAlignment="1">
      <alignment horizontal="center" vertical="top"/>
    </xf>
    <xf numFmtId="164" fontId="4" fillId="9" borderId="23"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0" fontId="3" fillId="8" borderId="64" xfId="0" applyFont="1" applyFill="1" applyBorder="1" applyAlignment="1">
      <alignment horizontal="center" vertical="top"/>
    </xf>
    <xf numFmtId="164" fontId="3" fillId="8" borderId="47"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164" fontId="4" fillId="2" borderId="41" xfId="0" applyNumberFormat="1" applyFont="1" applyFill="1" applyBorder="1" applyAlignment="1">
      <alignment horizontal="center" vertical="top"/>
    </xf>
    <xf numFmtId="164" fontId="4" fillId="4" borderId="23" xfId="0" applyNumberFormat="1" applyFont="1" applyFill="1" applyBorder="1" applyAlignment="1">
      <alignment horizontal="center" vertical="top"/>
    </xf>
    <xf numFmtId="0" fontId="3" fillId="8" borderId="70" xfId="0" applyFont="1" applyFill="1" applyBorder="1" applyAlignment="1">
      <alignment horizontal="center" vertical="top"/>
    </xf>
    <xf numFmtId="49" fontId="4" fillId="8" borderId="21" xfId="0" applyNumberFormat="1" applyFont="1" applyFill="1" applyBorder="1" applyAlignment="1">
      <alignment horizontal="center" vertical="top"/>
    </xf>
    <xf numFmtId="0" fontId="3" fillId="8" borderId="53" xfId="0" applyFont="1" applyFill="1" applyBorder="1" applyAlignment="1">
      <alignment horizontal="center" vertical="top" wrapText="1"/>
    </xf>
    <xf numFmtId="49" fontId="3" fillId="8" borderId="58"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6" fillId="7" borderId="26" xfId="0" applyFont="1" applyFill="1" applyBorder="1" applyAlignment="1">
      <alignment horizontal="left" vertical="top" wrapText="1"/>
    </xf>
    <xf numFmtId="0" fontId="3" fillId="0" borderId="4" xfId="0" applyFont="1" applyBorder="1" applyAlignment="1">
      <alignment horizontal="center" vertical="top"/>
    </xf>
    <xf numFmtId="164" fontId="8" fillId="3" borderId="71" xfId="0" applyNumberFormat="1" applyFont="1" applyFill="1" applyBorder="1" applyAlignment="1">
      <alignment horizontal="center" vertical="top" wrapText="1"/>
    </xf>
    <xf numFmtId="0" fontId="20" fillId="8" borderId="0" xfId="0" applyFont="1" applyFill="1" applyBorder="1" applyAlignment="1">
      <alignment vertical="top" wrapText="1"/>
    </xf>
    <xf numFmtId="49" fontId="8" fillId="8" borderId="60" xfId="0" applyNumberFormat="1" applyFont="1" applyFill="1" applyBorder="1" applyAlignment="1">
      <alignment horizontal="center" vertical="center" wrapText="1"/>
    </xf>
    <xf numFmtId="0" fontId="3" fillId="0" borderId="44" xfId="0" applyFont="1" applyFill="1" applyBorder="1" applyAlignment="1">
      <alignment horizontal="center" vertical="top"/>
    </xf>
    <xf numFmtId="49" fontId="4" fillId="8" borderId="54" xfId="0" applyNumberFormat="1" applyFont="1" applyFill="1" applyBorder="1" applyAlignment="1">
      <alignment horizontal="center" vertical="top"/>
    </xf>
    <xf numFmtId="0" fontId="6" fillId="0" borderId="7" xfId="0" applyFont="1" applyBorder="1" applyAlignment="1">
      <alignment vertical="top" wrapText="1"/>
    </xf>
    <xf numFmtId="49" fontId="4" fillId="8" borderId="68" xfId="0" applyNumberFormat="1" applyFont="1" applyFill="1" applyBorder="1" applyAlignment="1">
      <alignment horizontal="center" vertical="top" wrapText="1"/>
    </xf>
    <xf numFmtId="164" fontId="9" fillId="8" borderId="40" xfId="0" applyNumberFormat="1" applyFont="1" applyFill="1" applyBorder="1" applyAlignment="1">
      <alignment horizontal="center" vertical="top"/>
    </xf>
    <xf numFmtId="49" fontId="4" fillId="7" borderId="18" xfId="0" applyNumberFormat="1" applyFont="1" applyFill="1" applyBorder="1" applyAlignment="1">
      <alignment horizontal="center" vertical="top"/>
    </xf>
    <xf numFmtId="49" fontId="4" fillId="7" borderId="0" xfId="0" applyNumberFormat="1" applyFont="1" applyFill="1" applyBorder="1" applyAlignment="1">
      <alignment horizontal="center" vertical="top"/>
    </xf>
    <xf numFmtId="49" fontId="4" fillId="7" borderId="30" xfId="0" applyNumberFormat="1" applyFont="1" applyFill="1" applyBorder="1" applyAlignment="1">
      <alignment horizontal="center" vertical="top" wrapText="1"/>
    </xf>
    <xf numFmtId="49" fontId="4" fillId="7" borderId="38" xfId="0" applyNumberFormat="1" applyFont="1" applyFill="1" applyBorder="1" applyAlignment="1">
      <alignment horizontal="center" vertical="top" wrapText="1"/>
    </xf>
    <xf numFmtId="49" fontId="4" fillId="7" borderId="48" xfId="0" applyNumberFormat="1" applyFont="1" applyFill="1" applyBorder="1" applyAlignment="1">
      <alignment horizontal="center" vertical="top" wrapText="1"/>
    </xf>
    <xf numFmtId="49" fontId="4" fillId="7" borderId="20" xfId="0" applyNumberFormat="1" applyFont="1" applyFill="1" applyBorder="1" applyAlignment="1">
      <alignment horizontal="center" vertical="top" wrapText="1"/>
    </xf>
    <xf numFmtId="0" fontId="6" fillId="7" borderId="20" xfId="0" applyFont="1" applyFill="1" applyBorder="1" applyAlignment="1">
      <alignment horizontal="left" vertical="top" wrapText="1"/>
    </xf>
    <xf numFmtId="0" fontId="3" fillId="7" borderId="20" xfId="0" applyFont="1" applyFill="1" applyBorder="1" applyAlignment="1">
      <alignment horizontal="center" vertical="center" textRotation="90" wrapText="1"/>
    </xf>
    <xf numFmtId="49" fontId="3" fillId="7" borderId="20" xfId="0" applyNumberFormat="1" applyFont="1" applyFill="1" applyBorder="1" applyAlignment="1">
      <alignment horizontal="center" vertical="top"/>
    </xf>
    <xf numFmtId="49" fontId="3" fillId="7" borderId="42" xfId="0" applyNumberFormat="1" applyFont="1" applyFill="1" applyBorder="1" applyAlignment="1">
      <alignment horizontal="center" vertical="top" wrapText="1"/>
    </xf>
    <xf numFmtId="0" fontId="4" fillId="3" borderId="21" xfId="0" applyFont="1" applyFill="1" applyBorder="1" applyAlignment="1">
      <alignment horizontal="left" vertical="top" wrapText="1"/>
    </xf>
    <xf numFmtId="49" fontId="3" fillId="8" borderId="15" xfId="0" applyNumberFormat="1" applyFont="1" applyFill="1" applyBorder="1" applyAlignment="1">
      <alignment horizontal="center" vertical="top" wrapText="1"/>
    </xf>
    <xf numFmtId="0" fontId="6" fillId="7" borderId="42" xfId="0" applyFont="1" applyFill="1" applyBorder="1" applyAlignment="1">
      <alignment horizontal="center" vertical="top"/>
    </xf>
    <xf numFmtId="49" fontId="4" fillId="7" borderId="48" xfId="0" applyNumberFormat="1" applyFont="1" applyFill="1" applyBorder="1" applyAlignment="1">
      <alignment horizontal="center" vertical="top"/>
    </xf>
    <xf numFmtId="164" fontId="8" fillId="0" borderId="15" xfId="0" applyNumberFormat="1" applyFont="1" applyBorder="1" applyAlignment="1">
      <alignment horizontal="center" vertical="top"/>
    </xf>
    <xf numFmtId="0" fontId="3" fillId="0" borderId="48" xfId="0" applyFont="1" applyFill="1" applyBorder="1" applyAlignment="1">
      <alignment horizontal="center" vertical="top" textRotation="90" wrapText="1"/>
    </xf>
    <xf numFmtId="49" fontId="8" fillId="0" borderId="11" xfId="0" applyNumberFormat="1" applyFont="1" applyBorder="1" applyAlignment="1">
      <alignment horizontal="center" vertical="top" textRotation="90" wrapText="1"/>
    </xf>
    <xf numFmtId="0" fontId="3" fillId="3" borderId="21" xfId="0" applyFont="1" applyFill="1" applyBorder="1" applyAlignment="1">
      <alignment horizontal="left" vertical="top" wrapText="1"/>
    </xf>
    <xf numFmtId="164" fontId="3" fillId="8" borderId="71" xfId="0" applyNumberFormat="1" applyFont="1" applyFill="1" applyBorder="1" applyAlignment="1">
      <alignment vertical="top" wrapText="1"/>
    </xf>
    <xf numFmtId="164" fontId="3" fillId="8" borderId="69" xfId="0" applyNumberFormat="1" applyFont="1" applyFill="1" applyBorder="1" applyAlignment="1">
      <alignment vertical="top" wrapText="1"/>
    </xf>
    <xf numFmtId="164" fontId="3" fillId="8" borderId="13" xfId="0" applyNumberFormat="1" applyFont="1" applyFill="1" applyBorder="1" applyAlignment="1">
      <alignment vertical="top" wrapText="1"/>
    </xf>
    <xf numFmtId="0" fontId="3" fillId="8" borderId="48" xfId="0" applyFont="1" applyFill="1" applyBorder="1" applyAlignment="1">
      <alignment horizontal="left" vertical="top" wrapText="1"/>
    </xf>
    <xf numFmtId="0" fontId="3" fillId="8" borderId="73" xfId="0" applyFont="1" applyFill="1" applyBorder="1" applyAlignment="1">
      <alignment horizontal="left" vertical="top" wrapText="1"/>
    </xf>
    <xf numFmtId="0" fontId="3" fillId="0" borderId="69" xfId="0" applyFont="1" applyBorder="1" applyAlignment="1">
      <alignment vertical="top" wrapText="1"/>
    </xf>
    <xf numFmtId="0" fontId="3" fillId="8" borderId="67"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8" borderId="40" xfId="0" applyFont="1" applyFill="1" applyBorder="1" applyAlignment="1">
      <alignment vertical="top"/>
    </xf>
    <xf numFmtId="3" fontId="3" fillId="8" borderId="12" xfId="0" applyNumberFormat="1" applyFont="1" applyFill="1" applyBorder="1" applyAlignment="1">
      <alignment horizontal="center" vertical="top"/>
    </xf>
    <xf numFmtId="164" fontId="4" fillId="7" borderId="40" xfId="0" applyNumberFormat="1" applyFont="1" applyFill="1" applyBorder="1" applyAlignment="1">
      <alignment horizontal="center" vertical="top"/>
    </xf>
    <xf numFmtId="0" fontId="3" fillId="8" borderId="32" xfId="0" applyFont="1" applyFill="1" applyBorder="1" applyAlignment="1">
      <alignment horizontal="center" vertical="top" wrapText="1"/>
    </xf>
    <xf numFmtId="0" fontId="3" fillId="0" borderId="72" xfId="0" applyFont="1" applyFill="1" applyBorder="1" applyAlignment="1">
      <alignment horizontal="center" vertical="top"/>
    </xf>
    <xf numFmtId="0" fontId="9" fillId="8" borderId="7" xfId="0" applyFont="1" applyFill="1" applyBorder="1" applyAlignment="1">
      <alignment vertical="top" wrapText="1"/>
    </xf>
    <xf numFmtId="164" fontId="3" fillId="0" borderId="44" xfId="0" applyNumberFormat="1" applyFont="1" applyFill="1" applyBorder="1" applyAlignment="1">
      <alignment horizontal="center" vertical="top"/>
    </xf>
    <xf numFmtId="0" fontId="9" fillId="8" borderId="56" xfId="0" applyFont="1" applyFill="1" applyBorder="1" applyAlignment="1">
      <alignment vertical="top" wrapText="1"/>
    </xf>
    <xf numFmtId="3" fontId="3" fillId="8" borderId="54" xfId="0" applyNumberFormat="1" applyFont="1" applyFill="1" applyBorder="1" applyAlignment="1">
      <alignment horizontal="center" vertical="top"/>
    </xf>
    <xf numFmtId="3" fontId="3" fillId="8" borderId="64" xfId="0" applyNumberFormat="1" applyFont="1" applyFill="1" applyBorder="1" applyAlignment="1">
      <alignment horizontal="center" vertical="top"/>
    </xf>
    <xf numFmtId="3" fontId="3" fillId="8" borderId="60" xfId="0" applyNumberFormat="1" applyFont="1" applyFill="1" applyBorder="1" applyAlignment="1">
      <alignment horizontal="center" vertical="top"/>
    </xf>
    <xf numFmtId="0" fontId="3" fillId="8" borderId="12" xfId="0" applyFont="1" applyFill="1" applyBorder="1" applyAlignment="1">
      <alignment horizontal="center" vertical="top" wrapText="1"/>
    </xf>
    <xf numFmtId="164" fontId="3" fillId="8" borderId="66" xfId="0" applyNumberFormat="1" applyFont="1" applyFill="1" applyBorder="1" applyAlignment="1">
      <alignment horizontal="left" vertical="top" wrapText="1"/>
    </xf>
    <xf numFmtId="3" fontId="3" fillId="8" borderId="75" xfId="0" applyNumberFormat="1" applyFont="1" applyFill="1" applyBorder="1" applyAlignment="1">
      <alignment horizontal="center" vertical="top"/>
    </xf>
    <xf numFmtId="0" fontId="9" fillId="0" borderId="52" xfId="0" applyFont="1" applyBorder="1" applyAlignment="1">
      <alignment vertical="top" wrapText="1"/>
    </xf>
    <xf numFmtId="49" fontId="8" fillId="8" borderId="60" xfId="0" applyNumberFormat="1" applyFont="1" applyFill="1" applyBorder="1" applyAlignment="1">
      <alignment horizontal="center" vertical="center"/>
    </xf>
    <xf numFmtId="0" fontId="3" fillId="8" borderId="12" xfId="0" applyFont="1" applyFill="1" applyBorder="1" applyAlignment="1">
      <alignment horizontal="center" vertical="top"/>
    </xf>
    <xf numFmtId="49" fontId="3" fillId="8" borderId="4" xfId="0" applyNumberFormat="1" applyFont="1" applyFill="1" applyBorder="1" applyAlignment="1">
      <alignment horizontal="center" vertical="center" wrapText="1"/>
    </xf>
    <xf numFmtId="3" fontId="3" fillId="0" borderId="0" xfId="0" applyNumberFormat="1" applyFont="1" applyFill="1" applyBorder="1" applyAlignment="1">
      <alignment horizontal="left" vertical="top" wrapText="1"/>
    </xf>
    <xf numFmtId="49" fontId="4" fillId="8" borderId="11" xfId="0" applyNumberFormat="1" applyFont="1" applyFill="1" applyBorder="1" applyAlignment="1">
      <alignment horizontal="center" vertical="top" wrapText="1"/>
    </xf>
    <xf numFmtId="0" fontId="3" fillId="8" borderId="11" xfId="0" applyFont="1" applyFill="1" applyBorder="1" applyAlignment="1">
      <alignment horizontal="center" vertical="center" textRotation="90" wrapText="1"/>
    </xf>
    <xf numFmtId="0" fontId="3" fillId="8" borderId="48" xfId="0" applyFont="1" applyFill="1" applyBorder="1" applyAlignment="1">
      <alignment horizontal="center" vertical="center" textRotation="90" wrapText="1"/>
    </xf>
    <xf numFmtId="49" fontId="4" fillId="8" borderId="30" xfId="0" applyNumberFormat="1" applyFont="1" applyFill="1" applyBorder="1" applyAlignment="1">
      <alignment horizontal="center" vertical="top"/>
    </xf>
    <xf numFmtId="0" fontId="3" fillId="8" borderId="0" xfId="0" applyFont="1" applyFill="1" applyBorder="1" applyAlignment="1">
      <alignment horizontal="center" vertical="center" textRotation="90" wrapText="1"/>
    </xf>
    <xf numFmtId="49" fontId="4" fillId="8" borderId="19" xfId="0" applyNumberFormat="1" applyFont="1" applyFill="1" applyBorder="1" applyAlignment="1">
      <alignment horizontal="center" vertical="top"/>
    </xf>
    <xf numFmtId="49" fontId="3" fillId="8" borderId="22" xfId="0" applyNumberFormat="1" applyFont="1" applyFill="1" applyBorder="1" applyAlignment="1">
      <alignment horizontal="left" vertical="top" wrapText="1"/>
    </xf>
    <xf numFmtId="49" fontId="8" fillId="8" borderId="19" xfId="0" applyNumberFormat="1" applyFont="1" applyFill="1" applyBorder="1" applyAlignment="1">
      <alignment horizontal="center" vertical="center"/>
    </xf>
    <xf numFmtId="49" fontId="3" fillId="8" borderId="76" xfId="0" applyNumberFormat="1" applyFont="1" applyFill="1" applyBorder="1" applyAlignment="1">
      <alignment horizontal="left" vertical="top" wrapText="1"/>
    </xf>
    <xf numFmtId="0" fontId="3" fillId="8" borderId="77" xfId="0" applyFont="1" applyFill="1" applyBorder="1" applyAlignment="1">
      <alignment vertical="top" wrapText="1"/>
    </xf>
    <xf numFmtId="0" fontId="3" fillId="8" borderId="62" xfId="1" applyFont="1" applyFill="1" applyBorder="1" applyAlignment="1">
      <alignment horizontal="center" vertical="top"/>
    </xf>
    <xf numFmtId="0" fontId="4" fillId="0" borderId="37" xfId="0" applyFont="1" applyBorder="1" applyAlignment="1">
      <alignment horizontal="center" vertical="center"/>
    </xf>
    <xf numFmtId="49" fontId="4" fillId="0" borderId="30" xfId="0" applyNumberFormat="1" applyFont="1" applyBorder="1" applyAlignment="1">
      <alignment horizontal="center" vertical="top"/>
    </xf>
    <xf numFmtId="49" fontId="4" fillId="9" borderId="22"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0" fontId="3" fillId="8" borderId="11" xfId="0" applyFont="1" applyFill="1" applyBorder="1" applyAlignment="1">
      <alignment horizontal="left" vertical="top" wrapText="1"/>
    </xf>
    <xf numFmtId="49" fontId="4" fillId="8" borderId="68"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0" fontId="3" fillId="8" borderId="68" xfId="0" applyFont="1" applyFill="1" applyBorder="1" applyAlignment="1">
      <alignment horizontal="left" vertical="top" wrapText="1"/>
    </xf>
    <xf numFmtId="49" fontId="3" fillId="8" borderId="30"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2" borderId="18" xfId="0" applyNumberFormat="1" applyFont="1" applyFill="1" applyBorder="1" applyAlignment="1">
      <alignment horizontal="center" vertical="top"/>
    </xf>
    <xf numFmtId="0" fontId="3" fillId="8" borderId="6" xfId="0" applyFont="1" applyFill="1" applyBorder="1" applyAlignment="1">
      <alignment vertical="top" wrapText="1"/>
    </xf>
    <xf numFmtId="0" fontId="3" fillId="2" borderId="41" xfId="0" applyFont="1" applyFill="1" applyBorder="1" applyAlignment="1">
      <alignment horizontal="center" vertical="top" wrapText="1"/>
    </xf>
    <xf numFmtId="49" fontId="4" fillId="0" borderId="11" xfId="0" applyNumberFormat="1" applyFont="1" applyBorder="1" applyAlignment="1">
      <alignment horizontal="center" vertical="top"/>
    </xf>
    <xf numFmtId="0" fontId="3" fillId="9" borderId="23" xfId="0" applyFont="1" applyFill="1" applyBorder="1" applyAlignment="1">
      <alignment horizontal="center" vertical="top"/>
    </xf>
    <xf numFmtId="0" fontId="3" fillId="9" borderId="24" xfId="0" applyFont="1" applyFill="1" applyBorder="1" applyAlignment="1">
      <alignment horizontal="center" vertical="top"/>
    </xf>
    <xf numFmtId="0" fontId="3" fillId="4" borderId="23" xfId="0" applyFont="1" applyFill="1" applyBorder="1" applyAlignment="1">
      <alignment horizontal="center" vertical="top"/>
    </xf>
    <xf numFmtId="49" fontId="2" fillId="8" borderId="11" xfId="0" applyNumberFormat="1" applyFont="1" applyFill="1" applyBorder="1" applyAlignment="1">
      <alignment horizontal="center" vertical="center" textRotation="90" wrapText="1"/>
    </xf>
    <xf numFmtId="49" fontId="4" fillId="8" borderId="12" xfId="0" applyNumberFormat="1" applyFont="1" applyFill="1" applyBorder="1" applyAlignment="1">
      <alignment horizontal="center" vertical="top"/>
    </xf>
    <xf numFmtId="49" fontId="3" fillId="8" borderId="3" xfId="0" applyNumberFormat="1" applyFont="1" applyFill="1" applyBorder="1" applyAlignment="1">
      <alignment horizontal="center" vertical="top" wrapText="1"/>
    </xf>
    <xf numFmtId="0" fontId="3" fillId="8" borderId="68" xfId="0" applyFont="1" applyFill="1" applyBorder="1" applyAlignment="1">
      <alignment horizontal="center" vertical="center" textRotation="90" wrapText="1"/>
    </xf>
    <xf numFmtId="49" fontId="2" fillId="8" borderId="68" xfId="0" applyNumberFormat="1" applyFont="1" applyFill="1" applyBorder="1" applyAlignment="1">
      <alignment horizontal="center" vertical="center" textRotation="90"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49" fontId="3" fillId="8" borderId="3" xfId="0" applyNumberFormat="1" applyFont="1" applyFill="1" applyBorder="1" applyAlignment="1">
      <alignment horizontal="center" vertical="center" wrapText="1"/>
    </xf>
    <xf numFmtId="0" fontId="3" fillId="0" borderId="0" xfId="0" applyFont="1" applyAlignment="1">
      <alignment horizontal="right" wrapText="1"/>
    </xf>
    <xf numFmtId="0" fontId="6" fillId="0" borderId="0" xfId="0" applyFont="1" applyAlignment="1">
      <alignment horizontal="right"/>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horizontal="center" vertical="top"/>
    </xf>
    <xf numFmtId="0" fontId="3" fillId="0" borderId="20" xfId="0" applyFont="1" applyBorder="1" applyAlignment="1">
      <alignment horizontal="right" vertical="top"/>
    </xf>
    <xf numFmtId="49" fontId="4" fillId="7" borderId="11" xfId="0" applyNumberFormat="1" applyFont="1" applyFill="1" applyBorder="1" applyAlignment="1">
      <alignment horizontal="center" vertical="top"/>
    </xf>
    <xf numFmtId="49" fontId="3" fillId="8" borderId="40" xfId="0" applyNumberFormat="1" applyFont="1" applyFill="1" applyBorder="1" applyAlignment="1">
      <alignment horizontal="center" vertical="top" wrapText="1"/>
    </xf>
    <xf numFmtId="0" fontId="3" fillId="8" borderId="3" xfId="0" applyFont="1" applyFill="1" applyBorder="1" applyAlignment="1">
      <alignment horizontal="center" vertical="top"/>
    </xf>
    <xf numFmtId="0" fontId="3" fillId="8" borderId="15" xfId="0" applyFont="1" applyFill="1" applyBorder="1" applyAlignment="1">
      <alignment horizontal="center" vertical="top"/>
    </xf>
    <xf numFmtId="164" fontId="3" fillId="8" borderId="15" xfId="0" applyNumberFormat="1" applyFont="1" applyFill="1" applyBorder="1" applyAlignment="1">
      <alignment horizontal="center" vertical="top"/>
    </xf>
    <xf numFmtId="49" fontId="8" fillId="8" borderId="11" xfId="0" applyNumberFormat="1" applyFont="1" applyFill="1" applyBorder="1" applyAlignment="1">
      <alignment horizontal="center" vertical="center" textRotation="90" wrapText="1"/>
    </xf>
    <xf numFmtId="164" fontId="8" fillId="8" borderId="4"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164" fontId="8" fillId="8" borderId="15"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49" fontId="4" fillId="0" borderId="21" xfId="0" applyNumberFormat="1" applyFont="1" applyBorder="1" applyAlignment="1">
      <alignment horizontal="center" vertical="top"/>
    </xf>
    <xf numFmtId="49" fontId="4" fillId="0" borderId="30" xfId="0" applyNumberFormat="1" applyFont="1" applyBorder="1" applyAlignment="1">
      <alignment horizontal="center" vertical="top"/>
    </xf>
    <xf numFmtId="49" fontId="4" fillId="9" borderId="22"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0" borderId="11" xfId="0" applyNumberFormat="1" applyFont="1" applyBorder="1" applyAlignment="1">
      <alignment horizontal="center" vertical="top"/>
    </xf>
    <xf numFmtId="0" fontId="3" fillId="8" borderId="11" xfId="0" applyFont="1" applyFill="1" applyBorder="1" applyAlignment="1">
      <alignment horizontal="left" vertical="top" wrapText="1"/>
    </xf>
    <xf numFmtId="49" fontId="8" fillId="8" borderId="11" xfId="0" applyNumberFormat="1" applyFont="1" applyFill="1" applyBorder="1" applyAlignment="1">
      <alignment horizontal="center" vertical="center" textRotation="90" wrapText="1"/>
    </xf>
    <xf numFmtId="49" fontId="3" fillId="8" borderId="3" xfId="0" applyNumberFormat="1" applyFont="1" applyFill="1" applyBorder="1" applyAlignment="1">
      <alignment horizontal="center" vertical="center" wrapText="1"/>
    </xf>
    <xf numFmtId="164" fontId="3" fillId="8" borderId="4"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49" fontId="4" fillId="0" borderId="21" xfId="0" applyNumberFormat="1" applyFont="1" applyBorder="1" applyAlignment="1">
      <alignment horizontal="center" vertical="top"/>
    </xf>
    <xf numFmtId="49"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8" borderId="68" xfId="0" applyNumberFormat="1" applyFont="1" applyFill="1" applyBorder="1" applyAlignment="1">
      <alignment horizontal="center" vertical="top"/>
    </xf>
    <xf numFmtId="49" fontId="3" fillId="8" borderId="30" xfId="0" applyNumberFormat="1" applyFont="1" applyFill="1" applyBorder="1" applyAlignment="1">
      <alignment horizontal="center" vertical="top"/>
    </xf>
    <xf numFmtId="49" fontId="3" fillId="8" borderId="40" xfId="0" applyNumberFormat="1" applyFont="1" applyFill="1" applyBorder="1" applyAlignment="1">
      <alignment horizontal="center" vertical="top" wrapText="1"/>
    </xf>
    <xf numFmtId="49" fontId="4" fillId="2" borderId="8" xfId="0" applyNumberFormat="1" applyFont="1" applyFill="1" applyBorder="1" applyAlignment="1">
      <alignment horizontal="center" vertical="top"/>
    </xf>
    <xf numFmtId="0" fontId="3" fillId="0" borderId="0" xfId="0" applyFont="1" applyAlignment="1">
      <alignment horizontal="right" wrapText="1"/>
    </xf>
    <xf numFmtId="0" fontId="6" fillId="0" borderId="0" xfId="0" applyFont="1" applyAlignment="1">
      <alignment horizontal="right"/>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horizontal="center" vertical="top"/>
    </xf>
    <xf numFmtId="0" fontId="3" fillId="8" borderId="68" xfId="0" applyFont="1" applyFill="1" applyBorder="1" applyAlignment="1">
      <alignment horizontal="left" vertical="top" wrapText="1"/>
    </xf>
    <xf numFmtId="49" fontId="2" fillId="8" borderId="11" xfId="0" applyNumberFormat="1" applyFont="1" applyFill="1" applyBorder="1" applyAlignment="1">
      <alignment horizontal="center" vertical="center" textRotation="90" wrapText="1"/>
    </xf>
    <xf numFmtId="49" fontId="2" fillId="8" borderId="68" xfId="0" applyNumberFormat="1" applyFont="1" applyFill="1" applyBorder="1" applyAlignment="1">
      <alignment horizontal="center" vertical="center" textRotation="90" wrapText="1"/>
    </xf>
    <xf numFmtId="0" fontId="3" fillId="8" borderId="68" xfId="0" applyFont="1" applyFill="1" applyBorder="1" applyAlignment="1">
      <alignment horizontal="center" vertical="center" textRotation="90" wrapText="1"/>
    </xf>
    <xf numFmtId="0" fontId="3" fillId="8" borderId="6" xfId="0" applyFont="1" applyFill="1" applyBorder="1" applyAlignment="1">
      <alignment vertical="top" wrapText="1"/>
    </xf>
    <xf numFmtId="49" fontId="4" fillId="2" borderId="18"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8" fillId="0" borderId="0" xfId="0" applyNumberFormat="1" applyFont="1" applyFill="1" applyBorder="1" applyAlignment="1">
      <alignment horizontal="left" vertical="top" wrapText="1"/>
    </xf>
    <xf numFmtId="0" fontId="6" fillId="7" borderId="26" xfId="0" applyFont="1" applyFill="1" applyBorder="1" applyAlignment="1">
      <alignment horizontal="left" vertical="top" wrapText="1"/>
    </xf>
    <xf numFmtId="0" fontId="2" fillId="3" borderId="12" xfId="2" applyFont="1" applyFill="1" applyBorder="1" applyAlignment="1">
      <alignment horizontal="center" vertical="top"/>
    </xf>
    <xf numFmtId="0" fontId="2" fillId="3" borderId="60" xfId="2" applyFont="1" applyFill="1" applyBorder="1" applyAlignment="1">
      <alignment horizontal="center" vertical="top"/>
    </xf>
    <xf numFmtId="0" fontId="3" fillId="0" borderId="60" xfId="1" applyFont="1" applyBorder="1" applyAlignment="1">
      <alignment horizontal="center" vertical="top"/>
    </xf>
    <xf numFmtId="0" fontId="2" fillId="8" borderId="17" xfId="0" applyFont="1" applyFill="1" applyBorder="1" applyAlignment="1">
      <alignment horizontal="center" vertical="top"/>
    </xf>
    <xf numFmtId="49" fontId="8" fillId="8" borderId="78" xfId="0" applyNumberFormat="1" applyFont="1" applyFill="1" applyBorder="1" applyAlignment="1">
      <alignment horizontal="center" vertical="center" wrapText="1"/>
    </xf>
    <xf numFmtId="3" fontId="3" fillId="8" borderId="79" xfId="0" applyNumberFormat="1" applyFont="1" applyFill="1" applyBorder="1" applyAlignment="1">
      <alignment horizontal="center" vertical="top"/>
    </xf>
    <xf numFmtId="1" fontId="3" fillId="8" borderId="70" xfId="0" applyNumberFormat="1" applyFont="1" applyFill="1" applyBorder="1" applyAlignment="1">
      <alignment horizontal="center" vertical="top"/>
    </xf>
    <xf numFmtId="1" fontId="3" fillId="3" borderId="12" xfId="2" applyNumberFormat="1" applyFont="1" applyFill="1" applyBorder="1" applyAlignment="1">
      <alignment horizontal="center" vertical="top"/>
    </xf>
    <xf numFmtId="1" fontId="3" fillId="3" borderId="60" xfId="2" applyNumberFormat="1" applyFont="1" applyFill="1" applyBorder="1" applyAlignment="1">
      <alignment horizontal="center" vertical="top"/>
    </xf>
    <xf numFmtId="3" fontId="3" fillId="3" borderId="60" xfId="2"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0" fontId="3" fillId="8" borderId="72" xfId="0" applyFont="1" applyFill="1" applyBorder="1" applyAlignment="1">
      <alignment horizontal="center" vertical="top"/>
    </xf>
    <xf numFmtId="0" fontId="3" fillId="8" borderId="54" xfId="0" applyFont="1" applyFill="1" applyBorder="1" applyAlignment="1">
      <alignment vertical="top"/>
    </xf>
    <xf numFmtId="0" fontId="3" fillId="0" borderId="70" xfId="0" applyFont="1" applyFill="1" applyBorder="1" applyAlignment="1">
      <alignment horizontal="center" vertical="top"/>
    </xf>
    <xf numFmtId="0" fontId="3" fillId="0" borderId="61" xfId="0" applyFont="1" applyFill="1" applyBorder="1" applyAlignment="1">
      <alignment horizontal="center" vertical="top"/>
    </xf>
    <xf numFmtId="3" fontId="3" fillId="8" borderId="19"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8" borderId="17" xfId="0" applyNumberFormat="1" applyFont="1" applyFill="1" applyBorder="1" applyAlignment="1">
      <alignment horizontal="center" vertical="top"/>
    </xf>
    <xf numFmtId="0" fontId="3" fillId="0" borderId="75" xfId="0" applyFont="1" applyBorder="1" applyAlignment="1">
      <alignment horizontal="center" vertical="center" wrapText="1"/>
    </xf>
    <xf numFmtId="0" fontId="3" fillId="0" borderId="59" xfId="0" applyFont="1" applyBorder="1" applyAlignment="1">
      <alignment horizontal="center" vertical="center" textRotation="90" wrapText="1"/>
    </xf>
    <xf numFmtId="0" fontId="3" fillId="8" borderId="36" xfId="0" applyFont="1" applyFill="1" applyBorder="1" applyAlignment="1">
      <alignment horizontal="center" vertical="top"/>
    </xf>
    <xf numFmtId="0" fontId="3" fillId="8" borderId="44" xfId="0" applyFont="1" applyFill="1" applyBorder="1" applyAlignment="1">
      <alignment horizontal="center" vertical="top"/>
    </xf>
    <xf numFmtId="0" fontId="3" fillId="8" borderId="57" xfId="0" applyFont="1" applyFill="1" applyBorder="1" applyAlignment="1">
      <alignment horizontal="center" vertical="top"/>
    </xf>
    <xf numFmtId="0" fontId="4" fillId="7" borderId="44" xfId="0" applyFont="1" applyFill="1" applyBorder="1" applyAlignment="1">
      <alignment horizontal="center" vertical="top"/>
    </xf>
    <xf numFmtId="164" fontId="3" fillId="8" borderId="74" xfId="0" applyNumberFormat="1" applyFont="1" applyFill="1" applyBorder="1" applyAlignment="1">
      <alignment horizontal="left" vertical="top" wrapText="1"/>
    </xf>
    <xf numFmtId="164" fontId="3" fillId="8" borderId="48" xfId="0" applyNumberFormat="1" applyFont="1" applyFill="1" applyBorder="1" applyAlignment="1">
      <alignment horizontal="left" vertical="top" wrapText="1"/>
    </xf>
    <xf numFmtId="164" fontId="3" fillId="8" borderId="80" xfId="0" applyNumberFormat="1" applyFont="1" applyFill="1" applyBorder="1" applyAlignment="1">
      <alignment horizontal="left" vertical="top" wrapText="1"/>
    </xf>
    <xf numFmtId="0" fontId="20" fillId="8" borderId="82" xfId="0" applyFont="1" applyFill="1" applyBorder="1" applyAlignment="1">
      <alignment vertical="top" wrapText="1"/>
    </xf>
    <xf numFmtId="0" fontId="13" fillId="7" borderId="20" xfId="0" applyFont="1" applyFill="1" applyBorder="1" applyAlignment="1">
      <alignment vertical="top" wrapText="1"/>
    </xf>
    <xf numFmtId="0" fontId="3" fillId="8" borderId="71" xfId="0" applyFont="1" applyFill="1" applyBorder="1" applyAlignment="1">
      <alignment vertical="top" wrapText="1"/>
    </xf>
    <xf numFmtId="0" fontId="3" fillId="8" borderId="45" xfId="0" applyFont="1" applyFill="1" applyBorder="1" applyAlignment="1">
      <alignment vertical="top" wrapText="1"/>
    </xf>
    <xf numFmtId="0" fontId="3" fillId="8" borderId="71" xfId="0" applyFont="1" applyFill="1" applyBorder="1" applyAlignment="1">
      <alignment vertical="top" wrapText="1"/>
    </xf>
    <xf numFmtId="0" fontId="3" fillId="0" borderId="81" xfId="0" applyFont="1" applyFill="1" applyBorder="1" applyAlignment="1">
      <alignment vertical="top" wrapText="1"/>
    </xf>
    <xf numFmtId="0" fontId="3" fillId="0" borderId="82" xfId="0" applyFont="1" applyFill="1" applyBorder="1" applyAlignment="1">
      <alignment vertical="top" wrapText="1"/>
    </xf>
    <xf numFmtId="0" fontId="3" fillId="8" borderId="0" xfId="0" applyFont="1" applyFill="1" applyBorder="1" applyAlignment="1">
      <alignment vertical="top" wrapText="1"/>
    </xf>
    <xf numFmtId="0" fontId="3" fillId="0" borderId="80" xfId="0" applyFont="1" applyFill="1" applyBorder="1" applyAlignment="1">
      <alignment vertical="top" wrapText="1"/>
    </xf>
    <xf numFmtId="164" fontId="17" fillId="7" borderId="15" xfId="0" applyNumberFormat="1" applyFont="1" applyFill="1" applyBorder="1" applyAlignment="1">
      <alignment horizontal="center" vertical="top"/>
    </xf>
    <xf numFmtId="0" fontId="3" fillId="8" borderId="36" xfId="0" applyFont="1" applyFill="1" applyBorder="1" applyAlignment="1">
      <alignment horizontal="center" vertical="top" wrapText="1"/>
    </xf>
    <xf numFmtId="164" fontId="3" fillId="8" borderId="14" xfId="0" applyNumberFormat="1" applyFont="1" applyFill="1" applyBorder="1" applyAlignment="1">
      <alignment horizontal="center" vertical="top"/>
    </xf>
    <xf numFmtId="0" fontId="3" fillId="8" borderId="66" xfId="0" applyFont="1" applyFill="1" applyBorder="1" applyAlignment="1">
      <alignment vertical="top" wrapText="1"/>
    </xf>
    <xf numFmtId="49" fontId="4" fillId="8" borderId="30" xfId="0" applyNumberFormat="1" applyFont="1" applyFill="1" applyBorder="1" applyAlignment="1">
      <alignment horizontal="center" vertical="top"/>
    </xf>
    <xf numFmtId="49" fontId="2" fillId="8" borderId="21" xfId="0" applyNumberFormat="1" applyFont="1" applyFill="1" applyBorder="1" applyAlignment="1">
      <alignment horizontal="center" vertical="center" textRotation="90" wrapText="1"/>
    </xf>
    <xf numFmtId="0" fontId="3" fillId="8" borderId="21" xfId="0" applyFont="1" applyFill="1" applyBorder="1" applyAlignment="1">
      <alignment horizontal="left" vertical="top" wrapText="1"/>
    </xf>
    <xf numFmtId="49" fontId="2" fillId="8" borderId="21" xfId="0" applyNumberFormat="1" applyFont="1" applyFill="1" applyBorder="1" applyAlignment="1">
      <alignment horizontal="center" vertical="center" textRotation="90" wrapText="1"/>
    </xf>
    <xf numFmtId="3" fontId="4" fillId="0" borderId="5" xfId="0" applyNumberFormat="1" applyFont="1" applyBorder="1" applyAlignment="1">
      <alignment horizontal="center" vertical="center" wrapText="1"/>
    </xf>
    <xf numFmtId="164" fontId="4" fillId="5" borderId="31" xfId="0" applyNumberFormat="1" applyFont="1" applyFill="1" applyBorder="1" applyAlignment="1">
      <alignment horizontal="center" vertical="top" wrapText="1"/>
    </xf>
    <xf numFmtId="164" fontId="8" fillId="3" borderId="48" xfId="0" applyNumberFormat="1" applyFont="1" applyFill="1" applyBorder="1" applyAlignment="1">
      <alignment horizontal="center" vertical="top" wrapText="1"/>
    </xf>
    <xf numFmtId="164" fontId="4" fillId="7" borderId="20" xfId="0" applyNumberFormat="1" applyFont="1" applyFill="1" applyBorder="1" applyAlignment="1">
      <alignment horizontal="center" vertical="top"/>
    </xf>
    <xf numFmtId="164" fontId="4" fillId="7" borderId="42"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0" fontId="3" fillId="0" borderId="3" xfId="0" applyFont="1" applyBorder="1" applyAlignment="1">
      <alignment horizontal="center" vertical="top"/>
    </xf>
    <xf numFmtId="164" fontId="8" fillId="3" borderId="0" xfId="0" applyNumberFormat="1" applyFont="1" applyFill="1" applyBorder="1" applyAlignment="1">
      <alignment horizontal="center" vertical="top" wrapText="1"/>
    </xf>
    <xf numFmtId="164" fontId="8" fillId="3" borderId="3" xfId="0" applyNumberFormat="1" applyFont="1" applyFill="1" applyBorder="1" applyAlignment="1">
      <alignment horizontal="center" vertical="top" wrapText="1"/>
    </xf>
    <xf numFmtId="0" fontId="4" fillId="0" borderId="16" xfId="0" applyFont="1" applyBorder="1" applyAlignment="1">
      <alignment horizontal="center" vertical="center" wrapText="1"/>
    </xf>
    <xf numFmtId="49" fontId="4" fillId="8" borderId="1" xfId="0" applyNumberFormat="1" applyFont="1" applyFill="1" applyBorder="1" applyAlignment="1">
      <alignment horizontal="center" vertical="top" wrapText="1"/>
    </xf>
    <xf numFmtId="0" fontId="3" fillId="8" borderId="40" xfId="0" applyFont="1" applyFill="1" applyBorder="1" applyAlignment="1">
      <alignment horizontal="center" vertical="top"/>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vertical="top"/>
    </xf>
    <xf numFmtId="3" fontId="3"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textRotation="90" wrapText="1"/>
    </xf>
    <xf numFmtId="3" fontId="3" fillId="0" borderId="0" xfId="0" applyNumberFormat="1" applyFont="1" applyFill="1" applyAlignment="1">
      <alignment horizontal="center" vertical="top"/>
    </xf>
    <xf numFmtId="3" fontId="3" fillId="0" borderId="0" xfId="0" applyNumberFormat="1" applyFont="1" applyAlignment="1">
      <alignment horizontal="center" vertical="top" wrapText="1"/>
    </xf>
    <xf numFmtId="3" fontId="3" fillId="0" borderId="0" xfId="0" applyNumberFormat="1" applyFont="1" applyAlignment="1">
      <alignment vertical="top" wrapText="1"/>
    </xf>
    <xf numFmtId="0" fontId="3" fillId="8" borderId="53" xfId="0" applyFont="1" applyFill="1" applyBorder="1" applyAlignment="1">
      <alignment horizontal="center" vertical="top"/>
    </xf>
    <xf numFmtId="3" fontId="3" fillId="8" borderId="61"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0" fontId="3" fillId="8" borderId="84" xfId="0" applyFont="1" applyFill="1" applyBorder="1" applyAlignment="1">
      <alignment vertical="top" wrapText="1"/>
    </xf>
    <xf numFmtId="0" fontId="3" fillId="8" borderId="40" xfId="0" applyFont="1" applyFill="1" applyBorder="1" applyAlignment="1">
      <alignment horizontal="center" vertical="top"/>
    </xf>
    <xf numFmtId="164" fontId="3" fillId="0" borderId="0" xfId="0" applyNumberFormat="1" applyFont="1" applyBorder="1" applyAlignment="1">
      <alignment vertical="top"/>
    </xf>
    <xf numFmtId="0" fontId="3" fillId="0" borderId="52" xfId="0" applyFont="1" applyBorder="1" applyAlignment="1">
      <alignment vertical="top" wrapText="1"/>
    </xf>
    <xf numFmtId="0" fontId="3" fillId="0" borderId="0" xfId="0" applyFont="1" applyAlignment="1">
      <alignment vertical="center"/>
    </xf>
    <xf numFmtId="49" fontId="3" fillId="0" borderId="0" xfId="0" applyNumberFormat="1" applyFont="1" applyAlignment="1">
      <alignment vertical="center"/>
    </xf>
    <xf numFmtId="0" fontId="3" fillId="8" borderId="40" xfId="0" applyFont="1" applyFill="1" applyBorder="1" applyAlignment="1">
      <alignment horizontal="center" vertical="top"/>
    </xf>
    <xf numFmtId="0" fontId="3" fillId="8" borderId="44" xfId="0" applyFont="1" applyFill="1" applyBorder="1" applyAlignment="1">
      <alignment horizontal="center" vertical="top"/>
    </xf>
    <xf numFmtId="0" fontId="3" fillId="8" borderId="52" xfId="0" applyFont="1" applyFill="1" applyBorder="1" applyAlignment="1">
      <alignment vertical="top" wrapText="1"/>
    </xf>
    <xf numFmtId="0" fontId="6" fillId="0" borderId="21" xfId="0" applyFont="1" applyBorder="1" applyAlignment="1">
      <alignment vertical="top" wrapText="1"/>
    </xf>
    <xf numFmtId="0" fontId="3" fillId="0" borderId="84" xfId="0" applyFont="1" applyBorder="1" applyAlignment="1">
      <alignment vertical="top" wrapText="1"/>
    </xf>
    <xf numFmtId="164" fontId="27" fillId="8" borderId="15"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19" fillId="8" borderId="3" xfId="0" applyNumberFormat="1" applyFont="1" applyFill="1" applyBorder="1" applyAlignment="1">
      <alignment horizontal="center" vertical="top"/>
    </xf>
    <xf numFmtId="164" fontId="19" fillId="8" borderId="44" xfId="0" applyNumberFormat="1" applyFont="1" applyFill="1" applyBorder="1" applyAlignment="1">
      <alignment horizontal="center" vertical="top"/>
    </xf>
    <xf numFmtId="0" fontId="3" fillId="0" borderId="0" xfId="0" applyFont="1" applyFill="1" applyBorder="1" applyAlignment="1">
      <alignment vertical="top"/>
    </xf>
    <xf numFmtId="0" fontId="3" fillId="0" borderId="0" xfId="0" applyFont="1" applyAlignment="1">
      <alignment horizontal="center" vertical="top"/>
    </xf>
    <xf numFmtId="3" fontId="3" fillId="0" borderId="47" xfId="0" applyNumberFormat="1"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47"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49" fontId="4" fillId="9" borderId="22"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8"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0" borderId="18"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8" xfId="0" applyNumberFormat="1" applyFont="1" applyBorder="1" applyAlignment="1">
      <alignment horizontal="center" vertical="top"/>
    </xf>
    <xf numFmtId="0" fontId="3" fillId="3" borderId="18" xfId="0" applyFont="1" applyFill="1" applyBorder="1" applyAlignment="1">
      <alignment vertical="top" wrapText="1"/>
    </xf>
    <xf numFmtId="0" fontId="0" fillId="0" borderId="11" xfId="0" applyFont="1" applyBorder="1" applyAlignment="1">
      <alignment vertical="top" wrapText="1"/>
    </xf>
    <xf numFmtId="0" fontId="0" fillId="0" borderId="21" xfId="0" applyFont="1" applyBorder="1" applyAlignment="1">
      <alignment vertical="top" wrapText="1"/>
    </xf>
    <xf numFmtId="49" fontId="8" fillId="0" borderId="18" xfId="0" applyNumberFormat="1" applyFont="1" applyBorder="1" applyAlignment="1">
      <alignment horizontal="center" vertical="center" textRotation="90" wrapText="1"/>
    </xf>
    <xf numFmtId="49" fontId="14" fillId="0" borderId="11" xfId="0" applyNumberFormat="1" applyFont="1" applyBorder="1" applyAlignment="1">
      <alignment horizontal="center" textRotation="90" wrapText="1"/>
    </xf>
    <xf numFmtId="49" fontId="14" fillId="0" borderId="8" xfId="0" applyNumberFormat="1" applyFont="1" applyBorder="1" applyAlignment="1">
      <alignment horizontal="center" textRotation="90" wrapText="1"/>
    </xf>
    <xf numFmtId="49" fontId="4" fillId="0" borderId="19"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17" xfId="0" applyNumberFormat="1" applyFont="1" applyBorder="1" applyAlignment="1">
      <alignment horizontal="center" vertical="top"/>
    </xf>
    <xf numFmtId="49" fontId="3" fillId="0" borderId="3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0" fontId="2" fillId="0" borderId="51"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3" fillId="0" borderId="68" xfId="0" applyFont="1" applyFill="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49" fontId="4" fillId="0" borderId="0" xfId="0" applyNumberFormat="1" applyFont="1" applyFill="1" applyBorder="1" applyAlignment="1">
      <alignment horizontal="center" vertical="top" wrapText="1"/>
    </xf>
    <xf numFmtId="49" fontId="4" fillId="2" borderId="43" xfId="0" applyNumberFormat="1" applyFont="1" applyFill="1" applyBorder="1" applyAlignment="1">
      <alignment horizontal="right" vertical="top"/>
    </xf>
    <xf numFmtId="49" fontId="4" fillId="2" borderId="24" xfId="0" applyNumberFormat="1" applyFont="1" applyFill="1" applyBorder="1" applyAlignment="1">
      <alignment horizontal="right" vertical="top"/>
    </xf>
    <xf numFmtId="0" fontId="6" fillId="0" borderId="11" xfId="0" applyFont="1" applyBorder="1" applyAlignment="1">
      <alignment vertical="top" wrapText="1"/>
    </xf>
    <xf numFmtId="0" fontId="3" fillId="0" borderId="0" xfId="0" applyFont="1" applyAlignment="1">
      <alignment horizontal="right" wrapText="1"/>
    </xf>
    <xf numFmtId="0" fontId="6" fillId="0" borderId="0" xfId="0" applyFont="1" applyAlignment="1">
      <alignment horizontal="right"/>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horizontal="center" vertical="top"/>
    </xf>
    <xf numFmtId="0" fontId="3" fillId="0" borderId="3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8" borderId="1" xfId="0" applyFont="1" applyFill="1" applyBorder="1" applyAlignment="1">
      <alignment horizontal="left" vertical="top" wrapText="1"/>
    </xf>
    <xf numFmtId="49" fontId="3" fillId="8" borderId="3" xfId="0" applyNumberFormat="1" applyFont="1" applyFill="1" applyBorder="1" applyAlignment="1">
      <alignment horizontal="center" vertical="center" wrapText="1"/>
    </xf>
    <xf numFmtId="0" fontId="3" fillId="8" borderId="57" xfId="0" applyFont="1" applyFill="1" applyBorder="1" applyAlignment="1">
      <alignment horizontal="center" vertical="top"/>
    </xf>
    <xf numFmtId="0" fontId="3" fillId="8" borderId="40" xfId="0" applyFont="1" applyFill="1" applyBorder="1" applyAlignment="1">
      <alignment horizontal="center" vertical="top"/>
    </xf>
    <xf numFmtId="0" fontId="3" fillId="8" borderId="44" xfId="0" applyFont="1" applyFill="1" applyBorder="1" applyAlignment="1">
      <alignment horizontal="center" vertical="top"/>
    </xf>
    <xf numFmtId="0" fontId="4" fillId="9" borderId="43" xfId="0" applyFont="1" applyFill="1" applyBorder="1" applyAlignment="1">
      <alignment horizontal="left" vertical="top"/>
    </xf>
    <xf numFmtId="0" fontId="4" fillId="9" borderId="24" xfId="0" applyFont="1" applyFill="1" applyBorder="1" applyAlignment="1">
      <alignment horizontal="left" vertical="top"/>
    </xf>
    <xf numFmtId="0" fontId="4" fillId="2" borderId="43" xfId="0" applyFont="1" applyFill="1" applyBorder="1" applyAlignment="1">
      <alignment horizontal="left" vertical="top" wrapText="1"/>
    </xf>
    <xf numFmtId="0" fontId="4" fillId="2" borderId="24" xfId="0" applyFont="1" applyFill="1" applyBorder="1" applyAlignment="1">
      <alignment horizontal="left" vertical="top" wrapText="1"/>
    </xf>
    <xf numFmtId="0" fontId="3" fillId="8" borderId="71" xfId="0" applyFont="1" applyFill="1" applyBorder="1" applyAlignment="1">
      <alignment vertical="top" wrapText="1"/>
    </xf>
    <xf numFmtId="0" fontId="0" fillId="0" borderId="13" xfId="0" applyBorder="1" applyAlignment="1">
      <alignment vertical="top" wrapText="1"/>
    </xf>
    <xf numFmtId="49" fontId="3" fillId="8" borderId="4" xfId="0" applyNumberFormat="1" applyFont="1" applyFill="1" applyBorder="1" applyAlignment="1">
      <alignment horizontal="center" vertical="top" wrapText="1"/>
    </xf>
    <xf numFmtId="0" fontId="6" fillId="0" borderId="15" xfId="0" applyFont="1" applyBorder="1" applyAlignment="1">
      <alignment horizontal="center" vertical="top" wrapText="1"/>
    </xf>
    <xf numFmtId="49" fontId="4" fillId="9" borderId="43" xfId="0" applyNumberFormat="1" applyFont="1" applyFill="1" applyBorder="1" applyAlignment="1">
      <alignment horizontal="right" vertical="top"/>
    </xf>
    <xf numFmtId="49" fontId="4" fillId="9" borderId="24" xfId="0" applyNumberFormat="1" applyFont="1" applyFill="1" applyBorder="1" applyAlignment="1">
      <alignment horizontal="right" vertical="top"/>
    </xf>
    <xf numFmtId="0" fontId="3" fillId="0" borderId="11" xfId="0" applyFont="1" applyBorder="1" applyAlignment="1">
      <alignment vertical="top" wrapText="1"/>
    </xf>
    <xf numFmtId="0" fontId="3" fillId="10" borderId="6" xfId="0" applyFont="1" applyFill="1" applyBorder="1" applyAlignment="1">
      <alignment vertical="top" wrapText="1"/>
    </xf>
    <xf numFmtId="0" fontId="0" fillId="0" borderId="6" xfId="0" applyBorder="1" applyAlignment="1">
      <alignment vertical="top" wrapText="1"/>
    </xf>
    <xf numFmtId="0" fontId="3" fillId="8" borderId="22" xfId="0" applyFont="1" applyFill="1" applyBorder="1" applyAlignment="1">
      <alignment vertical="top" wrapText="1"/>
    </xf>
    <xf numFmtId="0" fontId="6" fillId="0" borderId="83" xfId="0" applyFont="1" applyBorder="1" applyAlignment="1">
      <alignment vertical="top" wrapText="1"/>
    </xf>
    <xf numFmtId="0" fontId="3" fillId="8" borderId="68" xfId="0" applyFont="1" applyFill="1" applyBorder="1" applyAlignment="1">
      <alignment horizontal="left" vertical="top" wrapText="1"/>
    </xf>
    <xf numFmtId="0" fontId="0" fillId="0" borderId="13" xfId="0" applyFont="1" applyBorder="1" applyAlignment="1">
      <alignment horizontal="left" vertical="top" wrapText="1"/>
    </xf>
    <xf numFmtId="0" fontId="3" fillId="8" borderId="11" xfId="0" applyFont="1" applyFill="1" applyBorder="1" applyAlignment="1">
      <alignment horizontal="left" vertical="top" wrapText="1"/>
    </xf>
    <xf numFmtId="0" fontId="0" fillId="8" borderId="21"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21" xfId="0" applyFont="1" applyBorder="1" applyAlignment="1">
      <alignment horizontal="left" vertical="top" wrapText="1"/>
    </xf>
    <xf numFmtId="0" fontId="0" fillId="0" borderId="21" xfId="0" applyBorder="1" applyAlignment="1">
      <alignment horizontal="left" vertical="top" wrapText="1"/>
    </xf>
    <xf numFmtId="49" fontId="2" fillId="8" borderId="11" xfId="0" applyNumberFormat="1" applyFont="1" applyFill="1" applyBorder="1" applyAlignment="1">
      <alignment horizontal="center" vertical="center" textRotation="90" wrapText="1"/>
    </xf>
    <xf numFmtId="49" fontId="1" fillId="8" borderId="21" xfId="0" applyNumberFormat="1" applyFont="1" applyFill="1" applyBorder="1" applyAlignment="1">
      <alignment horizontal="center" wrapText="1"/>
    </xf>
    <xf numFmtId="0" fontId="3" fillId="3" borderId="44"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46" xfId="0" applyFont="1" applyFill="1" applyBorder="1" applyAlignment="1">
      <alignment horizontal="left" vertical="top" wrapText="1"/>
    </xf>
    <xf numFmtId="0" fontId="4" fillId="5" borderId="41" xfId="0" applyFont="1" applyFill="1" applyBorder="1" applyAlignment="1">
      <alignment horizontal="right" vertical="top" wrapText="1"/>
    </xf>
    <xf numFmtId="0" fontId="4" fillId="5" borderId="20" xfId="0" applyFont="1" applyFill="1" applyBorder="1" applyAlignment="1">
      <alignment horizontal="right" vertical="top" wrapText="1"/>
    </xf>
    <xf numFmtId="0" fontId="4" fillId="5" borderId="42" xfId="0" applyFont="1" applyFill="1" applyBorder="1" applyAlignment="1">
      <alignment horizontal="right" vertical="top" wrapText="1"/>
    </xf>
    <xf numFmtId="0" fontId="3" fillId="7" borderId="36" xfId="0" applyFont="1" applyFill="1" applyBorder="1" applyAlignment="1">
      <alignment horizontal="left" vertical="top" wrapText="1"/>
    </xf>
    <xf numFmtId="0" fontId="6" fillId="7" borderId="26" xfId="0" applyFont="1" applyFill="1" applyBorder="1" applyAlignment="1">
      <alignment horizontal="left" vertical="top" wrapText="1"/>
    </xf>
    <xf numFmtId="0" fontId="4" fillId="4" borderId="36" xfId="0" applyFont="1" applyFill="1" applyBorder="1" applyAlignment="1">
      <alignment horizontal="right" vertical="top" wrapText="1"/>
    </xf>
    <xf numFmtId="0" fontId="4" fillId="4" borderId="26" xfId="0" applyFont="1" applyFill="1" applyBorder="1" applyAlignment="1">
      <alignment horizontal="right" vertical="top" wrapText="1"/>
    </xf>
    <xf numFmtId="0" fontId="4" fillId="4" borderId="27" xfId="0" applyFont="1" applyFill="1" applyBorder="1" applyAlignment="1">
      <alignment horizontal="right" vertical="top" wrapText="1"/>
    </xf>
    <xf numFmtId="0" fontId="3" fillId="3" borderId="36" xfId="0" applyFont="1" applyFill="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3" fillId="0" borderId="36"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49" fontId="4" fillId="0" borderId="11"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3" fillId="8" borderId="8" xfId="0" applyFont="1" applyFill="1" applyBorder="1" applyAlignment="1">
      <alignment horizontal="left" vertical="top" wrapText="1"/>
    </xf>
    <xf numFmtId="49" fontId="8" fillId="0" borderId="11" xfId="0" applyNumberFormat="1" applyFont="1" applyFill="1" applyBorder="1" applyAlignment="1">
      <alignment horizontal="center" vertical="center" textRotation="90" wrapText="1"/>
    </xf>
    <xf numFmtId="49" fontId="14" fillId="0" borderId="11" xfId="0" applyNumberFormat="1" applyFont="1" applyBorder="1" applyAlignment="1">
      <alignment horizontal="center" vertical="center" textRotation="90" wrapText="1"/>
    </xf>
    <xf numFmtId="49" fontId="14" fillId="0" borderId="8" xfId="0" applyNumberFormat="1" applyFont="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49" fontId="4" fillId="4" borderId="43" xfId="0" applyNumberFormat="1" applyFont="1" applyFill="1" applyBorder="1" applyAlignment="1">
      <alignment horizontal="right" vertical="top"/>
    </xf>
    <xf numFmtId="49" fontId="4" fillId="4" borderId="24" xfId="0" applyNumberFormat="1" applyFont="1" applyFill="1" applyBorder="1" applyAlignment="1">
      <alignment horizontal="right" vertical="top"/>
    </xf>
    <xf numFmtId="0" fontId="8" fillId="0" borderId="0" xfId="0" applyNumberFormat="1" applyFont="1" applyFill="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4" borderId="34" xfId="0" applyFont="1" applyFill="1" applyBorder="1" applyAlignment="1">
      <alignment horizontal="right" vertical="top" wrapText="1"/>
    </xf>
    <xf numFmtId="0" fontId="4" fillId="4" borderId="37" xfId="0" applyFont="1" applyFill="1" applyBorder="1" applyAlignment="1">
      <alignment horizontal="right" vertical="top" wrapText="1"/>
    </xf>
    <xf numFmtId="0" fontId="4" fillId="4" borderId="35" xfId="0" applyFont="1" applyFill="1" applyBorder="1" applyAlignment="1">
      <alignment horizontal="right" vertical="top" wrapText="1"/>
    </xf>
    <xf numFmtId="0" fontId="4" fillId="7" borderId="36" xfId="0" applyFont="1" applyFill="1" applyBorder="1" applyAlignment="1">
      <alignment horizontal="right" vertical="top" wrapText="1"/>
    </xf>
    <xf numFmtId="0" fontId="4" fillId="7" borderId="26" xfId="0" applyFont="1" applyFill="1" applyBorder="1" applyAlignment="1">
      <alignment horizontal="right" vertical="top" wrapText="1"/>
    </xf>
    <xf numFmtId="0" fontId="4" fillId="7" borderId="27" xfId="0" applyFont="1" applyFill="1" applyBorder="1" applyAlignment="1">
      <alignment horizontal="right" vertical="top" wrapText="1"/>
    </xf>
    <xf numFmtId="49" fontId="2" fillId="8" borderId="21" xfId="0" applyNumberFormat="1" applyFont="1" applyFill="1" applyBorder="1" applyAlignment="1">
      <alignment horizontal="center" vertical="center" textRotation="90" wrapText="1"/>
    </xf>
    <xf numFmtId="49" fontId="2" fillId="8" borderId="68" xfId="0" applyNumberFormat="1" applyFont="1" applyFill="1" applyBorder="1" applyAlignment="1">
      <alignment horizontal="center" vertical="center" textRotation="90" wrapText="1"/>
    </xf>
    <xf numFmtId="0" fontId="0" fillId="0" borderId="21" xfId="0" applyBorder="1" applyAlignment="1">
      <alignment vertical="top" wrapText="1"/>
    </xf>
    <xf numFmtId="0" fontId="20" fillId="0" borderId="18" xfId="0" applyFont="1" applyBorder="1" applyAlignment="1">
      <alignment horizontal="center" vertical="center" textRotation="90" shrinkToFit="1"/>
    </xf>
    <xf numFmtId="0" fontId="20" fillId="0" borderId="11" xfId="0" applyFont="1" applyBorder="1" applyAlignment="1">
      <alignment horizontal="center" vertical="center" textRotation="90" shrinkToFit="1"/>
    </xf>
    <xf numFmtId="0" fontId="20" fillId="0" borderId="8" xfId="0" applyFont="1" applyBorder="1" applyAlignment="1">
      <alignment horizontal="center" vertical="center" textRotation="90" shrinkToFit="1"/>
    </xf>
    <xf numFmtId="0" fontId="20" fillId="0" borderId="33"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8" xfId="0" applyFont="1" applyBorder="1" applyAlignment="1">
      <alignment horizontal="center" vertical="center" shrinkToFit="1"/>
    </xf>
    <xf numFmtId="0" fontId="3" fillId="0" borderId="39" xfId="0" applyFont="1" applyBorder="1" applyAlignment="1">
      <alignment horizontal="center" vertical="center" wrapText="1"/>
    </xf>
    <xf numFmtId="0" fontId="3" fillId="0" borderId="7" xfId="0" applyFont="1" applyBorder="1" applyAlignment="1">
      <alignment horizontal="center" vertical="center" wrapText="1"/>
    </xf>
    <xf numFmtId="0" fontId="21" fillId="0" borderId="11" xfId="0" applyFont="1" applyBorder="1" applyAlignment="1">
      <alignment horizontal="center" vertical="center" textRotation="90" shrinkToFit="1"/>
    </xf>
    <xf numFmtId="0" fontId="21" fillId="0" borderId="8" xfId="0" applyFont="1" applyBorder="1" applyAlignment="1">
      <alignment horizontal="center" vertical="center" textRotation="90" shrinkToFit="1"/>
    </xf>
    <xf numFmtId="0" fontId="3" fillId="0" borderId="32" xfId="0" applyFont="1" applyBorder="1" applyAlignment="1">
      <alignment horizontal="center" vertical="center" textRotation="90" shrinkToFit="1"/>
    </xf>
    <xf numFmtId="0" fontId="3" fillId="0" borderId="3"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49" fontId="8" fillId="0" borderId="30" xfId="0" applyNumberFormat="1" applyFont="1" applyBorder="1" applyAlignment="1">
      <alignment horizontal="center" vertical="center" textRotation="90" wrapText="1"/>
    </xf>
    <xf numFmtId="49" fontId="8" fillId="0" borderId="38" xfId="0" applyNumberFormat="1" applyFont="1" applyBorder="1" applyAlignment="1">
      <alignment horizontal="center" vertical="center" textRotation="90" wrapText="1"/>
    </xf>
    <xf numFmtId="49" fontId="4" fillId="0" borderId="30" xfId="0" applyNumberFormat="1" applyFont="1" applyBorder="1" applyAlignment="1">
      <alignment horizontal="center" vertical="top"/>
    </xf>
    <xf numFmtId="49" fontId="4" fillId="0" borderId="38" xfId="0" applyNumberFormat="1" applyFont="1" applyBorder="1" applyAlignment="1">
      <alignment horizontal="center" vertical="top"/>
    </xf>
    <xf numFmtId="0" fontId="0" fillId="0" borderId="3" xfId="0" applyBorder="1" applyAlignment="1">
      <alignment horizontal="center" vertical="center" wrapText="1"/>
    </xf>
    <xf numFmtId="0" fontId="3" fillId="8" borderId="68" xfId="0" applyFont="1" applyFill="1" applyBorder="1" applyAlignment="1">
      <alignment horizontal="center" vertical="center" textRotation="90" wrapText="1"/>
    </xf>
    <xf numFmtId="0" fontId="0" fillId="0" borderId="21" xfId="0" applyFont="1" applyBorder="1" applyAlignment="1">
      <alignment horizontal="center" vertical="center" textRotation="90" wrapText="1"/>
    </xf>
    <xf numFmtId="0" fontId="4" fillId="2" borderId="28"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48" xfId="0" applyFont="1" applyFill="1" applyBorder="1" applyAlignment="1">
      <alignment vertical="center" textRotation="90" wrapText="1"/>
    </xf>
    <xf numFmtId="0" fontId="3" fillId="0" borderId="49" xfId="0" applyFont="1" applyFill="1" applyBorder="1" applyAlignment="1">
      <alignment vertical="center" textRotation="90" wrapText="1"/>
    </xf>
    <xf numFmtId="164" fontId="3" fillId="8" borderId="4"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49" fontId="4" fillId="0" borderId="21" xfId="0" applyNumberFormat="1" applyFont="1" applyBorder="1" applyAlignment="1">
      <alignment horizontal="center" vertical="top"/>
    </xf>
    <xf numFmtId="49" fontId="4" fillId="0" borderId="33" xfId="0" applyNumberFormat="1" applyFont="1" applyBorder="1" applyAlignment="1">
      <alignment horizontal="center" vertical="top"/>
    </xf>
    <xf numFmtId="49" fontId="4" fillId="2" borderId="30" xfId="0" applyNumberFormat="1" applyFont="1" applyFill="1" applyBorder="1" applyAlignment="1">
      <alignment horizontal="center" vertical="top"/>
    </xf>
    <xf numFmtId="49" fontId="4" fillId="2" borderId="38" xfId="0" applyNumberFormat="1" applyFont="1" applyFill="1" applyBorder="1" applyAlignment="1">
      <alignment horizontal="center" vertical="top"/>
    </xf>
    <xf numFmtId="0" fontId="24" fillId="0" borderId="0" xfId="0" applyFont="1" applyAlignment="1">
      <alignment vertical="top" wrapText="1"/>
    </xf>
    <xf numFmtId="0" fontId="0" fillId="0" borderId="0" xfId="0" applyAlignment="1">
      <alignment vertical="top" wrapText="1"/>
    </xf>
    <xf numFmtId="3" fontId="24" fillId="0" borderId="0" xfId="0" applyNumberFormat="1" applyFont="1" applyAlignment="1">
      <alignment horizontal="left" vertical="top" wrapText="1"/>
    </xf>
    <xf numFmtId="0" fontId="3" fillId="8" borderId="68" xfId="0" applyFont="1" applyFill="1" applyBorder="1" applyAlignment="1">
      <alignment vertical="top" wrapText="1"/>
    </xf>
    <xf numFmtId="0" fontId="3" fillId="8" borderId="11" xfId="0" applyFont="1" applyFill="1" applyBorder="1" applyAlignment="1">
      <alignment vertical="top" wrapText="1"/>
    </xf>
    <xf numFmtId="0" fontId="0" fillId="8" borderId="11" xfId="0" applyFont="1" applyFill="1" applyBorder="1" applyAlignment="1">
      <alignment vertical="top" wrapText="1"/>
    </xf>
    <xf numFmtId="49" fontId="8" fillId="8" borderId="68" xfId="0" applyNumberFormat="1" applyFont="1" applyFill="1" applyBorder="1" applyAlignment="1">
      <alignment horizontal="center" vertical="center" textRotation="90" wrapText="1"/>
    </xf>
    <xf numFmtId="49" fontId="8" fillId="8" borderId="11" xfId="0" applyNumberFormat="1" applyFont="1" applyFill="1" applyBorder="1" applyAlignment="1">
      <alignment horizontal="center" vertical="center" textRotation="90" wrapText="1"/>
    </xf>
    <xf numFmtId="0" fontId="0" fillId="8" borderId="21" xfId="0" applyFont="1" applyFill="1" applyBorder="1" applyAlignment="1">
      <alignment horizontal="center" vertical="center" textRotation="90" wrapText="1"/>
    </xf>
    <xf numFmtId="49" fontId="4" fillId="2" borderId="25" xfId="0" applyNumberFormat="1" applyFont="1" applyFill="1" applyBorder="1" applyAlignment="1">
      <alignment horizontal="right" vertical="top"/>
    </xf>
    <xf numFmtId="49" fontId="4" fillId="2" borderId="43" xfId="0" applyNumberFormat="1" applyFont="1" applyFill="1" applyBorder="1" applyAlignment="1">
      <alignment horizontal="left" vertical="top"/>
    </xf>
    <xf numFmtId="49" fontId="4" fillId="2" borderId="24" xfId="0" applyNumberFormat="1" applyFont="1" applyFill="1" applyBorder="1" applyAlignment="1">
      <alignment horizontal="left" vertical="top"/>
    </xf>
    <xf numFmtId="0" fontId="3" fillId="0" borderId="50"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0" fontId="3" fillId="0" borderId="13" xfId="0" applyFont="1" applyFill="1" applyBorder="1" applyAlignment="1">
      <alignment horizontal="center" vertical="center" textRotation="90" wrapText="1"/>
    </xf>
    <xf numFmtId="49" fontId="8" fillId="0" borderId="11" xfId="0" applyNumberFormat="1" applyFont="1" applyBorder="1" applyAlignment="1">
      <alignment horizontal="center" vertical="center" textRotation="90" wrapText="1"/>
    </xf>
    <xf numFmtId="49" fontId="8" fillId="0" borderId="21" xfId="0" applyNumberFormat="1" applyFont="1" applyBorder="1" applyAlignment="1">
      <alignment horizontal="center" vertical="center" textRotation="90" wrapText="1"/>
    </xf>
    <xf numFmtId="49" fontId="4" fillId="8" borderId="33" xfId="0" applyNumberFormat="1" applyFont="1" applyFill="1" applyBorder="1" applyAlignment="1">
      <alignment horizontal="center" vertical="top"/>
    </xf>
    <xf numFmtId="49" fontId="4" fillId="8" borderId="30" xfId="0" applyNumberFormat="1" applyFont="1" applyFill="1" applyBorder="1" applyAlignment="1">
      <alignment horizontal="center" vertical="top"/>
    </xf>
    <xf numFmtId="0" fontId="8" fillId="8" borderId="68" xfId="0" applyFont="1" applyFill="1" applyBorder="1" applyAlignment="1">
      <alignment horizontal="center" vertical="center" textRotation="90" wrapText="1"/>
    </xf>
    <xf numFmtId="0" fontId="8" fillId="8" borderId="11" xfId="0" applyFont="1" applyFill="1" applyBorder="1" applyAlignment="1">
      <alignment horizontal="center" vertical="center" textRotation="90" wrapText="1"/>
    </xf>
    <xf numFmtId="49" fontId="3" fillId="8" borderId="30" xfId="0" applyNumberFormat="1" applyFont="1" applyFill="1" applyBorder="1" applyAlignment="1">
      <alignment horizontal="center" vertical="top"/>
    </xf>
    <xf numFmtId="49" fontId="3" fillId="8" borderId="32" xfId="0" applyNumberFormat="1" applyFont="1" applyFill="1" applyBorder="1" applyAlignment="1">
      <alignment horizontal="center" vertical="center" wrapText="1"/>
    </xf>
    <xf numFmtId="0" fontId="3" fillId="3" borderId="68" xfId="0" applyFont="1" applyFill="1" applyBorder="1" applyAlignment="1">
      <alignment horizontal="left" vertical="top" wrapText="1"/>
    </xf>
    <xf numFmtId="0" fontId="6" fillId="0" borderId="21" xfId="0" applyFont="1" applyBorder="1" applyAlignment="1">
      <alignment horizontal="left" vertical="top" wrapText="1"/>
    </xf>
    <xf numFmtId="0" fontId="20" fillId="0" borderId="65" xfId="0" applyNumberFormat="1" applyFont="1" applyBorder="1" applyAlignment="1">
      <alignment horizontal="center" vertical="center" textRotation="90" shrinkToFit="1"/>
    </xf>
    <xf numFmtId="0" fontId="20" fillId="0" borderId="63" xfId="0" applyNumberFormat="1" applyFont="1" applyBorder="1" applyAlignment="1">
      <alignment horizontal="center" vertical="center" textRotation="90" shrinkToFit="1"/>
    </xf>
    <xf numFmtId="0" fontId="20" fillId="0" borderId="42" xfId="0" applyNumberFormat="1" applyFont="1" applyBorder="1" applyAlignment="1">
      <alignment horizontal="center" vertical="center" textRotation="90" shrinkToFit="1"/>
    </xf>
    <xf numFmtId="0" fontId="3" fillId="0" borderId="32" xfId="0" applyNumberFormat="1" applyFont="1" applyFill="1" applyBorder="1" applyAlignment="1">
      <alignment horizontal="center" vertical="center" textRotation="90" shrinkToFit="1"/>
    </xf>
    <xf numFmtId="0" fontId="3" fillId="0" borderId="3" xfId="0" applyNumberFormat="1" applyFont="1" applyFill="1" applyBorder="1" applyAlignment="1">
      <alignment horizontal="center" vertical="center" textRotation="90" shrinkToFit="1"/>
    </xf>
    <xf numFmtId="0" fontId="3" fillId="0" borderId="31" xfId="0" applyNumberFormat="1" applyFont="1" applyFill="1" applyBorder="1" applyAlignment="1">
      <alignment horizontal="center" vertical="center" textRotation="90"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20" fillId="0" borderId="22" xfId="0" applyFont="1" applyBorder="1" applyAlignment="1">
      <alignment horizontal="center" vertical="center" textRotation="90" shrinkToFit="1"/>
    </xf>
    <xf numFmtId="0" fontId="20" fillId="0" borderId="6" xfId="0" applyFont="1" applyBorder="1" applyAlignment="1">
      <alignment horizontal="center" vertical="center" textRotation="90" shrinkToFit="1"/>
    </xf>
    <xf numFmtId="0" fontId="20" fillId="0" borderId="7" xfId="0" applyFont="1" applyBorder="1" applyAlignment="1">
      <alignment horizontal="center" vertical="center" textRotation="90" shrinkToFit="1"/>
    </xf>
    <xf numFmtId="49" fontId="7" fillId="6" borderId="34" xfId="0" applyNumberFormat="1" applyFont="1" applyFill="1" applyBorder="1" applyAlignment="1">
      <alignment horizontal="left" vertical="top" wrapText="1"/>
    </xf>
    <xf numFmtId="49" fontId="7" fillId="6" borderId="37" xfId="0" applyNumberFormat="1"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26" xfId="0" applyFont="1" applyFill="1" applyBorder="1" applyAlignment="1">
      <alignment horizontal="left" vertical="top" wrapText="1"/>
    </xf>
    <xf numFmtId="0" fontId="4" fillId="9" borderId="28" xfId="0" applyFont="1" applyFill="1" applyBorder="1" applyAlignment="1">
      <alignment horizontal="left" vertical="top" wrapText="1"/>
    </xf>
    <xf numFmtId="0" fontId="4" fillId="9" borderId="26" xfId="0" applyFont="1" applyFill="1" applyBorder="1" applyAlignment="1">
      <alignment horizontal="left" vertical="top" wrapText="1"/>
    </xf>
    <xf numFmtId="49" fontId="4" fillId="2" borderId="33" xfId="0" applyNumberFormat="1" applyFont="1" applyFill="1" applyBorder="1" applyAlignment="1">
      <alignment horizontal="center" vertical="top"/>
    </xf>
    <xf numFmtId="0" fontId="3" fillId="8" borderId="18" xfId="0" applyFont="1" applyFill="1" applyBorder="1" applyAlignment="1">
      <alignment horizontal="left" vertical="top" wrapText="1"/>
    </xf>
    <xf numFmtId="0" fontId="8" fillId="0" borderId="50" xfId="0" applyFont="1" applyFill="1" applyBorder="1" applyAlignment="1">
      <alignment horizontal="center" vertical="center" textRotation="90" wrapText="1"/>
    </xf>
    <xf numFmtId="0" fontId="8" fillId="0" borderId="48" xfId="0" applyFont="1" applyFill="1" applyBorder="1" applyAlignment="1">
      <alignment horizontal="center" vertical="center" textRotation="90" wrapText="1"/>
    </xf>
    <xf numFmtId="0" fontId="8" fillId="0" borderId="49" xfId="0" applyFont="1" applyFill="1" applyBorder="1" applyAlignment="1">
      <alignment horizontal="center" vertical="center" textRotation="90" wrapText="1"/>
    </xf>
    <xf numFmtId="49" fontId="8" fillId="8" borderId="18" xfId="0" applyNumberFormat="1" applyFont="1" applyFill="1" applyBorder="1" applyAlignment="1">
      <alignment horizontal="center" vertical="center" textRotation="90" wrapText="1"/>
    </xf>
    <xf numFmtId="49" fontId="0" fillId="8" borderId="11" xfId="0" applyNumberFormat="1" applyFont="1" applyFill="1" applyBorder="1" applyAlignment="1">
      <alignment horizontal="center" vertical="center" textRotation="90" wrapText="1"/>
    </xf>
    <xf numFmtId="49" fontId="0" fillId="8" borderId="8" xfId="0" applyNumberFormat="1" applyFont="1" applyFill="1" applyBorder="1" applyAlignment="1">
      <alignment horizontal="center" vertical="center" textRotation="90" wrapText="1"/>
    </xf>
    <xf numFmtId="49" fontId="3" fillId="8" borderId="40" xfId="0" applyNumberFormat="1" applyFont="1" applyFill="1" applyBorder="1" applyAlignment="1">
      <alignment horizontal="center" vertical="top" wrapText="1"/>
    </xf>
    <xf numFmtId="49" fontId="4" fillId="7" borderId="11" xfId="0" applyNumberFormat="1" applyFont="1" applyFill="1" applyBorder="1" applyAlignment="1">
      <alignment horizontal="center" vertical="top"/>
    </xf>
    <xf numFmtId="49" fontId="4" fillId="8" borderId="68" xfId="0" applyNumberFormat="1" applyFont="1" applyFill="1" applyBorder="1" applyAlignment="1">
      <alignment horizontal="center" vertical="top"/>
    </xf>
    <xf numFmtId="49" fontId="4" fillId="8" borderId="11"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28" fillId="0" borderId="3"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49" fontId="28" fillId="8" borderId="32" xfId="0" applyNumberFormat="1" applyFont="1" applyFill="1" applyBorder="1" applyAlignment="1">
      <alignment horizontal="center" vertical="center" wrapText="1"/>
    </xf>
    <xf numFmtId="49" fontId="19" fillId="8" borderId="3"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top" wrapText="1"/>
    </xf>
    <xf numFmtId="0" fontId="0" fillId="0" borderId="3" xfId="0" applyBorder="1" applyAlignment="1">
      <alignment horizontal="center" vertical="top" wrapText="1"/>
    </xf>
    <xf numFmtId="0" fontId="6" fillId="0" borderId="6" xfId="0" applyFont="1" applyBorder="1" applyAlignment="1">
      <alignment vertical="top" wrapText="1"/>
    </xf>
    <xf numFmtId="0" fontId="22" fillId="0" borderId="0" xfId="0" applyFont="1" applyAlignment="1">
      <alignment horizontal="right" wrapText="1"/>
    </xf>
    <xf numFmtId="0" fontId="23" fillId="0" borderId="0" xfId="0" applyFont="1" applyAlignment="1">
      <alignment horizontal="right"/>
    </xf>
    <xf numFmtId="0" fontId="18" fillId="0" borderId="0" xfId="0" applyFont="1" applyFill="1" applyBorder="1" applyAlignment="1">
      <alignment horizontal="left"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
  <sheetViews>
    <sheetView tabSelected="1" zoomScaleNormal="100" zoomScaleSheetLayoutView="100" workbookViewId="0">
      <selection activeCell="Y17" sqref="Y17"/>
    </sheetView>
  </sheetViews>
  <sheetFormatPr defaultRowHeight="12.75"/>
  <cols>
    <col min="1" max="4" width="2.7109375" style="3" customWidth="1"/>
    <col min="5" max="5" width="28" style="3" customWidth="1"/>
    <col min="6" max="6" width="2.5703125" style="3" customWidth="1"/>
    <col min="7" max="7" width="2.7109375" style="3" customWidth="1"/>
    <col min="8" max="8" width="3.140625" style="4" customWidth="1"/>
    <col min="9" max="9" width="11.28515625" style="4" customWidth="1"/>
    <col min="10" max="10" width="9.140625" style="5" customWidth="1"/>
    <col min="11" max="11" width="11" style="3" customWidth="1"/>
    <col min="12" max="12" width="37.5703125" style="3" customWidth="1"/>
    <col min="13" max="13" width="6.5703125" style="3" customWidth="1"/>
    <col min="14" max="16384" width="9.140625" style="2"/>
  </cols>
  <sheetData>
    <row r="1" spans="1:16" ht="19.5" customHeight="1">
      <c r="F1" s="300"/>
      <c r="G1" s="301"/>
      <c r="J1" s="460" t="s">
        <v>149</v>
      </c>
      <c r="K1" s="461"/>
      <c r="L1" s="461"/>
      <c r="M1" s="461"/>
    </row>
    <row r="2" spans="1:16" ht="28.5" customHeight="1">
      <c r="F2" s="300"/>
      <c r="G2" s="301"/>
      <c r="J2" s="461"/>
      <c r="K2" s="461"/>
      <c r="L2" s="461"/>
      <c r="M2" s="461"/>
    </row>
    <row r="3" spans="1:16" s="287" customFormat="1" ht="33.75" customHeight="1">
      <c r="A3" s="285"/>
      <c r="B3" s="286"/>
      <c r="C3" s="285"/>
      <c r="D3" s="286"/>
      <c r="F3" s="288"/>
      <c r="G3" s="289"/>
      <c r="H3" s="290"/>
      <c r="I3" s="291"/>
      <c r="J3" s="462" t="s">
        <v>159</v>
      </c>
      <c r="K3" s="461"/>
      <c r="L3" s="461"/>
      <c r="M3" s="461"/>
      <c r="N3" s="292"/>
      <c r="O3" s="292"/>
      <c r="P3" s="292"/>
    </row>
    <row r="4" spans="1:16" s="61" customFormat="1" ht="12.75" customHeight="1">
      <c r="L4" s="350"/>
      <c r="M4" s="351"/>
    </row>
    <row r="5" spans="1:16" s="61" customFormat="1" ht="14.25" customHeight="1">
      <c r="L5" s="179"/>
      <c r="M5" s="180"/>
    </row>
    <row r="6" spans="1:16" s="3" customFormat="1" ht="15" customHeight="1">
      <c r="A6" s="181"/>
      <c r="B6" s="181"/>
      <c r="C6" s="181"/>
      <c r="D6" s="181"/>
      <c r="E6" s="352" t="s">
        <v>151</v>
      </c>
      <c r="F6" s="352"/>
      <c r="G6" s="352"/>
      <c r="H6" s="352"/>
      <c r="I6" s="352"/>
      <c r="J6" s="352"/>
      <c r="K6" s="352"/>
      <c r="L6" s="352"/>
      <c r="M6" s="181"/>
    </row>
    <row r="7" spans="1:16" ht="14.25" customHeight="1">
      <c r="A7" s="353" t="s">
        <v>26</v>
      </c>
      <c r="B7" s="353"/>
      <c r="C7" s="353"/>
      <c r="D7" s="353"/>
      <c r="E7" s="353"/>
      <c r="F7" s="353"/>
      <c r="G7" s="353"/>
      <c r="H7" s="353"/>
      <c r="I7" s="353"/>
      <c r="J7" s="353"/>
      <c r="K7" s="353"/>
      <c r="L7" s="353"/>
      <c r="M7" s="182"/>
    </row>
    <row r="8" spans="1:16" ht="17.25" customHeight="1">
      <c r="A8" s="354" t="s">
        <v>61</v>
      </c>
      <c r="B8" s="354"/>
      <c r="C8" s="354"/>
      <c r="D8" s="354"/>
      <c r="E8" s="354"/>
      <c r="F8" s="354"/>
      <c r="G8" s="354"/>
      <c r="H8" s="354"/>
      <c r="I8" s="354"/>
      <c r="J8" s="354"/>
      <c r="K8" s="354"/>
      <c r="L8" s="354"/>
      <c r="M8" s="183"/>
    </row>
    <row r="9" spans="1:16" ht="16.5" customHeight="1" thickBot="1">
      <c r="L9" s="184"/>
      <c r="M9" s="184" t="s">
        <v>54</v>
      </c>
    </row>
    <row r="10" spans="1:16" ht="30" customHeight="1">
      <c r="A10" s="493" t="s">
        <v>18</v>
      </c>
      <c r="B10" s="427" t="s">
        <v>0</v>
      </c>
      <c r="C10" s="427" t="s">
        <v>1</v>
      </c>
      <c r="D10" s="427" t="s">
        <v>23</v>
      </c>
      <c r="E10" s="430" t="s">
        <v>12</v>
      </c>
      <c r="F10" s="427" t="s">
        <v>2</v>
      </c>
      <c r="G10" s="427" t="s">
        <v>56</v>
      </c>
      <c r="H10" s="485" t="s">
        <v>3</v>
      </c>
      <c r="I10" s="488" t="s">
        <v>65</v>
      </c>
      <c r="J10" s="437" t="s">
        <v>4</v>
      </c>
      <c r="K10" s="355" t="s">
        <v>136</v>
      </c>
      <c r="L10" s="491" t="s">
        <v>11</v>
      </c>
      <c r="M10" s="492"/>
    </row>
    <row r="11" spans="1:16" ht="21.75" customHeight="1">
      <c r="A11" s="494"/>
      <c r="B11" s="428"/>
      <c r="C11" s="428"/>
      <c r="D11" s="428"/>
      <c r="E11" s="431"/>
      <c r="F11" s="428"/>
      <c r="G11" s="435"/>
      <c r="H11" s="486"/>
      <c r="I11" s="489"/>
      <c r="J11" s="438"/>
      <c r="K11" s="356"/>
      <c r="L11" s="433" t="s">
        <v>12</v>
      </c>
      <c r="M11" s="247" t="s">
        <v>50</v>
      </c>
    </row>
    <row r="12" spans="1:16" ht="67.5" customHeight="1" thickBot="1">
      <c r="A12" s="495"/>
      <c r="B12" s="429"/>
      <c r="C12" s="429"/>
      <c r="D12" s="429"/>
      <c r="E12" s="432"/>
      <c r="F12" s="429"/>
      <c r="G12" s="436"/>
      <c r="H12" s="487"/>
      <c r="I12" s="490"/>
      <c r="J12" s="439"/>
      <c r="K12" s="357"/>
      <c r="L12" s="434"/>
      <c r="M12" s="248" t="s">
        <v>138</v>
      </c>
    </row>
    <row r="13" spans="1:16" s="9" customFormat="1" ht="16.5" customHeight="1">
      <c r="A13" s="496" t="s">
        <v>38</v>
      </c>
      <c r="B13" s="497"/>
      <c r="C13" s="497"/>
      <c r="D13" s="497"/>
      <c r="E13" s="497"/>
      <c r="F13" s="497"/>
      <c r="G13" s="497"/>
      <c r="H13" s="497"/>
      <c r="I13" s="497"/>
      <c r="J13" s="497"/>
      <c r="K13" s="497"/>
      <c r="L13" s="497"/>
      <c r="M13" s="48"/>
    </row>
    <row r="14" spans="1:16" s="9" customFormat="1" ht="14.25" customHeight="1">
      <c r="A14" s="498" t="s">
        <v>27</v>
      </c>
      <c r="B14" s="499"/>
      <c r="C14" s="499"/>
      <c r="D14" s="499"/>
      <c r="E14" s="499"/>
      <c r="F14" s="499"/>
      <c r="G14" s="499"/>
      <c r="H14" s="499"/>
      <c r="I14" s="499"/>
      <c r="J14" s="499"/>
      <c r="K14" s="499"/>
      <c r="L14" s="499"/>
      <c r="M14" s="49"/>
    </row>
    <row r="15" spans="1:16" ht="15" customHeight="1">
      <c r="A15" s="15" t="s">
        <v>5</v>
      </c>
      <c r="B15" s="500" t="s">
        <v>28</v>
      </c>
      <c r="C15" s="501"/>
      <c r="D15" s="501"/>
      <c r="E15" s="501"/>
      <c r="F15" s="501"/>
      <c r="G15" s="501"/>
      <c r="H15" s="501"/>
      <c r="I15" s="501"/>
      <c r="J15" s="501"/>
      <c r="K15" s="501"/>
      <c r="L15" s="501"/>
      <c r="M15" s="50"/>
    </row>
    <row r="16" spans="1:16" ht="15.75" customHeight="1">
      <c r="A16" s="16" t="s">
        <v>5</v>
      </c>
      <c r="B16" s="11" t="s">
        <v>5</v>
      </c>
      <c r="C16" s="447" t="s">
        <v>29</v>
      </c>
      <c r="D16" s="448"/>
      <c r="E16" s="448"/>
      <c r="F16" s="448"/>
      <c r="G16" s="448"/>
      <c r="H16" s="448"/>
      <c r="I16" s="448"/>
      <c r="J16" s="448"/>
      <c r="K16" s="448"/>
      <c r="L16" s="448"/>
      <c r="M16" s="51"/>
    </row>
    <row r="17" spans="1:13" ht="18" customHeight="1">
      <c r="A17" s="320" t="s">
        <v>5</v>
      </c>
      <c r="B17" s="458" t="s">
        <v>5</v>
      </c>
      <c r="C17" s="326" t="s">
        <v>5</v>
      </c>
      <c r="D17" s="326"/>
      <c r="E17" s="449" t="s">
        <v>35</v>
      </c>
      <c r="F17" s="451" t="s">
        <v>40</v>
      </c>
      <c r="G17" s="440" t="s">
        <v>57</v>
      </c>
      <c r="H17" s="442" t="s">
        <v>33</v>
      </c>
      <c r="I17" s="338" t="s">
        <v>152</v>
      </c>
      <c r="J17" s="87" t="s">
        <v>22</v>
      </c>
      <c r="K17" s="88">
        <v>35.5</v>
      </c>
      <c r="L17" s="31" t="s">
        <v>123</v>
      </c>
      <c r="M17" s="229">
        <v>64</v>
      </c>
    </row>
    <row r="18" spans="1:13" ht="27" customHeight="1">
      <c r="A18" s="320"/>
      <c r="B18" s="458"/>
      <c r="C18" s="326"/>
      <c r="D18" s="326"/>
      <c r="E18" s="449"/>
      <c r="F18" s="451"/>
      <c r="G18" s="440"/>
      <c r="H18" s="442"/>
      <c r="I18" s="338"/>
      <c r="J18" s="187"/>
      <c r="K18" s="194"/>
      <c r="L18" s="22" t="s">
        <v>53</v>
      </c>
      <c r="M18" s="230">
        <v>1</v>
      </c>
    </row>
    <row r="19" spans="1:13" ht="25.5" customHeight="1">
      <c r="A19" s="320"/>
      <c r="B19" s="458"/>
      <c r="C19" s="326"/>
      <c r="D19" s="326"/>
      <c r="E19" s="449"/>
      <c r="F19" s="451"/>
      <c r="G19" s="440"/>
      <c r="H19" s="442"/>
      <c r="I19" s="338"/>
      <c r="J19" s="187"/>
      <c r="K19" s="194"/>
      <c r="L19" s="136" t="s">
        <v>46</v>
      </c>
      <c r="M19" s="231">
        <v>60</v>
      </c>
    </row>
    <row r="20" spans="1:13" ht="17.25" customHeight="1">
      <c r="A20" s="320"/>
      <c r="B20" s="458"/>
      <c r="C20" s="326"/>
      <c r="D20" s="326"/>
      <c r="E20" s="449"/>
      <c r="F20" s="451"/>
      <c r="G20" s="440"/>
      <c r="H20" s="442"/>
      <c r="I20" s="338"/>
      <c r="J20" s="188"/>
      <c r="K20" s="45"/>
      <c r="L20" s="129" t="s">
        <v>122</v>
      </c>
      <c r="M20" s="151">
        <v>1150</v>
      </c>
    </row>
    <row r="21" spans="1:13" ht="16.5" customHeight="1" thickBot="1">
      <c r="A21" s="321"/>
      <c r="B21" s="459"/>
      <c r="C21" s="327"/>
      <c r="D21" s="327"/>
      <c r="E21" s="450"/>
      <c r="F21" s="452"/>
      <c r="G21" s="441"/>
      <c r="H21" s="443"/>
      <c r="I21" s="339"/>
      <c r="J21" s="63" t="s">
        <v>6</v>
      </c>
      <c r="K21" s="71">
        <f t="shared" ref="K21" si="0">SUM(K17:K19)</f>
        <v>35.5</v>
      </c>
      <c r="L21" s="127"/>
      <c r="M21" s="232"/>
    </row>
    <row r="22" spans="1:13" ht="15" customHeight="1">
      <c r="A22" s="319" t="s">
        <v>5</v>
      </c>
      <c r="B22" s="502" t="s">
        <v>5</v>
      </c>
      <c r="C22" s="325" t="s">
        <v>7</v>
      </c>
      <c r="D22" s="325"/>
      <c r="E22" s="503" t="s">
        <v>89</v>
      </c>
      <c r="F22" s="504" t="s">
        <v>42</v>
      </c>
      <c r="G22" s="507" t="s">
        <v>63</v>
      </c>
      <c r="H22" s="457" t="s">
        <v>33</v>
      </c>
      <c r="I22" s="337" t="s">
        <v>152</v>
      </c>
      <c r="J22" s="26" t="s">
        <v>22</v>
      </c>
      <c r="K22" s="77">
        <v>1.8</v>
      </c>
      <c r="L22" s="147" t="s">
        <v>109</v>
      </c>
      <c r="M22" s="148" t="s">
        <v>105</v>
      </c>
    </row>
    <row r="23" spans="1:13" ht="15" customHeight="1">
      <c r="A23" s="320"/>
      <c r="B23" s="458"/>
      <c r="C23" s="326"/>
      <c r="D23" s="326"/>
      <c r="E23" s="380"/>
      <c r="F23" s="505"/>
      <c r="G23" s="467"/>
      <c r="H23" s="442"/>
      <c r="I23" s="338"/>
      <c r="J23" s="187" t="s">
        <v>93</v>
      </c>
      <c r="K23" s="44">
        <v>9.6999999999999993</v>
      </c>
      <c r="L23" s="149" t="s">
        <v>110</v>
      </c>
      <c r="M23" s="137" t="s">
        <v>105</v>
      </c>
    </row>
    <row r="24" spans="1:13" ht="17.25" customHeight="1">
      <c r="A24" s="320"/>
      <c r="B24" s="458"/>
      <c r="C24" s="326"/>
      <c r="D24" s="326"/>
      <c r="E24" s="380"/>
      <c r="F24" s="505"/>
      <c r="G24" s="508"/>
      <c r="H24" s="442"/>
      <c r="I24" s="338"/>
      <c r="J24" s="188"/>
      <c r="K24" s="64"/>
      <c r="L24" s="149" t="s">
        <v>124</v>
      </c>
      <c r="M24" s="90" t="s">
        <v>87</v>
      </c>
    </row>
    <row r="25" spans="1:13" ht="21" customHeight="1" thickBot="1">
      <c r="A25" s="321"/>
      <c r="B25" s="459"/>
      <c r="C25" s="327"/>
      <c r="D25" s="327"/>
      <c r="E25" s="406"/>
      <c r="F25" s="506"/>
      <c r="G25" s="509"/>
      <c r="H25" s="443"/>
      <c r="I25" s="339"/>
      <c r="J25" s="13" t="s">
        <v>6</v>
      </c>
      <c r="K25" s="62">
        <f>SUM(K22:K24)</f>
        <v>11.5</v>
      </c>
      <c r="L25" s="150" t="s">
        <v>125</v>
      </c>
      <c r="M25" s="233" t="s">
        <v>88</v>
      </c>
    </row>
    <row r="26" spans="1:13" ht="16.5" customHeight="1" thickBot="1">
      <c r="A26" s="17" t="s">
        <v>5</v>
      </c>
      <c r="B26" s="35" t="s">
        <v>5</v>
      </c>
      <c r="C26" s="347" t="s">
        <v>8</v>
      </c>
      <c r="D26" s="348"/>
      <c r="E26" s="348"/>
      <c r="F26" s="348"/>
      <c r="G26" s="348"/>
      <c r="H26" s="348"/>
      <c r="I26" s="348"/>
      <c r="J26" s="469"/>
      <c r="K26" s="46">
        <f t="shared" ref="K26" si="1">K25+K21</f>
        <v>47</v>
      </c>
      <c r="L26" s="176"/>
      <c r="M26" s="58"/>
    </row>
    <row r="27" spans="1:13" ht="14.25" customHeight="1" thickBot="1">
      <c r="A27" s="17" t="s">
        <v>5</v>
      </c>
      <c r="B27" s="35" t="s">
        <v>7</v>
      </c>
      <c r="C27" s="470" t="s">
        <v>30</v>
      </c>
      <c r="D27" s="471"/>
      <c r="E27" s="471"/>
      <c r="F27" s="471"/>
      <c r="G27" s="471"/>
      <c r="H27" s="471"/>
      <c r="I27" s="471"/>
      <c r="J27" s="471"/>
      <c r="K27" s="471"/>
      <c r="L27" s="471"/>
      <c r="M27" s="57"/>
    </row>
    <row r="28" spans="1:13" ht="32.25" customHeight="1">
      <c r="A28" s="154" t="s">
        <v>5</v>
      </c>
      <c r="B28" s="164" t="s">
        <v>7</v>
      </c>
      <c r="C28" s="96" t="s">
        <v>5</v>
      </c>
      <c r="D28" s="29"/>
      <c r="E28" s="30" t="s">
        <v>134</v>
      </c>
      <c r="F28" s="472" t="s">
        <v>41</v>
      </c>
      <c r="G28" s="331" t="s">
        <v>58</v>
      </c>
      <c r="H28" s="477" t="s">
        <v>33</v>
      </c>
      <c r="I28" s="482" t="s">
        <v>152</v>
      </c>
      <c r="J28" s="36"/>
      <c r="K28" s="65"/>
      <c r="L28" s="253"/>
      <c r="M28" s="234"/>
    </row>
    <row r="29" spans="1:13" ht="27.75" customHeight="1">
      <c r="A29" s="155"/>
      <c r="B29" s="159"/>
      <c r="C29" s="185"/>
      <c r="D29" s="158" t="s">
        <v>5</v>
      </c>
      <c r="E29" s="483" t="s">
        <v>36</v>
      </c>
      <c r="F29" s="473"/>
      <c r="G29" s="475"/>
      <c r="H29" s="478"/>
      <c r="I29" s="359"/>
      <c r="J29" s="37" t="s">
        <v>22</v>
      </c>
      <c r="K29" s="195">
        <v>17.399999999999999</v>
      </c>
      <c r="L29" s="254" t="s">
        <v>117</v>
      </c>
      <c r="M29" s="123">
        <v>10</v>
      </c>
    </row>
    <row r="30" spans="1:13" ht="27" customHeight="1">
      <c r="A30" s="155"/>
      <c r="B30" s="159"/>
      <c r="C30" s="185"/>
      <c r="D30" s="82"/>
      <c r="E30" s="484"/>
      <c r="F30" s="474"/>
      <c r="G30" s="476"/>
      <c r="H30" s="478"/>
      <c r="I30" s="359"/>
      <c r="J30" s="34"/>
      <c r="K30" s="189"/>
      <c r="L30" s="255" t="s">
        <v>75</v>
      </c>
      <c r="M30" s="235">
        <v>10</v>
      </c>
    </row>
    <row r="31" spans="1:13" ht="52.5" customHeight="1">
      <c r="A31" s="155"/>
      <c r="B31" s="159"/>
      <c r="C31" s="185"/>
      <c r="D31" s="167" t="s">
        <v>7</v>
      </c>
      <c r="E31" s="113" t="s">
        <v>106</v>
      </c>
      <c r="F31" s="111"/>
      <c r="G31" s="112"/>
      <c r="H31" s="153"/>
      <c r="I31" s="173"/>
      <c r="J31" s="249" t="s">
        <v>22</v>
      </c>
      <c r="K31" s="195">
        <v>20</v>
      </c>
      <c r="L31" s="134" t="s">
        <v>144</v>
      </c>
      <c r="M31" s="135">
        <v>5</v>
      </c>
    </row>
    <row r="32" spans="1:13" ht="25.5" customHeight="1">
      <c r="A32" s="320"/>
      <c r="B32" s="323"/>
      <c r="C32" s="511"/>
      <c r="D32" s="512" t="s">
        <v>24</v>
      </c>
      <c r="E32" s="463" t="s">
        <v>37</v>
      </c>
      <c r="F32" s="479" t="s">
        <v>49</v>
      </c>
      <c r="G32" s="466" t="s">
        <v>59</v>
      </c>
      <c r="H32" s="481"/>
      <c r="I32" s="510"/>
      <c r="J32" s="361" t="s">
        <v>22</v>
      </c>
      <c r="K32" s="453">
        <v>97.8</v>
      </c>
      <c r="L32" s="117" t="s">
        <v>55</v>
      </c>
      <c r="M32" s="236">
        <v>140</v>
      </c>
    </row>
    <row r="33" spans="1:13" ht="27.75" customHeight="1">
      <c r="A33" s="320"/>
      <c r="B33" s="323"/>
      <c r="C33" s="511"/>
      <c r="D33" s="513"/>
      <c r="E33" s="464"/>
      <c r="F33" s="480"/>
      <c r="G33" s="467"/>
      <c r="H33" s="481"/>
      <c r="I33" s="510"/>
      <c r="J33" s="361"/>
      <c r="K33" s="454"/>
      <c r="L33" s="118" t="s">
        <v>43</v>
      </c>
      <c r="M33" s="237">
        <v>30</v>
      </c>
    </row>
    <row r="34" spans="1:13" ht="27.75" customHeight="1">
      <c r="A34" s="320"/>
      <c r="B34" s="323"/>
      <c r="C34" s="511"/>
      <c r="D34" s="513"/>
      <c r="E34" s="464"/>
      <c r="F34" s="480"/>
      <c r="G34" s="467"/>
      <c r="H34" s="481"/>
      <c r="I34" s="510"/>
      <c r="J34" s="361"/>
      <c r="K34" s="454"/>
      <c r="L34" s="118" t="s">
        <v>118</v>
      </c>
      <c r="M34" s="237">
        <v>40</v>
      </c>
    </row>
    <row r="35" spans="1:13" ht="28.5" customHeight="1">
      <c r="A35" s="320"/>
      <c r="B35" s="323"/>
      <c r="C35" s="511"/>
      <c r="D35" s="513"/>
      <c r="E35" s="464"/>
      <c r="F35" s="480"/>
      <c r="G35" s="467"/>
      <c r="H35" s="481"/>
      <c r="I35" s="510"/>
      <c r="J35" s="361"/>
      <c r="K35" s="454"/>
      <c r="L35" s="119" t="s">
        <v>74</v>
      </c>
      <c r="M35" s="237">
        <v>3</v>
      </c>
    </row>
    <row r="36" spans="1:13" ht="38.25" customHeight="1">
      <c r="A36" s="320"/>
      <c r="B36" s="323"/>
      <c r="C36" s="511"/>
      <c r="D36" s="513"/>
      <c r="E36" s="464"/>
      <c r="F36" s="480"/>
      <c r="G36" s="467"/>
      <c r="H36" s="481"/>
      <c r="I36" s="510"/>
      <c r="J36" s="361"/>
      <c r="K36" s="454"/>
      <c r="L36" s="120" t="s">
        <v>85</v>
      </c>
      <c r="M36" s="238">
        <v>12</v>
      </c>
    </row>
    <row r="37" spans="1:13" ht="18.75" customHeight="1">
      <c r="A37" s="21"/>
      <c r="B37" s="159"/>
      <c r="C37" s="97"/>
      <c r="D37" s="82"/>
      <c r="E37" s="465"/>
      <c r="F37" s="38"/>
      <c r="G37" s="468"/>
      <c r="H37" s="75"/>
      <c r="I37" s="186"/>
      <c r="J37" s="362"/>
      <c r="K37" s="455"/>
      <c r="L37" s="121" t="s">
        <v>86</v>
      </c>
      <c r="M37" s="239">
        <v>3</v>
      </c>
    </row>
    <row r="38" spans="1:13" ht="15" customHeight="1">
      <c r="A38" s="155"/>
      <c r="B38" s="159"/>
      <c r="C38" s="185"/>
      <c r="D38" s="326" t="s">
        <v>25</v>
      </c>
      <c r="E38" s="358" t="s">
        <v>121</v>
      </c>
      <c r="F38" s="143"/>
      <c r="G38" s="190"/>
      <c r="H38" s="144"/>
      <c r="I38" s="359"/>
      <c r="J38" s="360" t="s">
        <v>22</v>
      </c>
      <c r="K38" s="453">
        <v>70</v>
      </c>
      <c r="L38" s="114" t="s">
        <v>107</v>
      </c>
      <c r="M38" s="131">
        <v>1</v>
      </c>
    </row>
    <row r="39" spans="1:13" ht="16.5" customHeight="1">
      <c r="A39" s="155"/>
      <c r="B39" s="159"/>
      <c r="C39" s="185"/>
      <c r="D39" s="326"/>
      <c r="E39" s="358"/>
      <c r="F39" s="143"/>
      <c r="G39" s="190"/>
      <c r="H39" s="144"/>
      <c r="I39" s="359"/>
      <c r="J39" s="361"/>
      <c r="K39" s="454"/>
      <c r="L39" s="115" t="s">
        <v>115</v>
      </c>
      <c r="M39" s="132">
        <v>2</v>
      </c>
    </row>
    <row r="40" spans="1:13" ht="30.75" customHeight="1">
      <c r="A40" s="155"/>
      <c r="B40" s="159"/>
      <c r="C40" s="185"/>
      <c r="D40" s="326"/>
      <c r="E40" s="358"/>
      <c r="F40" s="143"/>
      <c r="G40" s="190"/>
      <c r="H40" s="144"/>
      <c r="I40" s="359"/>
      <c r="J40" s="361"/>
      <c r="K40" s="454"/>
      <c r="L40" s="115" t="s">
        <v>120</v>
      </c>
      <c r="M40" s="132">
        <v>15</v>
      </c>
    </row>
    <row r="41" spans="1:13" ht="33.75" customHeight="1">
      <c r="A41" s="155"/>
      <c r="B41" s="159"/>
      <c r="C41" s="185"/>
      <c r="D41" s="456"/>
      <c r="E41" s="358"/>
      <c r="F41" s="143"/>
      <c r="G41" s="190"/>
      <c r="H41" s="144"/>
      <c r="I41" s="359"/>
      <c r="J41" s="362"/>
      <c r="K41" s="455"/>
      <c r="L41" s="116" t="s">
        <v>116</v>
      </c>
      <c r="M41" s="130">
        <v>2</v>
      </c>
    </row>
    <row r="42" spans="1:13" ht="46.5" customHeight="1">
      <c r="A42" s="21"/>
      <c r="B42" s="159"/>
      <c r="C42" s="98"/>
      <c r="D42" s="283" t="s">
        <v>66</v>
      </c>
      <c r="E42" s="161" t="s">
        <v>81</v>
      </c>
      <c r="F42" s="174" t="s">
        <v>49</v>
      </c>
      <c r="G42" s="175" t="s">
        <v>98</v>
      </c>
      <c r="H42" s="162"/>
      <c r="I42" s="173"/>
      <c r="J42" s="266" t="s">
        <v>22</v>
      </c>
      <c r="K42" s="267">
        <v>3</v>
      </c>
      <c r="L42" s="268" t="s">
        <v>132</v>
      </c>
      <c r="M42" s="240">
        <v>1</v>
      </c>
    </row>
    <row r="43" spans="1:13" ht="25.5" customHeight="1">
      <c r="A43" s="21"/>
      <c r="B43" s="159"/>
      <c r="C43" s="98"/>
      <c r="D43" s="141" t="s">
        <v>108</v>
      </c>
      <c r="E43" s="378" t="s">
        <v>82</v>
      </c>
      <c r="F43" s="445" t="s">
        <v>49</v>
      </c>
      <c r="G43" s="425" t="s">
        <v>99</v>
      </c>
      <c r="H43" s="162"/>
      <c r="I43" s="173"/>
      <c r="J43" s="69" t="s">
        <v>22</v>
      </c>
      <c r="K43" s="160">
        <v>12.4</v>
      </c>
      <c r="L43" s="89" t="s">
        <v>114</v>
      </c>
      <c r="M43" s="76">
        <v>4</v>
      </c>
    </row>
    <row r="44" spans="1:13" ht="30.75" customHeight="1">
      <c r="A44" s="21"/>
      <c r="B44" s="159"/>
      <c r="C44" s="98"/>
      <c r="D44" s="28"/>
      <c r="E44" s="379"/>
      <c r="F44" s="446"/>
      <c r="G44" s="386"/>
      <c r="H44" s="84"/>
      <c r="I44" s="107"/>
      <c r="J44" s="72"/>
      <c r="K44" s="189"/>
      <c r="L44" s="256" t="s">
        <v>126</v>
      </c>
      <c r="M44" s="81">
        <v>1</v>
      </c>
    </row>
    <row r="45" spans="1:13" ht="16.5" customHeight="1" thickBot="1">
      <c r="A45" s="20"/>
      <c r="B45" s="163"/>
      <c r="C45" s="99"/>
      <c r="D45" s="101"/>
      <c r="E45" s="102"/>
      <c r="F45" s="103"/>
      <c r="G45" s="103"/>
      <c r="H45" s="104"/>
      <c r="I45" s="105"/>
      <c r="J45" s="66" t="s">
        <v>6</v>
      </c>
      <c r="K45" s="62">
        <f>SUM(K28:K44)</f>
        <v>220.6</v>
      </c>
      <c r="L45" s="257"/>
      <c r="M45" s="108"/>
    </row>
    <row r="46" spans="1:13" ht="42" customHeight="1">
      <c r="A46" s="21" t="s">
        <v>5</v>
      </c>
      <c r="B46" s="159" t="s">
        <v>7</v>
      </c>
      <c r="C46" s="109" t="s">
        <v>7</v>
      </c>
      <c r="D46" s="196"/>
      <c r="E46" s="106" t="s">
        <v>133</v>
      </c>
      <c r="F46" s="142" t="s">
        <v>137</v>
      </c>
      <c r="G46" s="145"/>
      <c r="H46" s="146" t="s">
        <v>33</v>
      </c>
      <c r="I46" s="107"/>
      <c r="J46" s="91"/>
      <c r="K46" s="110"/>
      <c r="L46" s="253"/>
      <c r="M46" s="234"/>
    </row>
    <row r="47" spans="1:13" ht="15" customHeight="1">
      <c r="A47" s="21"/>
      <c r="B47" s="159"/>
      <c r="C47" s="100"/>
      <c r="D47" s="141" t="s">
        <v>5</v>
      </c>
      <c r="E47" s="380" t="s">
        <v>72</v>
      </c>
      <c r="F47" s="142"/>
      <c r="G47" s="385" t="s">
        <v>100</v>
      </c>
      <c r="H47" s="172"/>
      <c r="I47" s="139"/>
      <c r="J47" s="69" t="s">
        <v>22</v>
      </c>
      <c r="K47" s="160">
        <v>3.4</v>
      </c>
      <c r="L47" s="258" t="s">
        <v>130</v>
      </c>
      <c r="M47" s="76">
        <v>4</v>
      </c>
    </row>
    <row r="48" spans="1:13" ht="17.25" customHeight="1">
      <c r="A48" s="21"/>
      <c r="B48" s="159"/>
      <c r="C48" s="100"/>
      <c r="D48" s="28"/>
      <c r="E48" s="381"/>
      <c r="F48" s="38"/>
      <c r="G48" s="386"/>
      <c r="H48" s="172"/>
      <c r="I48" s="178"/>
      <c r="J48" s="72"/>
      <c r="K48" s="193"/>
      <c r="L48" s="259" t="s">
        <v>127</v>
      </c>
      <c r="M48" s="138">
        <v>10</v>
      </c>
    </row>
    <row r="49" spans="1:13" ht="30.75" customHeight="1">
      <c r="A49" s="21"/>
      <c r="B49" s="159"/>
      <c r="C49" s="100"/>
      <c r="D49" s="94" t="s">
        <v>7</v>
      </c>
      <c r="E49" s="380" t="s">
        <v>73</v>
      </c>
      <c r="F49" s="142"/>
      <c r="G49" s="171" t="s">
        <v>101</v>
      </c>
      <c r="H49" s="172"/>
      <c r="I49" s="359" t="s">
        <v>152</v>
      </c>
      <c r="J49" s="27" t="s">
        <v>22</v>
      </c>
      <c r="K49" s="195">
        <v>4.3</v>
      </c>
      <c r="L49" s="367" t="s">
        <v>128</v>
      </c>
      <c r="M49" s="76">
        <v>5</v>
      </c>
    </row>
    <row r="50" spans="1:13" ht="39" customHeight="1">
      <c r="A50" s="21"/>
      <c r="B50" s="159"/>
      <c r="C50" s="100"/>
      <c r="D50" s="141"/>
      <c r="E50" s="426"/>
      <c r="F50" s="38"/>
      <c r="G50" s="270"/>
      <c r="H50" s="172"/>
      <c r="I50" s="444"/>
      <c r="J50" s="69"/>
      <c r="K50" s="160"/>
      <c r="L50" s="368"/>
      <c r="M50" s="138"/>
    </row>
    <row r="51" spans="1:13" ht="27.75" customHeight="1">
      <c r="A51" s="21"/>
      <c r="B51" s="159"/>
      <c r="C51" s="100"/>
      <c r="D51" s="94" t="s">
        <v>24</v>
      </c>
      <c r="E51" s="157" t="s">
        <v>143</v>
      </c>
      <c r="F51" s="142"/>
      <c r="G51" s="385" t="s">
        <v>102</v>
      </c>
      <c r="H51" s="172"/>
      <c r="I51" s="359"/>
      <c r="J51" s="27" t="s">
        <v>22</v>
      </c>
      <c r="K51" s="195">
        <v>1.8</v>
      </c>
      <c r="L51" s="367" t="s">
        <v>129</v>
      </c>
      <c r="M51" s="76"/>
    </row>
    <row r="52" spans="1:13" ht="25.5" customHeight="1">
      <c r="A52" s="21"/>
      <c r="B52" s="159"/>
      <c r="C52" s="100"/>
      <c r="D52" s="141"/>
      <c r="E52" s="271"/>
      <c r="F52" s="38"/>
      <c r="G52" s="424"/>
      <c r="H52" s="172"/>
      <c r="I52" s="359"/>
      <c r="J52" s="69" t="s">
        <v>93</v>
      </c>
      <c r="K52" s="160">
        <v>9.6999999999999993</v>
      </c>
      <c r="L52" s="368"/>
      <c r="M52" s="241"/>
    </row>
    <row r="53" spans="1:13" ht="17.25" customHeight="1">
      <c r="A53" s="21"/>
      <c r="B53" s="159"/>
      <c r="C53" s="100"/>
      <c r="D53" s="94" t="s">
        <v>25</v>
      </c>
      <c r="E53" s="382" t="s">
        <v>96</v>
      </c>
      <c r="F53" s="142"/>
      <c r="G53" s="385" t="s">
        <v>103</v>
      </c>
      <c r="H53" s="172"/>
      <c r="I53" s="369" t="s">
        <v>83</v>
      </c>
      <c r="J53" s="27" t="s">
        <v>22</v>
      </c>
      <c r="K53" s="191">
        <v>6.6</v>
      </c>
      <c r="L53" s="261" t="s">
        <v>67</v>
      </c>
      <c r="M53" s="126">
        <v>1</v>
      </c>
    </row>
    <row r="54" spans="1:13" ht="52.5" customHeight="1">
      <c r="A54" s="21"/>
      <c r="B54" s="159"/>
      <c r="C54" s="100"/>
      <c r="D54" s="28"/>
      <c r="E54" s="383"/>
      <c r="F54" s="38"/>
      <c r="G54" s="386"/>
      <c r="H54" s="172"/>
      <c r="I54" s="370"/>
      <c r="J54" s="72" t="s">
        <v>84</v>
      </c>
      <c r="K54" s="193">
        <v>36.6</v>
      </c>
      <c r="L54" s="262" t="s">
        <v>80</v>
      </c>
      <c r="M54" s="242">
        <v>50</v>
      </c>
    </row>
    <row r="55" spans="1:13" ht="16.5" customHeight="1">
      <c r="A55" s="21"/>
      <c r="B55" s="159"/>
      <c r="C55" s="100"/>
      <c r="D55" s="94" t="s">
        <v>66</v>
      </c>
      <c r="E55" s="382" t="s">
        <v>92</v>
      </c>
      <c r="F55" s="142"/>
      <c r="G55" s="385" t="s">
        <v>104</v>
      </c>
      <c r="H55" s="172"/>
      <c r="I55" s="369" t="s">
        <v>83</v>
      </c>
      <c r="J55" s="69" t="s">
        <v>22</v>
      </c>
      <c r="K55" s="192">
        <v>5.3</v>
      </c>
      <c r="L55" s="263" t="s">
        <v>67</v>
      </c>
      <c r="M55" s="243">
        <v>1</v>
      </c>
    </row>
    <row r="56" spans="1:13" ht="51.75" customHeight="1">
      <c r="A56" s="21"/>
      <c r="B56" s="159"/>
      <c r="C56" s="100"/>
      <c r="D56" s="28"/>
      <c r="E56" s="384"/>
      <c r="F56" s="38"/>
      <c r="G56" s="386"/>
      <c r="H56" s="92"/>
      <c r="I56" s="370"/>
      <c r="J56" s="72" t="s">
        <v>84</v>
      </c>
      <c r="K56" s="193"/>
      <c r="L56" s="264" t="s">
        <v>131</v>
      </c>
      <c r="M56" s="242">
        <v>50</v>
      </c>
    </row>
    <row r="57" spans="1:13" ht="16.5" customHeight="1" thickBot="1">
      <c r="A57" s="21"/>
      <c r="B57" s="159"/>
      <c r="C57" s="99"/>
      <c r="D57" s="101"/>
      <c r="E57" s="102"/>
      <c r="F57" s="103"/>
      <c r="G57" s="103"/>
      <c r="H57" s="104"/>
      <c r="I57" s="105"/>
      <c r="J57" s="252" t="s">
        <v>6</v>
      </c>
      <c r="K57" s="265">
        <f>SUM(K47:K56)</f>
        <v>67.7</v>
      </c>
      <c r="L57" s="257"/>
      <c r="M57" s="108"/>
    </row>
    <row r="58" spans="1:13" ht="15" customHeight="1" thickBot="1">
      <c r="A58" s="18" t="s">
        <v>5</v>
      </c>
      <c r="B58" s="6" t="s">
        <v>7</v>
      </c>
      <c r="C58" s="348" t="s">
        <v>8</v>
      </c>
      <c r="D58" s="348"/>
      <c r="E58" s="348"/>
      <c r="F58" s="348"/>
      <c r="G58" s="348"/>
      <c r="H58" s="348"/>
      <c r="I58" s="348"/>
      <c r="J58" s="348"/>
      <c r="K58" s="46">
        <f>K57+K45</f>
        <v>288.3</v>
      </c>
      <c r="L58" s="177"/>
      <c r="M58" s="58"/>
    </row>
    <row r="59" spans="1:13" ht="14.25" customHeight="1" thickBot="1">
      <c r="A59" s="18" t="s">
        <v>5</v>
      </c>
      <c r="B59" s="371" t="s">
        <v>9</v>
      </c>
      <c r="C59" s="372"/>
      <c r="D59" s="372"/>
      <c r="E59" s="372"/>
      <c r="F59" s="372"/>
      <c r="G59" s="372"/>
      <c r="H59" s="372"/>
      <c r="I59" s="372"/>
      <c r="J59" s="372"/>
      <c r="K59" s="47">
        <f>SUM(K26,K58)</f>
        <v>335.3</v>
      </c>
      <c r="L59" s="169"/>
      <c r="M59" s="55"/>
    </row>
    <row r="60" spans="1:13" ht="15" customHeight="1" thickBot="1">
      <c r="A60" s="19" t="s">
        <v>7</v>
      </c>
      <c r="B60" s="363" t="s">
        <v>31</v>
      </c>
      <c r="C60" s="364"/>
      <c r="D60" s="364"/>
      <c r="E60" s="364"/>
      <c r="F60" s="364"/>
      <c r="G60" s="364"/>
      <c r="H60" s="364"/>
      <c r="I60" s="364"/>
      <c r="J60" s="364"/>
      <c r="K60" s="364"/>
      <c r="L60" s="364"/>
      <c r="M60" s="59"/>
    </row>
    <row r="61" spans="1:13" ht="15.75" customHeight="1" thickBot="1">
      <c r="A61" s="17" t="s">
        <v>7</v>
      </c>
      <c r="B61" s="6" t="s">
        <v>5</v>
      </c>
      <c r="C61" s="365" t="s">
        <v>32</v>
      </c>
      <c r="D61" s="366"/>
      <c r="E61" s="366"/>
      <c r="F61" s="366"/>
      <c r="G61" s="366"/>
      <c r="H61" s="366"/>
      <c r="I61" s="366"/>
      <c r="J61" s="366"/>
      <c r="K61" s="366"/>
      <c r="L61" s="366"/>
      <c r="M61" s="52"/>
    </row>
    <row r="62" spans="1:13" ht="17.25" customHeight="1">
      <c r="A62" s="319" t="s">
        <v>7</v>
      </c>
      <c r="B62" s="322" t="s">
        <v>5</v>
      </c>
      <c r="C62" s="325" t="s">
        <v>5</v>
      </c>
      <c r="D62" s="325"/>
      <c r="E62" s="328" t="s">
        <v>52</v>
      </c>
      <c r="F62" s="152" t="s">
        <v>34</v>
      </c>
      <c r="G62" s="331" t="s">
        <v>64</v>
      </c>
      <c r="H62" s="334" t="s">
        <v>33</v>
      </c>
      <c r="I62" s="337" t="s">
        <v>45</v>
      </c>
      <c r="J62" s="293" t="s">
        <v>22</v>
      </c>
      <c r="K62" s="78">
        <f>937.7+27</f>
        <v>964.7</v>
      </c>
      <c r="L62" s="376" t="s">
        <v>79</v>
      </c>
      <c r="M62" s="244">
        <v>100</v>
      </c>
    </row>
    <row r="63" spans="1:13" ht="20.25" customHeight="1">
      <c r="A63" s="320"/>
      <c r="B63" s="323"/>
      <c r="C63" s="326"/>
      <c r="D63" s="326"/>
      <c r="E63" s="329"/>
      <c r="F63" s="340" t="s">
        <v>39</v>
      </c>
      <c r="G63" s="332"/>
      <c r="H63" s="335"/>
      <c r="I63" s="338"/>
      <c r="J63" s="284" t="s">
        <v>90</v>
      </c>
      <c r="K63" s="60">
        <v>610</v>
      </c>
      <c r="L63" s="377"/>
      <c r="M63" s="294"/>
    </row>
    <row r="64" spans="1:13" ht="27" customHeight="1">
      <c r="A64" s="320"/>
      <c r="B64" s="323"/>
      <c r="C64" s="326"/>
      <c r="D64" s="326"/>
      <c r="E64" s="329"/>
      <c r="F64" s="341"/>
      <c r="G64" s="332"/>
      <c r="H64" s="335"/>
      <c r="I64" s="338"/>
      <c r="J64" s="297"/>
      <c r="K64" s="60"/>
      <c r="L64" s="299" t="s">
        <v>148</v>
      </c>
      <c r="M64" s="132">
        <v>100</v>
      </c>
    </row>
    <row r="65" spans="1:13" ht="26.25" customHeight="1">
      <c r="A65" s="320"/>
      <c r="B65" s="323"/>
      <c r="C65" s="326"/>
      <c r="D65" s="326"/>
      <c r="E65" s="330"/>
      <c r="F65" s="341"/>
      <c r="G65" s="332"/>
      <c r="H65" s="335"/>
      <c r="I65" s="338"/>
      <c r="J65" s="187"/>
      <c r="K65" s="308"/>
      <c r="L65" s="296" t="s">
        <v>147</v>
      </c>
      <c r="M65" s="130">
        <v>120</v>
      </c>
    </row>
    <row r="66" spans="1:13" ht="15.75" customHeight="1">
      <c r="A66" s="320"/>
      <c r="B66" s="323"/>
      <c r="C66" s="326"/>
      <c r="D66" s="326"/>
      <c r="E66" s="373" t="s">
        <v>145</v>
      </c>
      <c r="F66" s="341"/>
      <c r="G66" s="332"/>
      <c r="H66" s="335"/>
      <c r="I66" s="338"/>
      <c r="J66" s="284"/>
      <c r="K66" s="60"/>
      <c r="L66" s="374" t="s">
        <v>146</v>
      </c>
      <c r="M66" s="123"/>
    </row>
    <row r="67" spans="1:13" ht="15.75" customHeight="1">
      <c r="A67" s="320"/>
      <c r="B67" s="323"/>
      <c r="C67" s="326"/>
      <c r="D67" s="326"/>
      <c r="E67" s="373"/>
      <c r="F67" s="341"/>
      <c r="G67" s="332"/>
      <c r="H67" s="335"/>
      <c r="I67" s="338"/>
      <c r="J67" s="284"/>
      <c r="K67" s="60"/>
      <c r="L67" s="375"/>
      <c r="M67" s="123"/>
    </row>
    <row r="68" spans="1:13" ht="15" customHeight="1" thickBot="1">
      <c r="A68" s="321"/>
      <c r="B68" s="324"/>
      <c r="C68" s="327"/>
      <c r="D68" s="327"/>
      <c r="E68" s="53"/>
      <c r="F68" s="342"/>
      <c r="G68" s="333"/>
      <c r="H68" s="336"/>
      <c r="I68" s="339"/>
      <c r="J68" s="67" t="s">
        <v>6</v>
      </c>
      <c r="K68" s="70">
        <f>SUM(K62:K65)</f>
        <v>1574.7</v>
      </c>
      <c r="L68" s="93"/>
      <c r="M68" s="245"/>
    </row>
    <row r="69" spans="1:13" ht="15" customHeight="1">
      <c r="A69" s="320" t="s">
        <v>7</v>
      </c>
      <c r="B69" s="323" t="s">
        <v>5</v>
      </c>
      <c r="C69" s="404" t="s">
        <v>7</v>
      </c>
      <c r="D69" s="404"/>
      <c r="E69" s="380" t="s">
        <v>111</v>
      </c>
      <c r="F69" s="68" t="s">
        <v>34</v>
      </c>
      <c r="G69" s="407" t="s">
        <v>60</v>
      </c>
      <c r="H69" s="335" t="s">
        <v>33</v>
      </c>
      <c r="I69" s="338" t="s">
        <v>45</v>
      </c>
      <c r="J69" s="83" t="s">
        <v>22</v>
      </c>
      <c r="K69" s="73">
        <v>256.5</v>
      </c>
      <c r="L69" s="32" t="s">
        <v>62</v>
      </c>
      <c r="M69" s="123">
        <v>1</v>
      </c>
    </row>
    <row r="70" spans="1:13" ht="15" customHeight="1">
      <c r="A70" s="320"/>
      <c r="B70" s="323"/>
      <c r="C70" s="404"/>
      <c r="D70" s="404"/>
      <c r="E70" s="380"/>
      <c r="F70" s="343" t="s">
        <v>48</v>
      </c>
      <c r="G70" s="407"/>
      <c r="H70" s="335"/>
      <c r="I70" s="338"/>
      <c r="J70" s="69" t="s">
        <v>113</v>
      </c>
      <c r="K70" s="95">
        <v>51.3</v>
      </c>
      <c r="L70" s="32" t="s">
        <v>69</v>
      </c>
      <c r="M70" s="123">
        <v>40</v>
      </c>
    </row>
    <row r="71" spans="1:13" ht="15" customHeight="1">
      <c r="A71" s="320"/>
      <c r="B71" s="323"/>
      <c r="C71" s="404"/>
      <c r="D71" s="404"/>
      <c r="E71" s="380"/>
      <c r="F71" s="344"/>
      <c r="G71" s="408"/>
      <c r="H71" s="335"/>
      <c r="I71" s="338"/>
      <c r="J71" s="69" t="s">
        <v>84</v>
      </c>
      <c r="K71" s="95">
        <v>580.9</v>
      </c>
      <c r="L71" s="32"/>
      <c r="M71" s="123"/>
    </row>
    <row r="72" spans="1:13" ht="15" customHeight="1">
      <c r="A72" s="320"/>
      <c r="B72" s="323"/>
      <c r="C72" s="404"/>
      <c r="D72" s="404"/>
      <c r="E72" s="380"/>
      <c r="F72" s="344"/>
      <c r="G72" s="408"/>
      <c r="H72" s="335"/>
      <c r="I72" s="338"/>
      <c r="J72" s="69" t="s">
        <v>90</v>
      </c>
      <c r="K72" s="95">
        <v>76.8</v>
      </c>
      <c r="L72" s="32"/>
      <c r="M72" s="123"/>
    </row>
    <row r="73" spans="1:13" ht="15" customHeight="1">
      <c r="A73" s="320"/>
      <c r="B73" s="323"/>
      <c r="C73" s="404"/>
      <c r="D73" s="404"/>
      <c r="E73" s="380"/>
      <c r="F73" s="344"/>
      <c r="G73" s="408"/>
      <c r="H73" s="335"/>
      <c r="I73" s="338"/>
      <c r="J73" s="72" t="s">
        <v>68</v>
      </c>
      <c r="K73" s="128"/>
      <c r="L73" s="32"/>
      <c r="M73" s="123"/>
    </row>
    <row r="74" spans="1:13" ht="15" customHeight="1" thickBot="1">
      <c r="A74" s="321"/>
      <c r="B74" s="324"/>
      <c r="C74" s="405"/>
      <c r="D74" s="405"/>
      <c r="E74" s="406"/>
      <c r="F74" s="345"/>
      <c r="G74" s="409"/>
      <c r="H74" s="336"/>
      <c r="I74" s="339"/>
      <c r="J74" s="66" t="s">
        <v>6</v>
      </c>
      <c r="K74" s="124">
        <f t="shared" ref="K74" si="2">SUM(K69:K73)</f>
        <v>965.5</v>
      </c>
      <c r="L74" s="33"/>
      <c r="M74" s="246"/>
    </row>
    <row r="75" spans="1:13" ht="16.5" customHeight="1">
      <c r="A75" s="319" t="s">
        <v>7</v>
      </c>
      <c r="B75" s="322" t="s">
        <v>5</v>
      </c>
      <c r="C75" s="325" t="s">
        <v>24</v>
      </c>
      <c r="D75" s="325"/>
      <c r="E75" s="328" t="s">
        <v>77</v>
      </c>
      <c r="F75" s="152"/>
      <c r="G75" s="331" t="s">
        <v>97</v>
      </c>
      <c r="H75" s="334" t="s">
        <v>33</v>
      </c>
      <c r="I75" s="337" t="s">
        <v>152</v>
      </c>
      <c r="J75" s="125" t="s">
        <v>22</v>
      </c>
      <c r="K75" s="78">
        <v>35</v>
      </c>
      <c r="L75" s="122" t="s">
        <v>78</v>
      </c>
      <c r="M75" s="133">
        <v>1</v>
      </c>
    </row>
    <row r="76" spans="1:13" ht="27.75" customHeight="1">
      <c r="A76" s="320"/>
      <c r="B76" s="323"/>
      <c r="C76" s="326"/>
      <c r="D76" s="326"/>
      <c r="E76" s="349"/>
      <c r="F76" s="340" t="s">
        <v>76</v>
      </c>
      <c r="G76" s="332"/>
      <c r="H76" s="335"/>
      <c r="I76" s="338"/>
      <c r="J76" s="34"/>
      <c r="K76" s="189"/>
      <c r="L76" s="165"/>
      <c r="M76" s="133"/>
    </row>
    <row r="77" spans="1:13" ht="21" customHeight="1" thickBot="1">
      <c r="A77" s="321"/>
      <c r="B77" s="324"/>
      <c r="C77" s="327"/>
      <c r="D77" s="327"/>
      <c r="E77" s="53"/>
      <c r="F77" s="342"/>
      <c r="G77" s="333"/>
      <c r="H77" s="336"/>
      <c r="I77" s="339"/>
      <c r="J77" s="66" t="s">
        <v>6</v>
      </c>
      <c r="K77" s="71">
        <f>K75+K76</f>
        <v>35</v>
      </c>
      <c r="L77" s="93"/>
      <c r="M77" s="245"/>
    </row>
    <row r="78" spans="1:13" ht="15.75" customHeight="1" thickBot="1">
      <c r="A78" s="156" t="s">
        <v>7</v>
      </c>
      <c r="B78" s="163" t="s">
        <v>5</v>
      </c>
      <c r="C78" s="347" t="s">
        <v>8</v>
      </c>
      <c r="D78" s="348"/>
      <c r="E78" s="348"/>
      <c r="F78" s="348"/>
      <c r="G78" s="348"/>
      <c r="H78" s="348"/>
      <c r="I78" s="348"/>
      <c r="J78" s="348"/>
      <c r="K78" s="79">
        <f>K77+K74+K68</f>
        <v>2575.1999999999998</v>
      </c>
      <c r="L78" s="166"/>
      <c r="M78" s="58"/>
    </row>
    <row r="79" spans="1:13" ht="15.75" customHeight="1" thickBot="1">
      <c r="A79" s="17" t="s">
        <v>7</v>
      </c>
      <c r="B79" s="371" t="s">
        <v>9</v>
      </c>
      <c r="C79" s="372"/>
      <c r="D79" s="372"/>
      <c r="E79" s="372"/>
      <c r="F79" s="372"/>
      <c r="G79" s="372"/>
      <c r="H79" s="372"/>
      <c r="I79" s="372"/>
      <c r="J79" s="372"/>
      <c r="K79" s="74">
        <f t="shared" ref="K79" si="3">SUM(K78)</f>
        <v>2575.1999999999998</v>
      </c>
      <c r="L79" s="168"/>
      <c r="M79" s="55"/>
    </row>
    <row r="80" spans="1:13" ht="15.75" customHeight="1" thickBot="1">
      <c r="A80" s="10" t="s">
        <v>5</v>
      </c>
      <c r="B80" s="412" t="s">
        <v>17</v>
      </c>
      <c r="C80" s="413"/>
      <c r="D80" s="413"/>
      <c r="E80" s="413"/>
      <c r="F80" s="413"/>
      <c r="G80" s="413"/>
      <c r="H80" s="413"/>
      <c r="I80" s="413"/>
      <c r="J80" s="413"/>
      <c r="K80" s="80">
        <f>SUM(K59,K79)</f>
        <v>2910.5</v>
      </c>
      <c r="L80" s="170"/>
      <c r="M80" s="56"/>
    </row>
    <row r="81" spans="1:13" s="8" customFormat="1" ht="18.75" customHeight="1">
      <c r="A81" s="313" t="s">
        <v>157</v>
      </c>
      <c r="B81" s="314"/>
      <c r="C81" s="314"/>
      <c r="D81" s="314"/>
      <c r="E81" s="314"/>
      <c r="F81" s="314"/>
      <c r="G81" s="314"/>
      <c r="H81" s="314"/>
      <c r="I81" s="314"/>
      <c r="J81" s="314"/>
      <c r="K81" s="314"/>
      <c r="L81" s="315"/>
      <c r="M81" s="315"/>
    </row>
    <row r="82" spans="1:13" s="7" customFormat="1" ht="17.25" customHeight="1">
      <c r="A82" s="410"/>
      <c r="B82" s="411"/>
      <c r="C82" s="411"/>
      <c r="D82" s="411"/>
      <c r="E82" s="411"/>
      <c r="F82" s="411"/>
      <c r="G82" s="411"/>
      <c r="H82" s="411"/>
      <c r="I82" s="411"/>
      <c r="J82" s="411"/>
      <c r="K82" s="411"/>
      <c r="L82" s="411"/>
      <c r="M82" s="140"/>
    </row>
    <row r="83" spans="1:13" s="7" customFormat="1" ht="17.25" customHeight="1">
      <c r="A83" s="414"/>
      <c r="B83" s="414"/>
      <c r="C83" s="414"/>
      <c r="D83" s="414"/>
      <c r="E83" s="414"/>
      <c r="F83" s="414"/>
      <c r="G83" s="414"/>
      <c r="H83" s="414"/>
      <c r="I83" s="414"/>
      <c r="J83" s="414"/>
      <c r="K83" s="414"/>
      <c r="L83" s="414"/>
      <c r="M83" s="54"/>
    </row>
    <row r="84" spans="1:13" s="8" customFormat="1" ht="14.25" customHeight="1" thickBot="1">
      <c r="A84" s="346" t="s">
        <v>13</v>
      </c>
      <c r="B84" s="346"/>
      <c r="C84" s="346"/>
      <c r="D84" s="346"/>
      <c r="E84" s="346"/>
      <c r="F84" s="346"/>
      <c r="G84" s="346"/>
      <c r="H84" s="346"/>
      <c r="I84" s="346"/>
      <c r="J84" s="346"/>
      <c r="K84" s="85"/>
      <c r="L84" s="1"/>
      <c r="M84" s="1"/>
    </row>
    <row r="85" spans="1:13" ht="65.25" customHeight="1" thickBot="1">
      <c r="A85" s="415" t="s">
        <v>10</v>
      </c>
      <c r="B85" s="416"/>
      <c r="C85" s="416"/>
      <c r="D85" s="416"/>
      <c r="E85" s="416"/>
      <c r="F85" s="416"/>
      <c r="G85" s="416"/>
      <c r="H85" s="416"/>
      <c r="I85" s="416"/>
      <c r="J85" s="417"/>
      <c r="K85" s="273" t="s">
        <v>136</v>
      </c>
      <c r="L85" s="7"/>
      <c r="M85" s="7"/>
    </row>
    <row r="86" spans="1:13" ht="14.25" customHeight="1">
      <c r="A86" s="418" t="s">
        <v>14</v>
      </c>
      <c r="B86" s="419"/>
      <c r="C86" s="419"/>
      <c r="D86" s="419"/>
      <c r="E86" s="419"/>
      <c r="F86" s="419"/>
      <c r="G86" s="419"/>
      <c r="H86" s="419"/>
      <c r="I86" s="419"/>
      <c r="J86" s="420"/>
      <c r="K86" s="39">
        <f>K87+K93</f>
        <v>2910.5</v>
      </c>
      <c r="L86" s="7"/>
      <c r="M86" s="7"/>
    </row>
    <row r="87" spans="1:13" s="25" customFormat="1" ht="14.25" customHeight="1">
      <c r="A87" s="421" t="s">
        <v>51</v>
      </c>
      <c r="B87" s="422"/>
      <c r="C87" s="422"/>
      <c r="D87" s="422"/>
      <c r="E87" s="422"/>
      <c r="F87" s="422"/>
      <c r="G87" s="422"/>
      <c r="H87" s="422"/>
      <c r="I87" s="422"/>
      <c r="J87" s="423"/>
      <c r="K87" s="40">
        <f>SUM(K88:K92)</f>
        <v>2223.6999999999998</v>
      </c>
      <c r="L87" s="7"/>
      <c r="M87" s="7"/>
    </row>
    <row r="88" spans="1:13" ht="14.25" customHeight="1">
      <c r="A88" s="316" t="s">
        <v>19</v>
      </c>
      <c r="B88" s="317"/>
      <c r="C88" s="317"/>
      <c r="D88" s="317"/>
      <c r="E88" s="317"/>
      <c r="F88" s="317"/>
      <c r="G88" s="317"/>
      <c r="H88" s="317"/>
      <c r="I88" s="317"/>
      <c r="J88" s="318"/>
      <c r="K88" s="41">
        <f>SUMIF(J17:J80,"SB",K17:K80)</f>
        <v>1535.5</v>
      </c>
      <c r="L88" s="7"/>
      <c r="M88" s="7"/>
    </row>
    <row r="89" spans="1:13" ht="29.25" customHeight="1">
      <c r="A89" s="316" t="s">
        <v>94</v>
      </c>
      <c r="B89" s="317"/>
      <c r="C89" s="317"/>
      <c r="D89" s="317"/>
      <c r="E89" s="317"/>
      <c r="F89" s="317"/>
      <c r="G89" s="317"/>
      <c r="H89" s="317"/>
      <c r="I89" s="317"/>
      <c r="J89" s="318"/>
      <c r="K89" s="41">
        <f>SUMIF(J16:J80,"SB(ESA)",K16:K80)</f>
        <v>19.399999999999999</v>
      </c>
      <c r="L89" s="7"/>
      <c r="M89" s="7"/>
    </row>
    <row r="90" spans="1:13" ht="15.75" customHeight="1">
      <c r="A90" s="316" t="s">
        <v>95</v>
      </c>
      <c r="B90" s="317"/>
      <c r="C90" s="317"/>
      <c r="D90" s="317"/>
      <c r="E90" s="317"/>
      <c r="F90" s="317"/>
      <c r="G90" s="317"/>
      <c r="H90" s="317"/>
      <c r="I90" s="317"/>
      <c r="J90" s="318"/>
      <c r="K90" s="41">
        <f>SUMIF(J17:J81,"SB(es)",K17:K81)</f>
        <v>617.5</v>
      </c>
      <c r="M90" s="7"/>
    </row>
    <row r="91" spans="1:13" ht="14.25" customHeight="1">
      <c r="A91" s="401" t="s">
        <v>47</v>
      </c>
      <c r="B91" s="402"/>
      <c r="C91" s="402"/>
      <c r="D91" s="402"/>
      <c r="E91" s="402"/>
      <c r="F91" s="402"/>
      <c r="G91" s="402"/>
      <c r="H91" s="402"/>
      <c r="I91" s="402"/>
      <c r="J91" s="403"/>
      <c r="K91" s="41">
        <f>SUMIF(J18:J80,"SB(VB)",K18:K80)</f>
        <v>51.3</v>
      </c>
      <c r="M91" s="7"/>
    </row>
    <row r="92" spans="1:13" ht="14.25" customHeight="1">
      <c r="A92" s="401" t="s">
        <v>20</v>
      </c>
      <c r="B92" s="402"/>
      <c r="C92" s="402"/>
      <c r="D92" s="402"/>
      <c r="E92" s="402"/>
      <c r="F92" s="402"/>
      <c r="G92" s="402"/>
      <c r="H92" s="402"/>
      <c r="I92" s="402"/>
      <c r="J92" s="403"/>
      <c r="K92" s="41">
        <f>SUMIF(J16:J80,"SB(P)",K16:K80)</f>
        <v>0</v>
      </c>
      <c r="L92" s="12"/>
    </row>
    <row r="93" spans="1:13" ht="15.75" customHeight="1">
      <c r="A93" s="393" t="s">
        <v>91</v>
      </c>
      <c r="B93" s="394"/>
      <c r="C93" s="394"/>
      <c r="D93" s="394"/>
      <c r="E93" s="394"/>
      <c r="F93" s="394"/>
      <c r="G93" s="86"/>
      <c r="H93" s="23"/>
      <c r="I93" s="23"/>
      <c r="J93" s="24"/>
      <c r="K93" s="42">
        <f>SUMIF(J17:J80,"sb(l)",K17:K80)</f>
        <v>686.8</v>
      </c>
      <c r="L93" s="12"/>
    </row>
    <row r="94" spans="1:13" ht="14.25" customHeight="1">
      <c r="A94" s="395" t="s">
        <v>15</v>
      </c>
      <c r="B94" s="396"/>
      <c r="C94" s="396"/>
      <c r="D94" s="396"/>
      <c r="E94" s="396"/>
      <c r="F94" s="396"/>
      <c r="G94" s="396"/>
      <c r="H94" s="396"/>
      <c r="I94" s="396"/>
      <c r="J94" s="397"/>
      <c r="K94" s="43">
        <f>K95+K97+K96</f>
        <v>0</v>
      </c>
    </row>
    <row r="95" spans="1:13" ht="14.25" customHeight="1">
      <c r="A95" s="387" t="s">
        <v>21</v>
      </c>
      <c r="B95" s="388"/>
      <c r="C95" s="388"/>
      <c r="D95" s="388"/>
      <c r="E95" s="388"/>
      <c r="F95" s="388"/>
      <c r="G95" s="388"/>
      <c r="H95" s="388"/>
      <c r="I95" s="388"/>
      <c r="J95" s="389"/>
      <c r="K95" s="41">
        <f>SUMIF(J17:J76,"ES",K17:K76)</f>
        <v>0</v>
      </c>
    </row>
    <row r="96" spans="1:13" ht="14.25" customHeight="1">
      <c r="A96" s="398" t="s">
        <v>112</v>
      </c>
      <c r="B96" s="399"/>
      <c r="C96" s="399"/>
      <c r="D96" s="399"/>
      <c r="E96" s="399"/>
      <c r="F96" s="399"/>
      <c r="G96" s="399"/>
      <c r="H96" s="399"/>
      <c r="I96" s="399"/>
      <c r="J96" s="400"/>
      <c r="K96" s="41">
        <f>SUMIF(J18:J77,"LRVB",K18:K77)</f>
        <v>0</v>
      </c>
    </row>
    <row r="97" spans="1:11" s="3" customFormat="1" ht="16.5" customHeight="1">
      <c r="A97" s="387" t="s">
        <v>70</v>
      </c>
      <c r="B97" s="388"/>
      <c r="C97" s="388"/>
      <c r="D97" s="388"/>
      <c r="E97" s="388"/>
      <c r="F97" s="388"/>
      <c r="G97" s="388"/>
      <c r="H97" s="388"/>
      <c r="I97" s="388"/>
      <c r="J97" s="389"/>
      <c r="K97" s="41">
        <f>SUMIF(J16:J83,"Kt",K16:K83)</f>
        <v>0</v>
      </c>
    </row>
    <row r="98" spans="1:11" s="3" customFormat="1" ht="18" customHeight="1" thickBot="1">
      <c r="A98" s="390" t="s">
        <v>16</v>
      </c>
      <c r="B98" s="391"/>
      <c r="C98" s="391"/>
      <c r="D98" s="391"/>
      <c r="E98" s="391"/>
      <c r="F98" s="391"/>
      <c r="G98" s="391"/>
      <c r="H98" s="391"/>
      <c r="I98" s="391"/>
      <c r="J98" s="392"/>
      <c r="K98" s="274">
        <f>SUM(K86,K94)</f>
        <v>2910.5</v>
      </c>
    </row>
    <row r="99" spans="1:11" s="3" customFormat="1">
      <c r="H99" s="4"/>
      <c r="I99" s="4"/>
      <c r="J99" s="5"/>
      <c r="K99" s="14"/>
    </row>
    <row r="100" spans="1:11" s="3" customFormat="1">
      <c r="F100" s="312" t="s">
        <v>150</v>
      </c>
      <c r="G100" s="312"/>
      <c r="H100" s="312"/>
      <c r="I100" s="312"/>
      <c r="J100" s="312"/>
      <c r="K100" s="312"/>
    </row>
    <row r="101" spans="1:11" s="3" customFormat="1">
      <c r="H101" s="4"/>
      <c r="I101" s="4"/>
      <c r="J101" s="5"/>
      <c r="K101" s="12"/>
    </row>
    <row r="102" spans="1:11" s="3" customFormat="1">
      <c r="H102" s="4"/>
      <c r="I102" s="4"/>
      <c r="J102" s="5"/>
    </row>
  </sheetData>
  <mergeCells count="137">
    <mergeCell ref="A22:A25"/>
    <mergeCell ref="B22:B25"/>
    <mergeCell ref="C22:C25"/>
    <mergeCell ref="D22:D25"/>
    <mergeCell ref="E22:E25"/>
    <mergeCell ref="F22:F25"/>
    <mergeCell ref="G22:G25"/>
    <mergeCell ref="I32:I36"/>
    <mergeCell ref="A32:A36"/>
    <mergeCell ref="B32:B36"/>
    <mergeCell ref="C32:C36"/>
    <mergeCell ref="D32:D36"/>
    <mergeCell ref="A17:A21"/>
    <mergeCell ref="B17:B21"/>
    <mergeCell ref="J1:M2"/>
    <mergeCell ref="J3:M3"/>
    <mergeCell ref="J32:J37"/>
    <mergeCell ref="E32:E37"/>
    <mergeCell ref="G32:G37"/>
    <mergeCell ref="C26:J26"/>
    <mergeCell ref="C27:L27"/>
    <mergeCell ref="F28:F30"/>
    <mergeCell ref="G28:G30"/>
    <mergeCell ref="H28:H30"/>
    <mergeCell ref="F32:F36"/>
    <mergeCell ref="H32:H36"/>
    <mergeCell ref="I28:I30"/>
    <mergeCell ref="E29:E30"/>
    <mergeCell ref="H10:H12"/>
    <mergeCell ref="I10:I12"/>
    <mergeCell ref="L10:M10"/>
    <mergeCell ref="A10:A12"/>
    <mergeCell ref="A13:L13"/>
    <mergeCell ref="A14:L14"/>
    <mergeCell ref="B15:L15"/>
    <mergeCell ref="C17:C21"/>
    <mergeCell ref="L11:L12"/>
    <mergeCell ref="F10:F12"/>
    <mergeCell ref="G10:G12"/>
    <mergeCell ref="J10:J12"/>
    <mergeCell ref="G17:G21"/>
    <mergeCell ref="H17:H21"/>
    <mergeCell ref="I17:I21"/>
    <mergeCell ref="L49:L50"/>
    <mergeCell ref="I49:I50"/>
    <mergeCell ref="F43:F44"/>
    <mergeCell ref="C16:L16"/>
    <mergeCell ref="D17:D21"/>
    <mergeCell ref="E17:E21"/>
    <mergeCell ref="F17:F21"/>
    <mergeCell ref="K38:K41"/>
    <mergeCell ref="D38:D41"/>
    <mergeCell ref="K32:K37"/>
    <mergeCell ref="H22:H25"/>
    <mergeCell ref="I22:I25"/>
    <mergeCell ref="G55:G56"/>
    <mergeCell ref="I51:I52"/>
    <mergeCell ref="G47:G48"/>
    <mergeCell ref="G51:G52"/>
    <mergeCell ref="G43:G44"/>
    <mergeCell ref="E49:E50"/>
    <mergeCell ref="B10:B12"/>
    <mergeCell ref="C10:C12"/>
    <mergeCell ref="D10:D12"/>
    <mergeCell ref="E10:E12"/>
    <mergeCell ref="A97:J97"/>
    <mergeCell ref="A98:J98"/>
    <mergeCell ref="A93:F93"/>
    <mergeCell ref="A94:J94"/>
    <mergeCell ref="A95:J95"/>
    <mergeCell ref="A96:J96"/>
    <mergeCell ref="A91:J91"/>
    <mergeCell ref="D69:D74"/>
    <mergeCell ref="E69:E74"/>
    <mergeCell ref="G69:G74"/>
    <mergeCell ref="A69:A74"/>
    <mergeCell ref="B69:B74"/>
    <mergeCell ref="C69:C74"/>
    <mergeCell ref="A82:L82"/>
    <mergeCell ref="B79:J79"/>
    <mergeCell ref="B80:J80"/>
    <mergeCell ref="A83:L83"/>
    <mergeCell ref="A92:J92"/>
    <mergeCell ref="A85:J85"/>
    <mergeCell ref="A86:J86"/>
    <mergeCell ref="A87:J87"/>
    <mergeCell ref="A90:J90"/>
    <mergeCell ref="A89:J89"/>
    <mergeCell ref="I75:I77"/>
    <mergeCell ref="G75:G77"/>
    <mergeCell ref="L4:M4"/>
    <mergeCell ref="E6:L6"/>
    <mergeCell ref="A7:L7"/>
    <mergeCell ref="A8:L8"/>
    <mergeCell ref="K10:K12"/>
    <mergeCell ref="E38:E41"/>
    <mergeCell ref="I38:I41"/>
    <mergeCell ref="J38:J41"/>
    <mergeCell ref="B60:L60"/>
    <mergeCell ref="C61:L61"/>
    <mergeCell ref="L51:L52"/>
    <mergeCell ref="I55:I56"/>
    <mergeCell ref="C58:J58"/>
    <mergeCell ref="B59:J59"/>
    <mergeCell ref="E66:E67"/>
    <mergeCell ref="L66:L67"/>
    <mergeCell ref="L62:L63"/>
    <mergeCell ref="E43:E44"/>
    <mergeCell ref="E47:E48"/>
    <mergeCell ref="E53:E54"/>
    <mergeCell ref="I53:I54"/>
    <mergeCell ref="E55:E56"/>
    <mergeCell ref="G53:G54"/>
    <mergeCell ref="F100:K100"/>
    <mergeCell ref="A81:M81"/>
    <mergeCell ref="A88:J88"/>
    <mergeCell ref="A62:A68"/>
    <mergeCell ref="B62:B68"/>
    <mergeCell ref="C62:C68"/>
    <mergeCell ref="D62:D68"/>
    <mergeCell ref="E62:E65"/>
    <mergeCell ref="G62:G68"/>
    <mergeCell ref="H62:H68"/>
    <mergeCell ref="I62:I68"/>
    <mergeCell ref="H69:H74"/>
    <mergeCell ref="I69:I74"/>
    <mergeCell ref="F63:F68"/>
    <mergeCell ref="F70:F74"/>
    <mergeCell ref="A84:J84"/>
    <mergeCell ref="H75:H77"/>
    <mergeCell ref="F76:F77"/>
    <mergeCell ref="C78:J78"/>
    <mergeCell ref="A75:A77"/>
    <mergeCell ref="B75:B77"/>
    <mergeCell ref="C75:C77"/>
    <mergeCell ref="D75:D77"/>
    <mergeCell ref="E75:E76"/>
  </mergeCells>
  <printOptions horizontalCentered="1"/>
  <pageMargins left="0.59055118110236227" right="0.19685039370078741" top="0.39370078740157483" bottom="0.19685039370078741" header="0" footer="0"/>
  <pageSetup paperSize="9" scale="79" orientation="portrait" r:id="rId1"/>
  <headerFooter alignWithMargins="0"/>
  <rowBreaks count="2" manualBreakCount="2">
    <brk id="42" max="12" man="1"/>
    <brk id="8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zoomScaleNormal="100" zoomScaleSheetLayoutView="100" workbookViewId="0">
      <selection activeCell="X22" sqref="X22"/>
    </sheetView>
  </sheetViews>
  <sheetFormatPr defaultRowHeight="12.75"/>
  <cols>
    <col min="1" max="4" width="2.7109375" style="3" customWidth="1"/>
    <col min="5" max="5" width="28" style="3" customWidth="1"/>
    <col min="6" max="6" width="2.5703125" style="3" customWidth="1"/>
    <col min="7" max="7" width="2.7109375" style="3" customWidth="1"/>
    <col min="8" max="8" width="3.140625" style="4" customWidth="1"/>
    <col min="9" max="9" width="11.28515625" style="4" customWidth="1"/>
    <col min="10" max="10" width="7.7109375" style="5" customWidth="1"/>
    <col min="11" max="11" width="9.28515625" style="3" customWidth="1"/>
    <col min="12" max="12" width="9.5703125" style="3" customWidth="1"/>
    <col min="13" max="13" width="9.42578125" style="3" customWidth="1"/>
    <col min="14" max="14" width="37.5703125" style="3" customWidth="1"/>
    <col min="15" max="15" width="6.7109375" style="3" customWidth="1"/>
    <col min="16" max="16384" width="9.140625" style="2"/>
  </cols>
  <sheetData>
    <row r="1" spans="1:15" s="61" customFormat="1" ht="16.5" customHeight="1">
      <c r="N1" s="523" t="s">
        <v>141</v>
      </c>
      <c r="O1" s="524"/>
    </row>
    <row r="2" spans="1:15" s="61" customFormat="1" ht="14.25" customHeight="1">
      <c r="N2" s="215"/>
      <c r="O2" s="216"/>
    </row>
    <row r="3" spans="1:15" s="3" customFormat="1" ht="15" customHeight="1">
      <c r="A3" s="217"/>
      <c r="B3" s="217"/>
      <c r="C3" s="217"/>
      <c r="D3" s="217"/>
      <c r="E3" s="352" t="s">
        <v>135</v>
      </c>
      <c r="F3" s="352"/>
      <c r="G3" s="352"/>
      <c r="H3" s="352"/>
      <c r="I3" s="352"/>
      <c r="J3" s="352"/>
      <c r="K3" s="352"/>
      <c r="L3" s="352"/>
      <c r="M3" s="352"/>
      <c r="N3" s="352"/>
      <c r="O3" s="217"/>
    </row>
    <row r="4" spans="1:15" ht="14.25" customHeight="1">
      <c r="A4" s="353" t="s">
        <v>26</v>
      </c>
      <c r="B4" s="353"/>
      <c r="C4" s="353"/>
      <c r="D4" s="353"/>
      <c r="E4" s="353"/>
      <c r="F4" s="353"/>
      <c r="G4" s="353"/>
      <c r="H4" s="353"/>
      <c r="I4" s="353"/>
      <c r="J4" s="353"/>
      <c r="K4" s="353"/>
      <c r="L4" s="353"/>
      <c r="M4" s="353"/>
      <c r="N4" s="353"/>
      <c r="O4" s="218"/>
    </row>
    <row r="5" spans="1:15" ht="15.75" customHeight="1">
      <c r="A5" s="354" t="s">
        <v>61</v>
      </c>
      <c r="B5" s="354"/>
      <c r="C5" s="354"/>
      <c r="D5" s="354"/>
      <c r="E5" s="354"/>
      <c r="F5" s="354"/>
      <c r="G5" s="354"/>
      <c r="H5" s="354"/>
      <c r="I5" s="354"/>
      <c r="J5" s="354"/>
      <c r="K5" s="354"/>
      <c r="L5" s="354"/>
      <c r="M5" s="354"/>
      <c r="N5" s="354"/>
      <c r="O5" s="219"/>
    </row>
    <row r="6" spans="1:15" ht="15" customHeight="1" thickBot="1">
      <c r="N6" s="184"/>
      <c r="O6" s="184" t="s">
        <v>54</v>
      </c>
    </row>
    <row r="7" spans="1:15" ht="30" customHeight="1">
      <c r="A7" s="493" t="s">
        <v>18</v>
      </c>
      <c r="B7" s="427" t="s">
        <v>0</v>
      </c>
      <c r="C7" s="427" t="s">
        <v>1</v>
      </c>
      <c r="D7" s="427" t="s">
        <v>23</v>
      </c>
      <c r="E7" s="430" t="s">
        <v>12</v>
      </c>
      <c r="F7" s="427" t="s">
        <v>2</v>
      </c>
      <c r="G7" s="427" t="s">
        <v>56</v>
      </c>
      <c r="H7" s="485" t="s">
        <v>3</v>
      </c>
      <c r="I7" s="488" t="s">
        <v>65</v>
      </c>
      <c r="J7" s="437" t="s">
        <v>4</v>
      </c>
      <c r="K7" s="355" t="s">
        <v>136</v>
      </c>
      <c r="L7" s="355" t="s">
        <v>140</v>
      </c>
      <c r="M7" s="355" t="s">
        <v>139</v>
      </c>
      <c r="N7" s="491" t="s">
        <v>11</v>
      </c>
      <c r="O7" s="492"/>
    </row>
    <row r="8" spans="1:15" ht="21.75" customHeight="1">
      <c r="A8" s="494"/>
      <c r="B8" s="428"/>
      <c r="C8" s="428"/>
      <c r="D8" s="428"/>
      <c r="E8" s="431"/>
      <c r="F8" s="428"/>
      <c r="G8" s="435"/>
      <c r="H8" s="486"/>
      <c r="I8" s="489"/>
      <c r="J8" s="438"/>
      <c r="K8" s="356"/>
      <c r="L8" s="356"/>
      <c r="M8" s="356"/>
      <c r="N8" s="433" t="s">
        <v>12</v>
      </c>
      <c r="O8" s="247" t="s">
        <v>50</v>
      </c>
    </row>
    <row r="9" spans="1:15" ht="67.5" customHeight="1" thickBot="1">
      <c r="A9" s="495"/>
      <c r="B9" s="429"/>
      <c r="C9" s="429"/>
      <c r="D9" s="429"/>
      <c r="E9" s="432"/>
      <c r="F9" s="429"/>
      <c r="G9" s="436"/>
      <c r="H9" s="487"/>
      <c r="I9" s="490"/>
      <c r="J9" s="439"/>
      <c r="K9" s="357"/>
      <c r="L9" s="357"/>
      <c r="M9" s="357"/>
      <c r="N9" s="434"/>
      <c r="O9" s="248" t="s">
        <v>138</v>
      </c>
    </row>
    <row r="10" spans="1:15" s="9" customFormat="1" ht="16.5" customHeight="1">
      <c r="A10" s="496" t="s">
        <v>38</v>
      </c>
      <c r="B10" s="497"/>
      <c r="C10" s="497"/>
      <c r="D10" s="497"/>
      <c r="E10" s="497"/>
      <c r="F10" s="497"/>
      <c r="G10" s="497"/>
      <c r="H10" s="497"/>
      <c r="I10" s="497"/>
      <c r="J10" s="497"/>
      <c r="K10" s="497"/>
      <c r="L10" s="497"/>
      <c r="M10" s="497"/>
      <c r="N10" s="497"/>
      <c r="O10" s="48"/>
    </row>
    <row r="11" spans="1:15" s="9" customFormat="1" ht="14.25" customHeight="1">
      <c r="A11" s="498" t="s">
        <v>27</v>
      </c>
      <c r="B11" s="499"/>
      <c r="C11" s="499"/>
      <c r="D11" s="499"/>
      <c r="E11" s="499"/>
      <c r="F11" s="499"/>
      <c r="G11" s="499"/>
      <c r="H11" s="499"/>
      <c r="I11" s="499"/>
      <c r="J11" s="499"/>
      <c r="K11" s="499"/>
      <c r="L11" s="499"/>
      <c r="M11" s="499"/>
      <c r="N11" s="499"/>
      <c r="O11" s="49"/>
    </row>
    <row r="12" spans="1:15" ht="15" customHeight="1">
      <c r="A12" s="15" t="s">
        <v>5</v>
      </c>
      <c r="B12" s="500" t="s">
        <v>28</v>
      </c>
      <c r="C12" s="501"/>
      <c r="D12" s="501"/>
      <c r="E12" s="501"/>
      <c r="F12" s="501"/>
      <c r="G12" s="501"/>
      <c r="H12" s="501"/>
      <c r="I12" s="501"/>
      <c r="J12" s="501"/>
      <c r="K12" s="501"/>
      <c r="L12" s="501"/>
      <c r="M12" s="501"/>
      <c r="N12" s="501"/>
      <c r="O12" s="50"/>
    </row>
    <row r="13" spans="1:15" ht="15.75" customHeight="1">
      <c r="A13" s="16" t="s">
        <v>5</v>
      </c>
      <c r="B13" s="11" t="s">
        <v>5</v>
      </c>
      <c r="C13" s="447" t="s">
        <v>29</v>
      </c>
      <c r="D13" s="448"/>
      <c r="E13" s="448"/>
      <c r="F13" s="448"/>
      <c r="G13" s="448"/>
      <c r="H13" s="448"/>
      <c r="I13" s="448"/>
      <c r="J13" s="448"/>
      <c r="K13" s="448"/>
      <c r="L13" s="448"/>
      <c r="M13" s="448"/>
      <c r="N13" s="448"/>
      <c r="O13" s="51"/>
    </row>
    <row r="14" spans="1:15" ht="18" customHeight="1">
      <c r="A14" s="320" t="s">
        <v>5</v>
      </c>
      <c r="B14" s="458" t="s">
        <v>5</v>
      </c>
      <c r="C14" s="326" t="s">
        <v>5</v>
      </c>
      <c r="D14" s="326"/>
      <c r="E14" s="449" t="s">
        <v>35</v>
      </c>
      <c r="F14" s="451" t="s">
        <v>40</v>
      </c>
      <c r="G14" s="440" t="s">
        <v>57</v>
      </c>
      <c r="H14" s="442" t="s">
        <v>33</v>
      </c>
      <c r="I14" s="514" t="s">
        <v>152</v>
      </c>
      <c r="J14" s="279" t="s">
        <v>22</v>
      </c>
      <c r="K14" s="280">
        <v>35.5</v>
      </c>
      <c r="L14" s="281">
        <v>35.5</v>
      </c>
      <c r="M14" s="275"/>
      <c r="N14" s="31" t="s">
        <v>123</v>
      </c>
      <c r="O14" s="229">
        <v>64</v>
      </c>
    </row>
    <row r="15" spans="1:15" ht="27" customHeight="1">
      <c r="A15" s="320"/>
      <c r="B15" s="458"/>
      <c r="C15" s="326"/>
      <c r="D15" s="326"/>
      <c r="E15" s="449"/>
      <c r="F15" s="451"/>
      <c r="G15" s="440"/>
      <c r="H15" s="442"/>
      <c r="I15" s="338"/>
      <c r="J15" s="187"/>
      <c r="K15" s="44"/>
      <c r="L15" s="206"/>
      <c r="M15" s="194"/>
      <c r="N15" s="22" t="s">
        <v>53</v>
      </c>
      <c r="O15" s="230">
        <v>1</v>
      </c>
    </row>
    <row r="16" spans="1:15" ht="25.5" customHeight="1">
      <c r="A16" s="320"/>
      <c r="B16" s="458"/>
      <c r="C16" s="326"/>
      <c r="D16" s="326"/>
      <c r="E16" s="449"/>
      <c r="F16" s="451"/>
      <c r="G16" s="440"/>
      <c r="H16" s="442"/>
      <c r="I16" s="338"/>
      <c r="J16" s="187"/>
      <c r="K16" s="44"/>
      <c r="L16" s="206"/>
      <c r="M16" s="194"/>
      <c r="N16" s="136" t="s">
        <v>46</v>
      </c>
      <c r="O16" s="231">
        <v>60</v>
      </c>
    </row>
    <row r="17" spans="1:15" ht="17.25" customHeight="1">
      <c r="A17" s="320"/>
      <c r="B17" s="458"/>
      <c r="C17" s="326"/>
      <c r="D17" s="326"/>
      <c r="E17" s="449"/>
      <c r="F17" s="451"/>
      <c r="G17" s="440"/>
      <c r="H17" s="442"/>
      <c r="I17" s="338"/>
      <c r="J17" s="188"/>
      <c r="K17" s="45"/>
      <c r="L17" s="207"/>
      <c r="M17" s="45"/>
      <c r="N17" s="129" t="s">
        <v>122</v>
      </c>
      <c r="O17" s="151">
        <v>1150</v>
      </c>
    </row>
    <row r="18" spans="1:15" ht="16.5" customHeight="1" thickBot="1">
      <c r="A18" s="321"/>
      <c r="B18" s="459"/>
      <c r="C18" s="327"/>
      <c r="D18" s="327"/>
      <c r="E18" s="450"/>
      <c r="F18" s="452"/>
      <c r="G18" s="441"/>
      <c r="H18" s="443"/>
      <c r="I18" s="338"/>
      <c r="J18" s="63" t="s">
        <v>6</v>
      </c>
      <c r="K18" s="71">
        <f t="shared" ref="K18:L18" si="0">SUM(K14:K16)</f>
        <v>35.5</v>
      </c>
      <c r="L18" s="62">
        <f t="shared" si="0"/>
        <v>35.5</v>
      </c>
      <c r="M18" s="276">
        <f t="shared" ref="M18" si="1">SUM(M14:M16)</f>
        <v>0</v>
      </c>
      <c r="N18" s="127"/>
      <c r="O18" s="232"/>
    </row>
    <row r="19" spans="1:15" ht="15" customHeight="1">
      <c r="A19" s="319" t="s">
        <v>5</v>
      </c>
      <c r="B19" s="502" t="s">
        <v>5</v>
      </c>
      <c r="C19" s="325" t="s">
        <v>7</v>
      </c>
      <c r="D19" s="325"/>
      <c r="E19" s="503" t="s">
        <v>89</v>
      </c>
      <c r="F19" s="504" t="s">
        <v>42</v>
      </c>
      <c r="G19" s="507" t="s">
        <v>63</v>
      </c>
      <c r="H19" s="457" t="s">
        <v>33</v>
      </c>
      <c r="I19" s="515" t="s">
        <v>44</v>
      </c>
      <c r="J19" s="26" t="s">
        <v>22</v>
      </c>
      <c r="K19" s="77">
        <v>1.8</v>
      </c>
      <c r="L19" s="278">
        <v>1.8</v>
      </c>
      <c r="M19" s="77"/>
      <c r="N19" s="147" t="s">
        <v>109</v>
      </c>
      <c r="O19" s="148" t="s">
        <v>105</v>
      </c>
    </row>
    <row r="20" spans="1:15" ht="15" customHeight="1">
      <c r="A20" s="320"/>
      <c r="B20" s="458"/>
      <c r="C20" s="326"/>
      <c r="D20" s="326"/>
      <c r="E20" s="380"/>
      <c r="F20" s="505"/>
      <c r="G20" s="467"/>
      <c r="H20" s="442"/>
      <c r="I20" s="516"/>
      <c r="J20" s="187" t="s">
        <v>93</v>
      </c>
      <c r="K20" s="44">
        <v>9.6999999999999993</v>
      </c>
      <c r="L20" s="206">
        <v>9.6999999999999993</v>
      </c>
      <c r="M20" s="44"/>
      <c r="N20" s="149" t="s">
        <v>110</v>
      </c>
      <c r="O20" s="137" t="s">
        <v>105</v>
      </c>
    </row>
    <row r="21" spans="1:15" ht="17.25" customHeight="1">
      <c r="A21" s="320"/>
      <c r="B21" s="458"/>
      <c r="C21" s="326"/>
      <c r="D21" s="326"/>
      <c r="E21" s="380"/>
      <c r="F21" s="505"/>
      <c r="G21" s="508"/>
      <c r="H21" s="442"/>
      <c r="I21" s="516"/>
      <c r="J21" s="188"/>
      <c r="K21" s="45"/>
      <c r="L21" s="207"/>
      <c r="M21" s="64"/>
      <c r="N21" s="149" t="s">
        <v>124</v>
      </c>
      <c r="O21" s="90" t="s">
        <v>87</v>
      </c>
    </row>
    <row r="22" spans="1:15" ht="21" customHeight="1" thickBot="1">
      <c r="A22" s="321"/>
      <c r="B22" s="459"/>
      <c r="C22" s="327"/>
      <c r="D22" s="327"/>
      <c r="E22" s="406"/>
      <c r="F22" s="506"/>
      <c r="G22" s="509"/>
      <c r="H22" s="443"/>
      <c r="I22" s="517"/>
      <c r="J22" s="13" t="s">
        <v>6</v>
      </c>
      <c r="K22" s="71">
        <f>SUM(K19:K21)</f>
        <v>11.5</v>
      </c>
      <c r="L22" s="62">
        <f>SUM(L19:L21)</f>
        <v>11.5</v>
      </c>
      <c r="M22" s="277">
        <f>SUM(M19:M21)</f>
        <v>0</v>
      </c>
      <c r="N22" s="150" t="s">
        <v>125</v>
      </c>
      <c r="O22" s="233" t="s">
        <v>88</v>
      </c>
    </row>
    <row r="23" spans="1:15" ht="16.5" customHeight="1" thickBot="1">
      <c r="A23" s="17" t="s">
        <v>5</v>
      </c>
      <c r="B23" s="35" t="s">
        <v>5</v>
      </c>
      <c r="C23" s="347" t="s">
        <v>8</v>
      </c>
      <c r="D23" s="348"/>
      <c r="E23" s="348"/>
      <c r="F23" s="348"/>
      <c r="G23" s="348"/>
      <c r="H23" s="348"/>
      <c r="I23" s="348"/>
      <c r="J23" s="469"/>
      <c r="K23" s="46">
        <f t="shared" ref="K23:L23" si="2">K22+K18</f>
        <v>47</v>
      </c>
      <c r="L23" s="46">
        <f t="shared" si="2"/>
        <v>47</v>
      </c>
      <c r="M23" s="46">
        <f t="shared" ref="M23" si="3">M22+M18</f>
        <v>0</v>
      </c>
      <c r="N23" s="176"/>
      <c r="O23" s="58"/>
    </row>
    <row r="24" spans="1:15" ht="14.25" customHeight="1" thickBot="1">
      <c r="A24" s="17" t="s">
        <v>5</v>
      </c>
      <c r="B24" s="35" t="s">
        <v>7</v>
      </c>
      <c r="C24" s="470" t="s">
        <v>30</v>
      </c>
      <c r="D24" s="471"/>
      <c r="E24" s="471"/>
      <c r="F24" s="471"/>
      <c r="G24" s="471"/>
      <c r="H24" s="471"/>
      <c r="I24" s="471"/>
      <c r="J24" s="471"/>
      <c r="K24" s="471"/>
      <c r="L24" s="471"/>
      <c r="M24" s="471"/>
      <c r="N24" s="471"/>
      <c r="O24" s="57"/>
    </row>
    <row r="25" spans="1:15" ht="32.25" customHeight="1">
      <c r="A25" s="198" t="s">
        <v>5</v>
      </c>
      <c r="B25" s="225" t="s">
        <v>7</v>
      </c>
      <c r="C25" s="96" t="s">
        <v>5</v>
      </c>
      <c r="D25" s="29"/>
      <c r="E25" s="30" t="s">
        <v>134</v>
      </c>
      <c r="F25" s="472" t="s">
        <v>41</v>
      </c>
      <c r="G25" s="331" t="s">
        <v>58</v>
      </c>
      <c r="H25" s="477" t="s">
        <v>33</v>
      </c>
      <c r="I25" s="518" t="s">
        <v>44</v>
      </c>
      <c r="J25" s="36"/>
      <c r="K25" s="65"/>
      <c r="L25" s="65"/>
      <c r="M25" s="65"/>
      <c r="N25" s="253"/>
      <c r="O25" s="234"/>
    </row>
    <row r="26" spans="1:15" ht="27.75" customHeight="1">
      <c r="A26" s="199"/>
      <c r="B26" s="209"/>
      <c r="C26" s="210"/>
      <c r="D26" s="211" t="s">
        <v>5</v>
      </c>
      <c r="E26" s="483" t="s">
        <v>36</v>
      </c>
      <c r="F26" s="473"/>
      <c r="G26" s="475"/>
      <c r="H26" s="478"/>
      <c r="I26" s="519"/>
      <c r="J26" s="251" t="s">
        <v>22</v>
      </c>
      <c r="K26" s="205">
        <v>17.399999999999999</v>
      </c>
      <c r="L26" s="205">
        <v>17.399999999999999</v>
      </c>
      <c r="M26" s="205"/>
      <c r="N26" s="254" t="s">
        <v>117</v>
      </c>
      <c r="O26" s="123">
        <v>10</v>
      </c>
    </row>
    <row r="27" spans="1:15" ht="27" customHeight="1">
      <c r="A27" s="199"/>
      <c r="B27" s="209"/>
      <c r="C27" s="210"/>
      <c r="D27" s="82"/>
      <c r="E27" s="484"/>
      <c r="F27" s="474"/>
      <c r="G27" s="476"/>
      <c r="H27" s="478"/>
      <c r="I27" s="519"/>
      <c r="J27" s="250"/>
      <c r="K27" s="207"/>
      <c r="L27" s="207"/>
      <c r="M27" s="207"/>
      <c r="N27" s="255" t="s">
        <v>75</v>
      </c>
      <c r="O27" s="235">
        <v>10</v>
      </c>
    </row>
    <row r="28" spans="1:15" ht="57" customHeight="1">
      <c r="A28" s="199"/>
      <c r="B28" s="209"/>
      <c r="C28" s="210"/>
      <c r="D28" s="201" t="s">
        <v>7</v>
      </c>
      <c r="E28" s="113" t="s">
        <v>106</v>
      </c>
      <c r="F28" s="111"/>
      <c r="G28" s="112"/>
      <c r="H28" s="197"/>
      <c r="I28" s="520" t="s">
        <v>152</v>
      </c>
      <c r="J28" s="249" t="s">
        <v>22</v>
      </c>
      <c r="K28" s="205">
        <v>20</v>
      </c>
      <c r="L28" s="205">
        <v>20</v>
      </c>
      <c r="M28" s="205"/>
      <c r="N28" s="134" t="s">
        <v>119</v>
      </c>
      <c r="O28" s="135">
        <v>5</v>
      </c>
    </row>
    <row r="29" spans="1:15" ht="25.5" customHeight="1">
      <c r="A29" s="320"/>
      <c r="B29" s="323"/>
      <c r="C29" s="511"/>
      <c r="D29" s="512" t="s">
        <v>24</v>
      </c>
      <c r="E29" s="463" t="s">
        <v>37</v>
      </c>
      <c r="F29" s="479" t="s">
        <v>49</v>
      </c>
      <c r="G29" s="466" t="s">
        <v>59</v>
      </c>
      <c r="H29" s="481"/>
      <c r="I29" s="521"/>
      <c r="J29" s="361" t="s">
        <v>22</v>
      </c>
      <c r="K29" s="453">
        <v>97.8</v>
      </c>
      <c r="L29" s="453">
        <v>97.8</v>
      </c>
      <c r="M29" s="453"/>
      <c r="N29" s="117" t="s">
        <v>55</v>
      </c>
      <c r="O29" s="236">
        <v>140</v>
      </c>
    </row>
    <row r="30" spans="1:15" ht="27.75" customHeight="1">
      <c r="A30" s="320"/>
      <c r="B30" s="323"/>
      <c r="C30" s="511"/>
      <c r="D30" s="513"/>
      <c r="E30" s="464"/>
      <c r="F30" s="480"/>
      <c r="G30" s="467"/>
      <c r="H30" s="481"/>
      <c r="I30" s="521"/>
      <c r="J30" s="361"/>
      <c r="K30" s="454"/>
      <c r="L30" s="454"/>
      <c r="M30" s="454"/>
      <c r="N30" s="118" t="s">
        <v>43</v>
      </c>
      <c r="O30" s="237">
        <v>30</v>
      </c>
    </row>
    <row r="31" spans="1:15" ht="27.75" customHeight="1">
      <c r="A31" s="320"/>
      <c r="B31" s="323"/>
      <c r="C31" s="511"/>
      <c r="D31" s="513"/>
      <c r="E31" s="464"/>
      <c r="F31" s="480"/>
      <c r="G31" s="467"/>
      <c r="H31" s="481"/>
      <c r="I31" s="521"/>
      <c r="J31" s="361"/>
      <c r="K31" s="454"/>
      <c r="L31" s="454"/>
      <c r="M31" s="454"/>
      <c r="N31" s="118" t="s">
        <v>118</v>
      </c>
      <c r="O31" s="237">
        <v>40</v>
      </c>
    </row>
    <row r="32" spans="1:15" ht="28.5" customHeight="1">
      <c r="A32" s="320"/>
      <c r="B32" s="323"/>
      <c r="C32" s="511"/>
      <c r="D32" s="513"/>
      <c r="E32" s="464"/>
      <c r="F32" s="480"/>
      <c r="G32" s="467"/>
      <c r="H32" s="481"/>
      <c r="I32" s="521"/>
      <c r="J32" s="361"/>
      <c r="K32" s="454"/>
      <c r="L32" s="454"/>
      <c r="M32" s="454"/>
      <c r="N32" s="119" t="s">
        <v>74</v>
      </c>
      <c r="O32" s="237">
        <v>3</v>
      </c>
    </row>
    <row r="33" spans="1:15" ht="38.25" customHeight="1">
      <c r="A33" s="320"/>
      <c r="B33" s="323"/>
      <c r="C33" s="511"/>
      <c r="D33" s="513"/>
      <c r="E33" s="464"/>
      <c r="F33" s="480"/>
      <c r="G33" s="467"/>
      <c r="H33" s="481"/>
      <c r="I33" s="521"/>
      <c r="J33" s="361"/>
      <c r="K33" s="454"/>
      <c r="L33" s="454"/>
      <c r="M33" s="454"/>
      <c r="N33" s="120" t="s">
        <v>85</v>
      </c>
      <c r="O33" s="238">
        <v>12</v>
      </c>
    </row>
    <row r="34" spans="1:15" ht="18.75" customHeight="1">
      <c r="A34" s="21"/>
      <c r="B34" s="209"/>
      <c r="C34" s="97"/>
      <c r="D34" s="82"/>
      <c r="E34" s="465"/>
      <c r="F34" s="38"/>
      <c r="G34" s="468"/>
      <c r="H34" s="75"/>
      <c r="I34" s="213"/>
      <c r="J34" s="362"/>
      <c r="K34" s="455"/>
      <c r="L34" s="455"/>
      <c r="M34" s="455"/>
      <c r="N34" s="121" t="s">
        <v>86</v>
      </c>
      <c r="O34" s="239">
        <v>3</v>
      </c>
    </row>
    <row r="35" spans="1:15" ht="15" customHeight="1">
      <c r="A35" s="199"/>
      <c r="B35" s="209"/>
      <c r="C35" s="210"/>
      <c r="D35" s="326" t="s">
        <v>25</v>
      </c>
      <c r="E35" s="358" t="s">
        <v>121</v>
      </c>
      <c r="F35" s="143"/>
      <c r="G35" s="203"/>
      <c r="H35" s="269"/>
      <c r="I35" s="359"/>
      <c r="J35" s="360" t="s">
        <v>22</v>
      </c>
      <c r="K35" s="453">
        <v>70</v>
      </c>
      <c r="L35" s="453">
        <v>70</v>
      </c>
      <c r="M35" s="453"/>
      <c r="N35" s="114" t="s">
        <v>107</v>
      </c>
      <c r="O35" s="131">
        <v>1</v>
      </c>
    </row>
    <row r="36" spans="1:15" ht="16.5" customHeight="1">
      <c r="A36" s="199"/>
      <c r="B36" s="209"/>
      <c r="C36" s="210"/>
      <c r="D36" s="326"/>
      <c r="E36" s="358"/>
      <c r="F36" s="143"/>
      <c r="G36" s="203"/>
      <c r="H36" s="269"/>
      <c r="I36" s="359"/>
      <c r="J36" s="361"/>
      <c r="K36" s="454"/>
      <c r="L36" s="454"/>
      <c r="M36" s="454"/>
      <c r="N36" s="115" t="s">
        <v>115</v>
      </c>
      <c r="O36" s="132">
        <v>2</v>
      </c>
    </row>
    <row r="37" spans="1:15" ht="30.75" customHeight="1">
      <c r="A37" s="199"/>
      <c r="B37" s="209"/>
      <c r="C37" s="210"/>
      <c r="D37" s="326"/>
      <c r="E37" s="358"/>
      <c r="F37" s="143"/>
      <c r="G37" s="203"/>
      <c r="H37" s="269"/>
      <c r="I37" s="359"/>
      <c r="J37" s="361"/>
      <c r="K37" s="454"/>
      <c r="L37" s="454"/>
      <c r="M37" s="454"/>
      <c r="N37" s="115" t="s">
        <v>120</v>
      </c>
      <c r="O37" s="132">
        <v>15</v>
      </c>
    </row>
    <row r="38" spans="1:15" ht="33.75" customHeight="1">
      <c r="A38" s="199"/>
      <c r="B38" s="209"/>
      <c r="C38" s="210"/>
      <c r="D38" s="456"/>
      <c r="E38" s="358"/>
      <c r="F38" s="143"/>
      <c r="G38" s="203"/>
      <c r="H38" s="269"/>
      <c r="I38" s="359"/>
      <c r="J38" s="362"/>
      <c r="K38" s="455"/>
      <c r="L38" s="455"/>
      <c r="M38" s="455"/>
      <c r="N38" s="116" t="s">
        <v>116</v>
      </c>
      <c r="O38" s="130">
        <v>2</v>
      </c>
    </row>
    <row r="39" spans="1:15" ht="46.5" customHeight="1">
      <c r="A39" s="21"/>
      <c r="B39" s="209"/>
      <c r="C39" s="98"/>
      <c r="D39" s="283" t="s">
        <v>66</v>
      </c>
      <c r="E39" s="220" t="s">
        <v>81</v>
      </c>
      <c r="F39" s="223" t="s">
        <v>49</v>
      </c>
      <c r="G39" s="222" t="s">
        <v>98</v>
      </c>
      <c r="H39" s="212"/>
      <c r="I39" s="173"/>
      <c r="J39" s="266" t="s">
        <v>22</v>
      </c>
      <c r="K39" s="267">
        <v>3</v>
      </c>
      <c r="L39" s="267">
        <v>3</v>
      </c>
      <c r="M39" s="267"/>
      <c r="N39" s="268" t="s">
        <v>132</v>
      </c>
      <c r="O39" s="240">
        <v>1</v>
      </c>
    </row>
    <row r="40" spans="1:15" ht="25.5" customHeight="1">
      <c r="A40" s="21"/>
      <c r="B40" s="209"/>
      <c r="C40" s="98"/>
      <c r="D40" s="141" t="s">
        <v>108</v>
      </c>
      <c r="E40" s="378" t="s">
        <v>82</v>
      </c>
      <c r="F40" s="445" t="s">
        <v>49</v>
      </c>
      <c r="G40" s="425" t="s">
        <v>99</v>
      </c>
      <c r="H40" s="212"/>
      <c r="I40" s="173"/>
      <c r="J40" s="69" t="s">
        <v>22</v>
      </c>
      <c r="K40" s="206">
        <v>12.4</v>
      </c>
      <c r="L40" s="206">
        <v>12.4</v>
      </c>
      <c r="M40" s="206"/>
      <c r="N40" s="89" t="s">
        <v>114</v>
      </c>
      <c r="O40" s="76">
        <v>4</v>
      </c>
    </row>
    <row r="41" spans="1:15" ht="30.75" customHeight="1">
      <c r="A41" s="21"/>
      <c r="B41" s="209"/>
      <c r="C41" s="98"/>
      <c r="D41" s="28"/>
      <c r="E41" s="379"/>
      <c r="F41" s="446"/>
      <c r="G41" s="386"/>
      <c r="H41" s="84"/>
      <c r="I41" s="107"/>
      <c r="J41" s="72"/>
      <c r="K41" s="207"/>
      <c r="L41" s="207"/>
      <c r="M41" s="207"/>
      <c r="N41" s="256" t="s">
        <v>126</v>
      </c>
      <c r="O41" s="81">
        <v>1</v>
      </c>
    </row>
    <row r="42" spans="1:15" ht="16.5" customHeight="1" thickBot="1">
      <c r="A42" s="20"/>
      <c r="B42" s="214"/>
      <c r="C42" s="99"/>
      <c r="D42" s="101"/>
      <c r="E42" s="102"/>
      <c r="F42" s="103"/>
      <c r="G42" s="103"/>
      <c r="H42" s="104"/>
      <c r="I42" s="105"/>
      <c r="J42" s="66" t="s">
        <v>6</v>
      </c>
      <c r="K42" s="62">
        <f>SUM(K25:K41)</f>
        <v>220.6</v>
      </c>
      <c r="L42" s="62">
        <f>SUM(L25:L41)</f>
        <v>220.6</v>
      </c>
      <c r="M42" s="62">
        <f>SUM(M25:M41)</f>
        <v>0</v>
      </c>
      <c r="N42" s="257"/>
      <c r="O42" s="108"/>
    </row>
    <row r="43" spans="1:15" ht="42" customHeight="1">
      <c r="A43" s="21" t="s">
        <v>5</v>
      </c>
      <c r="B43" s="209" t="s">
        <v>7</v>
      </c>
      <c r="C43" s="109" t="s">
        <v>7</v>
      </c>
      <c r="D43" s="208"/>
      <c r="E43" s="106" t="s">
        <v>133</v>
      </c>
      <c r="F43" s="142" t="s">
        <v>137</v>
      </c>
      <c r="G43" s="145"/>
      <c r="H43" s="146" t="s">
        <v>33</v>
      </c>
      <c r="I43" s="107"/>
      <c r="J43" s="91"/>
      <c r="K43" s="110"/>
      <c r="L43" s="110"/>
      <c r="M43" s="110"/>
      <c r="N43" s="253"/>
      <c r="O43" s="234"/>
    </row>
    <row r="44" spans="1:15" ht="15" customHeight="1">
      <c r="A44" s="21"/>
      <c r="B44" s="209"/>
      <c r="C44" s="100"/>
      <c r="D44" s="141" t="s">
        <v>5</v>
      </c>
      <c r="E44" s="380" t="s">
        <v>72</v>
      </c>
      <c r="F44" s="142"/>
      <c r="G44" s="385" t="s">
        <v>100</v>
      </c>
      <c r="H44" s="172"/>
      <c r="I44" s="139"/>
      <c r="J44" s="69" t="s">
        <v>22</v>
      </c>
      <c r="K44" s="206">
        <v>3.4</v>
      </c>
      <c r="L44" s="206">
        <v>3.4</v>
      </c>
      <c r="M44" s="206"/>
      <c r="N44" s="260" t="s">
        <v>130</v>
      </c>
      <c r="O44" s="76">
        <v>4</v>
      </c>
    </row>
    <row r="45" spans="1:15" ht="17.25" customHeight="1">
      <c r="A45" s="21"/>
      <c r="B45" s="209"/>
      <c r="C45" s="100"/>
      <c r="D45" s="28"/>
      <c r="E45" s="381"/>
      <c r="F45" s="38"/>
      <c r="G45" s="386"/>
      <c r="H45" s="172"/>
      <c r="I45" s="204"/>
      <c r="J45" s="72"/>
      <c r="K45" s="193"/>
      <c r="L45" s="193"/>
      <c r="M45" s="193"/>
      <c r="N45" s="259" t="s">
        <v>127</v>
      </c>
      <c r="O45" s="138">
        <v>10</v>
      </c>
    </row>
    <row r="46" spans="1:15" ht="30.75" customHeight="1">
      <c r="A46" s="21"/>
      <c r="B46" s="209"/>
      <c r="C46" s="100"/>
      <c r="D46" s="94" t="s">
        <v>7</v>
      </c>
      <c r="E46" s="380" t="s">
        <v>73</v>
      </c>
      <c r="F46" s="142"/>
      <c r="G46" s="221" t="s">
        <v>101</v>
      </c>
      <c r="H46" s="172"/>
      <c r="I46" s="359" t="s">
        <v>152</v>
      </c>
      <c r="J46" s="27" t="s">
        <v>22</v>
      </c>
      <c r="K46" s="205">
        <v>4.3</v>
      </c>
      <c r="L46" s="205">
        <v>4.3</v>
      </c>
      <c r="M46" s="205"/>
      <c r="N46" s="367" t="s">
        <v>128</v>
      </c>
      <c r="O46" s="76">
        <v>5</v>
      </c>
    </row>
    <row r="47" spans="1:15" ht="39" customHeight="1">
      <c r="A47" s="21"/>
      <c r="B47" s="209"/>
      <c r="C47" s="100"/>
      <c r="D47" s="141"/>
      <c r="E47" s="426"/>
      <c r="F47" s="38"/>
      <c r="G47" s="272"/>
      <c r="H47" s="172"/>
      <c r="I47" s="444"/>
      <c r="J47" s="69"/>
      <c r="K47" s="206"/>
      <c r="L47" s="206"/>
      <c r="M47" s="206"/>
      <c r="N47" s="368"/>
      <c r="O47" s="138"/>
    </row>
    <row r="48" spans="1:15" ht="27.75" customHeight="1">
      <c r="A48" s="21"/>
      <c r="B48" s="209"/>
      <c r="C48" s="100"/>
      <c r="D48" s="94" t="s">
        <v>24</v>
      </c>
      <c r="E48" s="202" t="s">
        <v>71</v>
      </c>
      <c r="F48" s="142"/>
      <c r="G48" s="385" t="s">
        <v>102</v>
      </c>
      <c r="H48" s="172"/>
      <c r="I48" s="359"/>
      <c r="J48" s="27" t="s">
        <v>22</v>
      </c>
      <c r="K48" s="205">
        <v>1.8</v>
      </c>
      <c r="L48" s="205">
        <v>1.8</v>
      </c>
      <c r="M48" s="205"/>
      <c r="N48" s="367" t="s">
        <v>129</v>
      </c>
      <c r="O48" s="76"/>
    </row>
    <row r="49" spans="1:18" ht="25.5" customHeight="1">
      <c r="A49" s="21"/>
      <c r="B49" s="209"/>
      <c r="C49" s="100"/>
      <c r="D49" s="141"/>
      <c r="E49" s="271"/>
      <c r="F49" s="38"/>
      <c r="G49" s="424"/>
      <c r="H49" s="172"/>
      <c r="I49" s="359"/>
      <c r="J49" s="69" t="s">
        <v>93</v>
      </c>
      <c r="K49" s="206">
        <v>9.6999999999999993</v>
      </c>
      <c r="L49" s="206">
        <v>9.6999999999999993</v>
      </c>
      <c r="M49" s="206"/>
      <c r="N49" s="368"/>
      <c r="O49" s="241"/>
    </row>
    <row r="50" spans="1:18" ht="17.25" customHeight="1">
      <c r="A50" s="21"/>
      <c r="B50" s="209"/>
      <c r="C50" s="100"/>
      <c r="D50" s="94" t="s">
        <v>25</v>
      </c>
      <c r="E50" s="382" t="s">
        <v>153</v>
      </c>
      <c r="F50" s="142"/>
      <c r="G50" s="385" t="s">
        <v>103</v>
      </c>
      <c r="H50" s="172"/>
      <c r="I50" s="369" t="s">
        <v>83</v>
      </c>
      <c r="J50" s="27" t="s">
        <v>22</v>
      </c>
      <c r="K50" s="191">
        <v>6.6</v>
      </c>
      <c r="L50" s="191">
        <v>6.6</v>
      </c>
      <c r="M50" s="191"/>
      <c r="N50" s="261" t="s">
        <v>67</v>
      </c>
      <c r="O50" s="126">
        <v>1</v>
      </c>
    </row>
    <row r="51" spans="1:18" ht="88.5" customHeight="1">
      <c r="A51" s="21"/>
      <c r="B51" s="209"/>
      <c r="C51" s="100"/>
      <c r="D51" s="28"/>
      <c r="E51" s="383"/>
      <c r="F51" s="38"/>
      <c r="G51" s="386"/>
      <c r="H51" s="172"/>
      <c r="I51" s="370"/>
      <c r="J51" s="72" t="s">
        <v>84</v>
      </c>
      <c r="K51" s="193">
        <v>36.6</v>
      </c>
      <c r="L51" s="193">
        <v>36.6</v>
      </c>
      <c r="M51" s="193"/>
      <c r="N51" s="262" t="s">
        <v>80</v>
      </c>
      <c r="O51" s="242">
        <v>50</v>
      </c>
      <c r="P51" s="311" t="s">
        <v>154</v>
      </c>
      <c r="Q51" s="311"/>
      <c r="R51" s="311"/>
    </row>
    <row r="52" spans="1:18" ht="16.5" customHeight="1">
      <c r="A52" s="21"/>
      <c r="B52" s="209"/>
      <c r="C52" s="100"/>
      <c r="D52" s="94" t="s">
        <v>66</v>
      </c>
      <c r="E52" s="382" t="s">
        <v>92</v>
      </c>
      <c r="F52" s="142"/>
      <c r="G52" s="385" t="s">
        <v>104</v>
      </c>
      <c r="H52" s="172"/>
      <c r="I52" s="369" t="s">
        <v>83</v>
      </c>
      <c r="J52" s="69" t="s">
        <v>22</v>
      </c>
      <c r="K52" s="192">
        <v>5.3</v>
      </c>
      <c r="L52" s="192">
        <v>5.3</v>
      </c>
      <c r="M52" s="192"/>
      <c r="N52" s="263" t="s">
        <v>67</v>
      </c>
      <c r="O52" s="243">
        <v>1</v>
      </c>
    </row>
    <row r="53" spans="1:18" ht="51.75" customHeight="1">
      <c r="A53" s="21"/>
      <c r="B53" s="209"/>
      <c r="C53" s="100"/>
      <c r="D53" s="28"/>
      <c r="E53" s="384"/>
      <c r="F53" s="38"/>
      <c r="G53" s="386"/>
      <c r="H53" s="92"/>
      <c r="I53" s="370"/>
      <c r="J53" s="72" t="s">
        <v>84</v>
      </c>
      <c r="K53" s="193">
        <v>29.5</v>
      </c>
      <c r="L53" s="307">
        <v>0</v>
      </c>
      <c r="M53" s="307">
        <f>L53-K53</f>
        <v>-29.5</v>
      </c>
      <c r="N53" s="264" t="s">
        <v>131</v>
      </c>
      <c r="O53" s="242" t="s">
        <v>155</v>
      </c>
    </row>
    <row r="54" spans="1:18" ht="16.5" customHeight="1" thickBot="1">
      <c r="A54" s="21"/>
      <c r="B54" s="209"/>
      <c r="C54" s="99"/>
      <c r="D54" s="101"/>
      <c r="E54" s="102"/>
      <c r="F54" s="103"/>
      <c r="G54" s="103"/>
      <c r="H54" s="104"/>
      <c r="I54" s="105"/>
      <c r="J54" s="252" t="s">
        <v>6</v>
      </c>
      <c r="K54" s="265">
        <f>SUM(K44:K53)</f>
        <v>97.2</v>
      </c>
      <c r="L54" s="265">
        <f>SUM(L44:L53)</f>
        <v>67.7</v>
      </c>
      <c r="M54" s="265">
        <f>SUM(M44:M53)</f>
        <v>-29.5</v>
      </c>
      <c r="N54" s="257"/>
      <c r="O54" s="108"/>
    </row>
    <row r="55" spans="1:18" ht="15" customHeight="1" thickBot="1">
      <c r="A55" s="18" t="s">
        <v>5</v>
      </c>
      <c r="B55" s="6" t="s">
        <v>7</v>
      </c>
      <c r="C55" s="348" t="s">
        <v>8</v>
      </c>
      <c r="D55" s="348"/>
      <c r="E55" s="348"/>
      <c r="F55" s="348"/>
      <c r="G55" s="348"/>
      <c r="H55" s="348"/>
      <c r="I55" s="348"/>
      <c r="J55" s="348"/>
      <c r="K55" s="46">
        <f>K54+K42</f>
        <v>317.8</v>
      </c>
      <c r="L55" s="46">
        <f>L54+L42</f>
        <v>288.3</v>
      </c>
      <c r="M55" s="46">
        <f>M54+M42</f>
        <v>-29.5</v>
      </c>
      <c r="N55" s="177"/>
      <c r="O55" s="58"/>
    </row>
    <row r="56" spans="1:18" ht="14.25" customHeight="1" thickBot="1">
      <c r="A56" s="18" t="s">
        <v>5</v>
      </c>
      <c r="B56" s="371" t="s">
        <v>9</v>
      </c>
      <c r="C56" s="372"/>
      <c r="D56" s="372"/>
      <c r="E56" s="372"/>
      <c r="F56" s="372"/>
      <c r="G56" s="372"/>
      <c r="H56" s="372"/>
      <c r="I56" s="372"/>
      <c r="J56" s="372"/>
      <c r="K56" s="47">
        <f>SUM(K23,K55)</f>
        <v>364.8</v>
      </c>
      <c r="L56" s="47">
        <f>SUM(L23,L55)</f>
        <v>335.3</v>
      </c>
      <c r="M56" s="47">
        <f>SUM(M23,M55)</f>
        <v>-29.5</v>
      </c>
      <c r="N56" s="169"/>
      <c r="O56" s="55"/>
    </row>
    <row r="57" spans="1:18" ht="15" customHeight="1" thickBot="1">
      <c r="A57" s="19" t="s">
        <v>7</v>
      </c>
      <c r="B57" s="363" t="s">
        <v>31</v>
      </c>
      <c r="C57" s="364"/>
      <c r="D57" s="364"/>
      <c r="E57" s="364"/>
      <c r="F57" s="364"/>
      <c r="G57" s="364"/>
      <c r="H57" s="364"/>
      <c r="I57" s="364"/>
      <c r="J57" s="364"/>
      <c r="K57" s="364"/>
      <c r="L57" s="364"/>
      <c r="M57" s="364"/>
      <c r="N57" s="364"/>
      <c r="O57" s="59"/>
    </row>
    <row r="58" spans="1:18" ht="15.75" customHeight="1" thickBot="1">
      <c r="A58" s="17" t="s">
        <v>7</v>
      </c>
      <c r="B58" s="6" t="s">
        <v>5</v>
      </c>
      <c r="C58" s="365" t="s">
        <v>32</v>
      </c>
      <c r="D58" s="366"/>
      <c r="E58" s="366"/>
      <c r="F58" s="366"/>
      <c r="G58" s="366"/>
      <c r="H58" s="366"/>
      <c r="I58" s="366"/>
      <c r="J58" s="366"/>
      <c r="K58" s="366"/>
      <c r="L58" s="366"/>
      <c r="M58" s="366"/>
      <c r="N58" s="366"/>
      <c r="O58" s="52"/>
    </row>
    <row r="59" spans="1:18" ht="17.25" customHeight="1">
      <c r="A59" s="319" t="s">
        <v>7</v>
      </c>
      <c r="B59" s="322" t="s">
        <v>5</v>
      </c>
      <c r="C59" s="325" t="s">
        <v>5</v>
      </c>
      <c r="D59" s="325"/>
      <c r="E59" s="328" t="s">
        <v>52</v>
      </c>
      <c r="F59" s="152" t="s">
        <v>34</v>
      </c>
      <c r="G59" s="331" t="s">
        <v>64</v>
      </c>
      <c r="H59" s="334" t="s">
        <v>33</v>
      </c>
      <c r="I59" s="337" t="s">
        <v>45</v>
      </c>
      <c r="J59" s="293" t="s">
        <v>22</v>
      </c>
      <c r="K59" s="78">
        <v>937.7</v>
      </c>
      <c r="L59" s="78">
        <f>937.7</f>
        <v>937.7</v>
      </c>
      <c r="M59" s="278"/>
      <c r="N59" s="376" t="s">
        <v>79</v>
      </c>
      <c r="O59" s="244">
        <v>100</v>
      </c>
    </row>
    <row r="60" spans="1:18" ht="24" customHeight="1">
      <c r="A60" s="320"/>
      <c r="B60" s="323"/>
      <c r="C60" s="326"/>
      <c r="D60" s="326"/>
      <c r="E60" s="349"/>
      <c r="F60" s="340" t="s">
        <v>39</v>
      </c>
      <c r="G60" s="332"/>
      <c r="H60" s="335"/>
      <c r="I60" s="338"/>
      <c r="J60" s="302" t="s">
        <v>90</v>
      </c>
      <c r="K60" s="60">
        <v>260</v>
      </c>
      <c r="L60" s="60">
        <v>260</v>
      </c>
      <c r="M60" s="309"/>
      <c r="N60" s="377"/>
      <c r="O60" s="294"/>
    </row>
    <row r="61" spans="1:18" ht="29.25" customHeight="1">
      <c r="A61" s="320"/>
      <c r="B61" s="323"/>
      <c r="C61" s="326"/>
      <c r="D61" s="326"/>
      <c r="E61" s="349"/>
      <c r="F61" s="341"/>
      <c r="G61" s="332"/>
      <c r="H61" s="335"/>
      <c r="I61" s="338"/>
      <c r="J61" s="187" t="s">
        <v>22</v>
      </c>
      <c r="K61" s="60">
        <v>27</v>
      </c>
      <c r="L61" s="60">
        <v>27</v>
      </c>
      <c r="M61" s="309"/>
      <c r="N61" s="304" t="s">
        <v>147</v>
      </c>
      <c r="O61" s="132">
        <v>120</v>
      </c>
    </row>
    <row r="62" spans="1:18" ht="29.25" customHeight="1">
      <c r="A62" s="320"/>
      <c r="B62" s="323"/>
      <c r="C62" s="326"/>
      <c r="D62" s="326"/>
      <c r="E62" s="305"/>
      <c r="F62" s="341"/>
      <c r="G62" s="332"/>
      <c r="H62" s="335"/>
      <c r="I62" s="338"/>
      <c r="J62" s="303" t="s">
        <v>90</v>
      </c>
      <c r="K62" s="295">
        <v>350</v>
      </c>
      <c r="L62" s="295">
        <v>350</v>
      </c>
      <c r="M62" s="310"/>
      <c r="N62" s="306" t="s">
        <v>148</v>
      </c>
      <c r="O62" s="130">
        <v>100</v>
      </c>
    </row>
    <row r="63" spans="1:18" ht="15.75" customHeight="1">
      <c r="A63" s="320"/>
      <c r="B63" s="323"/>
      <c r="C63" s="326"/>
      <c r="D63" s="326"/>
      <c r="E63" s="373" t="s">
        <v>145</v>
      </c>
      <c r="F63" s="341"/>
      <c r="G63" s="332"/>
      <c r="H63" s="335"/>
      <c r="I63" s="338"/>
      <c r="J63" s="302" t="s">
        <v>22</v>
      </c>
      <c r="K63" s="60"/>
      <c r="L63" s="60"/>
      <c r="M63" s="60"/>
      <c r="N63" s="374" t="s">
        <v>146</v>
      </c>
      <c r="O63" s="123"/>
    </row>
    <row r="64" spans="1:18" ht="15.75" customHeight="1">
      <c r="A64" s="320"/>
      <c r="B64" s="323"/>
      <c r="C64" s="326"/>
      <c r="D64" s="326"/>
      <c r="E64" s="373"/>
      <c r="F64" s="341"/>
      <c r="G64" s="332"/>
      <c r="H64" s="335"/>
      <c r="I64" s="338"/>
      <c r="J64" s="302"/>
      <c r="K64" s="60"/>
      <c r="L64" s="60"/>
      <c r="M64" s="60"/>
      <c r="N64" s="522"/>
      <c r="O64" s="123"/>
    </row>
    <row r="65" spans="1:18" ht="15" customHeight="1" thickBot="1">
      <c r="A65" s="321"/>
      <c r="B65" s="324"/>
      <c r="C65" s="327"/>
      <c r="D65" s="327"/>
      <c r="E65" s="53"/>
      <c r="F65" s="342"/>
      <c r="G65" s="333"/>
      <c r="H65" s="336"/>
      <c r="I65" s="339"/>
      <c r="J65" s="67" t="s">
        <v>6</v>
      </c>
      <c r="K65" s="70">
        <f>SUM(K59:K61)</f>
        <v>1224.7</v>
      </c>
      <c r="L65" s="70">
        <f>SUM(L59:L64)</f>
        <v>1574.7</v>
      </c>
      <c r="M65" s="70">
        <f>SUM(M59:M64)</f>
        <v>0</v>
      </c>
      <c r="N65" s="93"/>
      <c r="O65" s="245"/>
      <c r="R65" s="298"/>
    </row>
    <row r="66" spans="1:18" ht="15" customHeight="1">
      <c r="A66" s="320" t="s">
        <v>7</v>
      </c>
      <c r="B66" s="323" t="s">
        <v>5</v>
      </c>
      <c r="C66" s="404" t="s">
        <v>7</v>
      </c>
      <c r="D66" s="404"/>
      <c r="E66" s="380" t="s">
        <v>111</v>
      </c>
      <c r="F66" s="68" t="s">
        <v>34</v>
      </c>
      <c r="G66" s="407" t="s">
        <v>60</v>
      </c>
      <c r="H66" s="335" t="s">
        <v>33</v>
      </c>
      <c r="I66" s="338" t="s">
        <v>45</v>
      </c>
      <c r="J66" s="83" t="s">
        <v>22</v>
      </c>
      <c r="K66" s="73">
        <v>256.5</v>
      </c>
      <c r="L66" s="73">
        <v>256.5</v>
      </c>
      <c r="M66" s="73"/>
      <c r="N66" s="32" t="s">
        <v>62</v>
      </c>
      <c r="O66" s="123">
        <v>1</v>
      </c>
    </row>
    <row r="67" spans="1:18" ht="15" customHeight="1">
      <c r="A67" s="320"/>
      <c r="B67" s="323"/>
      <c r="C67" s="404"/>
      <c r="D67" s="404"/>
      <c r="E67" s="380"/>
      <c r="F67" s="343" t="s">
        <v>48</v>
      </c>
      <c r="G67" s="407"/>
      <c r="H67" s="335"/>
      <c r="I67" s="338"/>
      <c r="J67" s="69" t="s">
        <v>113</v>
      </c>
      <c r="K67" s="95">
        <v>51.3</v>
      </c>
      <c r="L67" s="95">
        <v>51.3</v>
      </c>
      <c r="M67" s="95"/>
      <c r="N67" s="32" t="s">
        <v>69</v>
      </c>
      <c r="O67" s="123">
        <v>40</v>
      </c>
    </row>
    <row r="68" spans="1:18" ht="15" customHeight="1">
      <c r="A68" s="320"/>
      <c r="B68" s="323"/>
      <c r="C68" s="404"/>
      <c r="D68" s="404"/>
      <c r="E68" s="380"/>
      <c r="F68" s="344"/>
      <c r="G68" s="408"/>
      <c r="H68" s="335"/>
      <c r="I68" s="338"/>
      <c r="J68" s="69" t="s">
        <v>84</v>
      </c>
      <c r="K68" s="95">
        <v>580.9</v>
      </c>
      <c r="L68" s="95">
        <v>580.9</v>
      </c>
      <c r="M68" s="95"/>
      <c r="N68" s="32"/>
      <c r="O68" s="123"/>
    </row>
    <row r="69" spans="1:18" ht="15" customHeight="1">
      <c r="A69" s="320"/>
      <c r="B69" s="323"/>
      <c r="C69" s="404"/>
      <c r="D69" s="404"/>
      <c r="E69" s="380"/>
      <c r="F69" s="344"/>
      <c r="G69" s="408"/>
      <c r="H69" s="335"/>
      <c r="I69" s="338"/>
      <c r="J69" s="69" t="s">
        <v>90</v>
      </c>
      <c r="K69" s="95">
        <v>76.8</v>
      </c>
      <c r="L69" s="95">
        <v>76.8</v>
      </c>
      <c r="M69" s="95"/>
      <c r="N69" s="32"/>
      <c r="O69" s="123"/>
    </row>
    <row r="70" spans="1:18" ht="15" customHeight="1">
      <c r="A70" s="320"/>
      <c r="B70" s="323"/>
      <c r="C70" s="404"/>
      <c r="D70" s="404"/>
      <c r="E70" s="380"/>
      <c r="F70" s="344"/>
      <c r="G70" s="408"/>
      <c r="H70" s="335"/>
      <c r="I70" s="338"/>
      <c r="J70" s="72" t="s">
        <v>68</v>
      </c>
      <c r="K70" s="128"/>
      <c r="L70" s="128"/>
      <c r="M70" s="128"/>
      <c r="N70" s="32"/>
      <c r="O70" s="123"/>
    </row>
    <row r="71" spans="1:18" ht="15" customHeight="1" thickBot="1">
      <c r="A71" s="321"/>
      <c r="B71" s="324"/>
      <c r="C71" s="405"/>
      <c r="D71" s="405"/>
      <c r="E71" s="406"/>
      <c r="F71" s="345"/>
      <c r="G71" s="409"/>
      <c r="H71" s="336"/>
      <c r="I71" s="339"/>
      <c r="J71" s="66" t="s">
        <v>6</v>
      </c>
      <c r="K71" s="124">
        <f t="shared" ref="K71:L71" si="4">SUM(K66:K70)</f>
        <v>965.5</v>
      </c>
      <c r="L71" s="124">
        <f t="shared" si="4"/>
        <v>965.5</v>
      </c>
      <c r="M71" s="124">
        <f t="shared" ref="M71" si="5">SUM(M66:M70)</f>
        <v>0</v>
      </c>
      <c r="N71" s="33"/>
      <c r="O71" s="246"/>
    </row>
    <row r="72" spans="1:18" ht="16.5" customHeight="1">
      <c r="A72" s="319" t="s">
        <v>7</v>
      </c>
      <c r="B72" s="322" t="s">
        <v>5</v>
      </c>
      <c r="C72" s="325" t="s">
        <v>24</v>
      </c>
      <c r="D72" s="325"/>
      <c r="E72" s="328" t="s">
        <v>77</v>
      </c>
      <c r="F72" s="152"/>
      <c r="G72" s="331" t="s">
        <v>97</v>
      </c>
      <c r="H72" s="334" t="s">
        <v>33</v>
      </c>
      <c r="I72" s="337" t="s">
        <v>152</v>
      </c>
      <c r="J72" s="125" t="s">
        <v>22</v>
      </c>
      <c r="K72" s="78">
        <v>35</v>
      </c>
      <c r="L72" s="78">
        <v>35</v>
      </c>
      <c r="M72" s="78"/>
      <c r="N72" s="122" t="s">
        <v>78</v>
      </c>
      <c r="O72" s="133">
        <v>1</v>
      </c>
    </row>
    <row r="73" spans="1:18" ht="33.75" customHeight="1">
      <c r="A73" s="320"/>
      <c r="B73" s="323"/>
      <c r="C73" s="326"/>
      <c r="D73" s="326"/>
      <c r="E73" s="349"/>
      <c r="F73" s="340" t="s">
        <v>76</v>
      </c>
      <c r="G73" s="332"/>
      <c r="H73" s="335"/>
      <c r="I73" s="338"/>
      <c r="J73" s="250"/>
      <c r="K73" s="207"/>
      <c r="L73" s="207"/>
      <c r="M73" s="207"/>
      <c r="N73" s="224"/>
      <c r="O73" s="133"/>
    </row>
    <row r="74" spans="1:18" ht="21" customHeight="1" thickBot="1">
      <c r="A74" s="321"/>
      <c r="B74" s="324"/>
      <c r="C74" s="327"/>
      <c r="D74" s="327"/>
      <c r="E74" s="53"/>
      <c r="F74" s="342"/>
      <c r="G74" s="333"/>
      <c r="H74" s="336"/>
      <c r="I74" s="339"/>
      <c r="J74" s="66" t="s">
        <v>6</v>
      </c>
      <c r="K74" s="71">
        <f>K72+K73</f>
        <v>35</v>
      </c>
      <c r="L74" s="71">
        <f>L72+L73</f>
        <v>35</v>
      </c>
      <c r="M74" s="71">
        <f>M72+M73</f>
        <v>0</v>
      </c>
      <c r="N74" s="93"/>
      <c r="O74" s="245"/>
    </row>
    <row r="75" spans="1:18" ht="15.75" customHeight="1" thickBot="1">
      <c r="A75" s="200" t="s">
        <v>7</v>
      </c>
      <c r="B75" s="214" t="s">
        <v>5</v>
      </c>
      <c r="C75" s="347" t="s">
        <v>8</v>
      </c>
      <c r="D75" s="348"/>
      <c r="E75" s="348"/>
      <c r="F75" s="348"/>
      <c r="G75" s="348"/>
      <c r="H75" s="348"/>
      <c r="I75" s="348"/>
      <c r="J75" s="348"/>
      <c r="K75" s="79">
        <f>K74+K71+K65</f>
        <v>2225.1999999999998</v>
      </c>
      <c r="L75" s="79">
        <f t="shared" ref="L75:M75" si="6">L74+L71+L65</f>
        <v>2575.1999999999998</v>
      </c>
      <c r="M75" s="79">
        <f t="shared" si="6"/>
        <v>0</v>
      </c>
      <c r="N75" s="166"/>
      <c r="O75" s="58"/>
    </row>
    <row r="76" spans="1:18" ht="15.75" customHeight="1" thickBot="1">
      <c r="A76" s="17" t="s">
        <v>7</v>
      </c>
      <c r="B76" s="371" t="s">
        <v>9</v>
      </c>
      <c r="C76" s="372"/>
      <c r="D76" s="372"/>
      <c r="E76" s="372"/>
      <c r="F76" s="372"/>
      <c r="G76" s="372"/>
      <c r="H76" s="372"/>
      <c r="I76" s="372"/>
      <c r="J76" s="372"/>
      <c r="K76" s="74">
        <f t="shared" ref="K76:L76" si="7">SUM(K75)</f>
        <v>2225.1999999999998</v>
      </c>
      <c r="L76" s="74">
        <f t="shared" si="7"/>
        <v>2575.1999999999998</v>
      </c>
      <c r="M76" s="74">
        <f t="shared" ref="M76" si="8">SUM(M75)</f>
        <v>0</v>
      </c>
      <c r="N76" s="168"/>
      <c r="O76" s="55"/>
    </row>
    <row r="77" spans="1:18" ht="15.75" customHeight="1" thickBot="1">
      <c r="A77" s="10" t="s">
        <v>5</v>
      </c>
      <c r="B77" s="412" t="s">
        <v>17</v>
      </c>
      <c r="C77" s="413"/>
      <c r="D77" s="413"/>
      <c r="E77" s="413"/>
      <c r="F77" s="413"/>
      <c r="G77" s="413"/>
      <c r="H77" s="413"/>
      <c r="I77" s="413"/>
      <c r="J77" s="413"/>
      <c r="K77" s="80">
        <f>SUM(K56,K76)</f>
        <v>2590</v>
      </c>
      <c r="L77" s="80">
        <f>SUM(L56,L76)</f>
        <v>2910.5</v>
      </c>
      <c r="M77" s="80">
        <f>SUM(M56,M76)</f>
        <v>-29.5</v>
      </c>
      <c r="N77" s="170"/>
      <c r="O77" s="56"/>
    </row>
    <row r="78" spans="1:18" s="8" customFormat="1" ht="17.25" customHeight="1">
      <c r="A78" s="313" t="s">
        <v>158</v>
      </c>
      <c r="B78" s="314"/>
      <c r="C78" s="314"/>
      <c r="D78" s="314"/>
      <c r="E78" s="314"/>
      <c r="F78" s="314"/>
      <c r="G78" s="314"/>
      <c r="H78" s="314"/>
      <c r="I78" s="314"/>
      <c r="J78" s="314"/>
      <c r="K78" s="314"/>
      <c r="L78" s="314"/>
      <c r="M78" s="314"/>
      <c r="N78" s="315"/>
      <c r="O78" s="315"/>
    </row>
    <row r="79" spans="1:18" s="7" customFormat="1" ht="17.25" customHeight="1">
      <c r="A79" s="410" t="s">
        <v>156</v>
      </c>
      <c r="B79" s="525"/>
      <c r="C79" s="525"/>
      <c r="D79" s="525"/>
      <c r="E79" s="525"/>
      <c r="F79" s="525"/>
      <c r="G79" s="525"/>
      <c r="H79" s="525"/>
      <c r="I79" s="525"/>
      <c r="J79" s="525"/>
      <c r="K79" s="525"/>
      <c r="L79" s="525"/>
      <c r="M79" s="525"/>
      <c r="N79" s="525"/>
      <c r="O79" s="525"/>
    </row>
    <row r="80" spans="1:18" s="7" customFormat="1" ht="17.25" customHeight="1">
      <c r="A80" s="414"/>
      <c r="B80" s="414"/>
      <c r="C80" s="414"/>
      <c r="D80" s="414"/>
      <c r="E80" s="414"/>
      <c r="F80" s="414"/>
      <c r="G80" s="414"/>
      <c r="H80" s="414"/>
      <c r="I80" s="414"/>
      <c r="J80" s="414"/>
      <c r="K80" s="414"/>
      <c r="L80" s="414"/>
      <c r="M80" s="414"/>
      <c r="N80" s="414"/>
      <c r="O80" s="227"/>
    </row>
    <row r="81" spans="1:15" s="8" customFormat="1" ht="14.25" customHeight="1" thickBot="1">
      <c r="A81" s="346" t="s">
        <v>13</v>
      </c>
      <c r="B81" s="346"/>
      <c r="C81" s="346"/>
      <c r="D81" s="346"/>
      <c r="E81" s="346"/>
      <c r="F81" s="346"/>
      <c r="G81" s="346"/>
      <c r="H81" s="346"/>
      <c r="I81" s="346"/>
      <c r="J81" s="346"/>
      <c r="K81" s="226"/>
      <c r="L81" s="226"/>
      <c r="M81" s="226"/>
      <c r="N81" s="1"/>
      <c r="O81" s="1"/>
    </row>
    <row r="82" spans="1:15" ht="81.75" customHeight="1" thickBot="1">
      <c r="A82" s="415" t="s">
        <v>10</v>
      </c>
      <c r="B82" s="416"/>
      <c r="C82" s="416"/>
      <c r="D82" s="416"/>
      <c r="E82" s="416"/>
      <c r="F82" s="416"/>
      <c r="G82" s="416"/>
      <c r="H82" s="416"/>
      <c r="I82" s="416"/>
      <c r="J82" s="417"/>
      <c r="K82" s="282" t="s">
        <v>142</v>
      </c>
      <c r="L82" s="282" t="s">
        <v>140</v>
      </c>
      <c r="M82" s="282" t="s">
        <v>139</v>
      </c>
      <c r="N82" s="7"/>
      <c r="O82" s="7"/>
    </row>
    <row r="83" spans="1:15" ht="14.25" customHeight="1">
      <c r="A83" s="418" t="s">
        <v>14</v>
      </c>
      <c r="B83" s="419"/>
      <c r="C83" s="419"/>
      <c r="D83" s="419"/>
      <c r="E83" s="419"/>
      <c r="F83" s="419"/>
      <c r="G83" s="419"/>
      <c r="H83" s="419"/>
      <c r="I83" s="419"/>
      <c r="J83" s="420"/>
      <c r="K83" s="39">
        <f>K84+K90</f>
        <v>2940</v>
      </c>
      <c r="L83" s="39">
        <f>L84+L90</f>
        <v>2910.5</v>
      </c>
      <c r="M83" s="39">
        <f>M84+M90</f>
        <v>-29.5</v>
      </c>
      <c r="N83" s="7"/>
      <c r="O83" s="7"/>
    </row>
    <row r="84" spans="1:15" s="25" customFormat="1" ht="14.25" customHeight="1">
      <c r="A84" s="421" t="s">
        <v>51</v>
      </c>
      <c r="B84" s="422"/>
      <c r="C84" s="422"/>
      <c r="D84" s="422"/>
      <c r="E84" s="422"/>
      <c r="F84" s="422"/>
      <c r="G84" s="422"/>
      <c r="H84" s="422"/>
      <c r="I84" s="422"/>
      <c r="J84" s="423"/>
      <c r="K84" s="40">
        <f>SUM(K85:K89)</f>
        <v>2253.1999999999998</v>
      </c>
      <c r="L84" s="40">
        <f>SUM(L85:L89)</f>
        <v>2223.6999999999998</v>
      </c>
      <c r="M84" s="40">
        <f>SUM(M85:M89)</f>
        <v>-29.5</v>
      </c>
      <c r="N84" s="7"/>
      <c r="O84" s="7"/>
    </row>
    <row r="85" spans="1:15" ht="14.25" customHeight="1">
      <c r="A85" s="316" t="s">
        <v>19</v>
      </c>
      <c r="B85" s="317"/>
      <c r="C85" s="317"/>
      <c r="D85" s="317"/>
      <c r="E85" s="317"/>
      <c r="F85" s="317"/>
      <c r="G85" s="317"/>
      <c r="H85" s="317"/>
      <c r="I85" s="317"/>
      <c r="J85" s="318"/>
      <c r="K85" s="41">
        <f>SUMIF(J14:J77,"SB",K14:K77)</f>
        <v>1535.5</v>
      </c>
      <c r="L85" s="41">
        <f>SUMIF(J14:J77,"SB",L14:L77)</f>
        <v>1535.5</v>
      </c>
      <c r="M85" s="41">
        <f>SUMIF(J14:J77,"SB",M14:M77)</f>
        <v>0</v>
      </c>
      <c r="N85" s="7"/>
      <c r="O85" s="7"/>
    </row>
    <row r="86" spans="1:15" ht="29.25" customHeight="1">
      <c r="A86" s="316" t="s">
        <v>94</v>
      </c>
      <c r="B86" s="317"/>
      <c r="C86" s="317"/>
      <c r="D86" s="317"/>
      <c r="E86" s="317"/>
      <c r="F86" s="317"/>
      <c r="G86" s="317"/>
      <c r="H86" s="317"/>
      <c r="I86" s="317"/>
      <c r="J86" s="318"/>
      <c r="K86" s="41">
        <f>SUMIF(J13:J77,"SB(ESA)",K13:K77)</f>
        <v>19.399999999999999</v>
      </c>
      <c r="L86" s="41">
        <f>SUMIF(J13:J77,"SB(ESA)",L13:L77)</f>
        <v>19.399999999999999</v>
      </c>
      <c r="M86" s="41">
        <f>SUMIF(J13:J77,"SB(ESA)",M13:M77)</f>
        <v>0</v>
      </c>
      <c r="N86" s="7"/>
      <c r="O86" s="7"/>
    </row>
    <row r="87" spans="1:15" ht="15.75" customHeight="1">
      <c r="A87" s="316" t="s">
        <v>95</v>
      </c>
      <c r="B87" s="317"/>
      <c r="C87" s="317"/>
      <c r="D87" s="317"/>
      <c r="E87" s="317"/>
      <c r="F87" s="317"/>
      <c r="G87" s="317"/>
      <c r="H87" s="317"/>
      <c r="I87" s="317"/>
      <c r="J87" s="318"/>
      <c r="K87" s="41">
        <f>SUMIF(J14:J78,"SB(es)",K14:K78)</f>
        <v>647</v>
      </c>
      <c r="L87" s="41">
        <f>SUMIF(J14:J78,"SB(es)",L14:L78)</f>
        <v>617.5</v>
      </c>
      <c r="M87" s="41">
        <f>SUMIF(J14:J78,"SB(es)",M14:M78)</f>
        <v>-29.5</v>
      </c>
      <c r="O87" s="7"/>
    </row>
    <row r="88" spans="1:15" ht="14.25" customHeight="1">
      <c r="A88" s="401" t="s">
        <v>47</v>
      </c>
      <c r="B88" s="402"/>
      <c r="C88" s="402"/>
      <c r="D88" s="402"/>
      <c r="E88" s="402"/>
      <c r="F88" s="402"/>
      <c r="G88" s="402"/>
      <c r="H88" s="402"/>
      <c r="I88" s="402"/>
      <c r="J88" s="403"/>
      <c r="K88" s="41">
        <f>SUMIF(J15:J77,"SB(VB)",K15:K77)</f>
        <v>51.3</v>
      </c>
      <c r="L88" s="41">
        <f>SUMIF(J15:J77,"SB(VB)",L15:L77)</f>
        <v>51.3</v>
      </c>
      <c r="M88" s="41">
        <f>SUMIF(J15:J77,"SB(VB)",M15:M77)</f>
        <v>0</v>
      </c>
      <c r="O88" s="7"/>
    </row>
    <row r="89" spans="1:15" ht="14.25" customHeight="1">
      <c r="A89" s="401" t="s">
        <v>20</v>
      </c>
      <c r="B89" s="402"/>
      <c r="C89" s="402"/>
      <c r="D89" s="402"/>
      <c r="E89" s="402"/>
      <c r="F89" s="402"/>
      <c r="G89" s="402"/>
      <c r="H89" s="402"/>
      <c r="I89" s="402"/>
      <c r="J89" s="403"/>
      <c r="K89" s="41">
        <f>SUMIF(J13:J77,"SB(P)",K13:K77)</f>
        <v>0</v>
      </c>
      <c r="L89" s="41">
        <f>SUMIF(J13:J77,"SB(P)",L13:L77)</f>
        <v>0</v>
      </c>
      <c r="M89" s="41">
        <f>SUMIF(J13:J77,"SB(P)",M13:M77)</f>
        <v>0</v>
      </c>
      <c r="N89" s="12"/>
    </row>
    <row r="90" spans="1:15" ht="15.75" customHeight="1">
      <c r="A90" s="393" t="s">
        <v>91</v>
      </c>
      <c r="B90" s="394"/>
      <c r="C90" s="394"/>
      <c r="D90" s="394"/>
      <c r="E90" s="394"/>
      <c r="F90" s="394"/>
      <c r="G90" s="228"/>
      <c r="H90" s="23"/>
      <c r="I90" s="23"/>
      <c r="J90" s="24"/>
      <c r="K90" s="42">
        <f>SUMIF(J14:J77,"sb(l)",K14:K77)</f>
        <v>686.8</v>
      </c>
      <c r="L90" s="42">
        <f>SUMIF(J14:J77,"sb(l)",L14:L77)</f>
        <v>686.8</v>
      </c>
      <c r="M90" s="42">
        <f>SUMIF(J14:J77,"sb(l)",M14:M77)</f>
        <v>0</v>
      </c>
      <c r="N90" s="12"/>
    </row>
    <row r="91" spans="1:15" ht="14.25" customHeight="1">
      <c r="A91" s="395" t="s">
        <v>15</v>
      </c>
      <c r="B91" s="396"/>
      <c r="C91" s="396"/>
      <c r="D91" s="396"/>
      <c r="E91" s="396"/>
      <c r="F91" s="396"/>
      <c r="G91" s="396"/>
      <c r="H91" s="396"/>
      <c r="I91" s="396"/>
      <c r="J91" s="397"/>
      <c r="K91" s="43">
        <f>K92+K94+K93</f>
        <v>0</v>
      </c>
      <c r="L91" s="43">
        <f>L92+L94+L93</f>
        <v>0</v>
      </c>
      <c r="M91" s="43">
        <f>M92+M94+M93</f>
        <v>0</v>
      </c>
    </row>
    <row r="92" spans="1:15" ht="14.25" customHeight="1">
      <c r="A92" s="387" t="s">
        <v>21</v>
      </c>
      <c r="B92" s="388"/>
      <c r="C92" s="388"/>
      <c r="D92" s="388"/>
      <c r="E92" s="388"/>
      <c r="F92" s="388"/>
      <c r="G92" s="388"/>
      <c r="H92" s="388"/>
      <c r="I92" s="388"/>
      <c r="J92" s="389"/>
      <c r="K92" s="41">
        <f>SUMIF(J14:J73,"ES",K14:K73)</f>
        <v>0</v>
      </c>
      <c r="L92" s="41">
        <f>SUMIF(J20:J77,"ES",L14:L77)</f>
        <v>0</v>
      </c>
      <c r="M92" s="41">
        <f>SUMIF(J14:J73,"ES",M14:M73)</f>
        <v>0</v>
      </c>
    </row>
    <row r="93" spans="1:15" ht="14.25" customHeight="1">
      <c r="A93" s="398" t="s">
        <v>112</v>
      </c>
      <c r="B93" s="399"/>
      <c r="C93" s="399"/>
      <c r="D93" s="399"/>
      <c r="E93" s="399"/>
      <c r="F93" s="399"/>
      <c r="G93" s="399"/>
      <c r="H93" s="399"/>
      <c r="I93" s="399"/>
      <c r="J93" s="400"/>
      <c r="K93" s="41">
        <f>SUMIF(J15:J74,"LRVB",K15:K74)</f>
        <v>0</v>
      </c>
      <c r="L93" s="41">
        <f>SUMIF(J15:J74,"LRVB",L15:L74)</f>
        <v>0</v>
      </c>
      <c r="M93" s="41">
        <f>SUMIF(J15:J74,"LRVB",M15:M74)</f>
        <v>0</v>
      </c>
    </row>
    <row r="94" spans="1:15" s="3" customFormat="1" ht="16.5" customHeight="1">
      <c r="A94" s="387" t="s">
        <v>70</v>
      </c>
      <c r="B94" s="388"/>
      <c r="C94" s="388"/>
      <c r="D94" s="388"/>
      <c r="E94" s="388"/>
      <c r="F94" s="388"/>
      <c r="G94" s="388"/>
      <c r="H94" s="388"/>
      <c r="I94" s="388"/>
      <c r="J94" s="389"/>
      <c r="K94" s="41">
        <f>SUMIF(J13:J80,"Kt",K13:K80)</f>
        <v>0</v>
      </c>
      <c r="L94" s="41">
        <f>SUMIF(J10:J77,"Kt",L10:L77)</f>
        <v>0</v>
      </c>
      <c r="M94" s="41">
        <f>SUMIF(J13:J80,"Kt",M13:M80)</f>
        <v>0</v>
      </c>
    </row>
    <row r="95" spans="1:15" s="3" customFormat="1" ht="18" customHeight="1" thickBot="1">
      <c r="A95" s="390" t="s">
        <v>16</v>
      </c>
      <c r="B95" s="391"/>
      <c r="C95" s="391"/>
      <c r="D95" s="391"/>
      <c r="E95" s="391"/>
      <c r="F95" s="391"/>
      <c r="G95" s="391"/>
      <c r="H95" s="391"/>
      <c r="I95" s="391"/>
      <c r="J95" s="392"/>
      <c r="K95" s="274">
        <f>SUM(K83,K91)</f>
        <v>2940</v>
      </c>
      <c r="L95" s="274">
        <f>SUM(L83,L91)</f>
        <v>2910.5</v>
      </c>
      <c r="M95" s="274">
        <f>SUM(M83,M91)</f>
        <v>-29.5</v>
      </c>
    </row>
    <row r="96" spans="1:15" s="3" customFormat="1">
      <c r="H96" s="4"/>
      <c r="I96" s="4"/>
      <c r="J96" s="5"/>
      <c r="K96" s="14"/>
      <c r="L96" s="14"/>
      <c r="M96" s="14"/>
    </row>
    <row r="97" spans="8:13" s="3" customFormat="1">
      <c r="H97" s="4"/>
      <c r="I97" s="4"/>
      <c r="J97" s="5"/>
    </row>
    <row r="98" spans="8:13" s="3" customFormat="1">
      <c r="H98" s="4"/>
      <c r="I98" s="4"/>
      <c r="J98" s="5"/>
      <c r="K98" s="12"/>
      <c r="L98" s="12"/>
      <c r="M98" s="12"/>
    </row>
    <row r="99" spans="8:13" s="3" customFormat="1">
      <c r="H99" s="4"/>
      <c r="I99" s="4"/>
      <c r="J99" s="5"/>
    </row>
  </sheetData>
  <mergeCells count="140">
    <mergeCell ref="N1:O1"/>
    <mergeCell ref="E3:N3"/>
    <mergeCell ref="A4:N4"/>
    <mergeCell ref="A5:N5"/>
    <mergeCell ref="A79:O79"/>
    <mergeCell ref="L29:L34"/>
    <mergeCell ref="L35:L38"/>
    <mergeCell ref="M7:M9"/>
    <mergeCell ref="M29:M34"/>
    <mergeCell ref="M35:M38"/>
    <mergeCell ref="A78:O78"/>
    <mergeCell ref="G66:G71"/>
    <mergeCell ref="H66:H71"/>
    <mergeCell ref="I66:I71"/>
    <mergeCell ref="F67:F71"/>
    <mergeCell ref="F60:F65"/>
    <mergeCell ref="A66:A71"/>
    <mergeCell ref="B66:B71"/>
    <mergeCell ref="C66:C71"/>
    <mergeCell ref="D66:D71"/>
    <mergeCell ref="E66:E71"/>
    <mergeCell ref="C58:N58"/>
    <mergeCell ref="A59:A65"/>
    <mergeCell ref="B59:B65"/>
    <mergeCell ref="A90:F90"/>
    <mergeCell ref="A91:J91"/>
    <mergeCell ref="A92:J92"/>
    <mergeCell ref="A93:J93"/>
    <mergeCell ref="A94:J94"/>
    <mergeCell ref="A95:J95"/>
    <mergeCell ref="A84:J84"/>
    <mergeCell ref="A85:J85"/>
    <mergeCell ref="A86:J86"/>
    <mergeCell ref="A87:J87"/>
    <mergeCell ref="A88:J88"/>
    <mergeCell ref="A89:J89"/>
    <mergeCell ref="A80:N80"/>
    <mergeCell ref="A81:J81"/>
    <mergeCell ref="A82:J82"/>
    <mergeCell ref="A83:J83"/>
    <mergeCell ref="H72:H74"/>
    <mergeCell ref="I72:I74"/>
    <mergeCell ref="F73:F74"/>
    <mergeCell ref="C75:J75"/>
    <mergeCell ref="B76:J76"/>
    <mergeCell ref="B77:J77"/>
    <mergeCell ref="A72:A74"/>
    <mergeCell ref="B72:B74"/>
    <mergeCell ref="C72:C74"/>
    <mergeCell ref="D72:D74"/>
    <mergeCell ref="E72:E73"/>
    <mergeCell ref="G72:G74"/>
    <mergeCell ref="C59:C65"/>
    <mergeCell ref="D59:D65"/>
    <mergeCell ref="E59:E61"/>
    <mergeCell ref="G59:G65"/>
    <mergeCell ref="H59:H65"/>
    <mergeCell ref="I59:I65"/>
    <mergeCell ref="E52:E53"/>
    <mergeCell ref="G52:G53"/>
    <mergeCell ref="I52:I53"/>
    <mergeCell ref="C55:J55"/>
    <mergeCell ref="B56:J56"/>
    <mergeCell ref="B57:N57"/>
    <mergeCell ref="E63:E64"/>
    <mergeCell ref="N63:N64"/>
    <mergeCell ref="N59:N60"/>
    <mergeCell ref="E50:E51"/>
    <mergeCell ref="G50:G51"/>
    <mergeCell ref="I50:I51"/>
    <mergeCell ref="E40:E41"/>
    <mergeCell ref="F40:F41"/>
    <mergeCell ref="G40:G41"/>
    <mergeCell ref="E44:E45"/>
    <mergeCell ref="G44:G45"/>
    <mergeCell ref="E46:E47"/>
    <mergeCell ref="D35:D38"/>
    <mergeCell ref="E35:E38"/>
    <mergeCell ref="I35:I38"/>
    <mergeCell ref="J35:J38"/>
    <mergeCell ref="K35:K38"/>
    <mergeCell ref="I46:I47"/>
    <mergeCell ref="N46:N47"/>
    <mergeCell ref="G48:G49"/>
    <mergeCell ref="I48:I49"/>
    <mergeCell ref="N48:N49"/>
    <mergeCell ref="A29:A33"/>
    <mergeCell ref="B29:B33"/>
    <mergeCell ref="C29:C33"/>
    <mergeCell ref="D29:D33"/>
    <mergeCell ref="E29:E34"/>
    <mergeCell ref="F29:F33"/>
    <mergeCell ref="H19:H22"/>
    <mergeCell ref="I19:I22"/>
    <mergeCell ref="C23:J23"/>
    <mergeCell ref="C24:N24"/>
    <mergeCell ref="F25:F27"/>
    <mergeCell ref="G25:G27"/>
    <mergeCell ref="H25:H27"/>
    <mergeCell ref="I25:I27"/>
    <mergeCell ref="E26:E27"/>
    <mergeCell ref="G29:G34"/>
    <mergeCell ref="H29:H33"/>
    <mergeCell ref="J29:J34"/>
    <mergeCell ref="K29:K34"/>
    <mergeCell ref="I28:I33"/>
    <mergeCell ref="G14:G18"/>
    <mergeCell ref="H14:H18"/>
    <mergeCell ref="I14:I18"/>
    <mergeCell ref="A19:A22"/>
    <mergeCell ref="B19:B22"/>
    <mergeCell ref="C19:C22"/>
    <mergeCell ref="D19:D22"/>
    <mergeCell ref="E19:E22"/>
    <mergeCell ref="F19:F22"/>
    <mergeCell ref="G19:G22"/>
    <mergeCell ref="A14:A18"/>
    <mergeCell ref="B14:B18"/>
    <mergeCell ref="C14:C18"/>
    <mergeCell ref="D14:D18"/>
    <mergeCell ref="E14:E18"/>
    <mergeCell ref="F14:F18"/>
    <mergeCell ref="N7:O7"/>
    <mergeCell ref="N8:N9"/>
    <mergeCell ref="A10:N10"/>
    <mergeCell ref="A11:N11"/>
    <mergeCell ref="B12:N12"/>
    <mergeCell ref="C13:N13"/>
    <mergeCell ref="L7:L9"/>
    <mergeCell ref="F7:F9"/>
    <mergeCell ref="G7:G9"/>
    <mergeCell ref="H7:H9"/>
    <mergeCell ref="I7:I9"/>
    <mergeCell ref="J7:J9"/>
    <mergeCell ref="K7:K9"/>
    <mergeCell ref="A7:A9"/>
    <mergeCell ref="B7:B9"/>
    <mergeCell ref="C7:C9"/>
    <mergeCell ref="D7:D9"/>
    <mergeCell ref="E7:E9"/>
  </mergeCells>
  <printOptions horizontalCentered="1"/>
  <pageMargins left="0.59055118110236227" right="0.19685039370078741" top="0.39370078740157483" bottom="0.19685039370078741" header="0" footer="0"/>
  <pageSetup paperSize="9" scale="70" orientation="portrait" r:id="rId1"/>
  <headerFooter alignWithMargins="0"/>
  <rowBreaks count="1" manualBreakCount="1">
    <brk id="47"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2018 MVP</vt:lpstr>
      <vt:lpstr>Lyginamasis variantas</vt:lpstr>
      <vt:lpstr>'2018 MVP'!Print_Area</vt:lpstr>
      <vt:lpstr>'Lyginamasis variantas'!Print_Area</vt:lpstr>
      <vt:lpstr>'2018 MVP'!Print_Titles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2018-07-30T13:52:07Z</cp:lastPrinted>
  <dcterms:created xsi:type="dcterms:W3CDTF">2007-07-27T10:32:34Z</dcterms:created>
  <dcterms:modified xsi:type="dcterms:W3CDTF">2018-11-06T09:34:12Z</dcterms:modified>
</cp:coreProperties>
</file>