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LUOSNIS\Kmsa\Strateginio planavimo skyrius\MVP PLANAI\2018 MVP\II KEITIMAS\Įsakymas intranetui\"/>
    </mc:Choice>
  </mc:AlternateContent>
  <bookViews>
    <workbookView xWindow="30" yWindow="885" windowWidth="15480" windowHeight="10500"/>
  </bookViews>
  <sheets>
    <sheet name="2018 MVP" sheetId="7" r:id="rId1"/>
    <sheet name="Lyginamasis variantas" sheetId="8" r:id="rId2"/>
  </sheets>
  <definedNames>
    <definedName name="_xlnm.Print_Area" localSheetId="0">'2018 MVP'!$A$1:$M$101</definedName>
    <definedName name="_xlnm.Print_Area" localSheetId="1">'Lyginamasis variantas'!$A$1:$O$95</definedName>
    <definedName name="_xlnm.Print_Titles" localSheetId="0">'2018 MVP'!$10:$12</definedName>
    <definedName name="_xlnm.Print_Titles" localSheetId="1">'Lyginamasis variantas'!$7:$9</definedName>
  </definedNames>
  <calcPr calcId="162913" fullPrecision="0"/>
</workbook>
</file>

<file path=xl/calcChain.xml><?xml version="1.0" encoding="utf-8"?>
<calcChain xmlns="http://schemas.openxmlformats.org/spreadsheetml/2006/main">
  <c r="M53" i="8" l="1"/>
  <c r="L75" i="8" l="1"/>
  <c r="L65" i="8" l="1"/>
  <c r="L59" i="8"/>
  <c r="K62" i="7" l="1"/>
  <c r="M65" i="8" l="1"/>
  <c r="M75" i="8" s="1"/>
  <c r="M94" i="8" l="1"/>
  <c r="M93" i="8"/>
  <c r="M92" i="8"/>
  <c r="M90" i="8"/>
  <c r="M89" i="8"/>
  <c r="M88" i="8"/>
  <c r="M87" i="8"/>
  <c r="M86" i="8"/>
  <c r="M85" i="8"/>
  <c r="L94" i="8" l="1"/>
  <c r="L93" i="8"/>
  <c r="L92" i="8"/>
  <c r="L90" i="8"/>
  <c r="L89" i="8"/>
  <c r="L88" i="8"/>
  <c r="L87" i="8"/>
  <c r="L86" i="8"/>
  <c r="L85" i="8"/>
  <c r="M74" i="8"/>
  <c r="M71" i="8"/>
  <c r="M54" i="8"/>
  <c r="M42" i="8"/>
  <c r="M22" i="8"/>
  <c r="M18" i="8"/>
  <c r="L18" i="8"/>
  <c r="L22" i="8"/>
  <c r="L42" i="8"/>
  <c r="L54" i="8"/>
  <c r="L55" i="8" s="1"/>
  <c r="L71" i="8"/>
  <c r="L74" i="8"/>
  <c r="L84" i="8" l="1"/>
  <c r="L83" i="8" s="1"/>
  <c r="M76" i="8"/>
  <c r="M55" i="8"/>
  <c r="M23" i="8"/>
  <c r="M56" i="8" s="1"/>
  <c r="L76" i="8"/>
  <c r="L23" i="8"/>
  <c r="L56" i="8" s="1"/>
  <c r="L77" i="8" l="1"/>
  <c r="M77" i="8"/>
  <c r="M84" i="8" l="1"/>
  <c r="M83" i="8" s="1"/>
  <c r="M91" i="8"/>
  <c r="M95" i="8" l="1"/>
  <c r="K94" i="8" l="1"/>
  <c r="K93" i="8"/>
  <c r="K92" i="8"/>
  <c r="K90" i="8"/>
  <c r="K89" i="8"/>
  <c r="K88" i="8"/>
  <c r="K87" i="8"/>
  <c r="K86" i="8"/>
  <c r="K85" i="8"/>
  <c r="K74" i="8"/>
  <c r="K71" i="8"/>
  <c r="K65" i="8"/>
  <c r="K75" i="8" s="1"/>
  <c r="K54" i="8"/>
  <c r="K42" i="8"/>
  <c r="K22" i="8"/>
  <c r="K18" i="8"/>
  <c r="K23" i="8" l="1"/>
  <c r="K56" i="8" s="1"/>
  <c r="K84" i="8"/>
  <c r="K83" i="8" s="1"/>
  <c r="K55" i="8"/>
  <c r="K91" i="8"/>
  <c r="K76" i="8"/>
  <c r="K57" i="7"/>
  <c r="K25" i="7"/>
  <c r="K77" i="8" l="1"/>
  <c r="K95" i="8"/>
  <c r="L91" i="8"/>
  <c r="K74" i="7"/>
  <c r="L95" i="8" l="1"/>
  <c r="K96" i="7"/>
  <c r="K93" i="7"/>
  <c r="K77" i="7" l="1"/>
  <c r="K88" i="7" l="1"/>
  <c r="K21" i="7"/>
  <c r="K26" i="7" s="1"/>
  <c r="K68" i="7"/>
  <c r="K78" i="7" s="1"/>
  <c r="K45" i="7"/>
  <c r="K58" i="7" s="1"/>
  <c r="K95" i="7" l="1"/>
  <c r="K90" i="7"/>
  <c r="K91" i="7" l="1"/>
  <c r="K89" i="7"/>
  <c r="K97" i="7" l="1"/>
  <c r="K94" i="7" s="1"/>
  <c r="K92" i="7"/>
  <c r="K87" i="7" s="1"/>
  <c r="K86" i="7" s="1"/>
  <c r="K98" i="7" l="1"/>
  <c r="K59" i="7"/>
  <c r="K79" i="7"/>
  <c r="K80" i="7" l="1"/>
</calcChain>
</file>

<file path=xl/comments1.xml><?xml version="1.0" encoding="utf-8"?>
<comments xmlns="http://schemas.openxmlformats.org/spreadsheetml/2006/main">
  <authors>
    <author>Audra Cepiene</author>
  </authors>
  <commentList>
    <comment ref="F17" authorId="0" shapeId="0">
      <text>
        <r>
          <rPr>
            <b/>
            <sz val="9"/>
            <color indexed="81"/>
            <rFont val="Tahoma"/>
            <family val="2"/>
            <charset val="186"/>
          </rPr>
          <t>3.2.2.3</t>
        </r>
        <r>
          <rPr>
            <sz val="9"/>
            <color indexed="81"/>
            <rFont val="Tahoma"/>
            <family val="2"/>
            <charset val="186"/>
          </rPr>
          <t xml:space="preserve">
Skatinti laivais keliaujančių turistų pritraukimą į Klaipėdos miestą</t>
        </r>
      </text>
    </comment>
    <comment ref="E22" authorId="0" shapeId="0">
      <text>
        <r>
          <rPr>
            <sz val="9"/>
            <color indexed="81"/>
            <rFont val="Tahoma"/>
            <family val="2"/>
            <charset val="186"/>
          </rPr>
          <t xml:space="preserve">Sprendimo projektas parengtas siekiant laiku vertinimui pateikti siūlomo projekto paraišką pagal </t>
        </r>
        <r>
          <rPr>
            <b/>
            <sz val="9"/>
            <color indexed="81"/>
            <rFont val="Tahoma"/>
            <family val="2"/>
            <charset val="186"/>
          </rPr>
          <t xml:space="preserve">Pietų Baltijos bendradarbiavimo per </t>
        </r>
        <r>
          <rPr>
            <sz val="9"/>
            <color indexed="81"/>
            <rFont val="Tahoma"/>
            <family val="2"/>
            <charset val="186"/>
          </rPr>
          <t>sieną programos kvietimą teikti paraiškas. Paraiškų teikimo terminas – 2015 m. gruodžio 18 d. Paraiškų vertinimo būdas – konkursinis.</t>
        </r>
      </text>
    </comment>
    <comment ref="F22" authorId="0" shapeId="0">
      <text>
        <r>
          <rPr>
            <b/>
            <sz val="9"/>
            <color indexed="81"/>
            <rFont val="Tahoma"/>
            <family val="2"/>
            <charset val="186"/>
          </rPr>
          <t xml:space="preserve">3.2.2.3
</t>
        </r>
        <r>
          <rPr>
            <sz val="9"/>
            <color indexed="81"/>
            <rFont val="Tahoma"/>
            <family val="2"/>
            <charset val="186"/>
          </rPr>
          <t>Skatinti laivais keliaujančių turistų pritraukimą į Klaipėdos miestą</t>
        </r>
      </text>
    </comment>
    <comment ref="F28" authorId="0" shapeId="0">
      <text>
        <r>
          <rPr>
            <b/>
            <sz val="9"/>
            <color indexed="81"/>
            <rFont val="Tahoma"/>
            <family val="2"/>
            <charset val="186"/>
          </rPr>
          <t>KSP 3.2.3.2. Į</t>
        </r>
        <r>
          <rPr>
            <sz val="9"/>
            <color indexed="81"/>
            <rFont val="Tahoma"/>
            <family val="2"/>
            <charset val="186"/>
          </rPr>
          <t xml:space="preserve">gyvendinti tikslines jūrinio turizmo rinkodaros priemones; </t>
        </r>
        <r>
          <rPr>
            <b/>
            <sz val="9"/>
            <color indexed="81"/>
            <rFont val="Tahoma"/>
            <family val="2"/>
            <charset val="186"/>
          </rPr>
          <t>KSP 3.2.3.3.</t>
        </r>
        <r>
          <rPr>
            <sz val="9"/>
            <color indexed="81"/>
            <rFont val="Tahoma"/>
            <family val="2"/>
            <charset val="186"/>
          </rPr>
          <t>Pristatyti Klaipėdos miesto turizmo galimybes tarptautinėse parodose ir kituose renginiuose bendradarbiaujant su regiono savivaldybėmis</t>
        </r>
      </text>
    </comment>
    <comment ref="L31" authorId="0" shapeId="0">
      <text>
        <r>
          <rPr>
            <sz val="9"/>
            <color indexed="81"/>
            <rFont val="Tahoma"/>
            <family val="2"/>
            <charset val="186"/>
          </rPr>
          <t xml:space="preserve">(CONVENE, ADVENTURE),  miestų šventės (Sostinės dienos Vilniuje, Hansa šventė Kaune, Jūros šventė Klaipėdoje), </t>
        </r>
      </text>
    </comment>
    <comment ref="E32" authorId="0" shapeId="0">
      <text>
        <r>
          <rPr>
            <sz val="9"/>
            <color indexed="81"/>
            <rFont val="Tahoma"/>
            <family val="2"/>
            <charset val="186"/>
          </rPr>
          <t xml:space="preserve">
Pagal 2017-09-12 sutartį Nr. J9-1887 piemonė vykdoma iki 2019-12-31. Bendra sutarties vertė - 235.911,52 Eur. Atitinkamai 2017 - 63,8 eur, 2018 - 86,1, 2019 - 86,1</t>
        </r>
      </text>
    </comment>
    <comment ref="F32" authorId="0" shapeId="0">
      <text>
        <r>
          <rPr>
            <b/>
            <sz val="9"/>
            <color indexed="81"/>
            <rFont val="Tahoma"/>
            <family val="2"/>
            <charset val="186"/>
          </rPr>
          <t>KSP 3.2.3.1</t>
        </r>
        <r>
          <rPr>
            <sz val="9"/>
            <color indexed="81"/>
            <rFont val="Tahoma"/>
            <family val="2"/>
            <charset val="186"/>
          </rPr>
          <t xml:space="preserve">
Periodiškai rengti, leisti ir platinti Klaipėdą ir jos turizmo produktus (įtraukiant ir svarbiausius Klaipėdos regiono turizmo produktus) pristatančius leidinius, skirtus tikslinėms teritorijoms</t>
        </r>
      </text>
    </comment>
    <comment ref="L41" authorId="0" shapeId="0">
      <text>
        <r>
          <rPr>
            <sz val="9"/>
            <color indexed="81"/>
            <rFont val="Tahoma"/>
            <family val="2"/>
            <charset val="186"/>
          </rPr>
          <t>2 interaktyvios/mobilios parodų priemonės: sensorinis dviratis su Klaipėdos m. interaktyviu žemėlapiu ir vaizdais; sensorinis rinkos tyrimo prietaisas, matuojantis parodų dalyvių pasitenkinimo lygį matomais virtualiais vaizdais. - vidutiniškai 10,0 eur/vnt.</t>
        </r>
      </text>
    </comment>
    <comment ref="F46" authorId="0" shapeId="0">
      <text>
        <r>
          <rPr>
            <b/>
            <sz val="9"/>
            <color indexed="81"/>
            <rFont val="Tahoma"/>
            <family val="2"/>
            <charset val="186"/>
          </rPr>
          <t>KSP 3.2.3.2. Į</t>
        </r>
        <r>
          <rPr>
            <sz val="9"/>
            <color indexed="81"/>
            <rFont val="Tahoma"/>
            <family val="2"/>
            <charset val="186"/>
          </rPr>
          <t xml:space="preserve">gyvendinti tikslines jūrinio turizmo rinkodaros priemones; </t>
        </r>
        <r>
          <rPr>
            <sz val="9"/>
            <color indexed="81"/>
            <rFont val="Tahoma"/>
            <family val="2"/>
            <charset val="186"/>
          </rPr>
          <t>regiono savivaldybėmis</t>
        </r>
      </text>
    </comment>
    <comment ref="E47" authorId="0" shapeId="0">
      <text>
        <r>
          <rPr>
            <sz val="9"/>
            <color indexed="81"/>
            <rFont val="Tahoma"/>
            <family val="2"/>
            <charset val="186"/>
          </rPr>
          <t xml:space="preserve">Paraiškos pateikimas, vertinimas ir sprendimo dėl projekto finansavimo priėmimas atliekamas pagal Lietuvos Respublikos ūkio ministro 2015 m. gruodžio 11 d. įsakymą Nr. 4-789 </t>
        </r>
        <r>
          <rPr>
            <b/>
            <sz val="9"/>
            <color indexed="81"/>
            <rFont val="Tahoma"/>
            <family val="2"/>
            <charset val="186"/>
          </rPr>
          <t xml:space="preserve">„2014–2020 metų Europos Sąjungos fondų investicijų veiksmų programos 5 prioriteto </t>
        </r>
        <r>
          <rPr>
            <sz val="9"/>
            <color indexed="81"/>
            <rFont val="Tahoma"/>
            <family val="2"/>
            <charset val="186"/>
          </rPr>
          <t xml:space="preserve">„Aplinkosauga, gamtos išteklių darnus naudojimas ir prisitaikymas prie klimato kaitos“ priemonės Nr. 05.4.1-LVPA-K-808 „Prioritetinių turizmo plėtros regionų e-rinkodara“ projektų finansavimo sąlygų aprašas Nr. 1. Paraiškų teikimo terminas – 2016 m. kovo 14 d. Paraiškų vertinimo būdas – konkursinis.
</t>
        </r>
        <r>
          <rPr>
            <b/>
            <sz val="9"/>
            <color indexed="81"/>
            <rFont val="Tahoma"/>
            <family val="2"/>
            <charset val="186"/>
          </rPr>
          <t xml:space="preserve">Planuojami viešinti objektai </t>
        </r>
        <r>
          <rPr>
            <sz val="9"/>
            <color indexed="81"/>
            <rFont val="Tahoma"/>
            <family val="2"/>
            <charset val="186"/>
          </rPr>
          <t xml:space="preserve">Klaipėdos mieste: istoriniai architektūros paminklai: Klaipėdos pilies ir bastionų kompleksas, Klaipėdos piliavietė, Bastionų kompleksas (Jono kalnelis, Gelderno bastionas), Neringos fortas vad. Kopgalio; gamtos ir istorijos paveldo objektai - Žardės, Kuncų piliakalnis su gyvenviete, Purmalių piliakalnis; taip pat - Antrąjį  pasaulinį karą menantys istoriniai reliktai - Sovietų Sąjungos karių palaidojimo vieta, Karo laikų slėptuvės, Gynybinis žiedas ir jį sudarantys bunkeriai. </t>
        </r>
      </text>
    </comment>
    <comment ref="L47" authorId="0" shapeId="0">
      <text>
        <r>
          <rPr>
            <sz val="9"/>
            <color indexed="81"/>
            <rFont val="Tahoma"/>
            <family val="2"/>
            <charset val="186"/>
          </rPr>
          <t>interneto svetainės sukūrimas, rinkodara socialiniuose tinkluose, mobili rinkodara, videoreklama internete, el. leidiniai, 3D turai, audiogidai, nuotraukos ir pan.</t>
        </r>
      </text>
    </comment>
    <comment ref="L48" authorId="0" shapeId="0">
      <text>
        <r>
          <rPr>
            <sz val="9"/>
            <color indexed="81"/>
            <rFont val="Tahoma"/>
            <family val="2"/>
            <charset val="186"/>
          </rPr>
          <t>Klaipėdos pilies ir bastionų kompleksas, Klaipėdos piliavietė, Bastionų kompleksas (Jono kalnelis, Gelderno bastionas), Neringos fortas, vadinamas Kopgaliu, Žardės, Kuncų piliakalnis su gyvenviete, Purmalių piliakalnis, Sovietų Sąjungos karių palaidojimo vieta, karo laikų slėptuvės, gynybinis žiedas ir jį sudarantys bunkeriai</t>
        </r>
      </text>
    </comment>
    <comment ref="E49" authorId="0" shapeId="0">
      <text>
        <r>
          <rPr>
            <sz val="9"/>
            <color indexed="81"/>
            <rFont val="Tahoma"/>
            <family val="2"/>
            <charset val="186"/>
          </rPr>
          <t xml:space="preserve"> rojekto „Pažink Vakarų krantą“ partnerio teisėmis pagal 2014–2020 metų Europos Sąjungos fondų investicijų veiksmų programos 5 prioriteto „Aplinkosauga, gamtos išteklių darnus naudojimas ir prisitaikymas prie klimato kaitos“ priemonės Nr. 05.4.1-LVPA-K-808 „Prioritetinių turizmo plėtros regionų e-rinkodara“ ir pasirašyti jungtinės veiklos sutartį tarp Klaipėdos, Kretingos, Šilutės rajono, Neringos, Palangos, Klaipėdos miestų savivaldybių. 
 Priemonės tikslas – didinti kultūros ir gamtos paveldo objektų, esančių prioritetiniuose turizmo plėtros regionuose, lankomumą ir žinomumą elektroninės rinkodaros priemonėmis. Finansuojamos veiklos – kultūros ir gamtos paveldo objektų e. rinkodara prioritetiniuose turizmo plėtros regionuose
</t>
        </r>
      </text>
    </comment>
    <comment ref="L49" authorId="0" shapeId="0">
      <text>
        <r>
          <rPr>
            <sz val="9"/>
            <color indexed="81"/>
            <rFont val="Tahoma"/>
            <family val="2"/>
            <charset val="186"/>
          </rPr>
          <t>2016-03-24 sutartis Nr. J9-477, galioja iki 2019-12-31.  Sumos pakoreguotos pagal 2016-12-16 el. laišką iš Projekto vadovo.</t>
        </r>
      </text>
    </comment>
    <comment ref="E51" authorId="0" shapeId="0">
      <text>
        <r>
          <rPr>
            <sz val="9"/>
            <color indexed="81"/>
            <rFont val="Tahoma"/>
            <family val="2"/>
            <charset val="186"/>
          </rPr>
          <t xml:space="preserve">Klaipėdos miesto strateginiame 2017–2019 m. veiklos plane Subalansuoto turizmo skatinimo ir vystymo programoje (02) numatyti naują priemonę </t>
        </r>
        <r>
          <rPr>
            <b/>
            <sz val="9"/>
            <color indexed="81"/>
            <rFont val="Tahoma"/>
            <family val="2"/>
            <charset val="186"/>
          </rPr>
          <t>„Baltijos jūros turizmo centras“</t>
        </r>
        <r>
          <rPr>
            <sz val="9"/>
            <color indexed="81"/>
            <rFont val="Tahoma"/>
            <family val="2"/>
            <charset val="186"/>
          </rPr>
          <t xml:space="preserve"> įgyvendinti ir finansavimą – 15 % asociacijai „Klaipėdos regionas“ tenkančių tinkamų finansuoti projekto išlaidų ir 85 % projekto veikloms vykdyti (2016 m sausio 28 d. sprendimas Nr. T2-11).
Klaipėdos regiono savivaldybių (7 savivaldybės: Klaipėdos miesto savivaldybės, Neringos miesto savivaldybės, Palangos miesto savivaldybės, Klaipėdos rajono savivaldybės, Kretingos rajono savivaldybės, Skuodo rajono savivaldybės, Šilutės rajono savivaldybės) finansinis indėlis </t>
        </r>
      </text>
    </comment>
    <comment ref="L56" authorId="0" shapeId="0">
      <text>
        <r>
          <rPr>
            <sz val="9"/>
            <color indexed="81"/>
            <rFont val="Tahoma"/>
            <family val="2"/>
            <charset val="186"/>
          </rPr>
          <t>(iš viso 25 ženklinimo infrastruktūros objektai: 1 vnt.-bareljefinė 3D plokštė/ žemėlapis; 8 vnt.-informaciniai stendai žmonėms su regos negalia, didesniu šriftu ir brailio raštu; 16 vnt.-nurodomieji krypties ženklai neįgaliesiems)</t>
        </r>
      </text>
    </comment>
    <comment ref="F63" authorId="0" shapeId="0">
      <text>
        <r>
          <rPr>
            <b/>
            <sz val="9"/>
            <color indexed="81"/>
            <rFont val="Tahoma"/>
            <family val="2"/>
            <charset val="186"/>
          </rPr>
          <t>3.2.1.1.</t>
        </r>
        <r>
          <rPr>
            <sz val="9"/>
            <color indexed="81"/>
            <rFont val="Tahoma"/>
            <family val="2"/>
            <charset val="186"/>
          </rPr>
          <t xml:space="preserve">
Atkurti Klaipėdos piliavietę bei pritaikyti kultūros ir turizmo poreikiams</t>
        </r>
      </text>
    </comment>
    <comment ref="F70" authorId="0" shapeId="0">
      <text>
        <r>
          <rPr>
            <b/>
            <sz val="9"/>
            <color indexed="81"/>
            <rFont val="Tahoma"/>
            <family val="2"/>
            <charset val="186"/>
          </rPr>
          <t>3.2.1.7</t>
        </r>
        <r>
          <rPr>
            <sz val="9"/>
            <color indexed="81"/>
            <rFont val="Tahoma"/>
            <family val="2"/>
            <charset val="186"/>
          </rPr>
          <t xml:space="preserve">
Sutvarkyti senamiesčio ir istorinės miesto dalies reprezentacinių viešųjų erdvių (Teatro, Turgaus, Atgimimo aikščių, Ferdinando ir kitų skverų) infrastruktūrą pritaikant jas turizmo reikmėms bei renginiams </t>
        </r>
      </text>
    </comment>
    <comment ref="J73" authorId="0" shapeId="0">
      <text>
        <r>
          <rPr>
            <sz val="9"/>
            <color indexed="81"/>
            <rFont val="Tahoma"/>
            <family val="2"/>
            <charset val="186"/>
          </rPr>
          <t xml:space="preserve">Jono kalnelio KT lėšos yra:
Gautos 16 lėšos į IED b/s 10.262,96 EUR už 2014 m. sutartį su UAB V.Paulius &amp; Associates
</t>
        </r>
      </text>
    </comment>
    <comment ref="F76" authorId="0" shapeId="0">
      <text>
        <r>
          <rPr>
            <b/>
            <sz val="9"/>
            <color indexed="81"/>
            <rFont val="Tahoma"/>
            <family val="2"/>
            <charset val="186"/>
          </rPr>
          <t>3.2.1.3.</t>
        </r>
        <r>
          <rPr>
            <sz val="9"/>
            <color indexed="81"/>
            <rFont val="Tahoma"/>
            <family val="2"/>
            <charset val="186"/>
          </rPr>
          <t xml:space="preserve">
Įrengti turizmo infrastruktūrą Smiltynėje, Antrojoje Melnragėje, Giruliuose </t>
        </r>
      </text>
    </comment>
    <comment ref="K87" authorId="0" shapeId="0">
      <text>
        <r>
          <rPr>
            <b/>
            <sz val="9"/>
            <color indexed="81"/>
            <rFont val="Tahoma"/>
            <charset val="1"/>
          </rPr>
          <t>2223,7</t>
        </r>
        <r>
          <rPr>
            <sz val="9"/>
            <color indexed="81"/>
            <rFont val="Tahoma"/>
            <charset val="1"/>
          </rPr>
          <t xml:space="preserve">
</t>
        </r>
      </text>
    </comment>
  </commentList>
</comments>
</file>

<file path=xl/comments2.xml><?xml version="1.0" encoding="utf-8"?>
<comments xmlns="http://schemas.openxmlformats.org/spreadsheetml/2006/main">
  <authors>
    <author>Audra Cepiene</author>
  </authors>
  <commentList>
    <comment ref="F14" authorId="0" shapeId="0">
      <text>
        <r>
          <rPr>
            <b/>
            <sz val="9"/>
            <color indexed="81"/>
            <rFont val="Tahoma"/>
            <family val="2"/>
            <charset val="186"/>
          </rPr>
          <t>3.2.2.3</t>
        </r>
        <r>
          <rPr>
            <sz val="9"/>
            <color indexed="81"/>
            <rFont val="Tahoma"/>
            <family val="2"/>
            <charset val="186"/>
          </rPr>
          <t xml:space="preserve">
Skatinti laivais keliaujančių turistų pritraukimą į Klaipėdos miestą</t>
        </r>
      </text>
    </comment>
    <comment ref="E19" authorId="0" shapeId="0">
      <text>
        <r>
          <rPr>
            <sz val="9"/>
            <color indexed="81"/>
            <rFont val="Tahoma"/>
            <family val="2"/>
            <charset val="186"/>
          </rPr>
          <t xml:space="preserve">Sprendimo projektas parengtas siekiant laiku vertinimui pateikti siūlomo projekto paraišką pagal </t>
        </r>
        <r>
          <rPr>
            <b/>
            <sz val="9"/>
            <color indexed="81"/>
            <rFont val="Tahoma"/>
            <family val="2"/>
            <charset val="186"/>
          </rPr>
          <t xml:space="preserve">Pietų Baltijos bendradarbiavimo per </t>
        </r>
        <r>
          <rPr>
            <sz val="9"/>
            <color indexed="81"/>
            <rFont val="Tahoma"/>
            <family val="2"/>
            <charset val="186"/>
          </rPr>
          <t>sieną programos kvietimą teikti paraiškas. Paraiškų teikimo terminas – 2015 m. gruodžio 18 d. Paraiškų vertinimo būdas – konkursinis.</t>
        </r>
      </text>
    </comment>
    <comment ref="F19" authorId="0" shapeId="0">
      <text>
        <r>
          <rPr>
            <b/>
            <sz val="9"/>
            <color indexed="81"/>
            <rFont val="Tahoma"/>
            <family val="2"/>
            <charset val="186"/>
          </rPr>
          <t xml:space="preserve">3.2.2.3
</t>
        </r>
        <r>
          <rPr>
            <sz val="9"/>
            <color indexed="81"/>
            <rFont val="Tahoma"/>
            <family val="2"/>
            <charset val="186"/>
          </rPr>
          <t>Skatinti laivais keliaujančių turistų pritraukimą į Klaipėdos miestą</t>
        </r>
      </text>
    </comment>
    <comment ref="F25" authorId="0" shapeId="0">
      <text>
        <r>
          <rPr>
            <b/>
            <sz val="9"/>
            <color indexed="81"/>
            <rFont val="Tahoma"/>
            <family val="2"/>
            <charset val="186"/>
          </rPr>
          <t>KSP 3.2.3.2. Į</t>
        </r>
        <r>
          <rPr>
            <sz val="9"/>
            <color indexed="81"/>
            <rFont val="Tahoma"/>
            <family val="2"/>
            <charset val="186"/>
          </rPr>
          <t xml:space="preserve">gyvendinti tikslines jūrinio turizmo rinkodaros priemones; </t>
        </r>
        <r>
          <rPr>
            <b/>
            <sz val="9"/>
            <color indexed="81"/>
            <rFont val="Tahoma"/>
            <family val="2"/>
            <charset val="186"/>
          </rPr>
          <t>KSP 3.2.3.3.</t>
        </r>
        <r>
          <rPr>
            <sz val="9"/>
            <color indexed="81"/>
            <rFont val="Tahoma"/>
            <family val="2"/>
            <charset val="186"/>
          </rPr>
          <t>Pristatyti Klaipėdos miesto turizmo galimybes tarptautinėse parodose ir kituose renginiuose bendradarbiaujant su regiono savivaldybėmis</t>
        </r>
      </text>
    </comment>
    <comment ref="N28" authorId="0" shapeId="0">
      <text>
        <r>
          <rPr>
            <sz val="9"/>
            <color indexed="81"/>
            <rFont val="Tahoma"/>
            <family val="2"/>
            <charset val="186"/>
          </rPr>
          <t xml:space="preserve">(CONVENE, ADVENTURE),  miestų šventės (Sostinės dienos Vilniuje, Hansa šventė Kaune, Jūros šventė Klaipėdoje), </t>
        </r>
      </text>
    </comment>
    <comment ref="E29" authorId="0" shapeId="0">
      <text>
        <r>
          <rPr>
            <sz val="9"/>
            <color indexed="81"/>
            <rFont val="Tahoma"/>
            <family val="2"/>
            <charset val="186"/>
          </rPr>
          <t xml:space="preserve">
Pagal 2017-09-12 sutartį Nr. J9-1887 piemonė vykdoma iki 2019-12-31. Bendra sutarties vertė - 235.911,52 Eur. Atitinkamai 2017 - 63,8 eur, 2018 - 86,1, 2019 - 86,1</t>
        </r>
      </text>
    </comment>
    <comment ref="F29" authorId="0" shapeId="0">
      <text>
        <r>
          <rPr>
            <b/>
            <sz val="9"/>
            <color indexed="81"/>
            <rFont val="Tahoma"/>
            <family val="2"/>
            <charset val="186"/>
          </rPr>
          <t>KSP 3.2.3.1</t>
        </r>
        <r>
          <rPr>
            <sz val="9"/>
            <color indexed="81"/>
            <rFont val="Tahoma"/>
            <family val="2"/>
            <charset val="186"/>
          </rPr>
          <t xml:space="preserve">
Periodiškai rengti, leisti ir platinti Klaipėdą ir jos turizmo produktus (įtraukiant ir svarbiausius Klaipėdos regiono turizmo produktus) pristatančius leidinius, skirtus tikslinėms teritorijoms</t>
        </r>
      </text>
    </comment>
    <comment ref="N38" authorId="0" shapeId="0">
      <text>
        <r>
          <rPr>
            <sz val="9"/>
            <color indexed="81"/>
            <rFont val="Tahoma"/>
            <family val="2"/>
            <charset val="186"/>
          </rPr>
          <t>2 interaktyvios/mobilios parodų priemonės: sensorinis dviratis su Klaipėdos m. interaktyviu žemėlapiu ir vaizdais; sensorinis rinkos tyrimo prietaisas, matuojantis parodų dalyvių pasitenkinimo lygį matomais virtualiais vaizdais. - vidutiniškai 10,0 eur/vnt.</t>
        </r>
      </text>
    </comment>
    <comment ref="F43" authorId="0" shapeId="0">
      <text>
        <r>
          <rPr>
            <b/>
            <sz val="9"/>
            <color indexed="81"/>
            <rFont val="Tahoma"/>
            <family val="2"/>
            <charset val="186"/>
          </rPr>
          <t>KSP 3.2.3.2. Į</t>
        </r>
        <r>
          <rPr>
            <sz val="9"/>
            <color indexed="81"/>
            <rFont val="Tahoma"/>
            <family val="2"/>
            <charset val="186"/>
          </rPr>
          <t xml:space="preserve">gyvendinti tikslines jūrinio turizmo rinkodaros priemones; </t>
        </r>
        <r>
          <rPr>
            <sz val="9"/>
            <color indexed="81"/>
            <rFont val="Tahoma"/>
            <family val="2"/>
            <charset val="186"/>
          </rPr>
          <t>regiono savivaldybėmis</t>
        </r>
      </text>
    </comment>
    <comment ref="E44" authorId="0" shapeId="0">
      <text>
        <r>
          <rPr>
            <sz val="9"/>
            <color indexed="81"/>
            <rFont val="Tahoma"/>
            <family val="2"/>
            <charset val="186"/>
          </rPr>
          <t xml:space="preserve">Paraiškos pateikimas, vertinimas ir sprendimo dėl projekto finansavimo priėmimas atliekamas pagal Lietuvos Respublikos ūkio ministro 2015 m. gruodžio 11 d. įsakymą Nr. 4-789 </t>
        </r>
        <r>
          <rPr>
            <b/>
            <sz val="9"/>
            <color indexed="81"/>
            <rFont val="Tahoma"/>
            <family val="2"/>
            <charset val="186"/>
          </rPr>
          <t xml:space="preserve">„2014–2020 metų Europos Sąjungos fondų investicijų veiksmų programos 5 prioriteto </t>
        </r>
        <r>
          <rPr>
            <sz val="9"/>
            <color indexed="81"/>
            <rFont val="Tahoma"/>
            <family val="2"/>
            <charset val="186"/>
          </rPr>
          <t xml:space="preserve">„Aplinkosauga, gamtos išteklių darnus naudojimas ir prisitaikymas prie klimato kaitos“ priemonės Nr. 05.4.1-LVPA-K-808 „Prioritetinių turizmo plėtros regionų e-rinkodara“ projektų finansavimo sąlygų aprašas Nr. 1. Paraiškų teikimo terminas – 2016 m. kovo 14 d. Paraiškų vertinimo būdas – konkursinis.
</t>
        </r>
        <r>
          <rPr>
            <b/>
            <sz val="9"/>
            <color indexed="81"/>
            <rFont val="Tahoma"/>
            <family val="2"/>
            <charset val="186"/>
          </rPr>
          <t xml:space="preserve">Planuojami viešinti objektai </t>
        </r>
        <r>
          <rPr>
            <sz val="9"/>
            <color indexed="81"/>
            <rFont val="Tahoma"/>
            <family val="2"/>
            <charset val="186"/>
          </rPr>
          <t xml:space="preserve">Klaipėdos mieste: istoriniai architektūros paminklai: Klaipėdos pilies ir bastionų kompleksas, Klaipėdos piliavietė, Bastionų kompleksas (Jono kalnelis, Gelderno bastionas), Neringos fortas vad. Kopgalio; gamtos ir istorijos paveldo objektai - Žardės, Kuncų piliakalnis su gyvenviete, Purmalių piliakalnis; taip pat - Antrąjį  pasaulinį karą menantys istoriniai reliktai - Sovietų Sąjungos karių palaidojimo vieta, Karo laikų slėptuvės, Gynybinis žiedas ir jį sudarantys bunkeriai. </t>
        </r>
      </text>
    </comment>
    <comment ref="N44" authorId="0" shapeId="0">
      <text>
        <r>
          <rPr>
            <sz val="9"/>
            <color indexed="81"/>
            <rFont val="Tahoma"/>
            <family val="2"/>
            <charset val="186"/>
          </rPr>
          <t>interneto svetainės sukūrimas, rinkodara socialiniuose tinkluose, mobili rinkodara, videoreklama internete, el. leidiniai, 3D turai, audiogidai, nuotraukos ir pan.</t>
        </r>
      </text>
    </comment>
    <comment ref="N45" authorId="0" shapeId="0">
      <text>
        <r>
          <rPr>
            <sz val="9"/>
            <color indexed="81"/>
            <rFont val="Tahoma"/>
            <family val="2"/>
            <charset val="186"/>
          </rPr>
          <t>Klaipėdos pilies ir bastionų kompleksas, Klaipėdos piliavietė, Bastionų kompleksas (Jono kalnelis, Gelderno bastionas), Neringos fortas, vadinamas Kopgaliu, Žardės, Kuncų piliakalnis su gyvenviete, Purmalių piliakalnis, Sovietų Sąjungos karių palaidojimo vieta, karo laikų slėptuvės, gynybinis žiedas ir jį sudarantys bunkeriai</t>
        </r>
      </text>
    </comment>
    <comment ref="E46" authorId="0" shapeId="0">
      <text>
        <r>
          <rPr>
            <sz val="9"/>
            <color indexed="81"/>
            <rFont val="Tahoma"/>
            <family val="2"/>
            <charset val="186"/>
          </rPr>
          <t xml:space="preserve"> rojekto „Pažink Vakarų krantą“ partnerio teisėmis pagal 2014–2020 metų Europos Sąjungos fondų investicijų veiksmų programos 5 prioriteto „Aplinkosauga, gamtos išteklių darnus naudojimas ir prisitaikymas prie klimato kaitos“ priemonės Nr. 05.4.1-LVPA-K-808 „Prioritetinių turizmo plėtros regionų e-rinkodara“ ir pasirašyti jungtinės veiklos sutartį tarp Klaipėdos, Kretingos, Šilutės rajono, Neringos, Palangos, Klaipėdos miestų savivaldybių. 
 Priemonės tikslas – didinti kultūros ir gamtos paveldo objektų, esančių prioritetiniuose turizmo plėtros regionuose, lankomumą ir žinomumą elektroninės rinkodaros priemonėmis. Finansuojamos veiklos – kultūros ir gamtos paveldo objektų e. rinkodara prioritetiniuose turizmo plėtros regionuose
</t>
        </r>
      </text>
    </comment>
    <comment ref="N46" authorId="0" shapeId="0">
      <text>
        <r>
          <rPr>
            <sz val="9"/>
            <color indexed="81"/>
            <rFont val="Tahoma"/>
            <family val="2"/>
            <charset val="186"/>
          </rPr>
          <t>2016-03-24 sutartis Nr. J9-477, galioja iki 2019-12-31.  Sumos pakoreguotos pagal 2016-12-16 el. laišką iš Projekto vadovo.</t>
        </r>
      </text>
    </comment>
    <comment ref="E48" authorId="0" shapeId="0">
      <text>
        <r>
          <rPr>
            <sz val="9"/>
            <color indexed="81"/>
            <rFont val="Tahoma"/>
            <family val="2"/>
            <charset val="186"/>
          </rPr>
          <t xml:space="preserve">Klaipėdos miesto strateginiame 2017–2019 m. veiklos plane Subalansuoto turizmo skatinimo ir vystymo programoje (02) numatyti naują priemonę </t>
        </r>
        <r>
          <rPr>
            <b/>
            <sz val="9"/>
            <color indexed="81"/>
            <rFont val="Tahoma"/>
            <family val="2"/>
            <charset val="186"/>
          </rPr>
          <t>„Baltijos jūros turizmo centras“</t>
        </r>
        <r>
          <rPr>
            <sz val="9"/>
            <color indexed="81"/>
            <rFont val="Tahoma"/>
            <family val="2"/>
            <charset val="186"/>
          </rPr>
          <t xml:space="preserve"> įgyvendinti ir finansavimą – 15 % asociacijai „Klaipėdos regionas“ tenkančių tinkamų finansuoti projekto išlaidų ir 85 % projekto veikloms vykdyti (2016 m sausio 28 d. sprendimas Nr. T2-11).
Klaipėdos regiono savivaldybių (7 savivaldybės: Klaipėdos miesto savivaldybės, Neringos miesto savivaldybės, Palangos miesto savivaldybės, Klaipėdos rajono savivaldybės, Kretingos rajono savivaldybės, Skuodo rajono savivaldybės, Šilutės rajono savivaldybės) finansinis indėlis </t>
        </r>
      </text>
    </comment>
    <comment ref="N53" authorId="0" shapeId="0">
      <text>
        <r>
          <rPr>
            <sz val="9"/>
            <color indexed="81"/>
            <rFont val="Tahoma"/>
            <family val="2"/>
            <charset val="186"/>
          </rPr>
          <t>(iš viso 25 ženklinimo infrastruktūros objektai: 1 vnt.-bareljefinė 3D plokštė/ žemėlapis; 8 vnt.-informaciniai stendai žmonėms su regos negalia, didesniu šriftu ir brailio raštu; 16 vnt.-nurodomieji krypties ženklai neįgaliesiems)</t>
        </r>
      </text>
    </comment>
    <comment ref="F60" authorId="0" shapeId="0">
      <text>
        <r>
          <rPr>
            <b/>
            <sz val="9"/>
            <color indexed="81"/>
            <rFont val="Tahoma"/>
            <family val="2"/>
            <charset val="186"/>
          </rPr>
          <t>3.2.1.1.</t>
        </r>
        <r>
          <rPr>
            <sz val="9"/>
            <color indexed="81"/>
            <rFont val="Tahoma"/>
            <family val="2"/>
            <charset val="186"/>
          </rPr>
          <t xml:space="preserve">
Atkurti Klaipėdos piliavietę bei pritaikyti kultūros ir turizmo poreikiams</t>
        </r>
      </text>
    </comment>
    <comment ref="F67" authorId="0" shapeId="0">
      <text>
        <r>
          <rPr>
            <b/>
            <sz val="9"/>
            <color indexed="81"/>
            <rFont val="Tahoma"/>
            <family val="2"/>
            <charset val="186"/>
          </rPr>
          <t>3.2.1.7</t>
        </r>
        <r>
          <rPr>
            <sz val="9"/>
            <color indexed="81"/>
            <rFont val="Tahoma"/>
            <family val="2"/>
            <charset val="186"/>
          </rPr>
          <t xml:space="preserve">
Sutvarkyti senamiesčio ir istorinės miesto dalies reprezentacinių viešųjų erdvių (Teatro, Turgaus, Atgimimo aikščių, Ferdinando ir kitų skverų) infrastruktūrą pritaikant jas turizmo reikmėms bei renginiams </t>
        </r>
      </text>
    </comment>
    <comment ref="J70" authorId="0" shapeId="0">
      <text>
        <r>
          <rPr>
            <sz val="9"/>
            <color indexed="81"/>
            <rFont val="Tahoma"/>
            <family val="2"/>
            <charset val="186"/>
          </rPr>
          <t xml:space="preserve">Jono kalnelio KT lėšos yra:
Gautos 16 lėšos į IED b/s 10.262,96 EUR už 2014 m. sutartį su UAB V.Paulius &amp; Associates
</t>
        </r>
      </text>
    </comment>
    <comment ref="F73" authorId="0" shapeId="0">
      <text>
        <r>
          <rPr>
            <b/>
            <sz val="9"/>
            <color indexed="81"/>
            <rFont val="Tahoma"/>
            <family val="2"/>
            <charset val="186"/>
          </rPr>
          <t>3.2.1.3.</t>
        </r>
        <r>
          <rPr>
            <sz val="9"/>
            <color indexed="81"/>
            <rFont val="Tahoma"/>
            <family val="2"/>
            <charset val="186"/>
          </rPr>
          <t xml:space="preserve">
Įrengti turizmo infrastruktūrą Smiltynėje, Antrojoje Melnragėje, Giruliuose </t>
        </r>
      </text>
    </comment>
    <comment ref="L84" authorId="0" shapeId="0">
      <text>
        <r>
          <rPr>
            <b/>
            <sz val="9"/>
            <color indexed="81"/>
            <rFont val="Tahoma"/>
            <family val="2"/>
            <charset val="186"/>
          </rPr>
          <t>2223,7</t>
        </r>
      </text>
    </comment>
  </commentList>
</comments>
</file>

<file path=xl/sharedStrings.xml><?xml version="1.0" encoding="utf-8"?>
<sst xmlns="http://schemas.openxmlformats.org/spreadsheetml/2006/main" count="483" uniqueCount="160">
  <si>
    <t>Uždavinio kodas</t>
  </si>
  <si>
    <t>Priemonės kodas</t>
  </si>
  <si>
    <t>Priemonės požymis</t>
  </si>
  <si>
    <t>Asignavimų valdytojo kodas</t>
  </si>
  <si>
    <t>Finansavimo šaltinis</t>
  </si>
  <si>
    <t>01</t>
  </si>
  <si>
    <t>Iš viso:</t>
  </si>
  <si>
    <t>02</t>
  </si>
  <si>
    <t>Iš viso uždaviniui:</t>
  </si>
  <si>
    <t>Iš viso tikslui:</t>
  </si>
  <si>
    <t>Finansavimo šaltiniai</t>
  </si>
  <si>
    <t>Produkto kriterijaus</t>
  </si>
  <si>
    <t>Pavadinimas</t>
  </si>
  <si>
    <t>Finansavimo šaltinių suvestinė</t>
  </si>
  <si>
    <t>SAVIVALDYBĖS  LĖŠOS, IŠ VISO:</t>
  </si>
  <si>
    <t>KITI ŠALTINIAI, IŠ VISO:</t>
  </si>
  <si>
    <t>IŠ VISO:</t>
  </si>
  <si>
    <t xml:space="preserve">Iš viso  veiklos planui: </t>
  </si>
  <si>
    <t>Veiklos plano tikslo kodas</t>
  </si>
  <si>
    <r>
      <t xml:space="preserve">Savivaldybės biudžeto lėšos </t>
    </r>
    <r>
      <rPr>
        <b/>
        <sz val="10"/>
        <rFont val="Times New Roman"/>
        <family val="1"/>
        <charset val="186"/>
      </rPr>
      <t>SB</t>
    </r>
  </si>
  <si>
    <r>
      <t xml:space="preserve">Paskolos lėšos </t>
    </r>
    <r>
      <rPr>
        <b/>
        <sz val="10"/>
        <rFont val="Times New Roman"/>
        <family val="1"/>
        <charset val="186"/>
      </rPr>
      <t>SB(P)</t>
    </r>
  </si>
  <si>
    <r>
      <t xml:space="preserve">Europos Sąjungos paramos lėšos </t>
    </r>
    <r>
      <rPr>
        <b/>
        <sz val="10"/>
        <rFont val="Times New Roman"/>
        <family val="1"/>
        <charset val="186"/>
      </rPr>
      <t>ES</t>
    </r>
  </si>
  <si>
    <t>SB</t>
  </si>
  <si>
    <t>Papriemonės kodas</t>
  </si>
  <si>
    <t>03</t>
  </si>
  <si>
    <t>04</t>
  </si>
  <si>
    <t>SUBALANSUOTO TURIZMO SKATINIMO IR VYSTYMO PROGRAMOS (NR. 02)</t>
  </si>
  <si>
    <t>02 Subalansuoto turizmo skatinimo ir vystymo programa</t>
  </si>
  <si>
    <t>Skatinti atvykstamąjį ir vietinį turizmą, stiprinant miesto turistinį patrauklumą bei didinant Klaipėdos miesto konkurencingumą tiek tarptautinėse, tiek vidinėse turizmo rinkose</t>
  </si>
  <si>
    <t>Plėtoti vandens turizmą</t>
  </si>
  <si>
    <t>Plėtoti turizmo informacinę sistemą</t>
  </si>
  <si>
    <t>Plėtoti viešąją aktyvaus poilsio ir turizmo infrastruktūrą</t>
  </si>
  <si>
    <t>Plėtoti turizmo infrastruktūrą</t>
  </si>
  <si>
    <t>5</t>
  </si>
  <si>
    <t>I</t>
  </si>
  <si>
    <t>Kruizų ir regatų organizavimas, vandens turizmo rinkodaros vykdymas</t>
  </si>
  <si>
    <t>Klaipėdos miesto turizmo galimybių pristatymas tarptautinėje erdvėje (tarptautinėse turizmo parodose ir verslo misijose)</t>
  </si>
  <si>
    <t>Nemokamos informacijos teikimas turistams bei turistines paslaugas teikiantiems subjektams</t>
  </si>
  <si>
    <t>Strateginis tikslas 01. Didinti miesto konkurencingumą, kryptingai vystant infrastruktūrą ir sudarant palankias sąlygas verslui</t>
  </si>
  <si>
    <t>P3.2.1.1.</t>
  </si>
  <si>
    <t>P3.2.2.1, P3.2.2.3</t>
  </si>
  <si>
    <t>P3.2.3.2, P3.2.3.3</t>
  </si>
  <si>
    <t>P3.2.2.1</t>
  </si>
  <si>
    <t>Išleista nemokamų informacinių leidinių, žemėlapių, tūkst. egz.</t>
  </si>
  <si>
    <t>IED Tarptautinių ryšių, verslo plėtros ir turizmo sk.</t>
  </si>
  <si>
    <t>IED Projektų sk.</t>
  </si>
  <si>
    <t>Išleistų specializuotų leidinių kruizinių laivų turistams, tūkst. egz.</t>
  </si>
  <si>
    <r>
      <t xml:space="preserve">Valstybės biudžeto tikslinės dotacijos lėšos </t>
    </r>
    <r>
      <rPr>
        <b/>
        <sz val="10"/>
        <rFont val="Times New Roman"/>
        <family val="1"/>
        <charset val="186"/>
      </rPr>
      <t>SB(VB)</t>
    </r>
  </si>
  <si>
    <t>P3.2.1.7</t>
  </si>
  <si>
    <t>P3.2.3.1</t>
  </si>
  <si>
    <t>Planas</t>
  </si>
  <si>
    <t>Savivaldybės biudžetas, iš jo:</t>
  </si>
  <si>
    <t>Klaipėdos pilies ir bastionų komplekso restauravimas ir atgaivinimas</t>
  </si>
  <si>
    <t>Dalyvauta specializuotose kruizinės laivybos parodose, kartai</t>
  </si>
  <si>
    <t>tūkst. Eur</t>
  </si>
  <si>
    <t>Aptarnauta turistų (suteikta informacija), tūkst. vnt.</t>
  </si>
  <si>
    <t>Apskaitos kodas</t>
  </si>
  <si>
    <t>02.010102</t>
  </si>
  <si>
    <t>02.010201</t>
  </si>
  <si>
    <t>02.01030100</t>
  </si>
  <si>
    <t xml:space="preserve"> 02.020106</t>
  </si>
  <si>
    <t xml:space="preserve"> TIKSLŲ, UŽDAVINIŲ, PRIEMONIŲ, PRIEMONIŲ IŠLAIDŲ IR PRODUKTO KRITERIJŲ SUVESTINĖ</t>
  </si>
  <si>
    <t>Atliktas techninis projektas, vnt.</t>
  </si>
  <si>
    <t>02.010105</t>
  </si>
  <si>
    <t>02.020107</t>
  </si>
  <si>
    <t>Vykdytojas (skyrius / asmuo)</t>
  </si>
  <si>
    <t>05</t>
  </si>
  <si>
    <t>Parengtas techninis projektas, vnt.</t>
  </si>
  <si>
    <t>Kt</t>
  </si>
  <si>
    <t>Atlikta įrengimo darbų. Užbaigtumas, proc.</t>
  </si>
  <si>
    <r>
      <t xml:space="preserve">Kiti finansavimo šaltiniai </t>
    </r>
    <r>
      <rPr>
        <b/>
        <sz val="10"/>
        <rFont val="Times New Roman"/>
        <family val="1"/>
        <charset val="186"/>
      </rPr>
      <t>Kt</t>
    </r>
  </si>
  <si>
    <t>Projekto "Baltijos jūros turizmo centras" įgyvendinimas</t>
  </si>
  <si>
    <t xml:space="preserve">Projekto „Gynybinio ir gamtos paveldo keliai“ įgyvendinimas </t>
  </si>
  <si>
    <t xml:space="preserve">Projekto „Pažink Vakarų krantą“  įgyvendinimas </t>
  </si>
  <si>
    <t>Turizmo dienai paminėti surengta nemokamų ekskursijų po miestą, vnt.</t>
  </si>
  <si>
    <t>Išleista Klaipėdos miesto informacinių leidinių, skirtų parodoms, tūkst. egz.</t>
  </si>
  <si>
    <t>P3.2.1.3.</t>
  </si>
  <si>
    <t>Smiltynės turizmo ir rekreacijos schemos parengimas</t>
  </si>
  <si>
    <t>Parengta schema, vnt.</t>
  </si>
  <si>
    <t xml:space="preserve">Restauruota šiaurinė kurtina, atlikta bastionų tvarkybos darbų, įrengta inžinerinių tinklų. Užbaigtumas, proc. </t>
  </si>
  <si>
    <t>Sukurta informacinė sistema (5 informaciniai stendai prie įvažiavimo į miestą, 20 informacinių kolonų, 1 informacinės rodyklės komplektas). Užbaigtumas, proc.</t>
  </si>
  <si>
    <t>Patrauklių turistinių maršrutų kūrimas ir plėtojimas</t>
  </si>
  <si>
    <t>Priemonių, skatinančių klaipėdiečius būti miesto ambasadoriais, įgyvendinimas</t>
  </si>
  <si>
    <t xml:space="preserve">IED Projektų skyrius </t>
  </si>
  <si>
    <t>SB(ES)</t>
  </si>
  <si>
    <t>Informacinio sistemos turinio palaikymas e. kioskuose  ir e. svetainėje www.klaipedainfo, kartai/mėn.</t>
  </si>
  <si>
    <t>Aptarnauta interaktyvių stendų, vnt.</t>
  </si>
  <si>
    <t>100</t>
  </si>
  <si>
    <t>50</t>
  </si>
  <si>
    <t>Projekto „Pietų Baltijos krantas – ilgalaikių laivybos krypčių tarp šalių kūrimas MARRIAGE bendradarbiavimo tinklų pagrindu“ įgyvendinimas</t>
  </si>
  <si>
    <t>SB(L)</t>
  </si>
  <si>
    <r>
      <t xml:space="preserve">Programų lėšų likučių laikinai laisvos lėšos </t>
    </r>
    <r>
      <rPr>
        <b/>
        <sz val="10"/>
        <rFont val="Times New Roman"/>
        <family val="1"/>
        <charset val="186"/>
      </rPr>
      <t>SB(L)</t>
    </r>
  </si>
  <si>
    <t>Projekto „Turizmo informacinės infrastruktūros sukūrimas ir pritaikymas neįgaliųjų poreikiams pietvakarinėje Klaipėdos regiono dalyje“ įgyvendinimas</t>
  </si>
  <si>
    <t>SB(ESA)</t>
  </si>
  <si>
    <r>
      <t xml:space="preserve">Savivaldybės biudžeto apyvartos lėšos Europos Sąjungos finansinės paramos programų laikinam lėšų stygiui dengti  </t>
    </r>
    <r>
      <rPr>
        <b/>
        <sz val="10"/>
        <rFont val="Times New Roman"/>
        <family val="1"/>
        <charset val="186"/>
      </rPr>
      <t>SB(ESA)</t>
    </r>
  </si>
  <si>
    <r>
      <t xml:space="preserve">Europos Sąjungos paramos lėšos, kurios įtrauktos į Savivaldybės biudžetą </t>
    </r>
    <r>
      <rPr>
        <b/>
        <sz val="10"/>
        <rFont val="Times New Roman"/>
        <family val="1"/>
        <charset val="186"/>
      </rPr>
      <t>SB(ES)</t>
    </r>
  </si>
  <si>
    <t>Projekto „Klaipėdos regiono turizmo informacinės infrastruktūros sistemos sukūrimas ir įdiegimas“ įgyvendinimas</t>
  </si>
  <si>
    <t>02.020109</t>
  </si>
  <si>
    <t>02.010311</t>
  </si>
  <si>
    <t>02.010312</t>
  </si>
  <si>
    <t>02.010306</t>
  </si>
  <si>
    <t>02.010307</t>
  </si>
  <si>
    <t>02.010308</t>
  </si>
  <si>
    <t xml:space="preserve">02.010309 </t>
  </si>
  <si>
    <t>02.010313</t>
  </si>
  <si>
    <t>1</t>
  </si>
  <si>
    <t>Klaipėdos miesto turizmo galimybių pristatymas nacionalinėje erdvėje (nacionalinėse turizmo parodose ir verslo misijose)</t>
  </si>
  <si>
    <t>Atlikta galimybių analizė, vnt</t>
  </si>
  <si>
    <t>06</t>
  </si>
  <si>
    <t>Išleistas leidinys (buriavimo vadovas), vnt.</t>
  </si>
  <si>
    <t xml:space="preserve">Sukurtas reklaminis video filmas, vnt. </t>
  </si>
  <si>
    <t xml:space="preserve">Bastionų komplekso (Jono kalnelio) ir jo prieigų sutvarkymas, sukuriant išskirtinį kultūros ir turizmo traukos centrą bei skatinant smulkųjį ir vidutinį verslą </t>
  </si>
  <si>
    <r>
      <t xml:space="preserve">Valstybės biudžeto lėšos </t>
    </r>
    <r>
      <rPr>
        <b/>
        <sz val="10"/>
        <rFont val="Times New Roman"/>
        <family val="1"/>
        <charset val="186"/>
      </rPr>
      <t>LRVB</t>
    </r>
  </si>
  <si>
    <t>SB(VB)</t>
  </si>
  <si>
    <t>Suorganizuota gidų mokyklėlių skirtingoms amžiaus grupėms,  kartai</t>
  </si>
  <si>
    <t>Sukurta paslaugų paketų, vnt.</t>
  </si>
  <si>
    <t>Pagamintų interaktyvių priemonių pagal atitinkamą paslaugų paketą, vnt.</t>
  </si>
  <si>
    <t>Dalyvauta tarptautiniuose renginiuose ir verslo misijose, vnt.</t>
  </si>
  <si>
    <t>Išleistas leidinys apie Klaipėdos miesto turizmo produktus ir paslaugas, tūkst. vnt.</t>
  </si>
  <si>
    <t>Dalyvauta nacionaliniuose renginiuose ir verslo misijose, vnt.vnt.</t>
  </si>
  <si>
    <t>Pagaminta reprezentacinės medžiagos pagal atitinkamą paslaugų paketą, tūkst. vnt</t>
  </si>
  <si>
    <t xml:space="preserve">Naujų turizmo krypčių (aktyviojo ir konferencinio bei jūrinio ir sveikatinimo) paslaugų  ir priemonių sukūrimas ir plėtojimas </t>
  </si>
  <si>
    <t>Atplaukusių burlaivių ir jachtų į uostą, vnt.</t>
  </si>
  <si>
    <t xml:space="preserve">Atvykusių kruizinių laivų, vnt. </t>
  </si>
  <si>
    <t>Atvykusių jūrinių turistų skaičius</t>
  </si>
  <si>
    <t>Atplaukusių laivų, vnt.</t>
  </si>
  <si>
    <t>Sukurta socialinė paskyra „Didžiuojuosi, kad esu klaipėdietis“, vnt.</t>
  </si>
  <si>
    <t>Viešinamų objektų, vnt.</t>
  </si>
  <si>
    <t xml:space="preserve">Įgyvendinta e-rinkodaros priemonių lankytinuose objektuose (vaizdo filmukas, elektroniniai naujienlaiškiai, virtualūs technologiniai sprendimai, išmanieji stendai ir kt.), vnt. </t>
  </si>
  <si>
    <t>Sukurta bedra Baltijos jūros turizmo centro informacijos sistema Pietų Baltijos jūros regione, vnt.</t>
  </si>
  <si>
    <t>Įdiegta e-rinkodaros priemonių, vnt.</t>
  </si>
  <si>
    <t xml:space="preserve">Atlikta informacinių ženklų įrengimo darbų. Užbaigtumas, proc. </t>
  </si>
  <si>
    <t xml:space="preserve">Sukurta turistinių maršrutų „Hanzos miestų lyga“, vnt.  </t>
  </si>
  <si>
    <t>Klaipėdos miesto turizmo informacinės sistemos projektų įgyvendinimas:</t>
  </si>
  <si>
    <t>Klaipėdos miesto turizmo informacinės sistemos plėtojimas:</t>
  </si>
  <si>
    <r>
      <t>2018 M. KLAIPĖDOS MIESTO SAVIVALDYBĖS ADMINISTRACIJOS</t>
    </r>
    <r>
      <rPr>
        <b/>
        <sz val="11"/>
        <rFont val="Times New Roman"/>
        <family val="1"/>
        <charset val="186"/>
      </rPr>
      <t xml:space="preserve">          </t>
    </r>
  </si>
  <si>
    <t>2018-ųjų metų asignavimų planas*</t>
  </si>
  <si>
    <t>3.2.3.2.</t>
  </si>
  <si>
    <t>2018-ieji metai</t>
  </si>
  <si>
    <t>Skirtumas</t>
  </si>
  <si>
    <t>Siūlomas keisti 2018-ųjų metų asignavimų planas**</t>
  </si>
  <si>
    <t xml:space="preserve">Lyginamasis variantas </t>
  </si>
  <si>
    <t>2018-ųjų metų asignavimų planas</t>
  </si>
  <si>
    <t>Projekto „Baltijos jūros turizmo centras“ įgyvendinimas</t>
  </si>
  <si>
    <t>Dalyvauta nacionaliniuose renginiuose ir verslo misijose, vnt.</t>
  </si>
  <si>
    <t>Pilies didžiojo bokšto atkūrimas (II etapas)</t>
  </si>
  <si>
    <t>Parengta pilies didžiojo bokšto techninių projektų, vnt.</t>
  </si>
  <si>
    <t xml:space="preserve">Rekonstruota vaikščiojimo takų prie konferencijų salės Priešpilio g. 2, kv.m </t>
  </si>
  <si>
    <t xml:space="preserve">Pasirengta muziejaus ekspozicijos įrengimui, proc. </t>
  </si>
  <si>
    <r>
      <t>PATVIRTINTA
Klaipėdos miesto savivaldybės administracijos direktoriaus                                                                                          2018 m. vasario 28 d. įsakymu Nr. AD1-518</t>
    </r>
    <r>
      <rPr>
        <sz val="12"/>
        <color theme="0"/>
        <rFont val="Times New Roman"/>
        <family val="1"/>
        <charset val="186"/>
      </rPr>
      <t>XX</t>
    </r>
  </si>
  <si>
    <t>_____________________________________</t>
  </si>
  <si>
    <r>
      <t>2018 M. KLAIPĖDOS MIESTO SAVIVALDYBĖS ADMINISTRACIJOS</t>
    </r>
    <r>
      <rPr>
        <b/>
        <sz val="11"/>
        <rFont val="Times New Roman"/>
        <family val="1"/>
        <charset val="186"/>
      </rPr>
      <t xml:space="preserve">         </t>
    </r>
  </si>
  <si>
    <t>IED Tarptautinių ryšių ir ekoniminės plėtros sk.</t>
  </si>
  <si>
    <r>
      <t>Proj</t>
    </r>
    <r>
      <rPr>
        <strike/>
        <sz val="10"/>
        <rFont val="Times New Roman"/>
        <family val="1"/>
        <charset val="186"/>
      </rPr>
      <t xml:space="preserve">ekto  „Klaipėdos regiono turizmo informacinės infrastruktūros sistemos sukūrimas ir įdiegimas“ </t>
    </r>
    <r>
      <rPr>
        <sz val="10"/>
        <color rgb="FFFF0000"/>
        <rFont val="Times New Roman"/>
        <family val="1"/>
        <charset val="186"/>
      </rPr>
      <t xml:space="preserve">„Savivaldybes jungiančių turizmo trasų ir turizmo maršrutų informacinės infrastruktūros plėtra“ </t>
    </r>
    <r>
      <rPr>
        <sz val="10"/>
        <rFont val="Times New Roman"/>
        <family val="1"/>
        <charset val="186"/>
      </rPr>
      <t>įgyvendinimas</t>
    </r>
  </si>
  <si>
    <t>pakeista 09-04 per el. paštą</t>
  </si>
  <si>
    <r>
      <rPr>
        <strike/>
        <sz val="10"/>
        <color rgb="FFFF0000"/>
        <rFont val="Times New Roman"/>
        <family val="1"/>
        <charset val="186"/>
      </rPr>
      <t xml:space="preserve">50 </t>
    </r>
    <r>
      <rPr>
        <sz val="10"/>
        <rFont val="Times New Roman"/>
        <family val="1"/>
        <charset val="186"/>
      </rPr>
      <t xml:space="preserve"> 0</t>
    </r>
  </si>
  <si>
    <t xml:space="preserve">**pagal Klaipėdos miesto savivaldybės tarybos 2017-10-25 sprendimą Nr. T2-221
</t>
  </si>
  <si>
    <t xml:space="preserve">* Pagal Klaipėdos miesto savivaldybės tarybos 2017-10-25 sprendimą Nr. T2-221
</t>
  </si>
  <si>
    <t xml:space="preserve">*pagal Klaipėdos miesto savivaldybės tarybos 2017-07-26 sprendimą Nr. T2-162
</t>
  </si>
  <si>
    <t xml:space="preserve">(Klaipėdos miesto savivaldybės administracijos direktoriaus                   2018 m. lakričio 5 d. įsakymo Nr. AD1-2608 redakcija)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</si>
</sst>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1">
    <font>
      <sz val="10"/>
      <name val="Arial"/>
      <charset val="186"/>
    </font>
    <font>
      <sz val="8"/>
      <name val="Arial"/>
      <family val="2"/>
      <charset val="186"/>
    </font>
    <font>
      <sz val="8"/>
      <name val="Times New Roman"/>
      <family val="1"/>
      <charset val="186"/>
    </font>
    <font>
      <sz val="10"/>
      <name val="Times New Roman"/>
      <family val="1"/>
      <charset val="186"/>
    </font>
    <font>
      <b/>
      <sz val="10"/>
      <name val="Times New Roman"/>
      <family val="1"/>
      <charset val="186"/>
    </font>
    <font>
      <sz val="10"/>
      <name val="TimesLT"/>
      <charset val="186"/>
    </font>
    <font>
      <sz val="10"/>
      <name val="Arial"/>
      <family val="2"/>
      <charset val="186"/>
    </font>
    <font>
      <b/>
      <sz val="10"/>
      <name val="Times New Roman"/>
      <family val="1"/>
      <charset val="204"/>
    </font>
    <font>
      <sz val="9"/>
      <name val="Times New Roman"/>
      <family val="1"/>
      <charset val="186"/>
    </font>
    <font>
      <sz val="10"/>
      <name val="Times New Roman"/>
      <family val="1"/>
    </font>
    <font>
      <sz val="9"/>
      <color indexed="81"/>
      <name val="Tahoma"/>
      <family val="2"/>
      <charset val="186"/>
    </font>
    <font>
      <b/>
      <sz val="9"/>
      <color indexed="81"/>
      <name val="Tahoma"/>
      <family val="2"/>
      <charset val="186"/>
    </font>
    <font>
      <sz val="10"/>
      <name val="Arial"/>
      <family val="2"/>
      <charset val="186"/>
    </font>
    <font>
      <sz val="9"/>
      <name val="Times New Roman"/>
      <family val="1"/>
    </font>
    <font>
      <sz val="9"/>
      <name val="Arial"/>
      <family val="2"/>
      <charset val="186"/>
    </font>
    <font>
      <sz val="11"/>
      <name val="Times New Roman"/>
      <family val="1"/>
      <charset val="186"/>
    </font>
    <font>
      <b/>
      <sz val="11"/>
      <name val="Times New Roman"/>
      <family val="1"/>
      <charset val="186"/>
    </font>
    <font>
      <b/>
      <sz val="9"/>
      <name val="Times New Roman"/>
      <family val="1"/>
      <charset val="186"/>
    </font>
    <font>
      <sz val="11"/>
      <name val="Calibri"/>
      <family val="2"/>
      <charset val="186"/>
      <scheme val="minor"/>
    </font>
    <font>
      <sz val="10"/>
      <color rgb="FFFF0000"/>
      <name val="Times New Roman"/>
      <family val="1"/>
      <charset val="186"/>
    </font>
    <font>
      <sz val="10"/>
      <color theme="1"/>
      <name val="Times New Roman"/>
      <family val="1"/>
      <charset val="186"/>
    </font>
    <font>
      <sz val="10"/>
      <color theme="1"/>
      <name val="Arial"/>
      <family val="2"/>
      <charset val="186"/>
    </font>
    <font>
      <b/>
      <i/>
      <sz val="10"/>
      <name val="Times New Roman"/>
      <family val="1"/>
      <charset val="186"/>
    </font>
    <font>
      <b/>
      <i/>
      <sz val="10"/>
      <name val="Arial"/>
      <family val="2"/>
      <charset val="186"/>
    </font>
    <font>
      <sz val="12"/>
      <name val="Times New Roman"/>
      <family val="1"/>
      <charset val="186"/>
    </font>
    <font>
      <sz val="12"/>
      <color theme="0"/>
      <name val="Times New Roman"/>
      <family val="1"/>
      <charset val="186"/>
    </font>
    <font>
      <strike/>
      <sz val="10"/>
      <name val="Times New Roman"/>
      <family val="1"/>
      <charset val="186"/>
    </font>
    <font>
      <sz val="9"/>
      <color rgb="FFFF0000"/>
      <name val="Times New Roman"/>
      <family val="1"/>
      <charset val="186"/>
    </font>
    <font>
      <strike/>
      <sz val="10"/>
      <color rgb="FFFF0000"/>
      <name val="Times New Roman"/>
      <family val="1"/>
      <charset val="186"/>
    </font>
    <font>
      <sz val="9"/>
      <color indexed="81"/>
      <name val="Tahoma"/>
      <charset val="1"/>
    </font>
    <font>
      <b/>
      <sz val="9"/>
      <color indexed="81"/>
      <name val="Tahoma"/>
      <charset val="1"/>
    </font>
  </fonts>
  <fills count="11">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rgb="FFFFCCFF"/>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79998168889431442"/>
        <bgColor indexed="64"/>
      </patternFill>
    </fill>
    <fill>
      <patternFill patternType="solid">
        <fgColor rgb="FFFFFFFF"/>
        <bgColor indexed="64"/>
      </patternFill>
    </fill>
  </fills>
  <borders count="8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medium">
        <color indexed="64"/>
      </top>
      <bottom/>
      <diagonal/>
    </border>
    <border>
      <left/>
      <right/>
      <top style="thin">
        <color indexed="64"/>
      </top>
      <bottom/>
      <diagonal/>
    </border>
    <border>
      <left style="medium">
        <color indexed="64"/>
      </left>
      <right style="thin">
        <color indexed="64"/>
      </right>
      <top style="hair">
        <color indexed="64"/>
      </top>
      <bottom style="hair">
        <color indexed="64"/>
      </bottom>
      <diagonal/>
    </border>
    <border>
      <left style="medium">
        <color indexed="64"/>
      </left>
      <right/>
      <top style="medium">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hair">
        <color indexed="64"/>
      </top>
      <bottom/>
      <diagonal/>
    </border>
    <border>
      <left style="medium">
        <color indexed="64"/>
      </left>
      <right/>
      <top style="thin">
        <color indexed="64"/>
      </top>
      <bottom/>
      <diagonal/>
    </border>
    <border>
      <left style="thin">
        <color indexed="64"/>
      </left>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diagonal/>
    </border>
    <border>
      <left/>
      <right style="medium">
        <color indexed="64"/>
      </right>
      <top/>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right style="thin">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style="hair">
        <color indexed="64"/>
      </bottom>
      <diagonal/>
    </border>
    <border>
      <left/>
      <right style="thin">
        <color indexed="64"/>
      </right>
      <top style="hair">
        <color indexed="64"/>
      </top>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medium">
        <color indexed="64"/>
      </left>
      <right style="thin">
        <color indexed="64"/>
      </right>
      <top/>
      <bottom style="hair">
        <color indexed="64"/>
      </bottom>
      <diagonal/>
    </border>
    <border>
      <left style="medium">
        <color indexed="64"/>
      </left>
      <right style="thin">
        <color indexed="64"/>
      </right>
      <top/>
      <bottom style="thin">
        <color indexed="64"/>
      </bottom>
      <diagonal/>
    </border>
  </borders>
  <cellStyleXfs count="3">
    <xf numFmtId="0" fontId="0" fillId="0" borderId="0"/>
    <xf numFmtId="0" fontId="5" fillId="0" borderId="0"/>
    <xf numFmtId="0" fontId="12" fillId="0" borderId="0">
      <alignment vertical="center"/>
    </xf>
  </cellStyleXfs>
  <cellXfs count="526">
    <xf numFmtId="0" fontId="0" fillId="0" borderId="0" xfId="0"/>
    <xf numFmtId="0" fontId="3" fillId="0" borderId="0" xfId="0" applyFont="1" applyFill="1" applyBorder="1" applyAlignment="1">
      <alignment horizontal="center" vertical="top"/>
    </xf>
    <xf numFmtId="0" fontId="3" fillId="0" borderId="0" xfId="0" applyFont="1" applyBorder="1" applyAlignment="1">
      <alignment vertical="top"/>
    </xf>
    <xf numFmtId="0" fontId="3" fillId="0" borderId="0" xfId="0" applyFont="1" applyAlignment="1">
      <alignment vertical="top"/>
    </xf>
    <xf numFmtId="0" fontId="3" fillId="0" borderId="0" xfId="0" applyNumberFormat="1" applyFont="1" applyAlignment="1">
      <alignment vertical="top"/>
    </xf>
    <xf numFmtId="0" fontId="3" fillId="0" borderId="0" xfId="0" applyFont="1" applyAlignment="1">
      <alignment horizontal="center" vertical="top"/>
    </xf>
    <xf numFmtId="49" fontId="4" fillId="2" borderId="2" xfId="0" applyNumberFormat="1" applyFont="1" applyFill="1" applyBorder="1" applyAlignment="1">
      <alignment horizontal="center" vertical="top"/>
    </xf>
    <xf numFmtId="0" fontId="3" fillId="0" borderId="0" xfId="0" applyFont="1" applyFill="1" applyAlignment="1">
      <alignment vertical="top"/>
    </xf>
    <xf numFmtId="0" fontId="3" fillId="3" borderId="0" xfId="0" applyFont="1" applyFill="1" applyAlignment="1">
      <alignment vertical="top"/>
    </xf>
    <xf numFmtId="0" fontId="6" fillId="0" borderId="0" xfId="0" applyFont="1"/>
    <xf numFmtId="49" fontId="4" fillId="4" borderId="29" xfId="0" applyNumberFormat="1" applyFont="1" applyFill="1" applyBorder="1" applyAlignment="1">
      <alignment horizontal="center" vertical="top"/>
    </xf>
    <xf numFmtId="49" fontId="4" fillId="2" borderId="1" xfId="0" applyNumberFormat="1" applyFont="1" applyFill="1" applyBorder="1" applyAlignment="1">
      <alignment horizontal="center" vertical="top"/>
    </xf>
    <xf numFmtId="164" fontId="3" fillId="0" borderId="0" xfId="0" applyNumberFormat="1" applyFont="1" applyAlignment="1">
      <alignment vertical="top"/>
    </xf>
    <xf numFmtId="0" fontId="4" fillId="7" borderId="31" xfId="0" applyFont="1" applyFill="1" applyBorder="1" applyAlignment="1">
      <alignment horizontal="center" vertical="top"/>
    </xf>
    <xf numFmtId="0" fontId="3" fillId="8" borderId="0" xfId="0" applyFont="1" applyFill="1" applyAlignment="1">
      <alignment vertical="top"/>
    </xf>
    <xf numFmtId="49" fontId="4" fillId="9" borderId="10" xfId="0" applyNumberFormat="1" applyFont="1" applyFill="1" applyBorder="1" applyAlignment="1">
      <alignment horizontal="center" vertical="top" wrapText="1"/>
    </xf>
    <xf numFmtId="49" fontId="4" fillId="9" borderId="10" xfId="0" applyNumberFormat="1" applyFont="1" applyFill="1" applyBorder="1" applyAlignment="1">
      <alignment horizontal="center" vertical="top"/>
    </xf>
    <xf numFmtId="49" fontId="4" fillId="9" borderId="29" xfId="0" applyNumberFormat="1" applyFont="1" applyFill="1" applyBorder="1" applyAlignment="1">
      <alignment horizontal="center" vertical="top"/>
    </xf>
    <xf numFmtId="49" fontId="4" fillId="9" borderId="23" xfId="0" applyNumberFormat="1" applyFont="1" applyFill="1" applyBorder="1" applyAlignment="1">
      <alignment horizontal="center" vertical="top"/>
    </xf>
    <xf numFmtId="49" fontId="4" fillId="9" borderId="29" xfId="0" applyNumberFormat="1" applyFont="1" applyFill="1" applyBorder="1" applyAlignment="1">
      <alignment horizontal="center" vertical="top" wrapText="1"/>
    </xf>
    <xf numFmtId="49" fontId="4" fillId="9" borderId="41" xfId="0" applyNumberFormat="1" applyFont="1" applyFill="1" applyBorder="1" applyAlignment="1">
      <alignment horizontal="center" vertical="top"/>
    </xf>
    <xf numFmtId="49" fontId="4" fillId="9" borderId="40" xfId="0" applyNumberFormat="1" applyFont="1" applyFill="1" applyBorder="1" applyAlignment="1">
      <alignment horizontal="center" vertical="top"/>
    </xf>
    <xf numFmtId="0" fontId="9" fillId="3" borderId="52" xfId="0" applyFont="1" applyFill="1" applyBorder="1" applyAlignment="1">
      <alignment vertical="top" wrapText="1"/>
    </xf>
    <xf numFmtId="0" fontId="3" fillId="7" borderId="26" xfId="0" applyFont="1" applyFill="1" applyBorder="1" applyAlignment="1">
      <alignment horizontal="left" vertical="top" wrapText="1"/>
    </xf>
    <xf numFmtId="0" fontId="3" fillId="7" borderId="27" xfId="0" applyFont="1" applyFill="1" applyBorder="1" applyAlignment="1">
      <alignment horizontal="left" vertical="top" wrapText="1"/>
    </xf>
    <xf numFmtId="0" fontId="3" fillId="8" borderId="0" xfId="0" applyFont="1" applyFill="1" applyBorder="1" applyAlignment="1">
      <alignment vertical="top"/>
    </xf>
    <xf numFmtId="0" fontId="3" fillId="8" borderId="32" xfId="0" applyFont="1" applyFill="1" applyBorder="1" applyAlignment="1">
      <alignment horizontal="center" vertical="top"/>
    </xf>
    <xf numFmtId="0" fontId="3" fillId="8" borderId="57" xfId="0" applyFont="1" applyFill="1" applyBorder="1" applyAlignment="1">
      <alignment horizontal="center" vertical="top" wrapText="1"/>
    </xf>
    <xf numFmtId="49" fontId="4" fillId="8" borderId="21" xfId="0" applyNumberFormat="1" applyFont="1" applyFill="1" applyBorder="1" applyAlignment="1">
      <alignment horizontal="center" vertical="top" wrapText="1"/>
    </xf>
    <xf numFmtId="49" fontId="4" fillId="0" borderId="9" xfId="0" applyNumberFormat="1" applyFont="1" applyBorder="1" applyAlignment="1">
      <alignment horizontal="center" vertical="top"/>
    </xf>
    <xf numFmtId="0" fontId="4" fillId="3" borderId="9" xfId="0" applyFont="1" applyFill="1" applyBorder="1" applyAlignment="1">
      <alignment horizontal="left" vertical="top" wrapText="1"/>
    </xf>
    <xf numFmtId="0" fontId="9" fillId="3" borderId="6" xfId="0" applyFont="1" applyFill="1" applyBorder="1" applyAlignment="1">
      <alignment vertical="top" wrapText="1"/>
    </xf>
    <xf numFmtId="0" fontId="3" fillId="8" borderId="6" xfId="0" applyFont="1" applyFill="1" applyBorder="1" applyAlignment="1">
      <alignment horizontal="left" vertical="top" wrapText="1"/>
    </xf>
    <xf numFmtId="0" fontId="3" fillId="8" borderId="7" xfId="0" applyFont="1" applyFill="1" applyBorder="1" applyAlignment="1">
      <alignment vertical="top" wrapText="1"/>
    </xf>
    <xf numFmtId="0" fontId="3" fillId="8" borderId="44" xfId="0" applyFont="1" applyFill="1" applyBorder="1" applyAlignment="1">
      <alignment horizontal="center" vertical="top"/>
    </xf>
    <xf numFmtId="49" fontId="4" fillId="2" borderId="43" xfId="0" applyNumberFormat="1" applyFont="1" applyFill="1" applyBorder="1" applyAlignment="1">
      <alignment horizontal="center" vertical="top"/>
    </xf>
    <xf numFmtId="0" fontId="3" fillId="0" borderId="34" xfId="0" applyFont="1" applyFill="1" applyBorder="1" applyAlignment="1">
      <alignment horizontal="center" vertical="top"/>
    </xf>
    <xf numFmtId="0" fontId="3" fillId="8" borderId="57" xfId="0" applyFont="1" applyFill="1" applyBorder="1" applyAlignment="1">
      <alignment horizontal="center" vertical="top"/>
    </xf>
    <xf numFmtId="0" fontId="3" fillId="8" borderId="21" xfId="0" applyFont="1" applyFill="1" applyBorder="1" applyAlignment="1">
      <alignment horizontal="center" vertical="center" textRotation="90" wrapText="1"/>
    </xf>
    <xf numFmtId="164" fontId="4" fillId="4" borderId="5" xfId="0" applyNumberFormat="1" applyFont="1" applyFill="1" applyBorder="1" applyAlignment="1">
      <alignment horizontal="center" vertical="top" wrapText="1"/>
    </xf>
    <xf numFmtId="164" fontId="4" fillId="7" borderId="14" xfId="0" applyNumberFormat="1" applyFont="1" applyFill="1" applyBorder="1" applyAlignment="1">
      <alignment horizontal="center" vertical="top" wrapText="1"/>
    </xf>
    <xf numFmtId="164" fontId="3" fillId="0" borderId="14" xfId="0" applyNumberFormat="1" applyFont="1" applyBorder="1" applyAlignment="1">
      <alignment horizontal="center" vertical="top" wrapText="1"/>
    </xf>
    <xf numFmtId="164" fontId="3" fillId="7" borderId="14" xfId="0" applyNumberFormat="1" applyFont="1" applyFill="1" applyBorder="1" applyAlignment="1">
      <alignment horizontal="center" vertical="top" wrapText="1"/>
    </xf>
    <xf numFmtId="164" fontId="4" fillId="4" borderId="14" xfId="0" applyNumberFormat="1" applyFont="1" applyFill="1" applyBorder="1" applyAlignment="1">
      <alignment horizontal="center" vertical="top" wrapText="1"/>
    </xf>
    <xf numFmtId="164" fontId="3" fillId="8" borderId="0" xfId="0" applyNumberFormat="1" applyFont="1" applyFill="1" applyBorder="1" applyAlignment="1">
      <alignment horizontal="center" vertical="top"/>
    </xf>
    <xf numFmtId="164" fontId="3" fillId="8" borderId="45" xfId="0" applyNumberFormat="1" applyFont="1" applyFill="1" applyBorder="1" applyAlignment="1">
      <alignment horizontal="center" vertical="top"/>
    </xf>
    <xf numFmtId="164" fontId="4" fillId="2" borderId="16" xfId="0" applyNumberFormat="1" applyFont="1" applyFill="1" applyBorder="1" applyAlignment="1">
      <alignment horizontal="center" vertical="top"/>
    </xf>
    <xf numFmtId="164" fontId="4" fillId="9" borderId="16" xfId="0" applyNumberFormat="1" applyFont="1" applyFill="1" applyBorder="1" applyAlignment="1">
      <alignment horizontal="center" vertical="top"/>
    </xf>
    <xf numFmtId="49" fontId="7" fillId="6" borderId="35" xfId="0" applyNumberFormat="1" applyFont="1" applyFill="1" applyBorder="1" applyAlignment="1">
      <alignment horizontal="left" vertical="top" wrapText="1"/>
    </xf>
    <xf numFmtId="0" fontId="7" fillId="4" borderId="27" xfId="0" applyFont="1" applyFill="1" applyBorder="1" applyAlignment="1">
      <alignment horizontal="left" vertical="top" wrapText="1"/>
    </xf>
    <xf numFmtId="0" fontId="4" fillId="9" borderId="27" xfId="0" applyFont="1" applyFill="1" applyBorder="1" applyAlignment="1">
      <alignment horizontal="left" vertical="top" wrapText="1"/>
    </xf>
    <xf numFmtId="0" fontId="4" fillId="2" borderId="27" xfId="0" applyFont="1" applyFill="1" applyBorder="1" applyAlignment="1">
      <alignment horizontal="left" vertical="top" wrapText="1"/>
    </xf>
    <xf numFmtId="0" fontId="4" fillId="2" borderId="25" xfId="0" applyFont="1" applyFill="1" applyBorder="1" applyAlignment="1">
      <alignment horizontal="left" vertical="top" wrapText="1"/>
    </xf>
    <xf numFmtId="0" fontId="3" fillId="3" borderId="8" xfId="0" applyFont="1" applyFill="1" applyBorder="1" applyAlignment="1">
      <alignment vertical="top" wrapText="1"/>
    </xf>
    <xf numFmtId="0" fontId="8" fillId="0" borderId="0" xfId="0" applyNumberFormat="1" applyFont="1" applyFill="1" applyBorder="1" applyAlignment="1">
      <alignment horizontal="left" vertical="top" wrapText="1"/>
    </xf>
    <xf numFmtId="0" fontId="3" fillId="9" borderId="25" xfId="0" applyFont="1" applyFill="1" applyBorder="1" applyAlignment="1">
      <alignment horizontal="center" vertical="top"/>
    </xf>
    <xf numFmtId="0" fontId="3" fillId="4" borderId="25" xfId="0" applyFont="1" applyFill="1" applyBorder="1" applyAlignment="1">
      <alignment horizontal="center" vertical="top"/>
    </xf>
    <xf numFmtId="49" fontId="4" fillId="2" borderId="25" xfId="0" applyNumberFormat="1" applyFont="1" applyFill="1" applyBorder="1" applyAlignment="1">
      <alignment horizontal="left" vertical="top"/>
    </xf>
    <xf numFmtId="0" fontId="3" fillId="2" borderId="25" xfId="0" applyFont="1" applyFill="1" applyBorder="1" applyAlignment="1">
      <alignment horizontal="center" vertical="top" wrapText="1"/>
    </xf>
    <xf numFmtId="0" fontId="4" fillId="9" borderId="25" xfId="0" applyFont="1" applyFill="1" applyBorder="1" applyAlignment="1">
      <alignment horizontal="left" vertical="top"/>
    </xf>
    <xf numFmtId="164" fontId="3" fillId="8" borderId="40" xfId="0" applyNumberFormat="1" applyFont="1" applyFill="1" applyBorder="1" applyAlignment="1">
      <alignment horizontal="center" vertical="top"/>
    </xf>
    <xf numFmtId="0" fontId="18" fillId="0" borderId="0" xfId="0" applyFont="1"/>
    <xf numFmtId="164" fontId="4" fillId="7" borderId="31" xfId="0" applyNumberFormat="1" applyFont="1" applyFill="1" applyBorder="1" applyAlignment="1">
      <alignment horizontal="center" vertical="top"/>
    </xf>
    <xf numFmtId="0" fontId="4" fillId="7" borderId="3" xfId="0" applyFont="1" applyFill="1" applyBorder="1" applyAlignment="1">
      <alignment horizontal="center" vertical="top"/>
    </xf>
    <xf numFmtId="164" fontId="3" fillId="8" borderId="46" xfId="0" applyNumberFormat="1" applyFont="1" applyFill="1" applyBorder="1" applyAlignment="1">
      <alignment horizontal="center" vertical="top"/>
    </xf>
    <xf numFmtId="164" fontId="8" fillId="0" borderId="32" xfId="0" applyNumberFormat="1" applyFont="1" applyBorder="1" applyAlignment="1">
      <alignment horizontal="center" vertical="top"/>
    </xf>
    <xf numFmtId="0" fontId="4" fillId="7" borderId="41" xfId="0" applyFont="1" applyFill="1" applyBorder="1" applyAlignment="1">
      <alignment horizontal="center" vertical="top"/>
    </xf>
    <xf numFmtId="0" fontId="4" fillId="7" borderId="55" xfId="0" applyFont="1" applyFill="1" applyBorder="1" applyAlignment="1">
      <alignment horizontal="center" vertical="top"/>
    </xf>
    <xf numFmtId="0" fontId="4" fillId="0" borderId="45" xfId="0" applyFont="1" applyFill="1" applyBorder="1" applyAlignment="1">
      <alignment horizontal="center" vertical="top"/>
    </xf>
    <xf numFmtId="0" fontId="3" fillId="8" borderId="40" xfId="0" applyFont="1" applyFill="1" applyBorder="1" applyAlignment="1">
      <alignment horizontal="center" vertical="top" wrapText="1"/>
    </xf>
    <xf numFmtId="164" fontId="4" fillId="7" borderId="55" xfId="0" applyNumberFormat="1" applyFont="1" applyFill="1" applyBorder="1" applyAlignment="1">
      <alignment horizontal="center" vertical="top"/>
    </xf>
    <xf numFmtId="164" fontId="4" fillId="7" borderId="41" xfId="0" applyNumberFormat="1" applyFont="1" applyFill="1" applyBorder="1" applyAlignment="1">
      <alignment horizontal="center" vertical="top"/>
    </xf>
    <xf numFmtId="0" fontId="3" fillId="8" borderId="44" xfId="0" applyFont="1" applyFill="1" applyBorder="1" applyAlignment="1">
      <alignment horizontal="center" vertical="top" wrapText="1"/>
    </xf>
    <xf numFmtId="164" fontId="9" fillId="8" borderId="53" xfId="0" applyNumberFormat="1" applyFont="1" applyFill="1" applyBorder="1" applyAlignment="1">
      <alignment horizontal="center" vertical="top"/>
    </xf>
    <xf numFmtId="164" fontId="4" fillId="9" borderId="23" xfId="0" applyNumberFormat="1" applyFont="1" applyFill="1" applyBorder="1" applyAlignment="1">
      <alignment horizontal="center" vertical="top"/>
    </xf>
    <xf numFmtId="49" fontId="3" fillId="8" borderId="12" xfId="0" applyNumberFormat="1" applyFont="1" applyFill="1" applyBorder="1" applyAlignment="1">
      <alignment horizontal="center" vertical="top"/>
    </xf>
    <xf numFmtId="0" fontId="3" fillId="8" borderId="64" xfId="0" applyFont="1" applyFill="1" applyBorder="1" applyAlignment="1">
      <alignment horizontal="center" vertical="top"/>
    </xf>
    <xf numFmtId="164" fontId="3" fillId="8" borderId="47" xfId="0" applyNumberFormat="1" applyFont="1" applyFill="1" applyBorder="1" applyAlignment="1">
      <alignment horizontal="center" vertical="top"/>
    </xf>
    <xf numFmtId="164" fontId="3" fillId="8" borderId="53" xfId="0" applyNumberFormat="1" applyFont="1" applyFill="1" applyBorder="1" applyAlignment="1">
      <alignment horizontal="center" vertical="top"/>
    </xf>
    <xf numFmtId="164" fontId="4" fillId="2" borderId="41" xfId="0" applyNumberFormat="1" applyFont="1" applyFill="1" applyBorder="1" applyAlignment="1">
      <alignment horizontal="center" vertical="top"/>
    </xf>
    <xf numFmtId="164" fontId="4" fillId="4" borderId="23" xfId="0" applyNumberFormat="1" applyFont="1" applyFill="1" applyBorder="1" applyAlignment="1">
      <alignment horizontal="center" vertical="top"/>
    </xf>
    <xf numFmtId="0" fontId="3" fillId="8" borderId="70" xfId="0" applyFont="1" applyFill="1" applyBorder="1" applyAlignment="1">
      <alignment horizontal="center" vertical="top"/>
    </xf>
    <xf numFmtId="49" fontId="4" fillId="8" borderId="21" xfId="0" applyNumberFormat="1" applyFont="1" applyFill="1" applyBorder="1" applyAlignment="1">
      <alignment horizontal="center" vertical="top"/>
    </xf>
    <xf numFmtId="0" fontId="3" fillId="8" borderId="53" xfId="0" applyFont="1" applyFill="1" applyBorder="1" applyAlignment="1">
      <alignment horizontal="center" vertical="top" wrapText="1"/>
    </xf>
    <xf numFmtId="49" fontId="3" fillId="8" borderId="58" xfId="0" applyNumberFormat="1" applyFont="1" applyFill="1" applyBorder="1" applyAlignment="1">
      <alignment horizontal="center" vertical="top"/>
    </xf>
    <xf numFmtId="49" fontId="4" fillId="0" borderId="0" xfId="0" applyNumberFormat="1" applyFont="1" applyFill="1" applyBorder="1" applyAlignment="1">
      <alignment horizontal="center" vertical="top" wrapText="1"/>
    </xf>
    <xf numFmtId="0" fontId="6" fillId="7" borderId="26" xfId="0" applyFont="1" applyFill="1" applyBorder="1" applyAlignment="1">
      <alignment horizontal="left" vertical="top" wrapText="1"/>
    </xf>
    <xf numFmtId="0" fontId="3" fillId="0" borderId="4" xfId="0" applyFont="1" applyBorder="1" applyAlignment="1">
      <alignment horizontal="center" vertical="top"/>
    </xf>
    <xf numFmtId="164" fontId="8" fillId="3" borderId="71" xfId="0" applyNumberFormat="1" applyFont="1" applyFill="1" applyBorder="1" applyAlignment="1">
      <alignment horizontal="center" vertical="top" wrapText="1"/>
    </xf>
    <xf numFmtId="0" fontId="20" fillId="8" borderId="0" xfId="0" applyFont="1" applyFill="1" applyBorder="1" applyAlignment="1">
      <alignment vertical="top" wrapText="1"/>
    </xf>
    <xf numFmtId="49" fontId="8" fillId="8" borderId="60" xfId="0" applyNumberFormat="1" applyFont="1" applyFill="1" applyBorder="1" applyAlignment="1">
      <alignment horizontal="center" vertical="center" wrapText="1"/>
    </xf>
    <xf numFmtId="0" fontId="3" fillId="0" borderId="44" xfId="0" applyFont="1" applyFill="1" applyBorder="1" applyAlignment="1">
      <alignment horizontal="center" vertical="top"/>
    </xf>
    <xf numFmtId="49" fontId="4" fillId="8" borderId="54" xfId="0" applyNumberFormat="1" applyFont="1" applyFill="1" applyBorder="1" applyAlignment="1">
      <alignment horizontal="center" vertical="top"/>
    </xf>
    <xf numFmtId="0" fontId="6" fillId="0" borderId="7" xfId="0" applyFont="1" applyBorder="1" applyAlignment="1">
      <alignment vertical="top" wrapText="1"/>
    </xf>
    <xf numFmtId="49" fontId="4" fillId="8" borderId="68" xfId="0" applyNumberFormat="1" applyFont="1" applyFill="1" applyBorder="1" applyAlignment="1">
      <alignment horizontal="center" vertical="top" wrapText="1"/>
    </xf>
    <xf numFmtId="164" fontId="9" fillId="8" borderId="40" xfId="0" applyNumberFormat="1" applyFont="1" applyFill="1" applyBorder="1" applyAlignment="1">
      <alignment horizontal="center" vertical="top"/>
    </xf>
    <xf numFmtId="49" fontId="4" fillId="7" borderId="18" xfId="0" applyNumberFormat="1" applyFont="1" applyFill="1" applyBorder="1" applyAlignment="1">
      <alignment horizontal="center" vertical="top"/>
    </xf>
    <xf numFmtId="49" fontId="4" fillId="7" borderId="0" xfId="0" applyNumberFormat="1" applyFont="1" applyFill="1" applyBorder="1" applyAlignment="1">
      <alignment horizontal="center" vertical="top"/>
    </xf>
    <xf numFmtId="49" fontId="4" fillId="7" borderId="30" xfId="0" applyNumberFormat="1" applyFont="1" applyFill="1" applyBorder="1" applyAlignment="1">
      <alignment horizontal="center" vertical="top" wrapText="1"/>
    </xf>
    <xf numFmtId="49" fontId="4" fillId="7" borderId="38" xfId="0" applyNumberFormat="1" applyFont="1" applyFill="1" applyBorder="1" applyAlignment="1">
      <alignment horizontal="center" vertical="top" wrapText="1"/>
    </xf>
    <xf numFmtId="49" fontId="4" fillId="7" borderId="48" xfId="0" applyNumberFormat="1" applyFont="1" applyFill="1" applyBorder="1" applyAlignment="1">
      <alignment horizontal="center" vertical="top" wrapText="1"/>
    </xf>
    <xf numFmtId="49" fontId="4" fillId="7" borderId="20" xfId="0" applyNumberFormat="1" applyFont="1" applyFill="1" applyBorder="1" applyAlignment="1">
      <alignment horizontal="center" vertical="top" wrapText="1"/>
    </xf>
    <xf numFmtId="0" fontId="6" fillId="7" borderId="20" xfId="0" applyFont="1" applyFill="1" applyBorder="1" applyAlignment="1">
      <alignment horizontal="left" vertical="top" wrapText="1"/>
    </xf>
    <xf numFmtId="0" fontId="3" fillId="7" borderId="20" xfId="0" applyFont="1" applyFill="1" applyBorder="1" applyAlignment="1">
      <alignment horizontal="center" vertical="center" textRotation="90" wrapText="1"/>
    </xf>
    <xf numFmtId="49" fontId="3" fillId="7" borderId="20" xfId="0" applyNumberFormat="1" applyFont="1" applyFill="1" applyBorder="1" applyAlignment="1">
      <alignment horizontal="center" vertical="top"/>
    </xf>
    <xf numFmtId="49" fontId="3" fillId="7" borderId="42" xfId="0" applyNumberFormat="1" applyFont="1" applyFill="1" applyBorder="1" applyAlignment="1">
      <alignment horizontal="center" vertical="top" wrapText="1"/>
    </xf>
    <xf numFmtId="0" fontId="4" fillId="3" borderId="21" xfId="0" applyFont="1" applyFill="1" applyBorder="1" applyAlignment="1">
      <alignment horizontal="left" vertical="top" wrapText="1"/>
    </xf>
    <xf numFmtId="49" fontId="3" fillId="8" borderId="15" xfId="0" applyNumberFormat="1" applyFont="1" applyFill="1" applyBorder="1" applyAlignment="1">
      <alignment horizontal="center" vertical="top" wrapText="1"/>
    </xf>
    <xf numFmtId="0" fontId="6" fillId="7" borderId="42" xfId="0" applyFont="1" applyFill="1" applyBorder="1" applyAlignment="1">
      <alignment horizontal="center" vertical="top"/>
    </xf>
    <xf numFmtId="49" fontId="4" fillId="7" borderId="48" xfId="0" applyNumberFormat="1" applyFont="1" applyFill="1" applyBorder="1" applyAlignment="1">
      <alignment horizontal="center" vertical="top"/>
    </xf>
    <xf numFmtId="164" fontId="8" fillId="0" borderId="15" xfId="0" applyNumberFormat="1" applyFont="1" applyBorder="1" applyAlignment="1">
      <alignment horizontal="center" vertical="top"/>
    </xf>
    <xf numFmtId="0" fontId="3" fillId="0" borderId="48" xfId="0" applyFont="1" applyFill="1" applyBorder="1" applyAlignment="1">
      <alignment horizontal="center" vertical="top" textRotation="90" wrapText="1"/>
    </xf>
    <xf numFmtId="49" fontId="8" fillId="0" borderId="11" xfId="0" applyNumberFormat="1" applyFont="1" applyBorder="1" applyAlignment="1">
      <alignment horizontal="center" vertical="top" textRotation="90" wrapText="1"/>
    </xf>
    <xf numFmtId="0" fontId="3" fillId="3" borderId="21" xfId="0" applyFont="1" applyFill="1" applyBorder="1" applyAlignment="1">
      <alignment horizontal="left" vertical="top" wrapText="1"/>
    </xf>
    <xf numFmtId="164" fontId="3" fillId="8" borderId="71" xfId="0" applyNumberFormat="1" applyFont="1" applyFill="1" applyBorder="1" applyAlignment="1">
      <alignment vertical="top" wrapText="1"/>
    </xf>
    <xf numFmtId="164" fontId="3" fillId="8" borderId="69" xfId="0" applyNumberFormat="1" applyFont="1" applyFill="1" applyBorder="1" applyAlignment="1">
      <alignment vertical="top" wrapText="1"/>
    </xf>
    <xf numFmtId="164" fontId="3" fillId="8" borderId="13" xfId="0" applyNumberFormat="1" applyFont="1" applyFill="1" applyBorder="1" applyAlignment="1">
      <alignment vertical="top" wrapText="1"/>
    </xf>
    <xf numFmtId="0" fontId="3" fillId="8" borderId="48" xfId="0" applyFont="1" applyFill="1" applyBorder="1" applyAlignment="1">
      <alignment horizontal="left" vertical="top" wrapText="1"/>
    </xf>
    <xf numFmtId="0" fontId="3" fillId="8" borderId="73" xfId="0" applyFont="1" applyFill="1" applyBorder="1" applyAlignment="1">
      <alignment horizontal="left" vertical="top" wrapText="1"/>
    </xf>
    <xf numFmtId="0" fontId="3" fillId="0" borderId="69" xfId="0" applyFont="1" applyBorder="1" applyAlignment="1">
      <alignment vertical="top" wrapText="1"/>
    </xf>
    <xf numFmtId="0" fontId="3" fillId="8" borderId="67"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8" borderId="40" xfId="0" applyFont="1" applyFill="1" applyBorder="1" applyAlignment="1">
      <alignment vertical="top"/>
    </xf>
    <xf numFmtId="3" fontId="3" fillId="8" borderId="12" xfId="0" applyNumberFormat="1" applyFont="1" applyFill="1" applyBorder="1" applyAlignment="1">
      <alignment horizontal="center" vertical="top"/>
    </xf>
    <xf numFmtId="164" fontId="4" fillId="7" borderId="40" xfId="0" applyNumberFormat="1" applyFont="1" applyFill="1" applyBorder="1" applyAlignment="1">
      <alignment horizontal="center" vertical="top"/>
    </xf>
    <xf numFmtId="0" fontId="3" fillId="8" borderId="32" xfId="0" applyFont="1" applyFill="1" applyBorder="1" applyAlignment="1">
      <alignment horizontal="center" vertical="top" wrapText="1"/>
    </xf>
    <xf numFmtId="0" fontId="3" fillId="0" borderId="72" xfId="0" applyFont="1" applyFill="1" applyBorder="1" applyAlignment="1">
      <alignment horizontal="center" vertical="top"/>
    </xf>
    <xf numFmtId="0" fontId="9" fillId="8" borderId="7" xfId="0" applyFont="1" applyFill="1" applyBorder="1" applyAlignment="1">
      <alignment vertical="top" wrapText="1"/>
    </xf>
    <xf numFmtId="164" fontId="3" fillId="0" borderId="44" xfId="0" applyNumberFormat="1" applyFont="1" applyFill="1" applyBorder="1" applyAlignment="1">
      <alignment horizontal="center" vertical="top"/>
    </xf>
    <xf numFmtId="0" fontId="9" fillId="8" borderId="56" xfId="0" applyFont="1" applyFill="1" applyBorder="1" applyAlignment="1">
      <alignment vertical="top" wrapText="1"/>
    </xf>
    <xf numFmtId="3" fontId="3" fillId="8" borderId="54" xfId="0" applyNumberFormat="1" applyFont="1" applyFill="1" applyBorder="1" applyAlignment="1">
      <alignment horizontal="center" vertical="top"/>
    </xf>
    <xf numFmtId="3" fontId="3" fillId="8" borderId="64" xfId="0" applyNumberFormat="1" applyFont="1" applyFill="1" applyBorder="1" applyAlignment="1">
      <alignment horizontal="center" vertical="top"/>
    </xf>
    <xf numFmtId="3" fontId="3" fillId="8" borderId="60" xfId="0" applyNumberFormat="1" applyFont="1" applyFill="1" applyBorder="1" applyAlignment="1">
      <alignment horizontal="center" vertical="top"/>
    </xf>
    <xf numFmtId="0" fontId="3" fillId="8" borderId="12" xfId="0" applyFont="1" applyFill="1" applyBorder="1" applyAlignment="1">
      <alignment horizontal="center" vertical="top" wrapText="1"/>
    </xf>
    <xf numFmtId="164" fontId="3" fillId="8" borderId="66" xfId="0" applyNumberFormat="1" applyFont="1" applyFill="1" applyBorder="1" applyAlignment="1">
      <alignment horizontal="left" vertical="top" wrapText="1"/>
    </xf>
    <xf numFmtId="3" fontId="3" fillId="8" borderId="75" xfId="0" applyNumberFormat="1" applyFont="1" applyFill="1" applyBorder="1" applyAlignment="1">
      <alignment horizontal="center" vertical="top"/>
    </xf>
    <xf numFmtId="0" fontId="9" fillId="0" borderId="52" xfId="0" applyFont="1" applyBorder="1" applyAlignment="1">
      <alignment vertical="top" wrapText="1"/>
    </xf>
    <xf numFmtId="49" fontId="8" fillId="8" borderId="60" xfId="0" applyNumberFormat="1" applyFont="1" applyFill="1" applyBorder="1" applyAlignment="1">
      <alignment horizontal="center" vertical="center"/>
    </xf>
    <xf numFmtId="0" fontId="3" fillId="8" borderId="12" xfId="0" applyFont="1" applyFill="1" applyBorder="1" applyAlignment="1">
      <alignment horizontal="center" vertical="top"/>
    </xf>
    <xf numFmtId="49" fontId="3" fillId="8" borderId="4" xfId="0" applyNumberFormat="1" applyFont="1" applyFill="1" applyBorder="1" applyAlignment="1">
      <alignment horizontal="center" vertical="center" wrapText="1"/>
    </xf>
    <xf numFmtId="3" fontId="3" fillId="0" borderId="0" xfId="0" applyNumberFormat="1" applyFont="1" applyFill="1" applyBorder="1" applyAlignment="1">
      <alignment horizontal="left" vertical="top" wrapText="1"/>
    </xf>
    <xf numFmtId="49" fontId="4" fillId="8" borderId="11" xfId="0" applyNumberFormat="1" applyFont="1" applyFill="1" applyBorder="1" applyAlignment="1">
      <alignment horizontal="center" vertical="top" wrapText="1"/>
    </xf>
    <xf numFmtId="0" fontId="3" fillId="8" borderId="11" xfId="0" applyFont="1" applyFill="1" applyBorder="1" applyAlignment="1">
      <alignment horizontal="center" vertical="center" textRotation="90" wrapText="1"/>
    </xf>
    <xf numFmtId="0" fontId="3" fillId="8" borderId="48" xfId="0" applyFont="1" applyFill="1" applyBorder="1" applyAlignment="1">
      <alignment horizontal="center" vertical="center" textRotation="90" wrapText="1"/>
    </xf>
    <xf numFmtId="49" fontId="4" fillId="8" borderId="30" xfId="0" applyNumberFormat="1" applyFont="1" applyFill="1" applyBorder="1" applyAlignment="1">
      <alignment horizontal="center" vertical="top"/>
    </xf>
    <xf numFmtId="0" fontId="3" fillId="8" borderId="0" xfId="0" applyFont="1" applyFill="1" applyBorder="1" applyAlignment="1">
      <alignment horizontal="center" vertical="center" textRotation="90" wrapText="1"/>
    </xf>
    <xf numFmtId="49" fontId="4" fillId="8" borderId="19" xfId="0" applyNumberFormat="1" applyFont="1" applyFill="1" applyBorder="1" applyAlignment="1">
      <alignment horizontal="center" vertical="top"/>
    </xf>
    <xf numFmtId="49" fontId="3" fillId="8" borderId="22" xfId="0" applyNumberFormat="1" applyFont="1" applyFill="1" applyBorder="1" applyAlignment="1">
      <alignment horizontal="left" vertical="top" wrapText="1"/>
    </xf>
    <xf numFmtId="49" fontId="8" fillId="8" borderId="19" xfId="0" applyNumberFormat="1" applyFont="1" applyFill="1" applyBorder="1" applyAlignment="1">
      <alignment horizontal="center" vertical="center"/>
    </xf>
    <xf numFmtId="49" fontId="3" fillId="8" borderId="76" xfId="0" applyNumberFormat="1" applyFont="1" applyFill="1" applyBorder="1" applyAlignment="1">
      <alignment horizontal="left" vertical="top" wrapText="1"/>
    </xf>
    <xf numFmtId="0" fontId="3" fillId="8" borderId="77" xfId="0" applyFont="1" applyFill="1" applyBorder="1" applyAlignment="1">
      <alignment vertical="top" wrapText="1"/>
    </xf>
    <xf numFmtId="0" fontId="3" fillId="8" borderId="62" xfId="1" applyFont="1" applyFill="1" applyBorder="1" applyAlignment="1">
      <alignment horizontal="center" vertical="top"/>
    </xf>
    <xf numFmtId="0" fontId="4" fillId="0" borderId="37" xfId="0" applyFont="1" applyBorder="1" applyAlignment="1">
      <alignment horizontal="center" vertical="center"/>
    </xf>
    <xf numFmtId="49" fontId="4" fillId="0" borderId="30" xfId="0" applyNumberFormat="1" applyFont="1" applyBorder="1" applyAlignment="1">
      <alignment horizontal="center" vertical="top"/>
    </xf>
    <xf numFmtId="49" fontId="4" fillId="9" borderId="22" xfId="0" applyNumberFormat="1" applyFont="1" applyFill="1" applyBorder="1" applyAlignment="1">
      <alignment horizontal="center" vertical="top"/>
    </xf>
    <xf numFmtId="49" fontId="4" fillId="9" borderId="6" xfId="0" applyNumberFormat="1" applyFont="1" applyFill="1" applyBorder="1" applyAlignment="1">
      <alignment horizontal="center" vertical="top"/>
    </xf>
    <xf numFmtId="49" fontId="4" fillId="9" borderId="7" xfId="0" applyNumberFormat="1" applyFont="1" applyFill="1" applyBorder="1" applyAlignment="1">
      <alignment horizontal="center" vertical="top"/>
    </xf>
    <xf numFmtId="0" fontId="3" fillId="8" borderId="11" xfId="0" applyFont="1" applyFill="1" applyBorder="1" applyAlignment="1">
      <alignment horizontal="left" vertical="top" wrapText="1"/>
    </xf>
    <xf numFmtId="49" fontId="4" fillId="8" borderId="68" xfId="0" applyNumberFormat="1" applyFont="1" applyFill="1" applyBorder="1" applyAlignment="1">
      <alignment horizontal="center" vertical="top"/>
    </xf>
    <xf numFmtId="49" fontId="4" fillId="2" borderId="11" xfId="0" applyNumberFormat="1" applyFont="1" applyFill="1" applyBorder="1" applyAlignment="1">
      <alignment horizontal="center" vertical="top"/>
    </xf>
    <xf numFmtId="164" fontId="3" fillId="8" borderId="3" xfId="0" applyNumberFormat="1" applyFont="1" applyFill="1" applyBorder="1" applyAlignment="1">
      <alignment horizontal="center" vertical="top"/>
    </xf>
    <xf numFmtId="0" fontId="3" fillId="8" borderId="68" xfId="0" applyFont="1" applyFill="1" applyBorder="1" applyAlignment="1">
      <alignment horizontal="left" vertical="top" wrapText="1"/>
    </xf>
    <xf numFmtId="49" fontId="3" fillId="8" borderId="30" xfId="0" applyNumberFormat="1" applyFont="1" applyFill="1" applyBorder="1" applyAlignment="1">
      <alignment horizontal="center" vertical="top"/>
    </xf>
    <xf numFmtId="49" fontId="4" fillId="2" borderId="8" xfId="0" applyNumberFormat="1" applyFont="1" applyFill="1" applyBorder="1" applyAlignment="1">
      <alignment horizontal="center" vertical="top"/>
    </xf>
    <xf numFmtId="49" fontId="4" fillId="2" borderId="18" xfId="0" applyNumberFormat="1" applyFont="1" applyFill="1" applyBorder="1" applyAlignment="1">
      <alignment horizontal="center" vertical="top"/>
    </xf>
    <xf numFmtId="0" fontId="3" fillId="8" borderId="6" xfId="0" applyFont="1" applyFill="1" applyBorder="1" applyAlignment="1">
      <alignment vertical="top" wrapText="1"/>
    </xf>
    <xf numFmtId="0" fontId="3" fillId="2" borderId="41" xfId="0" applyFont="1" applyFill="1" applyBorder="1" applyAlignment="1">
      <alignment horizontal="center" vertical="top" wrapText="1"/>
    </xf>
    <xf numFmtId="49" fontId="4" fillId="0" borderId="11" xfId="0" applyNumberFormat="1" applyFont="1" applyBorder="1" applyAlignment="1">
      <alignment horizontal="center" vertical="top"/>
    </xf>
    <xf numFmtId="0" fontId="3" fillId="9" borderId="23" xfId="0" applyFont="1" applyFill="1" applyBorder="1" applyAlignment="1">
      <alignment horizontal="center" vertical="top"/>
    </xf>
    <xf numFmtId="0" fontId="3" fillId="9" borderId="24" xfId="0" applyFont="1" applyFill="1" applyBorder="1" applyAlignment="1">
      <alignment horizontal="center" vertical="top"/>
    </xf>
    <xf numFmtId="0" fontId="3" fillId="4" borderId="23" xfId="0" applyFont="1" applyFill="1" applyBorder="1" applyAlignment="1">
      <alignment horizontal="center" vertical="top"/>
    </xf>
    <xf numFmtId="49" fontId="2" fillId="8" borderId="11" xfId="0" applyNumberFormat="1" applyFont="1" applyFill="1" applyBorder="1" applyAlignment="1">
      <alignment horizontal="center" vertical="center" textRotation="90" wrapText="1"/>
    </xf>
    <xf numFmtId="49" fontId="4" fillId="8" borderId="12" xfId="0" applyNumberFormat="1" applyFont="1" applyFill="1" applyBorder="1" applyAlignment="1">
      <alignment horizontal="center" vertical="top"/>
    </xf>
    <xf numFmtId="49" fontId="3" fillId="8" borderId="3" xfId="0" applyNumberFormat="1" applyFont="1" applyFill="1" applyBorder="1" applyAlignment="1">
      <alignment horizontal="center" vertical="top" wrapText="1"/>
    </xf>
    <xf numFmtId="0" fontId="3" fillId="8" borderId="68" xfId="0" applyFont="1" applyFill="1" applyBorder="1" applyAlignment="1">
      <alignment horizontal="center" vertical="center" textRotation="90" wrapText="1"/>
    </xf>
    <xf numFmtId="49" fontId="2" fillId="8" borderId="68" xfId="0" applyNumberFormat="1" applyFont="1" applyFill="1" applyBorder="1" applyAlignment="1">
      <alignment horizontal="center" vertical="center" textRotation="90" wrapText="1"/>
    </xf>
    <xf numFmtId="0" fontId="3" fillId="2" borderId="23" xfId="0" applyFont="1" applyFill="1" applyBorder="1" applyAlignment="1">
      <alignment horizontal="center" vertical="top" wrapText="1"/>
    </xf>
    <xf numFmtId="0" fontId="3" fillId="2" borderId="24" xfId="0" applyFont="1" applyFill="1" applyBorder="1" applyAlignment="1">
      <alignment horizontal="center" vertical="top" wrapText="1"/>
    </xf>
    <xf numFmtId="49" fontId="3" fillId="8" borderId="3" xfId="0" applyNumberFormat="1" applyFont="1" applyFill="1" applyBorder="1" applyAlignment="1">
      <alignment horizontal="center" vertical="center" wrapText="1"/>
    </xf>
    <xf numFmtId="0" fontId="3" fillId="0" borderId="0" xfId="0" applyFont="1" applyAlignment="1">
      <alignment horizontal="right" wrapText="1"/>
    </xf>
    <xf numFmtId="0" fontId="6" fillId="0" borderId="0" xfId="0" applyFont="1" applyAlignment="1">
      <alignment horizontal="right"/>
    </xf>
    <xf numFmtId="0" fontId="15" fillId="0" borderId="0" xfId="0" applyFont="1" applyAlignment="1">
      <alignment horizontal="center" vertical="top" wrapText="1"/>
    </xf>
    <xf numFmtId="0" fontId="16" fillId="0" borderId="0" xfId="0" applyFont="1" applyAlignment="1">
      <alignment horizontal="center" vertical="top" wrapText="1"/>
    </xf>
    <xf numFmtId="0" fontId="15" fillId="0" borderId="0" xfId="0" applyFont="1" applyAlignment="1">
      <alignment horizontal="center" vertical="top"/>
    </xf>
    <xf numFmtId="0" fontId="3" fillId="0" borderId="20" xfId="0" applyFont="1" applyBorder="1" applyAlignment="1">
      <alignment horizontal="right" vertical="top"/>
    </xf>
    <xf numFmtId="49" fontId="4" fillId="7" borderId="11" xfId="0" applyNumberFormat="1" applyFont="1" applyFill="1" applyBorder="1" applyAlignment="1">
      <alignment horizontal="center" vertical="top"/>
    </xf>
    <xf numFmtId="49" fontId="3" fillId="8" borderId="40" xfId="0" applyNumberFormat="1" applyFont="1" applyFill="1" applyBorder="1" applyAlignment="1">
      <alignment horizontal="center" vertical="top" wrapText="1"/>
    </xf>
    <xf numFmtId="0" fontId="3" fillId="8" borderId="3" xfId="0" applyFont="1" applyFill="1" applyBorder="1" applyAlignment="1">
      <alignment horizontal="center" vertical="top"/>
    </xf>
    <xf numFmtId="0" fontId="3" fillId="8" borderId="15" xfId="0" applyFont="1" applyFill="1" applyBorder="1" applyAlignment="1">
      <alignment horizontal="center" vertical="top"/>
    </xf>
    <xf numFmtId="164" fontId="3" fillId="8" borderId="15" xfId="0" applyNumberFormat="1" applyFont="1" applyFill="1" applyBorder="1" applyAlignment="1">
      <alignment horizontal="center" vertical="top"/>
    </xf>
    <xf numFmtId="49" fontId="8" fillId="8" borderId="11" xfId="0" applyNumberFormat="1" applyFont="1" applyFill="1" applyBorder="1" applyAlignment="1">
      <alignment horizontal="center" vertical="center" textRotation="90" wrapText="1"/>
    </xf>
    <xf numFmtId="164" fontId="8" fillId="8" borderId="4" xfId="0" applyNumberFormat="1" applyFont="1" applyFill="1" applyBorder="1" applyAlignment="1">
      <alignment horizontal="center" vertical="top"/>
    </xf>
    <xf numFmtId="164" fontId="8" fillId="8" borderId="3" xfId="0" applyNumberFormat="1" applyFont="1" applyFill="1" applyBorder="1" applyAlignment="1">
      <alignment horizontal="center" vertical="top"/>
    </xf>
    <xf numFmtId="164" fontId="8" fillId="8" borderId="15" xfId="0" applyNumberFormat="1" applyFont="1" applyFill="1" applyBorder="1" applyAlignment="1">
      <alignment horizontal="center" vertical="top"/>
    </xf>
    <xf numFmtId="164" fontId="3" fillId="8" borderId="48" xfId="0" applyNumberFormat="1" applyFont="1" applyFill="1" applyBorder="1" applyAlignment="1">
      <alignment horizontal="center" vertical="top"/>
    </xf>
    <xf numFmtId="164" fontId="3" fillId="8" borderId="4" xfId="0" applyNumberFormat="1" applyFont="1" applyFill="1" applyBorder="1" applyAlignment="1">
      <alignment horizontal="center" vertical="top"/>
    </xf>
    <xf numFmtId="49" fontId="4" fillId="0" borderId="21" xfId="0" applyNumberFormat="1" applyFont="1" applyBorder="1" applyAlignment="1">
      <alignment horizontal="center" vertical="top"/>
    </xf>
    <xf numFmtId="49" fontId="4" fillId="0" borderId="30" xfId="0" applyNumberFormat="1" applyFont="1" applyBorder="1" applyAlignment="1">
      <alignment horizontal="center" vertical="top"/>
    </xf>
    <xf numFmtId="49" fontId="4" fillId="9" borderId="22" xfId="0" applyNumberFormat="1" applyFont="1" applyFill="1" applyBorder="1" applyAlignment="1">
      <alignment horizontal="center" vertical="top"/>
    </xf>
    <xf numFmtId="49" fontId="4" fillId="9" borderId="6" xfId="0" applyNumberFormat="1" applyFont="1" applyFill="1" applyBorder="1" applyAlignment="1">
      <alignment horizontal="center" vertical="top"/>
    </xf>
    <xf numFmtId="49" fontId="4" fillId="9" borderId="7" xfId="0" applyNumberFormat="1" applyFont="1" applyFill="1" applyBorder="1" applyAlignment="1">
      <alignment horizontal="center" vertical="top"/>
    </xf>
    <xf numFmtId="49" fontId="4" fillId="0" borderId="11" xfId="0" applyNumberFormat="1" applyFont="1" applyBorder="1" applyAlignment="1">
      <alignment horizontal="center" vertical="top"/>
    </xf>
    <xf numFmtId="0" fontId="3" fillId="8" borderId="11" xfId="0" applyFont="1" applyFill="1" applyBorder="1" applyAlignment="1">
      <alignment horizontal="left" vertical="top" wrapText="1"/>
    </xf>
    <xf numFmtId="49" fontId="8" fillId="8" borderId="11" xfId="0" applyNumberFormat="1" applyFont="1" applyFill="1" applyBorder="1" applyAlignment="1">
      <alignment horizontal="center" vertical="center" textRotation="90" wrapText="1"/>
    </xf>
    <xf numFmtId="49" fontId="3" fillId="8" borderId="3" xfId="0" applyNumberFormat="1" applyFont="1" applyFill="1" applyBorder="1" applyAlignment="1">
      <alignment horizontal="center" vertical="center" wrapText="1"/>
    </xf>
    <xf numFmtId="164" fontId="3" fillId="8" borderId="4" xfId="0" applyNumberFormat="1" applyFont="1" applyFill="1" applyBorder="1" applyAlignment="1">
      <alignment horizontal="center" vertical="top"/>
    </xf>
    <xf numFmtId="164" fontId="3" fillId="8" borderId="3" xfId="0" applyNumberFormat="1" applyFont="1" applyFill="1" applyBorder="1" applyAlignment="1">
      <alignment horizontal="center" vertical="top"/>
    </xf>
    <xf numFmtId="164" fontId="3" fillId="8" borderId="15" xfId="0" applyNumberFormat="1" applyFont="1" applyFill="1" applyBorder="1" applyAlignment="1">
      <alignment horizontal="center" vertical="top"/>
    </xf>
    <xf numFmtId="49" fontId="4" fillId="0" borderId="21" xfId="0" applyNumberFormat="1" applyFont="1" applyBorder="1" applyAlignment="1">
      <alignment horizontal="center" vertical="top"/>
    </xf>
    <xf numFmtId="49" fontId="4" fillId="2" borderId="11" xfId="0" applyNumberFormat="1" applyFont="1" applyFill="1" applyBorder="1" applyAlignment="1">
      <alignment horizontal="center" vertical="top"/>
    </xf>
    <xf numFmtId="49" fontId="4" fillId="7" borderId="11" xfId="0" applyNumberFormat="1" applyFont="1" applyFill="1" applyBorder="1" applyAlignment="1">
      <alignment horizontal="center" vertical="top"/>
    </xf>
    <xf numFmtId="49" fontId="4" fillId="8" borderId="68" xfId="0" applyNumberFormat="1" applyFont="1" applyFill="1" applyBorder="1" applyAlignment="1">
      <alignment horizontal="center" vertical="top"/>
    </xf>
    <xf numFmtId="49" fontId="3" fillId="8" borderId="30" xfId="0" applyNumberFormat="1" applyFont="1" applyFill="1" applyBorder="1" applyAlignment="1">
      <alignment horizontal="center" vertical="top"/>
    </xf>
    <xf numFmtId="49" fontId="3" fillId="8" borderId="40" xfId="0" applyNumberFormat="1" applyFont="1" applyFill="1" applyBorder="1" applyAlignment="1">
      <alignment horizontal="center" vertical="top" wrapText="1"/>
    </xf>
    <xf numFmtId="49" fontId="4" fillId="2" borderId="8" xfId="0" applyNumberFormat="1" applyFont="1" applyFill="1" applyBorder="1" applyAlignment="1">
      <alignment horizontal="center" vertical="top"/>
    </xf>
    <xf numFmtId="0" fontId="3" fillId="0" borderId="0" xfId="0" applyFont="1" applyAlignment="1">
      <alignment horizontal="right" wrapText="1"/>
    </xf>
    <xf numFmtId="0" fontId="6" fillId="0" borderId="0" xfId="0" applyFont="1" applyAlignment="1">
      <alignment horizontal="right"/>
    </xf>
    <xf numFmtId="0" fontId="15" fillId="0" borderId="0" xfId="0" applyFont="1" applyAlignment="1">
      <alignment horizontal="center" vertical="top" wrapText="1"/>
    </xf>
    <xf numFmtId="0" fontId="16" fillId="0" borderId="0" xfId="0" applyFont="1" applyAlignment="1">
      <alignment horizontal="center" vertical="top" wrapText="1"/>
    </xf>
    <xf numFmtId="0" fontId="15" fillId="0" borderId="0" xfId="0" applyFont="1" applyAlignment="1">
      <alignment horizontal="center" vertical="top"/>
    </xf>
    <xf numFmtId="0" fontId="3" fillId="8" borderId="68" xfId="0" applyFont="1" applyFill="1" applyBorder="1" applyAlignment="1">
      <alignment horizontal="left" vertical="top" wrapText="1"/>
    </xf>
    <xf numFmtId="49" fontId="2" fillId="8" borderId="11" xfId="0" applyNumberFormat="1" applyFont="1" applyFill="1" applyBorder="1" applyAlignment="1">
      <alignment horizontal="center" vertical="center" textRotation="90" wrapText="1"/>
    </xf>
    <xf numFmtId="49" fontId="2" fillId="8" borderId="68" xfId="0" applyNumberFormat="1" applyFont="1" applyFill="1" applyBorder="1" applyAlignment="1">
      <alignment horizontal="center" vertical="center" textRotation="90" wrapText="1"/>
    </xf>
    <xf numFmtId="0" fontId="3" fillId="8" borderId="68" xfId="0" applyFont="1" applyFill="1" applyBorder="1" applyAlignment="1">
      <alignment horizontal="center" vertical="center" textRotation="90" wrapText="1"/>
    </xf>
    <xf numFmtId="0" fontId="3" fillId="8" borderId="6" xfId="0" applyFont="1" applyFill="1" applyBorder="1" applyAlignment="1">
      <alignment vertical="top" wrapText="1"/>
    </xf>
    <xf numFmtId="49" fontId="4" fillId="2" borderId="18" xfId="0" applyNumberFormat="1" applyFont="1" applyFill="1" applyBorder="1" applyAlignment="1">
      <alignment horizontal="center" vertical="top"/>
    </xf>
    <xf numFmtId="49" fontId="4" fillId="0" borderId="0" xfId="0" applyNumberFormat="1" applyFont="1" applyFill="1" applyBorder="1" applyAlignment="1">
      <alignment horizontal="center" vertical="top" wrapText="1"/>
    </xf>
    <xf numFmtId="0" fontId="8" fillId="0" borderId="0" xfId="0" applyNumberFormat="1" applyFont="1" applyFill="1" applyBorder="1" applyAlignment="1">
      <alignment horizontal="left" vertical="top" wrapText="1"/>
    </xf>
    <xf numFmtId="0" fontId="6" fillId="7" borderId="26" xfId="0" applyFont="1" applyFill="1" applyBorder="1" applyAlignment="1">
      <alignment horizontal="left" vertical="top" wrapText="1"/>
    </xf>
    <xf numFmtId="0" fontId="2" fillId="3" borderId="12" xfId="2" applyFont="1" applyFill="1" applyBorder="1" applyAlignment="1">
      <alignment horizontal="center" vertical="top"/>
    </xf>
    <xf numFmtId="0" fontId="2" fillId="3" borderId="60" xfId="2" applyFont="1" applyFill="1" applyBorder="1" applyAlignment="1">
      <alignment horizontal="center" vertical="top"/>
    </xf>
    <xf numFmtId="0" fontId="3" fillId="0" borderId="60" xfId="1" applyFont="1" applyBorder="1" applyAlignment="1">
      <alignment horizontal="center" vertical="top"/>
    </xf>
    <xf numFmtId="0" fontId="2" fillId="8" borderId="17" xfId="0" applyFont="1" applyFill="1" applyBorder="1" applyAlignment="1">
      <alignment horizontal="center" vertical="top"/>
    </xf>
    <xf numFmtId="49" fontId="8" fillId="8" borderId="78" xfId="0" applyNumberFormat="1" applyFont="1" applyFill="1" applyBorder="1" applyAlignment="1">
      <alignment horizontal="center" vertical="center" wrapText="1"/>
    </xf>
    <xf numFmtId="3" fontId="3" fillId="8" borderId="79" xfId="0" applyNumberFormat="1" applyFont="1" applyFill="1" applyBorder="1" applyAlignment="1">
      <alignment horizontal="center" vertical="top"/>
    </xf>
    <xf numFmtId="1" fontId="3" fillId="8" borderId="70" xfId="0" applyNumberFormat="1" applyFont="1" applyFill="1" applyBorder="1" applyAlignment="1">
      <alignment horizontal="center" vertical="top"/>
    </xf>
    <xf numFmtId="1" fontId="3" fillId="3" borderId="12" xfId="2" applyNumberFormat="1" applyFont="1" applyFill="1" applyBorder="1" applyAlignment="1">
      <alignment horizontal="center" vertical="top"/>
    </xf>
    <xf numFmtId="1" fontId="3" fillId="3" borderId="60" xfId="2" applyNumberFormat="1" applyFont="1" applyFill="1" applyBorder="1" applyAlignment="1">
      <alignment horizontal="center" vertical="top"/>
    </xf>
    <xf numFmtId="3" fontId="3" fillId="3" borderId="60" xfId="2" applyNumberFormat="1" applyFont="1" applyFill="1" applyBorder="1" applyAlignment="1">
      <alignment horizontal="center" vertical="top"/>
    </xf>
    <xf numFmtId="3" fontId="3" fillId="0" borderId="54" xfId="0" applyNumberFormat="1" applyFont="1" applyFill="1" applyBorder="1" applyAlignment="1">
      <alignment horizontal="center" vertical="top" wrapText="1"/>
    </xf>
    <xf numFmtId="0" fontId="3" fillId="8" borderId="72" xfId="0" applyFont="1" applyFill="1" applyBorder="1" applyAlignment="1">
      <alignment horizontal="center" vertical="top"/>
    </xf>
    <xf numFmtId="0" fontId="3" fillId="8" borderId="54" xfId="0" applyFont="1" applyFill="1" applyBorder="1" applyAlignment="1">
      <alignment vertical="top"/>
    </xf>
    <xf numFmtId="0" fontId="3" fillId="0" borderId="70" xfId="0" applyFont="1" applyFill="1" applyBorder="1" applyAlignment="1">
      <alignment horizontal="center" vertical="top"/>
    </xf>
    <xf numFmtId="0" fontId="3" fillId="0" borderId="61" xfId="0" applyFont="1" applyFill="1" applyBorder="1" applyAlignment="1">
      <alignment horizontal="center" vertical="top"/>
    </xf>
    <xf numFmtId="3" fontId="3" fillId="8" borderId="19" xfId="0" applyNumberFormat="1" applyFont="1" applyFill="1" applyBorder="1" applyAlignment="1">
      <alignment horizontal="center" vertical="top"/>
    </xf>
    <xf numFmtId="3" fontId="3" fillId="0" borderId="17" xfId="0" applyNumberFormat="1" applyFont="1" applyFill="1" applyBorder="1" applyAlignment="1">
      <alignment horizontal="center" vertical="top"/>
    </xf>
    <xf numFmtId="3" fontId="3" fillId="8" borderId="17" xfId="0" applyNumberFormat="1" applyFont="1" applyFill="1" applyBorder="1" applyAlignment="1">
      <alignment horizontal="center" vertical="top"/>
    </xf>
    <xf numFmtId="0" fontId="3" fillId="0" borderId="75" xfId="0" applyFont="1" applyBorder="1" applyAlignment="1">
      <alignment horizontal="center" vertical="center" wrapText="1"/>
    </xf>
    <xf numFmtId="0" fontId="3" fillId="0" borderId="59" xfId="0" applyFont="1" applyBorder="1" applyAlignment="1">
      <alignment horizontal="center" vertical="center" textRotation="90" wrapText="1"/>
    </xf>
    <xf numFmtId="0" fontId="3" fillId="8" borderId="36" xfId="0" applyFont="1" applyFill="1" applyBorder="1" applyAlignment="1">
      <alignment horizontal="center" vertical="top"/>
    </xf>
    <xf numFmtId="0" fontId="3" fillId="8" borderId="44" xfId="0" applyFont="1" applyFill="1" applyBorder="1" applyAlignment="1">
      <alignment horizontal="center" vertical="top"/>
    </xf>
    <xf numFmtId="0" fontId="3" fillId="8" borderId="57" xfId="0" applyFont="1" applyFill="1" applyBorder="1" applyAlignment="1">
      <alignment horizontal="center" vertical="top"/>
    </xf>
    <xf numFmtId="0" fontId="4" fillId="7" borderId="44" xfId="0" applyFont="1" applyFill="1" applyBorder="1" applyAlignment="1">
      <alignment horizontal="center" vertical="top"/>
    </xf>
    <xf numFmtId="164" fontId="3" fillId="8" borderId="74" xfId="0" applyNumberFormat="1" applyFont="1" applyFill="1" applyBorder="1" applyAlignment="1">
      <alignment horizontal="left" vertical="top" wrapText="1"/>
    </xf>
    <xf numFmtId="164" fontId="3" fillId="8" borderId="48" xfId="0" applyNumberFormat="1" applyFont="1" applyFill="1" applyBorder="1" applyAlignment="1">
      <alignment horizontal="left" vertical="top" wrapText="1"/>
    </xf>
    <xf numFmtId="164" fontId="3" fillId="8" borderId="80" xfId="0" applyNumberFormat="1" applyFont="1" applyFill="1" applyBorder="1" applyAlignment="1">
      <alignment horizontal="left" vertical="top" wrapText="1"/>
    </xf>
    <xf numFmtId="0" fontId="20" fillId="8" borderId="82" xfId="0" applyFont="1" applyFill="1" applyBorder="1" applyAlignment="1">
      <alignment vertical="top" wrapText="1"/>
    </xf>
    <xf numFmtId="0" fontId="13" fillId="7" borderId="20" xfId="0" applyFont="1" applyFill="1" applyBorder="1" applyAlignment="1">
      <alignment vertical="top" wrapText="1"/>
    </xf>
    <xf numFmtId="0" fontId="3" fillId="8" borderId="71" xfId="0" applyFont="1" applyFill="1" applyBorder="1" applyAlignment="1">
      <alignment vertical="top" wrapText="1"/>
    </xf>
    <xf numFmtId="0" fontId="3" fillId="8" borderId="45" xfId="0" applyFont="1" applyFill="1" applyBorder="1" applyAlignment="1">
      <alignment vertical="top" wrapText="1"/>
    </xf>
    <xf numFmtId="0" fontId="3" fillId="8" borderId="71" xfId="0" applyFont="1" applyFill="1" applyBorder="1" applyAlignment="1">
      <alignment vertical="top" wrapText="1"/>
    </xf>
    <xf numFmtId="0" fontId="3" fillId="0" borderId="81" xfId="0" applyFont="1" applyFill="1" applyBorder="1" applyAlignment="1">
      <alignment vertical="top" wrapText="1"/>
    </xf>
    <xf numFmtId="0" fontId="3" fillId="0" borderId="82" xfId="0" applyFont="1" applyFill="1" applyBorder="1" applyAlignment="1">
      <alignment vertical="top" wrapText="1"/>
    </xf>
    <xf numFmtId="0" fontId="3" fillId="8" borderId="0" xfId="0" applyFont="1" applyFill="1" applyBorder="1" applyAlignment="1">
      <alignment vertical="top" wrapText="1"/>
    </xf>
    <xf numFmtId="0" fontId="3" fillId="0" borderId="80" xfId="0" applyFont="1" applyFill="1" applyBorder="1" applyAlignment="1">
      <alignment vertical="top" wrapText="1"/>
    </xf>
    <xf numFmtId="164" fontId="17" fillId="7" borderId="15" xfId="0" applyNumberFormat="1" applyFont="1" applyFill="1" applyBorder="1" applyAlignment="1">
      <alignment horizontal="center" vertical="top"/>
    </xf>
    <xf numFmtId="0" fontId="3" fillId="8" borderId="36" xfId="0" applyFont="1" applyFill="1" applyBorder="1" applyAlignment="1">
      <alignment horizontal="center" vertical="top" wrapText="1"/>
    </xf>
    <xf numFmtId="164" fontId="3" fillId="8" borderId="14" xfId="0" applyNumberFormat="1" applyFont="1" applyFill="1" applyBorder="1" applyAlignment="1">
      <alignment horizontal="center" vertical="top"/>
    </xf>
    <xf numFmtId="0" fontId="3" fillId="8" borderId="66" xfId="0" applyFont="1" applyFill="1" applyBorder="1" applyAlignment="1">
      <alignment vertical="top" wrapText="1"/>
    </xf>
    <xf numFmtId="49" fontId="4" fillId="8" borderId="30" xfId="0" applyNumberFormat="1" applyFont="1" applyFill="1" applyBorder="1" applyAlignment="1">
      <alignment horizontal="center" vertical="top"/>
    </xf>
    <xf numFmtId="49" fontId="2" fillId="8" borderId="21" xfId="0" applyNumberFormat="1" applyFont="1" applyFill="1" applyBorder="1" applyAlignment="1">
      <alignment horizontal="center" vertical="center" textRotation="90" wrapText="1"/>
    </xf>
    <xf numFmtId="0" fontId="3" fillId="8" borderId="21" xfId="0" applyFont="1" applyFill="1" applyBorder="1" applyAlignment="1">
      <alignment horizontal="left" vertical="top" wrapText="1"/>
    </xf>
    <xf numFmtId="49" fontId="2" fillId="8" borderId="21" xfId="0" applyNumberFormat="1" applyFont="1" applyFill="1" applyBorder="1" applyAlignment="1">
      <alignment horizontal="center" vertical="center" textRotation="90" wrapText="1"/>
    </xf>
    <xf numFmtId="3" fontId="4" fillId="0" borderId="5" xfId="0" applyNumberFormat="1" applyFont="1" applyBorder="1" applyAlignment="1">
      <alignment horizontal="center" vertical="center" wrapText="1"/>
    </xf>
    <xf numFmtId="164" fontId="4" fillId="5" borderId="31" xfId="0" applyNumberFormat="1" applyFont="1" applyFill="1" applyBorder="1" applyAlignment="1">
      <alignment horizontal="center" vertical="top" wrapText="1"/>
    </xf>
    <xf numFmtId="164" fontId="8" fillId="3" borderId="48" xfId="0" applyNumberFormat="1" applyFont="1" applyFill="1" applyBorder="1" applyAlignment="1">
      <alignment horizontal="center" vertical="top" wrapText="1"/>
    </xf>
    <xf numFmtId="164" fontId="4" fillId="7" borderId="20" xfId="0" applyNumberFormat="1" applyFont="1" applyFill="1" applyBorder="1" applyAlignment="1">
      <alignment horizontal="center" vertical="top"/>
    </xf>
    <xf numFmtId="164" fontId="4" fillId="7" borderId="42" xfId="0" applyNumberFormat="1" applyFont="1" applyFill="1" applyBorder="1" applyAlignment="1">
      <alignment horizontal="center" vertical="top"/>
    </xf>
    <xf numFmtId="164" fontId="3" fillId="8" borderId="32" xfId="0" applyNumberFormat="1" applyFont="1" applyFill="1" applyBorder="1" applyAlignment="1">
      <alignment horizontal="center" vertical="top"/>
    </xf>
    <xf numFmtId="0" fontId="3" fillId="0" borderId="3" xfId="0" applyFont="1" applyBorder="1" applyAlignment="1">
      <alignment horizontal="center" vertical="top"/>
    </xf>
    <xf numFmtId="164" fontId="8" fillId="3" borderId="0" xfId="0" applyNumberFormat="1" applyFont="1" applyFill="1" applyBorder="1" applyAlignment="1">
      <alignment horizontal="center" vertical="top" wrapText="1"/>
    </xf>
    <xf numFmtId="164" fontId="8" fillId="3" borderId="3" xfId="0" applyNumberFormat="1" applyFont="1" applyFill="1" applyBorder="1" applyAlignment="1">
      <alignment horizontal="center" vertical="top" wrapText="1"/>
    </xf>
    <xf numFmtId="0" fontId="4" fillId="0" borderId="16" xfId="0" applyFont="1" applyBorder="1" applyAlignment="1">
      <alignment horizontal="center" vertical="center" wrapText="1"/>
    </xf>
    <xf numFmtId="49" fontId="4" fillId="8" borderId="1" xfId="0" applyNumberFormat="1" applyFont="1" applyFill="1" applyBorder="1" applyAlignment="1">
      <alignment horizontal="center" vertical="top" wrapText="1"/>
    </xf>
    <xf numFmtId="0" fontId="3" fillId="8" borderId="40" xfId="0" applyFont="1" applyFill="1" applyBorder="1" applyAlignment="1">
      <alignment horizontal="center" vertical="top"/>
    </xf>
    <xf numFmtId="49" fontId="3" fillId="0" borderId="0" xfId="0" applyNumberFormat="1" applyFont="1" applyAlignment="1">
      <alignment vertical="top"/>
    </xf>
    <xf numFmtId="49" fontId="3" fillId="0" borderId="0" xfId="0" applyNumberFormat="1" applyFont="1" applyAlignment="1">
      <alignment horizontal="center" vertical="top"/>
    </xf>
    <xf numFmtId="3" fontId="3" fillId="0" borderId="0" xfId="0" applyNumberFormat="1" applyFont="1" applyAlignment="1">
      <alignment vertical="top"/>
    </xf>
    <xf numFmtId="3" fontId="3" fillId="0" borderId="0" xfId="0" applyNumberFormat="1" applyFont="1" applyFill="1" applyAlignment="1">
      <alignment horizontal="center" vertical="center" wrapText="1"/>
    </xf>
    <xf numFmtId="3" fontId="3" fillId="0" borderId="0" xfId="0" applyNumberFormat="1" applyFont="1" applyFill="1" applyAlignment="1">
      <alignment horizontal="center" vertical="center" textRotation="90" wrapText="1"/>
    </xf>
    <xf numFmtId="3" fontId="3" fillId="0" borderId="0" xfId="0" applyNumberFormat="1" applyFont="1" applyFill="1" applyAlignment="1">
      <alignment horizontal="center" vertical="top"/>
    </xf>
    <xf numFmtId="3" fontId="3" fillId="0" borderId="0" xfId="0" applyNumberFormat="1" applyFont="1" applyAlignment="1">
      <alignment horizontal="center" vertical="top" wrapText="1"/>
    </xf>
    <xf numFmtId="3" fontId="3" fillId="0" borderId="0" xfId="0" applyNumberFormat="1" applyFont="1" applyAlignment="1">
      <alignment vertical="top" wrapText="1"/>
    </xf>
    <xf numFmtId="0" fontId="3" fillId="8" borderId="53" xfId="0" applyFont="1" applyFill="1" applyBorder="1" applyAlignment="1">
      <alignment horizontal="center" vertical="top"/>
    </xf>
    <xf numFmtId="3" fontId="3" fillId="8" borderId="61" xfId="0" applyNumberFormat="1" applyFont="1" applyFill="1" applyBorder="1" applyAlignment="1">
      <alignment horizontal="center" vertical="top"/>
    </xf>
    <xf numFmtId="164" fontId="3" fillId="8" borderId="44" xfId="0" applyNumberFormat="1" applyFont="1" applyFill="1" applyBorder="1" applyAlignment="1">
      <alignment horizontal="center" vertical="top"/>
    </xf>
    <xf numFmtId="0" fontId="3" fillId="8" borderId="84" xfId="0" applyFont="1" applyFill="1" applyBorder="1" applyAlignment="1">
      <alignment vertical="top" wrapText="1"/>
    </xf>
    <xf numFmtId="0" fontId="3" fillId="8" borderId="40" xfId="0" applyFont="1" applyFill="1" applyBorder="1" applyAlignment="1">
      <alignment horizontal="center" vertical="top"/>
    </xf>
    <xf numFmtId="164" fontId="3" fillId="0" borderId="0" xfId="0" applyNumberFormat="1" applyFont="1" applyBorder="1" applyAlignment="1">
      <alignment vertical="top"/>
    </xf>
    <xf numFmtId="0" fontId="3" fillId="0" borderId="52" xfId="0" applyFont="1" applyBorder="1" applyAlignment="1">
      <alignment vertical="top" wrapText="1"/>
    </xf>
    <xf numFmtId="0" fontId="3" fillId="0" borderId="0" xfId="0" applyFont="1" applyAlignment="1">
      <alignment vertical="center"/>
    </xf>
    <xf numFmtId="49" fontId="3" fillId="0" borderId="0" xfId="0" applyNumberFormat="1" applyFont="1" applyAlignment="1">
      <alignment vertical="center"/>
    </xf>
    <xf numFmtId="0" fontId="3" fillId="8" borderId="40" xfId="0" applyFont="1" applyFill="1" applyBorder="1" applyAlignment="1">
      <alignment horizontal="center" vertical="top"/>
    </xf>
    <xf numFmtId="0" fontId="3" fillId="8" borderId="44" xfId="0" applyFont="1" applyFill="1" applyBorder="1" applyAlignment="1">
      <alignment horizontal="center" vertical="top"/>
    </xf>
    <xf numFmtId="0" fontId="3" fillId="8" borderId="52" xfId="0" applyFont="1" applyFill="1" applyBorder="1" applyAlignment="1">
      <alignment vertical="top" wrapText="1"/>
    </xf>
    <xf numFmtId="0" fontId="6" fillId="0" borderId="21" xfId="0" applyFont="1" applyBorder="1" applyAlignment="1">
      <alignment vertical="top" wrapText="1"/>
    </xf>
    <xf numFmtId="0" fontId="3" fillId="0" borderId="84" xfId="0" applyFont="1" applyBorder="1" applyAlignment="1">
      <alignment vertical="top" wrapText="1"/>
    </xf>
    <xf numFmtId="164" fontId="27" fillId="8" borderId="15" xfId="0" applyNumberFormat="1" applyFont="1" applyFill="1" applyBorder="1" applyAlignment="1">
      <alignment horizontal="center" vertical="top"/>
    </xf>
    <xf numFmtId="164" fontId="3" fillId="8" borderId="3" xfId="0" applyNumberFormat="1" applyFont="1" applyFill="1" applyBorder="1" applyAlignment="1">
      <alignment horizontal="center" vertical="top"/>
    </xf>
    <xf numFmtId="164" fontId="19" fillId="8" borderId="3" xfId="0" applyNumberFormat="1" applyFont="1" applyFill="1" applyBorder="1" applyAlignment="1">
      <alignment horizontal="center" vertical="top"/>
    </xf>
    <xf numFmtId="164" fontId="19" fillId="8" borderId="44" xfId="0" applyNumberFormat="1" applyFont="1" applyFill="1" applyBorder="1" applyAlignment="1">
      <alignment horizontal="center" vertical="top"/>
    </xf>
    <xf numFmtId="0" fontId="3" fillId="0" borderId="0" xfId="0" applyFont="1" applyFill="1" applyBorder="1" applyAlignment="1">
      <alignment vertical="top"/>
    </xf>
    <xf numFmtId="0" fontId="3" fillId="0" borderId="0" xfId="0" applyFont="1" applyAlignment="1">
      <alignment horizontal="center" vertical="top"/>
    </xf>
    <xf numFmtId="3" fontId="3" fillId="0" borderId="47" xfId="0" applyNumberFormat="1" applyFont="1" applyFill="1" applyBorder="1" applyAlignment="1">
      <alignment horizontal="left" vertical="top" wrapText="1"/>
    </xf>
    <xf numFmtId="0" fontId="6" fillId="0" borderId="47" xfId="0" applyFont="1" applyFill="1" applyBorder="1" applyAlignment="1">
      <alignment horizontal="left" vertical="top" wrapText="1"/>
    </xf>
    <xf numFmtId="0" fontId="6" fillId="0" borderId="47" xfId="0" applyFont="1" applyBorder="1" applyAlignment="1">
      <alignment horizontal="left" vertical="top" wrapText="1"/>
    </xf>
    <xf numFmtId="0" fontId="3" fillId="0" borderId="44" xfId="0" applyFont="1" applyBorder="1" applyAlignment="1">
      <alignment horizontal="left" vertical="top" wrapText="1"/>
    </xf>
    <xf numFmtId="0" fontId="3" fillId="0" borderId="45" xfId="0" applyFont="1" applyBorder="1" applyAlignment="1">
      <alignment horizontal="left" vertical="top" wrapText="1"/>
    </xf>
    <xf numFmtId="0" fontId="3" fillId="0" borderId="46" xfId="0" applyFont="1" applyBorder="1" applyAlignment="1">
      <alignment horizontal="left" vertical="top" wrapText="1"/>
    </xf>
    <xf numFmtId="49" fontId="4" fillId="9" borderId="22" xfId="0" applyNumberFormat="1" applyFont="1" applyFill="1" applyBorder="1" applyAlignment="1">
      <alignment horizontal="center" vertical="top"/>
    </xf>
    <xf numFmtId="49" fontId="4" fillId="9" borderId="6" xfId="0" applyNumberFormat="1" applyFont="1" applyFill="1" applyBorder="1" applyAlignment="1">
      <alignment horizontal="center" vertical="top"/>
    </xf>
    <xf numFmtId="49" fontId="4" fillId="9" borderId="7" xfId="0" applyNumberFormat="1" applyFont="1" applyFill="1" applyBorder="1" applyAlignment="1">
      <alignment horizontal="center" vertical="top"/>
    </xf>
    <xf numFmtId="49" fontId="4" fillId="2" borderId="18" xfId="0" applyNumberFormat="1" applyFont="1" applyFill="1" applyBorder="1" applyAlignment="1">
      <alignment horizontal="center" vertical="top"/>
    </xf>
    <xf numFmtId="49" fontId="4" fillId="2" borderId="11" xfId="0" applyNumberFormat="1" applyFont="1" applyFill="1" applyBorder="1" applyAlignment="1">
      <alignment horizontal="center" vertical="top"/>
    </xf>
    <xf numFmtId="49" fontId="4" fillId="2" borderId="8" xfId="0" applyNumberFormat="1" applyFont="1" applyFill="1" applyBorder="1" applyAlignment="1">
      <alignment horizontal="center" vertical="top"/>
    </xf>
    <xf numFmtId="49" fontId="4" fillId="0" borderId="18" xfId="0" applyNumberFormat="1" applyFont="1" applyBorder="1" applyAlignment="1">
      <alignment horizontal="center" vertical="top"/>
    </xf>
    <xf numFmtId="49" fontId="4" fillId="0" borderId="11" xfId="0" applyNumberFormat="1" applyFont="1" applyBorder="1" applyAlignment="1">
      <alignment horizontal="center" vertical="top"/>
    </xf>
    <xf numFmtId="49" fontId="4" fillId="0" borderId="8" xfId="0" applyNumberFormat="1" applyFont="1" applyBorder="1" applyAlignment="1">
      <alignment horizontal="center" vertical="top"/>
    </xf>
    <xf numFmtId="0" fontId="3" fillId="3" borderId="18" xfId="0" applyFont="1" applyFill="1" applyBorder="1" applyAlignment="1">
      <alignment vertical="top" wrapText="1"/>
    </xf>
    <xf numFmtId="0" fontId="0" fillId="0" borderId="11" xfId="0" applyFont="1" applyBorder="1" applyAlignment="1">
      <alignment vertical="top" wrapText="1"/>
    </xf>
    <xf numFmtId="0" fontId="0" fillId="0" borderId="21" xfId="0" applyFont="1" applyBorder="1" applyAlignment="1">
      <alignment vertical="top" wrapText="1"/>
    </xf>
    <xf numFmtId="49" fontId="8" fillId="0" borderId="18" xfId="0" applyNumberFormat="1" applyFont="1" applyBorder="1" applyAlignment="1">
      <alignment horizontal="center" vertical="center" textRotation="90" wrapText="1"/>
    </xf>
    <xf numFmtId="49" fontId="14" fillId="0" borderId="11" xfId="0" applyNumberFormat="1" applyFont="1" applyBorder="1" applyAlignment="1">
      <alignment horizontal="center" textRotation="90" wrapText="1"/>
    </xf>
    <xf numFmtId="49" fontId="14" fillId="0" borderId="8" xfId="0" applyNumberFormat="1" applyFont="1" applyBorder="1" applyAlignment="1">
      <alignment horizontal="center" textRotation="90" wrapText="1"/>
    </xf>
    <xf numFmtId="49" fontId="4" fillId="0" borderId="19" xfId="0" applyNumberFormat="1" applyFont="1" applyBorder="1" applyAlignment="1">
      <alignment horizontal="center" vertical="top"/>
    </xf>
    <xf numFmtId="49" fontId="4" fillId="0" borderId="12" xfId="0" applyNumberFormat="1" applyFont="1" applyBorder="1" applyAlignment="1">
      <alignment horizontal="center" vertical="top"/>
    </xf>
    <xf numFmtId="49" fontId="4" fillId="0" borderId="17" xfId="0" applyNumberFormat="1" applyFont="1" applyBorder="1" applyAlignment="1">
      <alignment horizontal="center" vertical="top"/>
    </xf>
    <xf numFmtId="49" fontId="3" fillId="0" borderId="32" xfId="0" applyNumberFormat="1" applyFont="1" applyBorder="1" applyAlignment="1">
      <alignment horizontal="center" vertical="top" wrapText="1"/>
    </xf>
    <xf numFmtId="49" fontId="3" fillId="0" borderId="3" xfId="0" applyNumberFormat="1" applyFont="1" applyBorder="1" applyAlignment="1">
      <alignment horizontal="center" vertical="top" wrapText="1"/>
    </xf>
    <xf numFmtId="49" fontId="3" fillId="0" borderId="31" xfId="0" applyNumberFormat="1" applyFont="1" applyBorder="1" applyAlignment="1">
      <alignment horizontal="center" vertical="top" wrapText="1"/>
    </xf>
    <xf numFmtId="0" fontId="2" fillId="0" borderId="51" xfId="0" applyFont="1" applyBorder="1" applyAlignment="1">
      <alignment horizontal="center" vertical="center" textRotation="90" wrapText="1"/>
    </xf>
    <xf numFmtId="0" fontId="2" fillId="0" borderId="0" xfId="0" applyFont="1" applyBorder="1" applyAlignment="1">
      <alignment horizontal="center" vertical="center" textRotation="90" wrapText="1"/>
    </xf>
    <xf numFmtId="0" fontId="2" fillId="0" borderId="20" xfId="0" applyFont="1" applyBorder="1" applyAlignment="1">
      <alignment horizontal="center" vertical="center" textRotation="90" wrapText="1"/>
    </xf>
    <xf numFmtId="0" fontId="3" fillId="0" borderId="68" xfId="0" applyFont="1" applyFill="1" applyBorder="1" applyAlignment="1">
      <alignment horizontal="center" vertical="center" textRotation="90" wrapText="1"/>
    </xf>
    <xf numFmtId="0" fontId="6" fillId="0" borderId="11" xfId="0" applyFont="1" applyBorder="1" applyAlignment="1">
      <alignment horizontal="center" vertical="center" textRotation="90" wrapText="1"/>
    </xf>
    <xf numFmtId="0" fontId="6" fillId="0" borderId="8" xfId="0" applyFont="1" applyBorder="1" applyAlignment="1">
      <alignment horizontal="center" vertical="center" textRotation="90" wrapText="1"/>
    </xf>
    <xf numFmtId="49" fontId="4" fillId="0" borderId="0" xfId="0" applyNumberFormat="1" applyFont="1" applyFill="1" applyBorder="1" applyAlignment="1">
      <alignment horizontal="center" vertical="top" wrapText="1"/>
    </xf>
    <xf numFmtId="49" fontId="4" fillId="2" borderId="43" xfId="0" applyNumberFormat="1" applyFont="1" applyFill="1" applyBorder="1" applyAlignment="1">
      <alignment horizontal="right" vertical="top"/>
    </xf>
    <xf numFmtId="49" fontId="4" fillId="2" borderId="24" xfId="0" applyNumberFormat="1" applyFont="1" applyFill="1" applyBorder="1" applyAlignment="1">
      <alignment horizontal="right" vertical="top"/>
    </xf>
    <xf numFmtId="0" fontId="6" fillId="0" borderId="11" xfId="0" applyFont="1" applyBorder="1" applyAlignment="1">
      <alignment vertical="top" wrapText="1"/>
    </xf>
    <xf numFmtId="0" fontId="3" fillId="0" borderId="0" xfId="0" applyFont="1" applyAlignment="1">
      <alignment horizontal="right" wrapText="1"/>
    </xf>
    <xf numFmtId="0" fontId="6" fillId="0" borderId="0" xfId="0" applyFont="1" applyAlignment="1">
      <alignment horizontal="right"/>
    </xf>
    <xf numFmtId="0" fontId="15" fillId="0" borderId="0" xfId="0" applyFont="1" applyAlignment="1">
      <alignment horizontal="center" vertical="top" wrapText="1"/>
    </xf>
    <xf numFmtId="0" fontId="16" fillId="0" borderId="0" xfId="0" applyFont="1" applyAlignment="1">
      <alignment horizontal="center" vertical="top" wrapText="1"/>
    </xf>
    <xf numFmtId="0" fontId="15" fillId="0" borderId="0" xfId="0" applyFont="1" applyAlignment="1">
      <alignment horizontal="center" vertical="top"/>
    </xf>
    <xf numFmtId="0" fontId="3" fillId="0" borderId="32" xfId="0" applyFont="1" applyBorder="1" applyAlignment="1">
      <alignment horizontal="center" vertical="center" textRotation="90" wrapText="1"/>
    </xf>
    <xf numFmtId="0" fontId="3" fillId="0" borderId="3" xfId="0" applyFont="1" applyBorder="1" applyAlignment="1">
      <alignment horizontal="center" vertical="center" textRotation="90" wrapText="1"/>
    </xf>
    <xf numFmtId="0" fontId="3" fillId="0" borderId="31" xfId="0" applyFont="1" applyBorder="1" applyAlignment="1">
      <alignment horizontal="center" vertical="center" textRotation="90" wrapText="1"/>
    </xf>
    <xf numFmtId="0" fontId="3" fillId="8" borderId="1" xfId="0" applyFont="1" applyFill="1" applyBorder="1" applyAlignment="1">
      <alignment horizontal="left" vertical="top" wrapText="1"/>
    </xf>
    <xf numFmtId="49" fontId="3" fillId="8" borderId="3" xfId="0" applyNumberFormat="1" applyFont="1" applyFill="1" applyBorder="1" applyAlignment="1">
      <alignment horizontal="center" vertical="center" wrapText="1"/>
    </xf>
    <xf numFmtId="0" fontId="3" fillId="8" borderId="57" xfId="0" applyFont="1" applyFill="1" applyBorder="1" applyAlignment="1">
      <alignment horizontal="center" vertical="top"/>
    </xf>
    <xf numFmtId="0" fontId="3" fillId="8" borderId="40" xfId="0" applyFont="1" applyFill="1" applyBorder="1" applyAlignment="1">
      <alignment horizontal="center" vertical="top"/>
    </xf>
    <xf numFmtId="0" fontId="3" fillId="8" borderId="44" xfId="0" applyFont="1" applyFill="1" applyBorder="1" applyAlignment="1">
      <alignment horizontal="center" vertical="top"/>
    </xf>
    <xf numFmtId="0" fontId="4" fillId="9" borderId="43" xfId="0" applyFont="1" applyFill="1" applyBorder="1" applyAlignment="1">
      <alignment horizontal="left" vertical="top"/>
    </xf>
    <xf numFmtId="0" fontId="4" fillId="9" borderId="24" xfId="0" applyFont="1" applyFill="1" applyBorder="1" applyAlignment="1">
      <alignment horizontal="left" vertical="top"/>
    </xf>
    <xf numFmtId="0" fontId="4" fillId="2" borderId="43" xfId="0" applyFont="1" applyFill="1" applyBorder="1" applyAlignment="1">
      <alignment horizontal="left" vertical="top" wrapText="1"/>
    </xf>
    <xf numFmtId="0" fontId="4" fillId="2" borderId="24" xfId="0" applyFont="1" applyFill="1" applyBorder="1" applyAlignment="1">
      <alignment horizontal="left" vertical="top" wrapText="1"/>
    </xf>
    <xf numFmtId="0" fontId="3" fillId="8" borderId="71" xfId="0" applyFont="1" applyFill="1" applyBorder="1" applyAlignment="1">
      <alignment vertical="top" wrapText="1"/>
    </xf>
    <xf numFmtId="0" fontId="0" fillId="0" borderId="13" xfId="0" applyBorder="1" applyAlignment="1">
      <alignment vertical="top" wrapText="1"/>
    </xf>
    <xf numFmtId="49" fontId="3" fillId="8" borderId="4" xfId="0" applyNumberFormat="1" applyFont="1" applyFill="1" applyBorder="1" applyAlignment="1">
      <alignment horizontal="center" vertical="top" wrapText="1"/>
    </xf>
    <xf numFmtId="0" fontId="6" fillId="0" borderId="15" xfId="0" applyFont="1" applyBorder="1" applyAlignment="1">
      <alignment horizontal="center" vertical="top" wrapText="1"/>
    </xf>
    <xf numFmtId="49" fontId="4" fillId="9" borderId="43" xfId="0" applyNumberFormat="1" applyFont="1" applyFill="1" applyBorder="1" applyAlignment="1">
      <alignment horizontal="right" vertical="top"/>
    </xf>
    <xf numFmtId="49" fontId="4" fillId="9" borderId="24" xfId="0" applyNumberFormat="1" applyFont="1" applyFill="1" applyBorder="1" applyAlignment="1">
      <alignment horizontal="right" vertical="top"/>
    </xf>
    <xf numFmtId="0" fontId="3" fillId="0" borderId="11" xfId="0" applyFont="1" applyBorder="1" applyAlignment="1">
      <alignment vertical="top" wrapText="1"/>
    </xf>
    <xf numFmtId="0" fontId="3" fillId="10" borderId="6" xfId="0" applyFont="1" applyFill="1" applyBorder="1" applyAlignment="1">
      <alignment vertical="top" wrapText="1"/>
    </xf>
    <xf numFmtId="0" fontId="0" fillId="0" borderId="6" xfId="0" applyBorder="1" applyAlignment="1">
      <alignment vertical="top" wrapText="1"/>
    </xf>
    <xf numFmtId="0" fontId="3" fillId="8" borderId="22" xfId="0" applyFont="1" applyFill="1" applyBorder="1" applyAlignment="1">
      <alignment vertical="top" wrapText="1"/>
    </xf>
    <xf numFmtId="0" fontId="6" fillId="0" borderId="83" xfId="0" applyFont="1" applyBorder="1" applyAlignment="1">
      <alignment vertical="top" wrapText="1"/>
    </xf>
    <xf numFmtId="0" fontId="3" fillId="8" borderId="68" xfId="0" applyFont="1" applyFill="1" applyBorder="1" applyAlignment="1">
      <alignment horizontal="left" vertical="top" wrapText="1"/>
    </xf>
    <xf numFmtId="0" fontId="0" fillId="0" borderId="13" xfId="0" applyFont="1" applyBorder="1" applyAlignment="1">
      <alignment horizontal="left" vertical="top" wrapText="1"/>
    </xf>
    <xf numFmtId="0" fontId="3" fillId="8" borderId="11" xfId="0" applyFont="1" applyFill="1" applyBorder="1" applyAlignment="1">
      <alignment horizontal="left" vertical="top" wrapText="1"/>
    </xf>
    <xf numFmtId="0" fontId="0" fillId="8" borderId="21" xfId="0" applyFont="1" applyFill="1" applyBorder="1" applyAlignment="1">
      <alignment horizontal="left" vertical="top" wrapText="1"/>
    </xf>
    <xf numFmtId="0" fontId="3" fillId="0" borderId="11" xfId="0" applyFont="1" applyFill="1" applyBorder="1" applyAlignment="1">
      <alignment horizontal="left" vertical="top" wrapText="1"/>
    </xf>
    <xf numFmtId="0" fontId="0" fillId="0" borderId="21" xfId="0" applyFont="1" applyBorder="1" applyAlignment="1">
      <alignment horizontal="left" vertical="top" wrapText="1"/>
    </xf>
    <xf numFmtId="0" fontId="0" fillId="0" borderId="21" xfId="0" applyBorder="1" applyAlignment="1">
      <alignment horizontal="left" vertical="top" wrapText="1"/>
    </xf>
    <xf numFmtId="49" fontId="2" fillId="8" borderId="11" xfId="0" applyNumberFormat="1" applyFont="1" applyFill="1" applyBorder="1" applyAlignment="1">
      <alignment horizontal="center" vertical="center" textRotation="90" wrapText="1"/>
    </xf>
    <xf numFmtId="49" fontId="1" fillId="8" borderId="21" xfId="0" applyNumberFormat="1" applyFont="1" applyFill="1" applyBorder="1" applyAlignment="1">
      <alignment horizontal="center" wrapText="1"/>
    </xf>
    <xf numFmtId="0" fontId="3" fillId="3" borderId="44" xfId="0" applyFont="1" applyFill="1" applyBorder="1" applyAlignment="1">
      <alignment horizontal="left" vertical="top" wrapText="1"/>
    </xf>
    <xf numFmtId="0" fontId="3" fillId="3" borderId="45" xfId="0" applyFont="1" applyFill="1" applyBorder="1" applyAlignment="1">
      <alignment horizontal="left" vertical="top" wrapText="1"/>
    </xf>
    <xf numFmtId="0" fontId="3" fillId="3" borderId="46" xfId="0" applyFont="1" applyFill="1" applyBorder="1" applyAlignment="1">
      <alignment horizontal="left" vertical="top" wrapText="1"/>
    </xf>
    <xf numFmtId="0" fontId="4" fillId="5" borderId="41" xfId="0" applyFont="1" applyFill="1" applyBorder="1" applyAlignment="1">
      <alignment horizontal="right" vertical="top" wrapText="1"/>
    </xf>
    <xf numFmtId="0" fontId="4" fillId="5" borderId="20" xfId="0" applyFont="1" applyFill="1" applyBorder="1" applyAlignment="1">
      <alignment horizontal="right" vertical="top" wrapText="1"/>
    </xf>
    <xf numFmtId="0" fontId="4" fillId="5" borderId="42" xfId="0" applyFont="1" applyFill="1" applyBorder="1" applyAlignment="1">
      <alignment horizontal="right" vertical="top" wrapText="1"/>
    </xf>
    <xf numFmtId="0" fontId="3" fillId="7" borderId="36" xfId="0" applyFont="1" applyFill="1" applyBorder="1" applyAlignment="1">
      <alignment horizontal="left" vertical="top" wrapText="1"/>
    </xf>
    <xf numFmtId="0" fontId="6" fillId="7" borderId="26" xfId="0" applyFont="1" applyFill="1" applyBorder="1" applyAlignment="1">
      <alignment horizontal="left" vertical="top" wrapText="1"/>
    </xf>
    <xf numFmtId="0" fontId="4" fillId="4" borderId="36" xfId="0" applyFont="1" applyFill="1" applyBorder="1" applyAlignment="1">
      <alignment horizontal="right" vertical="top" wrapText="1"/>
    </xf>
    <xf numFmtId="0" fontId="4" fillId="4" borderId="26" xfId="0" applyFont="1" applyFill="1" applyBorder="1" applyAlignment="1">
      <alignment horizontal="right" vertical="top" wrapText="1"/>
    </xf>
    <xf numFmtId="0" fontId="4" fillId="4" borderId="27" xfId="0" applyFont="1" applyFill="1" applyBorder="1" applyAlignment="1">
      <alignment horizontal="right" vertical="top" wrapText="1"/>
    </xf>
    <xf numFmtId="0" fontId="3" fillId="3" borderId="36" xfId="0" applyFont="1" applyFill="1" applyBorder="1" applyAlignment="1">
      <alignment horizontal="left" vertical="top" wrapText="1"/>
    </xf>
    <xf numFmtId="0" fontId="0" fillId="0" borderId="26" xfId="0" applyBorder="1" applyAlignment="1">
      <alignment horizontal="left" vertical="top" wrapText="1"/>
    </xf>
    <xf numFmtId="0" fontId="0" fillId="0" borderId="27" xfId="0" applyBorder="1" applyAlignment="1">
      <alignment horizontal="left" vertical="top" wrapText="1"/>
    </xf>
    <xf numFmtId="0" fontId="3" fillId="0" borderId="36" xfId="0" applyFont="1" applyBorder="1" applyAlignment="1">
      <alignment horizontal="left" vertical="top" wrapText="1"/>
    </xf>
    <xf numFmtId="0" fontId="3" fillId="0" borderId="26" xfId="0" applyFont="1" applyBorder="1" applyAlignment="1">
      <alignment horizontal="left" vertical="top" wrapText="1"/>
    </xf>
    <xf numFmtId="0" fontId="3" fillId="0" borderId="27" xfId="0" applyFont="1" applyBorder="1" applyAlignment="1">
      <alignment horizontal="left" vertical="top" wrapText="1"/>
    </xf>
    <xf numFmtId="49" fontId="4" fillId="0" borderId="11" xfId="0" applyNumberFormat="1" applyFont="1" applyBorder="1" applyAlignment="1">
      <alignment horizontal="center" vertical="top" wrapText="1"/>
    </xf>
    <xf numFmtId="49" fontId="4" fillId="0" borderId="8" xfId="0" applyNumberFormat="1" applyFont="1" applyBorder="1" applyAlignment="1">
      <alignment horizontal="center" vertical="top" wrapText="1"/>
    </xf>
    <xf numFmtId="0" fontId="3" fillId="8" borderId="8" xfId="0" applyFont="1" applyFill="1" applyBorder="1" applyAlignment="1">
      <alignment horizontal="left" vertical="top" wrapText="1"/>
    </xf>
    <xf numFmtId="49" fontId="8" fillId="0" borderId="11" xfId="0" applyNumberFormat="1" applyFont="1" applyFill="1" applyBorder="1" applyAlignment="1">
      <alignment horizontal="center" vertical="center" textRotation="90" wrapText="1"/>
    </xf>
    <xf numFmtId="49" fontId="14" fillId="0" borderId="11" xfId="0" applyNumberFormat="1" applyFont="1" applyBorder="1" applyAlignment="1">
      <alignment horizontal="center" vertical="center" textRotation="90" wrapText="1"/>
    </xf>
    <xf numFmtId="49" fontId="14" fillId="0" borderId="8" xfId="0" applyNumberFormat="1" applyFont="1" applyBorder="1" applyAlignment="1">
      <alignment horizontal="center" vertical="center" textRotation="90" wrapText="1"/>
    </xf>
    <xf numFmtId="3" fontId="3" fillId="0" borderId="0" xfId="0" applyNumberFormat="1" applyFont="1" applyFill="1" applyBorder="1" applyAlignment="1">
      <alignment horizontal="left" vertical="top" wrapText="1"/>
    </xf>
    <xf numFmtId="0" fontId="0" fillId="0" borderId="0" xfId="0" applyFill="1" applyAlignment="1">
      <alignment horizontal="left" vertical="top" wrapText="1"/>
    </xf>
    <xf numFmtId="49" fontId="4" fillId="4" borderId="43" xfId="0" applyNumberFormat="1" applyFont="1" applyFill="1" applyBorder="1" applyAlignment="1">
      <alignment horizontal="right" vertical="top"/>
    </xf>
    <xf numFmtId="49" fontId="4" fillId="4" borderId="24" xfId="0" applyNumberFormat="1" applyFont="1" applyFill="1" applyBorder="1" applyAlignment="1">
      <alignment horizontal="right" vertical="top"/>
    </xf>
    <xf numFmtId="0" fontId="8" fillId="0" borderId="0" xfId="0" applyNumberFormat="1" applyFont="1" applyFill="1" applyBorder="1" applyAlignment="1">
      <alignment horizontal="left" vertical="top"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4" borderId="34" xfId="0" applyFont="1" applyFill="1" applyBorder="1" applyAlignment="1">
      <alignment horizontal="right" vertical="top" wrapText="1"/>
    </xf>
    <xf numFmtId="0" fontId="4" fillId="4" borderId="37" xfId="0" applyFont="1" applyFill="1" applyBorder="1" applyAlignment="1">
      <alignment horizontal="right" vertical="top" wrapText="1"/>
    </xf>
    <xf numFmtId="0" fontId="4" fillId="4" borderId="35" xfId="0" applyFont="1" applyFill="1" applyBorder="1" applyAlignment="1">
      <alignment horizontal="right" vertical="top" wrapText="1"/>
    </xf>
    <xf numFmtId="0" fontId="4" fillId="7" borderId="36" xfId="0" applyFont="1" applyFill="1" applyBorder="1" applyAlignment="1">
      <alignment horizontal="right" vertical="top" wrapText="1"/>
    </xf>
    <xf numFmtId="0" fontId="4" fillId="7" borderId="26" xfId="0" applyFont="1" applyFill="1" applyBorder="1" applyAlignment="1">
      <alignment horizontal="right" vertical="top" wrapText="1"/>
    </xf>
    <xf numFmtId="0" fontId="4" fillId="7" borderId="27" xfId="0" applyFont="1" applyFill="1" applyBorder="1" applyAlignment="1">
      <alignment horizontal="right" vertical="top" wrapText="1"/>
    </xf>
    <xf numFmtId="49" fontId="2" fillId="8" borderId="21" xfId="0" applyNumberFormat="1" applyFont="1" applyFill="1" applyBorder="1" applyAlignment="1">
      <alignment horizontal="center" vertical="center" textRotation="90" wrapText="1"/>
    </xf>
    <xf numFmtId="49" fontId="2" fillId="8" borderId="68" xfId="0" applyNumberFormat="1" applyFont="1" applyFill="1" applyBorder="1" applyAlignment="1">
      <alignment horizontal="center" vertical="center" textRotation="90" wrapText="1"/>
    </xf>
    <xf numFmtId="0" fontId="0" fillId="0" borderId="21" xfId="0" applyBorder="1" applyAlignment="1">
      <alignment vertical="top" wrapText="1"/>
    </xf>
    <xf numFmtId="0" fontId="20" fillId="0" borderId="18" xfId="0" applyFont="1" applyBorder="1" applyAlignment="1">
      <alignment horizontal="center" vertical="center" textRotation="90" shrinkToFit="1"/>
    </xf>
    <xf numFmtId="0" fontId="20" fillId="0" borderId="11" xfId="0" applyFont="1" applyBorder="1" applyAlignment="1">
      <alignment horizontal="center" vertical="center" textRotation="90" shrinkToFit="1"/>
    </xf>
    <xf numFmtId="0" fontId="20" fillId="0" borderId="8" xfId="0" applyFont="1" applyBorder="1" applyAlignment="1">
      <alignment horizontal="center" vertical="center" textRotation="90" shrinkToFit="1"/>
    </xf>
    <xf numFmtId="0" fontId="20" fillId="0" borderId="33" xfId="0" applyFont="1" applyBorder="1" applyAlignment="1">
      <alignment horizontal="center" vertical="center" shrinkToFit="1"/>
    </xf>
    <xf numFmtId="0" fontId="20" fillId="0" borderId="30" xfId="0" applyFont="1" applyBorder="1" applyAlignment="1">
      <alignment horizontal="center" vertical="center" shrinkToFit="1"/>
    </xf>
    <xf numFmtId="0" fontId="20" fillId="0" borderId="38" xfId="0" applyFont="1" applyBorder="1" applyAlignment="1">
      <alignment horizontal="center" vertical="center" shrinkToFit="1"/>
    </xf>
    <xf numFmtId="0" fontId="3" fillId="0" borderId="39" xfId="0" applyFont="1" applyBorder="1" applyAlignment="1">
      <alignment horizontal="center" vertical="center" wrapText="1"/>
    </xf>
    <xf numFmtId="0" fontId="3" fillId="0" borderId="7" xfId="0" applyFont="1" applyBorder="1" applyAlignment="1">
      <alignment horizontal="center" vertical="center" wrapText="1"/>
    </xf>
    <xf numFmtId="0" fontId="21" fillId="0" borderId="11" xfId="0" applyFont="1" applyBorder="1" applyAlignment="1">
      <alignment horizontal="center" vertical="center" textRotation="90" shrinkToFit="1"/>
    </xf>
    <xf numFmtId="0" fontId="21" fillId="0" borderId="8" xfId="0" applyFont="1" applyBorder="1" applyAlignment="1">
      <alignment horizontal="center" vertical="center" textRotation="90" shrinkToFit="1"/>
    </xf>
    <xf numFmtId="0" fontId="3" fillId="0" borderId="32" xfId="0" applyFont="1" applyBorder="1" applyAlignment="1">
      <alignment horizontal="center" vertical="center" textRotation="90" shrinkToFit="1"/>
    </xf>
    <xf numFmtId="0" fontId="3" fillId="0" borderId="3" xfId="0" applyFont="1" applyBorder="1" applyAlignment="1">
      <alignment horizontal="center" vertical="center" textRotation="90" shrinkToFit="1"/>
    </xf>
    <xf numFmtId="0" fontId="3" fillId="0" borderId="31" xfId="0" applyFont="1" applyBorder="1" applyAlignment="1">
      <alignment horizontal="center" vertical="center" textRotation="90" shrinkToFit="1"/>
    </xf>
    <xf numFmtId="49" fontId="8" fillId="0" borderId="30" xfId="0" applyNumberFormat="1" applyFont="1" applyBorder="1" applyAlignment="1">
      <alignment horizontal="center" vertical="center" textRotation="90" wrapText="1"/>
    </xf>
    <xf numFmtId="49" fontId="8" fillId="0" borderId="38" xfId="0" applyNumberFormat="1" applyFont="1" applyBorder="1" applyAlignment="1">
      <alignment horizontal="center" vertical="center" textRotation="90" wrapText="1"/>
    </xf>
    <xf numFmtId="49" fontId="4" fillId="0" borderId="30" xfId="0" applyNumberFormat="1" applyFont="1" applyBorder="1" applyAlignment="1">
      <alignment horizontal="center" vertical="top"/>
    </xf>
    <xf numFmtId="49" fontId="4" fillId="0" borderId="38" xfId="0" applyNumberFormat="1" applyFont="1" applyBorder="1" applyAlignment="1">
      <alignment horizontal="center" vertical="top"/>
    </xf>
    <xf numFmtId="0" fontId="0" fillId="0" borderId="3" xfId="0" applyBorder="1" applyAlignment="1">
      <alignment horizontal="center" vertical="center" wrapText="1"/>
    </xf>
    <xf numFmtId="0" fontId="3" fillId="8" borderId="68" xfId="0" applyFont="1" applyFill="1" applyBorder="1" applyAlignment="1">
      <alignment horizontal="center" vertical="center" textRotation="90" wrapText="1"/>
    </xf>
    <xf numFmtId="0" fontId="0" fillId="0" borderId="21" xfId="0" applyFont="1" applyBorder="1" applyAlignment="1">
      <alignment horizontal="center" vertical="center" textRotation="90" wrapText="1"/>
    </xf>
    <xf numFmtId="0" fontId="4" fillId="2" borderId="28" xfId="0" applyFont="1" applyFill="1" applyBorder="1" applyAlignment="1">
      <alignment horizontal="left" vertical="top" wrapText="1"/>
    </xf>
    <xf numFmtId="0" fontId="4" fillId="2" borderId="26" xfId="0" applyFont="1" applyFill="1" applyBorder="1" applyAlignment="1">
      <alignment horizontal="left" vertical="top" wrapText="1"/>
    </xf>
    <xf numFmtId="0" fontId="3" fillId="3" borderId="11" xfId="0" applyFont="1" applyFill="1" applyBorder="1" applyAlignment="1">
      <alignment horizontal="left" vertical="top" wrapText="1"/>
    </xf>
    <xf numFmtId="0" fontId="3" fillId="3" borderId="8" xfId="0" applyFont="1" applyFill="1" applyBorder="1" applyAlignment="1">
      <alignment horizontal="left" vertical="top" wrapText="1"/>
    </xf>
    <xf numFmtId="0" fontId="3" fillId="0" borderId="48" xfId="0" applyFont="1" applyFill="1" applyBorder="1" applyAlignment="1">
      <alignment vertical="center" textRotation="90" wrapText="1"/>
    </xf>
    <xf numFmtId="0" fontId="3" fillId="0" borderId="49" xfId="0" applyFont="1" applyFill="1" applyBorder="1" applyAlignment="1">
      <alignment vertical="center" textRotation="90" wrapText="1"/>
    </xf>
    <xf numFmtId="164" fontId="3" fillId="8" borderId="4" xfId="0" applyNumberFormat="1" applyFont="1" applyFill="1" applyBorder="1" applyAlignment="1">
      <alignment horizontal="center" vertical="top"/>
    </xf>
    <xf numFmtId="164" fontId="3" fillId="8" borderId="3" xfId="0" applyNumberFormat="1" applyFont="1" applyFill="1" applyBorder="1" applyAlignment="1">
      <alignment horizontal="center" vertical="top"/>
    </xf>
    <xf numFmtId="164" fontId="3" fillId="8" borderId="15" xfId="0" applyNumberFormat="1" applyFont="1" applyFill="1" applyBorder="1" applyAlignment="1">
      <alignment horizontal="center" vertical="top"/>
    </xf>
    <xf numFmtId="49" fontId="4" fillId="0" borderId="21" xfId="0" applyNumberFormat="1" applyFont="1" applyBorder="1" applyAlignment="1">
      <alignment horizontal="center" vertical="top"/>
    </xf>
    <xf numFmtId="49" fontId="4" fillId="0" borderId="33" xfId="0" applyNumberFormat="1" applyFont="1" applyBorder="1" applyAlignment="1">
      <alignment horizontal="center" vertical="top"/>
    </xf>
    <xf numFmtId="49" fontId="4" fillId="2" borderId="30" xfId="0" applyNumberFormat="1" applyFont="1" applyFill="1" applyBorder="1" applyAlignment="1">
      <alignment horizontal="center" vertical="top"/>
    </xf>
    <xf numFmtId="49" fontId="4" fillId="2" borderId="38" xfId="0" applyNumberFormat="1" applyFont="1" applyFill="1" applyBorder="1" applyAlignment="1">
      <alignment horizontal="center" vertical="top"/>
    </xf>
    <xf numFmtId="0" fontId="24" fillId="0" borderId="0" xfId="0" applyFont="1" applyAlignment="1">
      <alignment vertical="top" wrapText="1"/>
    </xf>
    <xf numFmtId="0" fontId="0" fillId="0" borderId="0" xfId="0" applyAlignment="1">
      <alignment vertical="top" wrapText="1"/>
    </xf>
    <xf numFmtId="3" fontId="24" fillId="0" borderId="0" xfId="0" applyNumberFormat="1" applyFont="1" applyAlignment="1">
      <alignment horizontal="left" vertical="top" wrapText="1"/>
    </xf>
    <xf numFmtId="0" fontId="3" fillId="8" borderId="68" xfId="0" applyFont="1" applyFill="1" applyBorder="1" applyAlignment="1">
      <alignment vertical="top" wrapText="1"/>
    </xf>
    <xf numFmtId="0" fontId="3" fillId="8" borderId="11" xfId="0" applyFont="1" applyFill="1" applyBorder="1" applyAlignment="1">
      <alignment vertical="top" wrapText="1"/>
    </xf>
    <xf numFmtId="0" fontId="0" fillId="8" borderId="11" xfId="0" applyFont="1" applyFill="1" applyBorder="1" applyAlignment="1">
      <alignment vertical="top" wrapText="1"/>
    </xf>
    <xf numFmtId="49" fontId="8" fillId="8" borderId="68" xfId="0" applyNumberFormat="1" applyFont="1" applyFill="1" applyBorder="1" applyAlignment="1">
      <alignment horizontal="center" vertical="center" textRotation="90" wrapText="1"/>
    </xf>
    <xf numFmtId="49" fontId="8" fillId="8" borderId="11" xfId="0" applyNumberFormat="1" applyFont="1" applyFill="1" applyBorder="1" applyAlignment="1">
      <alignment horizontal="center" vertical="center" textRotation="90" wrapText="1"/>
    </xf>
    <xf numFmtId="0" fontId="0" fillId="8" borderId="21" xfId="0" applyFont="1" applyFill="1" applyBorder="1" applyAlignment="1">
      <alignment horizontal="center" vertical="center" textRotation="90" wrapText="1"/>
    </xf>
    <xf numFmtId="49" fontId="4" fillId="2" borderId="25" xfId="0" applyNumberFormat="1" applyFont="1" applyFill="1" applyBorder="1" applyAlignment="1">
      <alignment horizontal="right" vertical="top"/>
    </xf>
    <xf numFmtId="49" fontId="4" fillId="2" borderId="43" xfId="0" applyNumberFormat="1" applyFont="1" applyFill="1" applyBorder="1" applyAlignment="1">
      <alignment horizontal="left" vertical="top"/>
    </xf>
    <xf numFmtId="49" fontId="4" fillId="2" borderId="24" xfId="0" applyNumberFormat="1" applyFont="1" applyFill="1" applyBorder="1" applyAlignment="1">
      <alignment horizontal="left" vertical="top"/>
    </xf>
    <xf numFmtId="0" fontId="3" fillId="0" borderId="50" xfId="0" applyFont="1" applyFill="1" applyBorder="1" applyAlignment="1">
      <alignment horizontal="center" vertical="center" textRotation="90" wrapText="1"/>
    </xf>
    <xf numFmtId="0" fontId="3" fillId="0" borderId="48" xfId="0" applyFont="1" applyFill="1" applyBorder="1" applyAlignment="1">
      <alignment horizontal="center" vertical="center" textRotation="90" wrapText="1"/>
    </xf>
    <xf numFmtId="0" fontId="3" fillId="0" borderId="13" xfId="0" applyFont="1" applyFill="1" applyBorder="1" applyAlignment="1">
      <alignment horizontal="center" vertical="center" textRotation="90" wrapText="1"/>
    </xf>
    <xf numFmtId="49" fontId="8" fillId="0" borderId="11" xfId="0" applyNumberFormat="1" applyFont="1" applyBorder="1" applyAlignment="1">
      <alignment horizontal="center" vertical="center" textRotation="90" wrapText="1"/>
    </xf>
    <xf numFmtId="49" fontId="8" fillId="0" borderId="21" xfId="0" applyNumberFormat="1" applyFont="1" applyBorder="1" applyAlignment="1">
      <alignment horizontal="center" vertical="center" textRotation="90" wrapText="1"/>
    </xf>
    <xf numFmtId="49" fontId="4" fillId="8" borderId="33" xfId="0" applyNumberFormat="1" applyFont="1" applyFill="1" applyBorder="1" applyAlignment="1">
      <alignment horizontal="center" vertical="top"/>
    </xf>
    <xf numFmtId="49" fontId="4" fillId="8" borderId="30" xfId="0" applyNumberFormat="1" applyFont="1" applyFill="1" applyBorder="1" applyAlignment="1">
      <alignment horizontal="center" vertical="top"/>
    </xf>
    <xf numFmtId="0" fontId="8" fillId="8" borderId="68" xfId="0" applyFont="1" applyFill="1" applyBorder="1" applyAlignment="1">
      <alignment horizontal="center" vertical="center" textRotation="90" wrapText="1"/>
    </xf>
    <xf numFmtId="0" fontId="8" fillId="8" borderId="11" xfId="0" applyFont="1" applyFill="1" applyBorder="1" applyAlignment="1">
      <alignment horizontal="center" vertical="center" textRotation="90" wrapText="1"/>
    </xf>
    <xf numFmtId="49" fontId="3" fillId="8" borderId="30" xfId="0" applyNumberFormat="1" applyFont="1" applyFill="1" applyBorder="1" applyAlignment="1">
      <alignment horizontal="center" vertical="top"/>
    </xf>
    <xf numFmtId="49" fontId="3" fillId="8" borderId="32" xfId="0" applyNumberFormat="1" applyFont="1" applyFill="1" applyBorder="1" applyAlignment="1">
      <alignment horizontal="center" vertical="center" wrapText="1"/>
    </xf>
    <xf numFmtId="0" fontId="3" fillId="3" borderId="68" xfId="0" applyFont="1" applyFill="1" applyBorder="1" applyAlignment="1">
      <alignment horizontal="left" vertical="top" wrapText="1"/>
    </xf>
    <xf numFmtId="0" fontId="6" fillId="0" borderId="21" xfId="0" applyFont="1" applyBorder="1" applyAlignment="1">
      <alignment horizontal="left" vertical="top" wrapText="1"/>
    </xf>
    <xf numFmtId="0" fontId="20" fillId="0" borderId="65" xfId="0" applyNumberFormat="1" applyFont="1" applyBorder="1" applyAlignment="1">
      <alignment horizontal="center" vertical="center" textRotation="90" shrinkToFit="1"/>
    </xf>
    <xf numFmtId="0" fontId="20" fillId="0" borderId="63" xfId="0" applyNumberFormat="1" applyFont="1" applyBorder="1" applyAlignment="1">
      <alignment horizontal="center" vertical="center" textRotation="90" shrinkToFit="1"/>
    </xf>
    <xf numFmtId="0" fontId="20" fillId="0" borderId="42" xfId="0" applyNumberFormat="1" applyFont="1" applyBorder="1" applyAlignment="1">
      <alignment horizontal="center" vertical="center" textRotation="90" shrinkToFit="1"/>
    </xf>
    <xf numFmtId="0" fontId="3" fillId="0" borderId="32" xfId="0" applyNumberFormat="1" applyFont="1" applyFill="1" applyBorder="1" applyAlignment="1">
      <alignment horizontal="center" vertical="center" textRotation="90" shrinkToFit="1"/>
    </xf>
    <xf numFmtId="0" fontId="3" fillId="0" borderId="3" xfId="0" applyNumberFormat="1" applyFont="1" applyFill="1" applyBorder="1" applyAlignment="1">
      <alignment horizontal="center" vertical="center" textRotation="90" shrinkToFit="1"/>
    </xf>
    <xf numFmtId="0" fontId="3" fillId="0" borderId="31" xfId="0" applyNumberFormat="1" applyFont="1" applyFill="1" applyBorder="1" applyAlignment="1">
      <alignment horizontal="center" vertical="center" textRotation="90" shrinkToFit="1"/>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20" fillId="0" borderId="22" xfId="0" applyFont="1" applyBorder="1" applyAlignment="1">
      <alignment horizontal="center" vertical="center" textRotation="90" shrinkToFit="1"/>
    </xf>
    <xf numFmtId="0" fontId="20" fillId="0" borderId="6" xfId="0" applyFont="1" applyBorder="1" applyAlignment="1">
      <alignment horizontal="center" vertical="center" textRotation="90" shrinkToFit="1"/>
    </xf>
    <xf numFmtId="0" fontId="20" fillId="0" borderId="7" xfId="0" applyFont="1" applyBorder="1" applyAlignment="1">
      <alignment horizontal="center" vertical="center" textRotation="90" shrinkToFit="1"/>
    </xf>
    <xf numFmtId="49" fontId="7" fillId="6" borderId="34" xfId="0" applyNumberFormat="1" applyFont="1" applyFill="1" applyBorder="1" applyAlignment="1">
      <alignment horizontal="left" vertical="top" wrapText="1"/>
    </xf>
    <xf numFmtId="49" fontId="7" fillId="6" borderId="37" xfId="0" applyNumberFormat="1" applyFont="1" applyFill="1" applyBorder="1" applyAlignment="1">
      <alignment horizontal="left" vertical="top" wrapText="1"/>
    </xf>
    <xf numFmtId="0" fontId="7" fillId="4" borderId="36" xfId="0" applyFont="1" applyFill="1" applyBorder="1" applyAlignment="1">
      <alignment horizontal="left" vertical="top" wrapText="1"/>
    </xf>
    <xf numFmtId="0" fontId="7" fillId="4" borderId="26" xfId="0" applyFont="1" applyFill="1" applyBorder="1" applyAlignment="1">
      <alignment horizontal="left" vertical="top" wrapText="1"/>
    </xf>
    <xf numFmtId="0" fontId="4" fillId="9" borderId="28" xfId="0" applyFont="1" applyFill="1" applyBorder="1" applyAlignment="1">
      <alignment horizontal="left" vertical="top" wrapText="1"/>
    </xf>
    <xf numFmtId="0" fontId="4" fillId="9" borderId="26" xfId="0" applyFont="1" applyFill="1" applyBorder="1" applyAlignment="1">
      <alignment horizontal="left" vertical="top" wrapText="1"/>
    </xf>
    <xf numFmtId="49" fontId="4" fillId="2" borderId="33" xfId="0" applyNumberFormat="1" applyFont="1" applyFill="1" applyBorder="1" applyAlignment="1">
      <alignment horizontal="center" vertical="top"/>
    </xf>
    <xf numFmtId="0" fontId="3" fillId="8" borderId="18" xfId="0" applyFont="1" applyFill="1" applyBorder="1" applyAlignment="1">
      <alignment horizontal="left" vertical="top" wrapText="1"/>
    </xf>
    <xf numFmtId="0" fontId="8" fillId="0" borderId="50" xfId="0" applyFont="1" applyFill="1" applyBorder="1" applyAlignment="1">
      <alignment horizontal="center" vertical="center" textRotation="90" wrapText="1"/>
    </xf>
    <xf numFmtId="0" fontId="8" fillId="0" borderId="48" xfId="0" applyFont="1" applyFill="1" applyBorder="1" applyAlignment="1">
      <alignment horizontal="center" vertical="center" textRotation="90" wrapText="1"/>
    </xf>
    <xf numFmtId="0" fontId="8" fillId="0" borderId="49" xfId="0" applyFont="1" applyFill="1" applyBorder="1" applyAlignment="1">
      <alignment horizontal="center" vertical="center" textRotation="90" wrapText="1"/>
    </xf>
    <xf numFmtId="49" fontId="8" fillId="8" borderId="18" xfId="0" applyNumberFormat="1" applyFont="1" applyFill="1" applyBorder="1" applyAlignment="1">
      <alignment horizontal="center" vertical="center" textRotation="90" wrapText="1"/>
    </xf>
    <xf numFmtId="49" fontId="0" fillId="8" borderId="11" xfId="0" applyNumberFormat="1" applyFont="1" applyFill="1" applyBorder="1" applyAlignment="1">
      <alignment horizontal="center" vertical="center" textRotation="90" wrapText="1"/>
    </xf>
    <xf numFmtId="49" fontId="0" fillId="8" borderId="8" xfId="0" applyNumberFormat="1" applyFont="1" applyFill="1" applyBorder="1" applyAlignment="1">
      <alignment horizontal="center" vertical="center" textRotation="90" wrapText="1"/>
    </xf>
    <xf numFmtId="49" fontId="3" fillId="8" borderId="40" xfId="0" applyNumberFormat="1" applyFont="1" applyFill="1" applyBorder="1" applyAlignment="1">
      <alignment horizontal="center" vertical="top" wrapText="1"/>
    </xf>
    <xf numFmtId="49" fontId="4" fillId="7" borderId="11" xfId="0" applyNumberFormat="1" applyFont="1" applyFill="1" applyBorder="1" applyAlignment="1">
      <alignment horizontal="center" vertical="top"/>
    </xf>
    <xf numFmtId="49" fontId="4" fillId="8" borderId="68" xfId="0" applyNumberFormat="1" applyFont="1" applyFill="1" applyBorder="1" applyAlignment="1">
      <alignment horizontal="center" vertical="top"/>
    </xf>
    <xf numFmtId="49" fontId="4" fillId="8" borderId="11" xfId="0" applyNumberFormat="1" applyFont="1" applyFill="1" applyBorder="1" applyAlignment="1">
      <alignment horizontal="center" vertical="top"/>
    </xf>
    <xf numFmtId="49" fontId="3" fillId="0" borderId="4" xfId="0" applyNumberFormat="1" applyFont="1" applyBorder="1" applyAlignment="1">
      <alignment horizontal="center" vertical="top" wrapText="1"/>
    </xf>
    <xf numFmtId="49" fontId="28" fillId="0" borderId="3" xfId="0" applyNumberFormat="1" applyFont="1" applyBorder="1" applyAlignment="1">
      <alignment horizontal="center" vertical="top" wrapText="1"/>
    </xf>
    <xf numFmtId="49" fontId="19" fillId="0" borderId="3" xfId="0" applyNumberFormat="1" applyFont="1" applyBorder="1" applyAlignment="1">
      <alignment horizontal="center" vertical="top" wrapText="1"/>
    </xf>
    <xf numFmtId="49" fontId="19" fillId="0" borderId="31" xfId="0" applyNumberFormat="1" applyFont="1" applyBorder="1" applyAlignment="1">
      <alignment horizontal="center" vertical="top" wrapText="1"/>
    </xf>
    <xf numFmtId="49" fontId="28" fillId="8" borderId="32" xfId="0" applyNumberFormat="1" applyFont="1" applyFill="1" applyBorder="1" applyAlignment="1">
      <alignment horizontal="center" vertical="center" wrapText="1"/>
    </xf>
    <xf numFmtId="49" fontId="19" fillId="8" borderId="3" xfId="0" applyNumberFormat="1" applyFont="1" applyFill="1" applyBorder="1" applyAlignment="1">
      <alignment horizontal="center" vertical="center" wrapText="1"/>
    </xf>
    <xf numFmtId="49" fontId="3" fillId="8" borderId="3" xfId="0" applyNumberFormat="1" applyFont="1" applyFill="1" applyBorder="1" applyAlignment="1">
      <alignment horizontal="center" vertical="top" wrapText="1"/>
    </xf>
    <xf numFmtId="0" fontId="0" fillId="0" borderId="3" xfId="0" applyBorder="1" applyAlignment="1">
      <alignment horizontal="center" vertical="top" wrapText="1"/>
    </xf>
    <xf numFmtId="0" fontId="6" fillId="0" borderId="6" xfId="0" applyFont="1" applyBorder="1" applyAlignment="1">
      <alignment vertical="top" wrapText="1"/>
    </xf>
    <xf numFmtId="0" fontId="22" fillId="0" borderId="0" xfId="0" applyFont="1" applyAlignment="1">
      <alignment horizontal="right" wrapText="1"/>
    </xf>
    <xf numFmtId="0" fontId="23" fillId="0" borderId="0" xfId="0" applyFont="1" applyAlignment="1">
      <alignment horizontal="right"/>
    </xf>
    <xf numFmtId="0" fontId="18" fillId="0" borderId="0" xfId="0" applyFont="1" applyFill="1" applyBorder="1" applyAlignment="1">
      <alignment horizontal="left" vertical="top" wrapText="1"/>
    </xf>
  </cellXfs>
  <cellStyles count="3">
    <cellStyle name="Įprastas" xfId="0" builtinId="0"/>
    <cellStyle name="Įprastas 2" xfId="2"/>
    <cellStyle name="Normal_biudz uz 2001 atskaitomybe3" xfId="1"/>
  </cellStyles>
  <dxfs count="0"/>
  <tableStyles count="0" defaultTableStyle="TableStyleMedium2" defaultPivotStyle="PivotStyleLight16"/>
  <colors>
    <mruColors>
      <color rgb="FFCC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02"/>
  <sheetViews>
    <sheetView tabSelected="1" zoomScaleNormal="100" zoomScaleSheetLayoutView="100" workbookViewId="0">
      <selection activeCell="Y17" sqref="Y17"/>
    </sheetView>
  </sheetViews>
  <sheetFormatPr defaultRowHeight="12.75"/>
  <cols>
    <col min="1" max="4" width="2.7109375" style="3" customWidth="1"/>
    <col min="5" max="5" width="28" style="3" customWidth="1"/>
    <col min="6" max="6" width="2.5703125" style="3" customWidth="1"/>
    <col min="7" max="7" width="2.7109375" style="3" customWidth="1"/>
    <col min="8" max="8" width="3.140625" style="4" customWidth="1"/>
    <col min="9" max="9" width="11.28515625" style="4" customWidth="1"/>
    <col min="10" max="10" width="9.140625" style="5" customWidth="1"/>
    <col min="11" max="11" width="11" style="3" customWidth="1"/>
    <col min="12" max="12" width="37.5703125" style="3" customWidth="1"/>
    <col min="13" max="13" width="6.5703125" style="3" customWidth="1"/>
    <col min="14" max="16384" width="9.140625" style="2"/>
  </cols>
  <sheetData>
    <row r="1" spans="1:16" ht="19.5" customHeight="1">
      <c r="F1" s="300"/>
      <c r="G1" s="301"/>
      <c r="J1" s="460" t="s">
        <v>149</v>
      </c>
      <c r="K1" s="461"/>
      <c r="L1" s="461"/>
      <c r="M1" s="461"/>
    </row>
    <row r="2" spans="1:16" ht="28.5" customHeight="1">
      <c r="F2" s="300"/>
      <c r="G2" s="301"/>
      <c r="J2" s="461"/>
      <c r="K2" s="461"/>
      <c r="L2" s="461"/>
      <c r="M2" s="461"/>
    </row>
    <row r="3" spans="1:16" s="287" customFormat="1" ht="33.75" customHeight="1">
      <c r="A3" s="285"/>
      <c r="B3" s="286"/>
      <c r="C3" s="285"/>
      <c r="D3" s="286"/>
      <c r="F3" s="288"/>
      <c r="G3" s="289"/>
      <c r="H3" s="290"/>
      <c r="I3" s="291"/>
      <c r="J3" s="462" t="s">
        <v>159</v>
      </c>
      <c r="K3" s="461"/>
      <c r="L3" s="461"/>
      <c r="M3" s="461"/>
      <c r="N3" s="292"/>
      <c r="O3" s="292"/>
      <c r="P3" s="292"/>
    </row>
    <row r="4" spans="1:16" s="61" customFormat="1" ht="12.75" customHeight="1">
      <c r="L4" s="350"/>
      <c r="M4" s="351"/>
    </row>
    <row r="5" spans="1:16" s="61" customFormat="1" ht="14.25" customHeight="1">
      <c r="L5" s="179"/>
      <c r="M5" s="180"/>
    </row>
    <row r="6" spans="1:16" s="3" customFormat="1" ht="15" customHeight="1">
      <c r="A6" s="181"/>
      <c r="B6" s="181"/>
      <c r="C6" s="181"/>
      <c r="D6" s="181"/>
      <c r="E6" s="352" t="s">
        <v>151</v>
      </c>
      <c r="F6" s="352"/>
      <c r="G6" s="352"/>
      <c r="H6" s="352"/>
      <c r="I6" s="352"/>
      <c r="J6" s="352"/>
      <c r="K6" s="352"/>
      <c r="L6" s="352"/>
      <c r="M6" s="181"/>
    </row>
    <row r="7" spans="1:16" ht="14.25" customHeight="1">
      <c r="A7" s="353" t="s">
        <v>26</v>
      </c>
      <c r="B7" s="353"/>
      <c r="C7" s="353"/>
      <c r="D7" s="353"/>
      <c r="E7" s="353"/>
      <c r="F7" s="353"/>
      <c r="G7" s="353"/>
      <c r="H7" s="353"/>
      <c r="I7" s="353"/>
      <c r="J7" s="353"/>
      <c r="K7" s="353"/>
      <c r="L7" s="353"/>
      <c r="M7" s="182"/>
    </row>
    <row r="8" spans="1:16" ht="17.25" customHeight="1">
      <c r="A8" s="354" t="s">
        <v>61</v>
      </c>
      <c r="B8" s="354"/>
      <c r="C8" s="354"/>
      <c r="D8" s="354"/>
      <c r="E8" s="354"/>
      <c r="F8" s="354"/>
      <c r="G8" s="354"/>
      <c r="H8" s="354"/>
      <c r="I8" s="354"/>
      <c r="J8" s="354"/>
      <c r="K8" s="354"/>
      <c r="L8" s="354"/>
      <c r="M8" s="183"/>
    </row>
    <row r="9" spans="1:16" ht="16.5" customHeight="1" thickBot="1">
      <c r="L9" s="184"/>
      <c r="M9" s="184" t="s">
        <v>54</v>
      </c>
    </row>
    <row r="10" spans="1:16" ht="30" customHeight="1">
      <c r="A10" s="493" t="s">
        <v>18</v>
      </c>
      <c r="B10" s="427" t="s">
        <v>0</v>
      </c>
      <c r="C10" s="427" t="s">
        <v>1</v>
      </c>
      <c r="D10" s="427" t="s">
        <v>23</v>
      </c>
      <c r="E10" s="430" t="s">
        <v>12</v>
      </c>
      <c r="F10" s="427" t="s">
        <v>2</v>
      </c>
      <c r="G10" s="427" t="s">
        <v>56</v>
      </c>
      <c r="H10" s="485" t="s">
        <v>3</v>
      </c>
      <c r="I10" s="488" t="s">
        <v>65</v>
      </c>
      <c r="J10" s="437" t="s">
        <v>4</v>
      </c>
      <c r="K10" s="355" t="s">
        <v>136</v>
      </c>
      <c r="L10" s="491" t="s">
        <v>11</v>
      </c>
      <c r="M10" s="492"/>
    </row>
    <row r="11" spans="1:16" ht="21.75" customHeight="1">
      <c r="A11" s="494"/>
      <c r="B11" s="428"/>
      <c r="C11" s="428"/>
      <c r="D11" s="428"/>
      <c r="E11" s="431"/>
      <c r="F11" s="428"/>
      <c r="G11" s="435"/>
      <c r="H11" s="486"/>
      <c r="I11" s="489"/>
      <c r="J11" s="438"/>
      <c r="K11" s="356"/>
      <c r="L11" s="433" t="s">
        <v>12</v>
      </c>
      <c r="M11" s="247" t="s">
        <v>50</v>
      </c>
    </row>
    <row r="12" spans="1:16" ht="67.5" customHeight="1" thickBot="1">
      <c r="A12" s="495"/>
      <c r="B12" s="429"/>
      <c r="C12" s="429"/>
      <c r="D12" s="429"/>
      <c r="E12" s="432"/>
      <c r="F12" s="429"/>
      <c r="G12" s="436"/>
      <c r="H12" s="487"/>
      <c r="I12" s="490"/>
      <c r="J12" s="439"/>
      <c r="K12" s="357"/>
      <c r="L12" s="434"/>
      <c r="M12" s="248" t="s">
        <v>138</v>
      </c>
    </row>
    <row r="13" spans="1:16" s="9" customFormat="1" ht="16.5" customHeight="1">
      <c r="A13" s="496" t="s">
        <v>38</v>
      </c>
      <c r="B13" s="497"/>
      <c r="C13" s="497"/>
      <c r="D13" s="497"/>
      <c r="E13" s="497"/>
      <c r="F13" s="497"/>
      <c r="G13" s="497"/>
      <c r="H13" s="497"/>
      <c r="I13" s="497"/>
      <c r="J13" s="497"/>
      <c r="K13" s="497"/>
      <c r="L13" s="497"/>
      <c r="M13" s="48"/>
    </row>
    <row r="14" spans="1:16" s="9" customFormat="1" ht="14.25" customHeight="1">
      <c r="A14" s="498" t="s">
        <v>27</v>
      </c>
      <c r="B14" s="499"/>
      <c r="C14" s="499"/>
      <c r="D14" s="499"/>
      <c r="E14" s="499"/>
      <c r="F14" s="499"/>
      <c r="G14" s="499"/>
      <c r="H14" s="499"/>
      <c r="I14" s="499"/>
      <c r="J14" s="499"/>
      <c r="K14" s="499"/>
      <c r="L14" s="499"/>
      <c r="M14" s="49"/>
    </row>
    <row r="15" spans="1:16" ht="15" customHeight="1">
      <c r="A15" s="15" t="s">
        <v>5</v>
      </c>
      <c r="B15" s="500" t="s">
        <v>28</v>
      </c>
      <c r="C15" s="501"/>
      <c r="D15" s="501"/>
      <c r="E15" s="501"/>
      <c r="F15" s="501"/>
      <c r="G15" s="501"/>
      <c r="H15" s="501"/>
      <c r="I15" s="501"/>
      <c r="J15" s="501"/>
      <c r="K15" s="501"/>
      <c r="L15" s="501"/>
      <c r="M15" s="50"/>
    </row>
    <row r="16" spans="1:16" ht="15.75" customHeight="1">
      <c r="A16" s="16" t="s">
        <v>5</v>
      </c>
      <c r="B16" s="11" t="s">
        <v>5</v>
      </c>
      <c r="C16" s="447" t="s">
        <v>29</v>
      </c>
      <c r="D16" s="448"/>
      <c r="E16" s="448"/>
      <c r="F16" s="448"/>
      <c r="G16" s="448"/>
      <c r="H16" s="448"/>
      <c r="I16" s="448"/>
      <c r="J16" s="448"/>
      <c r="K16" s="448"/>
      <c r="L16" s="448"/>
      <c r="M16" s="51"/>
    </row>
    <row r="17" spans="1:13" ht="18" customHeight="1">
      <c r="A17" s="320" t="s">
        <v>5</v>
      </c>
      <c r="B17" s="458" t="s">
        <v>5</v>
      </c>
      <c r="C17" s="326" t="s">
        <v>5</v>
      </c>
      <c r="D17" s="326"/>
      <c r="E17" s="449" t="s">
        <v>35</v>
      </c>
      <c r="F17" s="451" t="s">
        <v>40</v>
      </c>
      <c r="G17" s="440" t="s">
        <v>57</v>
      </c>
      <c r="H17" s="442" t="s">
        <v>33</v>
      </c>
      <c r="I17" s="338" t="s">
        <v>152</v>
      </c>
      <c r="J17" s="87" t="s">
        <v>22</v>
      </c>
      <c r="K17" s="88">
        <v>35.5</v>
      </c>
      <c r="L17" s="31" t="s">
        <v>123</v>
      </c>
      <c r="M17" s="229">
        <v>64</v>
      </c>
    </row>
    <row r="18" spans="1:13" ht="27" customHeight="1">
      <c r="A18" s="320"/>
      <c r="B18" s="458"/>
      <c r="C18" s="326"/>
      <c r="D18" s="326"/>
      <c r="E18" s="449"/>
      <c r="F18" s="451"/>
      <c r="G18" s="440"/>
      <c r="H18" s="442"/>
      <c r="I18" s="338"/>
      <c r="J18" s="187"/>
      <c r="K18" s="194"/>
      <c r="L18" s="22" t="s">
        <v>53</v>
      </c>
      <c r="M18" s="230">
        <v>1</v>
      </c>
    </row>
    <row r="19" spans="1:13" ht="25.5" customHeight="1">
      <c r="A19" s="320"/>
      <c r="B19" s="458"/>
      <c r="C19" s="326"/>
      <c r="D19" s="326"/>
      <c r="E19" s="449"/>
      <c r="F19" s="451"/>
      <c r="G19" s="440"/>
      <c r="H19" s="442"/>
      <c r="I19" s="338"/>
      <c r="J19" s="187"/>
      <c r="K19" s="194"/>
      <c r="L19" s="136" t="s">
        <v>46</v>
      </c>
      <c r="M19" s="231">
        <v>60</v>
      </c>
    </row>
    <row r="20" spans="1:13" ht="17.25" customHeight="1">
      <c r="A20" s="320"/>
      <c r="B20" s="458"/>
      <c r="C20" s="326"/>
      <c r="D20" s="326"/>
      <c r="E20" s="449"/>
      <c r="F20" s="451"/>
      <c r="G20" s="440"/>
      <c r="H20" s="442"/>
      <c r="I20" s="338"/>
      <c r="J20" s="188"/>
      <c r="K20" s="45"/>
      <c r="L20" s="129" t="s">
        <v>122</v>
      </c>
      <c r="M20" s="151">
        <v>1150</v>
      </c>
    </row>
    <row r="21" spans="1:13" ht="16.5" customHeight="1" thickBot="1">
      <c r="A21" s="321"/>
      <c r="B21" s="459"/>
      <c r="C21" s="327"/>
      <c r="D21" s="327"/>
      <c r="E21" s="450"/>
      <c r="F21" s="452"/>
      <c r="G21" s="441"/>
      <c r="H21" s="443"/>
      <c r="I21" s="339"/>
      <c r="J21" s="63" t="s">
        <v>6</v>
      </c>
      <c r="K21" s="71">
        <f t="shared" ref="K21" si="0">SUM(K17:K19)</f>
        <v>35.5</v>
      </c>
      <c r="L21" s="127"/>
      <c r="M21" s="232"/>
    </row>
    <row r="22" spans="1:13" ht="15" customHeight="1">
      <c r="A22" s="319" t="s">
        <v>5</v>
      </c>
      <c r="B22" s="502" t="s">
        <v>5</v>
      </c>
      <c r="C22" s="325" t="s">
        <v>7</v>
      </c>
      <c r="D22" s="325"/>
      <c r="E22" s="503" t="s">
        <v>89</v>
      </c>
      <c r="F22" s="504" t="s">
        <v>42</v>
      </c>
      <c r="G22" s="507" t="s">
        <v>63</v>
      </c>
      <c r="H22" s="457" t="s">
        <v>33</v>
      </c>
      <c r="I22" s="337" t="s">
        <v>152</v>
      </c>
      <c r="J22" s="26" t="s">
        <v>22</v>
      </c>
      <c r="K22" s="77">
        <v>1.8</v>
      </c>
      <c r="L22" s="147" t="s">
        <v>109</v>
      </c>
      <c r="M22" s="148" t="s">
        <v>105</v>
      </c>
    </row>
    <row r="23" spans="1:13" ht="15" customHeight="1">
      <c r="A23" s="320"/>
      <c r="B23" s="458"/>
      <c r="C23" s="326"/>
      <c r="D23" s="326"/>
      <c r="E23" s="380"/>
      <c r="F23" s="505"/>
      <c r="G23" s="467"/>
      <c r="H23" s="442"/>
      <c r="I23" s="338"/>
      <c r="J23" s="187" t="s">
        <v>93</v>
      </c>
      <c r="K23" s="44">
        <v>9.6999999999999993</v>
      </c>
      <c r="L23" s="149" t="s">
        <v>110</v>
      </c>
      <c r="M23" s="137" t="s">
        <v>105</v>
      </c>
    </row>
    <row r="24" spans="1:13" ht="17.25" customHeight="1">
      <c r="A24" s="320"/>
      <c r="B24" s="458"/>
      <c r="C24" s="326"/>
      <c r="D24" s="326"/>
      <c r="E24" s="380"/>
      <c r="F24" s="505"/>
      <c r="G24" s="508"/>
      <c r="H24" s="442"/>
      <c r="I24" s="338"/>
      <c r="J24" s="188"/>
      <c r="K24" s="64"/>
      <c r="L24" s="149" t="s">
        <v>124</v>
      </c>
      <c r="M24" s="90" t="s">
        <v>87</v>
      </c>
    </row>
    <row r="25" spans="1:13" ht="21" customHeight="1" thickBot="1">
      <c r="A25" s="321"/>
      <c r="B25" s="459"/>
      <c r="C25" s="327"/>
      <c r="D25" s="327"/>
      <c r="E25" s="406"/>
      <c r="F25" s="506"/>
      <c r="G25" s="509"/>
      <c r="H25" s="443"/>
      <c r="I25" s="339"/>
      <c r="J25" s="13" t="s">
        <v>6</v>
      </c>
      <c r="K25" s="62">
        <f>SUM(K22:K24)</f>
        <v>11.5</v>
      </c>
      <c r="L25" s="150" t="s">
        <v>125</v>
      </c>
      <c r="M25" s="233" t="s">
        <v>88</v>
      </c>
    </row>
    <row r="26" spans="1:13" ht="16.5" customHeight="1" thickBot="1">
      <c r="A26" s="17" t="s">
        <v>5</v>
      </c>
      <c r="B26" s="35" t="s">
        <v>5</v>
      </c>
      <c r="C26" s="347" t="s">
        <v>8</v>
      </c>
      <c r="D26" s="348"/>
      <c r="E26" s="348"/>
      <c r="F26" s="348"/>
      <c r="G26" s="348"/>
      <c r="H26" s="348"/>
      <c r="I26" s="348"/>
      <c r="J26" s="469"/>
      <c r="K26" s="46">
        <f t="shared" ref="K26" si="1">K25+K21</f>
        <v>47</v>
      </c>
      <c r="L26" s="176"/>
      <c r="M26" s="58"/>
    </row>
    <row r="27" spans="1:13" ht="14.25" customHeight="1" thickBot="1">
      <c r="A27" s="17" t="s">
        <v>5</v>
      </c>
      <c r="B27" s="35" t="s">
        <v>7</v>
      </c>
      <c r="C27" s="470" t="s">
        <v>30</v>
      </c>
      <c r="D27" s="471"/>
      <c r="E27" s="471"/>
      <c r="F27" s="471"/>
      <c r="G27" s="471"/>
      <c r="H27" s="471"/>
      <c r="I27" s="471"/>
      <c r="J27" s="471"/>
      <c r="K27" s="471"/>
      <c r="L27" s="471"/>
      <c r="M27" s="57"/>
    </row>
    <row r="28" spans="1:13" ht="32.25" customHeight="1">
      <c r="A28" s="154" t="s">
        <v>5</v>
      </c>
      <c r="B28" s="164" t="s">
        <v>7</v>
      </c>
      <c r="C28" s="96" t="s">
        <v>5</v>
      </c>
      <c r="D28" s="29"/>
      <c r="E28" s="30" t="s">
        <v>134</v>
      </c>
      <c r="F28" s="472" t="s">
        <v>41</v>
      </c>
      <c r="G28" s="331" t="s">
        <v>58</v>
      </c>
      <c r="H28" s="477" t="s">
        <v>33</v>
      </c>
      <c r="I28" s="482" t="s">
        <v>152</v>
      </c>
      <c r="J28" s="36"/>
      <c r="K28" s="65"/>
      <c r="L28" s="253"/>
      <c r="M28" s="234"/>
    </row>
    <row r="29" spans="1:13" ht="27.75" customHeight="1">
      <c r="A29" s="155"/>
      <c r="B29" s="159"/>
      <c r="C29" s="185"/>
      <c r="D29" s="158" t="s">
        <v>5</v>
      </c>
      <c r="E29" s="483" t="s">
        <v>36</v>
      </c>
      <c r="F29" s="473"/>
      <c r="G29" s="475"/>
      <c r="H29" s="478"/>
      <c r="I29" s="359"/>
      <c r="J29" s="37" t="s">
        <v>22</v>
      </c>
      <c r="K29" s="195">
        <v>17.399999999999999</v>
      </c>
      <c r="L29" s="254" t="s">
        <v>117</v>
      </c>
      <c r="M29" s="123">
        <v>10</v>
      </c>
    </row>
    <row r="30" spans="1:13" ht="27" customHeight="1">
      <c r="A30" s="155"/>
      <c r="B30" s="159"/>
      <c r="C30" s="185"/>
      <c r="D30" s="82"/>
      <c r="E30" s="484"/>
      <c r="F30" s="474"/>
      <c r="G30" s="476"/>
      <c r="H30" s="478"/>
      <c r="I30" s="359"/>
      <c r="J30" s="34"/>
      <c r="K30" s="189"/>
      <c r="L30" s="255" t="s">
        <v>75</v>
      </c>
      <c r="M30" s="235">
        <v>10</v>
      </c>
    </row>
    <row r="31" spans="1:13" ht="52.5" customHeight="1">
      <c r="A31" s="155"/>
      <c r="B31" s="159"/>
      <c r="C31" s="185"/>
      <c r="D31" s="167" t="s">
        <v>7</v>
      </c>
      <c r="E31" s="113" t="s">
        <v>106</v>
      </c>
      <c r="F31" s="111"/>
      <c r="G31" s="112"/>
      <c r="H31" s="153"/>
      <c r="I31" s="173"/>
      <c r="J31" s="249" t="s">
        <v>22</v>
      </c>
      <c r="K31" s="195">
        <v>20</v>
      </c>
      <c r="L31" s="134" t="s">
        <v>144</v>
      </c>
      <c r="M31" s="135">
        <v>5</v>
      </c>
    </row>
    <row r="32" spans="1:13" ht="25.5" customHeight="1">
      <c r="A32" s="320"/>
      <c r="B32" s="323"/>
      <c r="C32" s="511"/>
      <c r="D32" s="512" t="s">
        <v>24</v>
      </c>
      <c r="E32" s="463" t="s">
        <v>37</v>
      </c>
      <c r="F32" s="479" t="s">
        <v>49</v>
      </c>
      <c r="G32" s="466" t="s">
        <v>59</v>
      </c>
      <c r="H32" s="481"/>
      <c r="I32" s="510"/>
      <c r="J32" s="361" t="s">
        <v>22</v>
      </c>
      <c r="K32" s="453">
        <v>97.8</v>
      </c>
      <c r="L32" s="117" t="s">
        <v>55</v>
      </c>
      <c r="M32" s="236">
        <v>140</v>
      </c>
    </row>
    <row r="33" spans="1:13" ht="27.75" customHeight="1">
      <c r="A33" s="320"/>
      <c r="B33" s="323"/>
      <c r="C33" s="511"/>
      <c r="D33" s="513"/>
      <c r="E33" s="464"/>
      <c r="F33" s="480"/>
      <c r="G33" s="467"/>
      <c r="H33" s="481"/>
      <c r="I33" s="510"/>
      <c r="J33" s="361"/>
      <c r="K33" s="454"/>
      <c r="L33" s="118" t="s">
        <v>43</v>
      </c>
      <c r="M33" s="237">
        <v>30</v>
      </c>
    </row>
    <row r="34" spans="1:13" ht="27.75" customHeight="1">
      <c r="A34" s="320"/>
      <c r="B34" s="323"/>
      <c r="C34" s="511"/>
      <c r="D34" s="513"/>
      <c r="E34" s="464"/>
      <c r="F34" s="480"/>
      <c r="G34" s="467"/>
      <c r="H34" s="481"/>
      <c r="I34" s="510"/>
      <c r="J34" s="361"/>
      <c r="K34" s="454"/>
      <c r="L34" s="118" t="s">
        <v>118</v>
      </c>
      <c r="M34" s="237">
        <v>40</v>
      </c>
    </row>
    <row r="35" spans="1:13" ht="28.5" customHeight="1">
      <c r="A35" s="320"/>
      <c r="B35" s="323"/>
      <c r="C35" s="511"/>
      <c r="D35" s="513"/>
      <c r="E35" s="464"/>
      <c r="F35" s="480"/>
      <c r="G35" s="467"/>
      <c r="H35" s="481"/>
      <c r="I35" s="510"/>
      <c r="J35" s="361"/>
      <c r="K35" s="454"/>
      <c r="L35" s="119" t="s">
        <v>74</v>
      </c>
      <c r="M35" s="237">
        <v>3</v>
      </c>
    </row>
    <row r="36" spans="1:13" ht="38.25" customHeight="1">
      <c r="A36" s="320"/>
      <c r="B36" s="323"/>
      <c r="C36" s="511"/>
      <c r="D36" s="513"/>
      <c r="E36" s="464"/>
      <c r="F36" s="480"/>
      <c r="G36" s="467"/>
      <c r="H36" s="481"/>
      <c r="I36" s="510"/>
      <c r="J36" s="361"/>
      <c r="K36" s="454"/>
      <c r="L36" s="120" t="s">
        <v>85</v>
      </c>
      <c r="M36" s="238">
        <v>12</v>
      </c>
    </row>
    <row r="37" spans="1:13" ht="18.75" customHeight="1">
      <c r="A37" s="21"/>
      <c r="B37" s="159"/>
      <c r="C37" s="97"/>
      <c r="D37" s="82"/>
      <c r="E37" s="465"/>
      <c r="F37" s="38"/>
      <c r="G37" s="468"/>
      <c r="H37" s="75"/>
      <c r="I37" s="186"/>
      <c r="J37" s="362"/>
      <c r="K37" s="455"/>
      <c r="L37" s="121" t="s">
        <v>86</v>
      </c>
      <c r="M37" s="239">
        <v>3</v>
      </c>
    </row>
    <row r="38" spans="1:13" ht="15" customHeight="1">
      <c r="A38" s="155"/>
      <c r="B38" s="159"/>
      <c r="C38" s="185"/>
      <c r="D38" s="326" t="s">
        <v>25</v>
      </c>
      <c r="E38" s="358" t="s">
        <v>121</v>
      </c>
      <c r="F38" s="143"/>
      <c r="G38" s="190"/>
      <c r="H38" s="144"/>
      <c r="I38" s="359"/>
      <c r="J38" s="360" t="s">
        <v>22</v>
      </c>
      <c r="K38" s="453">
        <v>70</v>
      </c>
      <c r="L38" s="114" t="s">
        <v>107</v>
      </c>
      <c r="M38" s="131">
        <v>1</v>
      </c>
    </row>
    <row r="39" spans="1:13" ht="16.5" customHeight="1">
      <c r="A39" s="155"/>
      <c r="B39" s="159"/>
      <c r="C39" s="185"/>
      <c r="D39" s="326"/>
      <c r="E39" s="358"/>
      <c r="F39" s="143"/>
      <c r="G39" s="190"/>
      <c r="H39" s="144"/>
      <c r="I39" s="359"/>
      <c r="J39" s="361"/>
      <c r="K39" s="454"/>
      <c r="L39" s="115" t="s">
        <v>115</v>
      </c>
      <c r="M39" s="132">
        <v>2</v>
      </c>
    </row>
    <row r="40" spans="1:13" ht="30.75" customHeight="1">
      <c r="A40" s="155"/>
      <c r="B40" s="159"/>
      <c r="C40" s="185"/>
      <c r="D40" s="326"/>
      <c r="E40" s="358"/>
      <c r="F40" s="143"/>
      <c r="G40" s="190"/>
      <c r="H40" s="144"/>
      <c r="I40" s="359"/>
      <c r="J40" s="361"/>
      <c r="K40" s="454"/>
      <c r="L40" s="115" t="s">
        <v>120</v>
      </c>
      <c r="M40" s="132">
        <v>15</v>
      </c>
    </row>
    <row r="41" spans="1:13" ht="33.75" customHeight="1">
      <c r="A41" s="155"/>
      <c r="B41" s="159"/>
      <c r="C41" s="185"/>
      <c r="D41" s="456"/>
      <c r="E41" s="358"/>
      <c r="F41" s="143"/>
      <c r="G41" s="190"/>
      <c r="H41" s="144"/>
      <c r="I41" s="359"/>
      <c r="J41" s="362"/>
      <c r="K41" s="455"/>
      <c r="L41" s="116" t="s">
        <v>116</v>
      </c>
      <c r="M41" s="130">
        <v>2</v>
      </c>
    </row>
    <row r="42" spans="1:13" ht="46.5" customHeight="1">
      <c r="A42" s="21"/>
      <c r="B42" s="159"/>
      <c r="C42" s="98"/>
      <c r="D42" s="283" t="s">
        <v>66</v>
      </c>
      <c r="E42" s="161" t="s">
        <v>81</v>
      </c>
      <c r="F42" s="174" t="s">
        <v>49</v>
      </c>
      <c r="G42" s="175" t="s">
        <v>98</v>
      </c>
      <c r="H42" s="162"/>
      <c r="I42" s="173"/>
      <c r="J42" s="266" t="s">
        <v>22</v>
      </c>
      <c r="K42" s="267">
        <v>3</v>
      </c>
      <c r="L42" s="268" t="s">
        <v>132</v>
      </c>
      <c r="M42" s="240">
        <v>1</v>
      </c>
    </row>
    <row r="43" spans="1:13" ht="25.5" customHeight="1">
      <c r="A43" s="21"/>
      <c r="B43" s="159"/>
      <c r="C43" s="98"/>
      <c r="D43" s="141" t="s">
        <v>108</v>
      </c>
      <c r="E43" s="378" t="s">
        <v>82</v>
      </c>
      <c r="F43" s="445" t="s">
        <v>49</v>
      </c>
      <c r="G43" s="425" t="s">
        <v>99</v>
      </c>
      <c r="H43" s="162"/>
      <c r="I43" s="173"/>
      <c r="J43" s="69" t="s">
        <v>22</v>
      </c>
      <c r="K43" s="160">
        <v>12.4</v>
      </c>
      <c r="L43" s="89" t="s">
        <v>114</v>
      </c>
      <c r="M43" s="76">
        <v>4</v>
      </c>
    </row>
    <row r="44" spans="1:13" ht="30.75" customHeight="1">
      <c r="A44" s="21"/>
      <c r="B44" s="159"/>
      <c r="C44" s="98"/>
      <c r="D44" s="28"/>
      <c r="E44" s="379"/>
      <c r="F44" s="446"/>
      <c r="G44" s="386"/>
      <c r="H44" s="84"/>
      <c r="I44" s="107"/>
      <c r="J44" s="72"/>
      <c r="K44" s="189"/>
      <c r="L44" s="256" t="s">
        <v>126</v>
      </c>
      <c r="M44" s="81">
        <v>1</v>
      </c>
    </row>
    <row r="45" spans="1:13" ht="16.5" customHeight="1" thickBot="1">
      <c r="A45" s="20"/>
      <c r="B45" s="163"/>
      <c r="C45" s="99"/>
      <c r="D45" s="101"/>
      <c r="E45" s="102"/>
      <c r="F45" s="103"/>
      <c r="G45" s="103"/>
      <c r="H45" s="104"/>
      <c r="I45" s="105"/>
      <c r="J45" s="66" t="s">
        <v>6</v>
      </c>
      <c r="K45" s="62">
        <f>SUM(K28:K44)</f>
        <v>220.6</v>
      </c>
      <c r="L45" s="257"/>
      <c r="M45" s="108"/>
    </row>
    <row r="46" spans="1:13" ht="42" customHeight="1">
      <c r="A46" s="21" t="s">
        <v>5</v>
      </c>
      <c r="B46" s="159" t="s">
        <v>7</v>
      </c>
      <c r="C46" s="109" t="s">
        <v>7</v>
      </c>
      <c r="D46" s="196"/>
      <c r="E46" s="106" t="s">
        <v>133</v>
      </c>
      <c r="F46" s="142" t="s">
        <v>137</v>
      </c>
      <c r="G46" s="145"/>
      <c r="H46" s="146" t="s">
        <v>33</v>
      </c>
      <c r="I46" s="107"/>
      <c r="J46" s="91"/>
      <c r="K46" s="110"/>
      <c r="L46" s="253"/>
      <c r="M46" s="234"/>
    </row>
    <row r="47" spans="1:13" ht="15" customHeight="1">
      <c r="A47" s="21"/>
      <c r="B47" s="159"/>
      <c r="C47" s="100"/>
      <c r="D47" s="141" t="s">
        <v>5</v>
      </c>
      <c r="E47" s="380" t="s">
        <v>72</v>
      </c>
      <c r="F47" s="142"/>
      <c r="G47" s="385" t="s">
        <v>100</v>
      </c>
      <c r="H47" s="172"/>
      <c r="I47" s="139"/>
      <c r="J47" s="69" t="s">
        <v>22</v>
      </c>
      <c r="K47" s="160">
        <v>3.4</v>
      </c>
      <c r="L47" s="258" t="s">
        <v>130</v>
      </c>
      <c r="M47" s="76">
        <v>4</v>
      </c>
    </row>
    <row r="48" spans="1:13" ht="17.25" customHeight="1">
      <c r="A48" s="21"/>
      <c r="B48" s="159"/>
      <c r="C48" s="100"/>
      <c r="D48" s="28"/>
      <c r="E48" s="381"/>
      <c r="F48" s="38"/>
      <c r="G48" s="386"/>
      <c r="H48" s="172"/>
      <c r="I48" s="178"/>
      <c r="J48" s="72"/>
      <c r="K48" s="193"/>
      <c r="L48" s="259" t="s">
        <v>127</v>
      </c>
      <c r="M48" s="138">
        <v>10</v>
      </c>
    </row>
    <row r="49" spans="1:13" ht="30.75" customHeight="1">
      <c r="A49" s="21"/>
      <c r="B49" s="159"/>
      <c r="C49" s="100"/>
      <c r="D49" s="94" t="s">
        <v>7</v>
      </c>
      <c r="E49" s="380" t="s">
        <v>73</v>
      </c>
      <c r="F49" s="142"/>
      <c r="G49" s="171" t="s">
        <v>101</v>
      </c>
      <c r="H49" s="172"/>
      <c r="I49" s="359" t="s">
        <v>152</v>
      </c>
      <c r="J49" s="27" t="s">
        <v>22</v>
      </c>
      <c r="K49" s="195">
        <v>4.3</v>
      </c>
      <c r="L49" s="367" t="s">
        <v>128</v>
      </c>
      <c r="M49" s="76">
        <v>5</v>
      </c>
    </row>
    <row r="50" spans="1:13" ht="39" customHeight="1">
      <c r="A50" s="21"/>
      <c r="B50" s="159"/>
      <c r="C50" s="100"/>
      <c r="D50" s="141"/>
      <c r="E50" s="426"/>
      <c r="F50" s="38"/>
      <c r="G50" s="270"/>
      <c r="H50" s="172"/>
      <c r="I50" s="444"/>
      <c r="J50" s="69"/>
      <c r="K50" s="160"/>
      <c r="L50" s="368"/>
      <c r="M50" s="138"/>
    </row>
    <row r="51" spans="1:13" ht="27.75" customHeight="1">
      <c r="A51" s="21"/>
      <c r="B51" s="159"/>
      <c r="C51" s="100"/>
      <c r="D51" s="94" t="s">
        <v>24</v>
      </c>
      <c r="E51" s="157" t="s">
        <v>143</v>
      </c>
      <c r="F51" s="142"/>
      <c r="G51" s="385" t="s">
        <v>102</v>
      </c>
      <c r="H51" s="172"/>
      <c r="I51" s="359"/>
      <c r="J51" s="27" t="s">
        <v>22</v>
      </c>
      <c r="K51" s="195">
        <v>1.8</v>
      </c>
      <c r="L51" s="367" t="s">
        <v>129</v>
      </c>
      <c r="M51" s="76"/>
    </row>
    <row r="52" spans="1:13" ht="25.5" customHeight="1">
      <c r="A52" s="21"/>
      <c r="B52" s="159"/>
      <c r="C52" s="100"/>
      <c r="D52" s="141"/>
      <c r="E52" s="271"/>
      <c r="F52" s="38"/>
      <c r="G52" s="424"/>
      <c r="H52" s="172"/>
      <c r="I52" s="359"/>
      <c r="J52" s="69" t="s">
        <v>93</v>
      </c>
      <c r="K52" s="160">
        <v>9.6999999999999993</v>
      </c>
      <c r="L52" s="368"/>
      <c r="M52" s="241"/>
    </row>
    <row r="53" spans="1:13" ht="17.25" customHeight="1">
      <c r="A53" s="21"/>
      <c r="B53" s="159"/>
      <c r="C53" s="100"/>
      <c r="D53" s="94" t="s">
        <v>25</v>
      </c>
      <c r="E53" s="382" t="s">
        <v>96</v>
      </c>
      <c r="F53" s="142"/>
      <c r="G53" s="385" t="s">
        <v>103</v>
      </c>
      <c r="H53" s="172"/>
      <c r="I53" s="369" t="s">
        <v>83</v>
      </c>
      <c r="J53" s="27" t="s">
        <v>22</v>
      </c>
      <c r="K53" s="191">
        <v>6.6</v>
      </c>
      <c r="L53" s="261" t="s">
        <v>67</v>
      </c>
      <c r="M53" s="126">
        <v>1</v>
      </c>
    </row>
    <row r="54" spans="1:13" ht="52.5" customHeight="1">
      <c r="A54" s="21"/>
      <c r="B54" s="159"/>
      <c r="C54" s="100"/>
      <c r="D54" s="28"/>
      <c r="E54" s="383"/>
      <c r="F54" s="38"/>
      <c r="G54" s="386"/>
      <c r="H54" s="172"/>
      <c r="I54" s="370"/>
      <c r="J54" s="72" t="s">
        <v>84</v>
      </c>
      <c r="K54" s="193">
        <v>36.6</v>
      </c>
      <c r="L54" s="262" t="s">
        <v>80</v>
      </c>
      <c r="M54" s="242">
        <v>50</v>
      </c>
    </row>
    <row r="55" spans="1:13" ht="16.5" customHeight="1">
      <c r="A55" s="21"/>
      <c r="B55" s="159"/>
      <c r="C55" s="100"/>
      <c r="D55" s="94" t="s">
        <v>66</v>
      </c>
      <c r="E55" s="382" t="s">
        <v>92</v>
      </c>
      <c r="F55" s="142"/>
      <c r="G55" s="385" t="s">
        <v>104</v>
      </c>
      <c r="H55" s="172"/>
      <c r="I55" s="369" t="s">
        <v>83</v>
      </c>
      <c r="J55" s="69" t="s">
        <v>22</v>
      </c>
      <c r="K55" s="192">
        <v>5.3</v>
      </c>
      <c r="L55" s="263" t="s">
        <v>67</v>
      </c>
      <c r="M55" s="243">
        <v>1</v>
      </c>
    </row>
    <row r="56" spans="1:13" ht="51.75" customHeight="1">
      <c r="A56" s="21"/>
      <c r="B56" s="159"/>
      <c r="C56" s="100"/>
      <c r="D56" s="28"/>
      <c r="E56" s="384"/>
      <c r="F56" s="38"/>
      <c r="G56" s="386"/>
      <c r="H56" s="92"/>
      <c r="I56" s="370"/>
      <c r="J56" s="72" t="s">
        <v>84</v>
      </c>
      <c r="K56" s="193"/>
      <c r="L56" s="264" t="s">
        <v>131</v>
      </c>
      <c r="M56" s="242">
        <v>50</v>
      </c>
    </row>
    <row r="57" spans="1:13" ht="16.5" customHeight="1" thickBot="1">
      <c r="A57" s="21"/>
      <c r="B57" s="159"/>
      <c r="C57" s="99"/>
      <c r="D57" s="101"/>
      <c r="E57" s="102"/>
      <c r="F57" s="103"/>
      <c r="G57" s="103"/>
      <c r="H57" s="104"/>
      <c r="I57" s="105"/>
      <c r="J57" s="252" t="s">
        <v>6</v>
      </c>
      <c r="K57" s="265">
        <f>SUM(K47:K56)</f>
        <v>67.7</v>
      </c>
      <c r="L57" s="257"/>
      <c r="M57" s="108"/>
    </row>
    <row r="58" spans="1:13" ht="15" customHeight="1" thickBot="1">
      <c r="A58" s="18" t="s">
        <v>5</v>
      </c>
      <c r="B58" s="6" t="s">
        <v>7</v>
      </c>
      <c r="C58" s="348" t="s">
        <v>8</v>
      </c>
      <c r="D58" s="348"/>
      <c r="E58" s="348"/>
      <c r="F58" s="348"/>
      <c r="G58" s="348"/>
      <c r="H58" s="348"/>
      <c r="I58" s="348"/>
      <c r="J58" s="348"/>
      <c r="K58" s="46">
        <f>K57+K45</f>
        <v>288.3</v>
      </c>
      <c r="L58" s="177"/>
      <c r="M58" s="58"/>
    </row>
    <row r="59" spans="1:13" ht="14.25" customHeight="1" thickBot="1">
      <c r="A59" s="18" t="s">
        <v>5</v>
      </c>
      <c r="B59" s="371" t="s">
        <v>9</v>
      </c>
      <c r="C59" s="372"/>
      <c r="D59" s="372"/>
      <c r="E59" s="372"/>
      <c r="F59" s="372"/>
      <c r="G59" s="372"/>
      <c r="H59" s="372"/>
      <c r="I59" s="372"/>
      <c r="J59" s="372"/>
      <c r="K59" s="47">
        <f>SUM(K26,K58)</f>
        <v>335.3</v>
      </c>
      <c r="L59" s="169"/>
      <c r="M59" s="55"/>
    </row>
    <row r="60" spans="1:13" ht="15" customHeight="1" thickBot="1">
      <c r="A60" s="19" t="s">
        <v>7</v>
      </c>
      <c r="B60" s="363" t="s">
        <v>31</v>
      </c>
      <c r="C60" s="364"/>
      <c r="D60" s="364"/>
      <c r="E60" s="364"/>
      <c r="F60" s="364"/>
      <c r="G60" s="364"/>
      <c r="H60" s="364"/>
      <c r="I60" s="364"/>
      <c r="J60" s="364"/>
      <c r="K60" s="364"/>
      <c r="L60" s="364"/>
      <c r="M60" s="59"/>
    </row>
    <row r="61" spans="1:13" ht="15.75" customHeight="1" thickBot="1">
      <c r="A61" s="17" t="s">
        <v>7</v>
      </c>
      <c r="B61" s="6" t="s">
        <v>5</v>
      </c>
      <c r="C61" s="365" t="s">
        <v>32</v>
      </c>
      <c r="D61" s="366"/>
      <c r="E61" s="366"/>
      <c r="F61" s="366"/>
      <c r="G61" s="366"/>
      <c r="H61" s="366"/>
      <c r="I61" s="366"/>
      <c r="J61" s="366"/>
      <c r="K61" s="366"/>
      <c r="L61" s="366"/>
      <c r="M61" s="52"/>
    </row>
    <row r="62" spans="1:13" ht="17.25" customHeight="1">
      <c r="A62" s="319" t="s">
        <v>7</v>
      </c>
      <c r="B62" s="322" t="s">
        <v>5</v>
      </c>
      <c r="C62" s="325" t="s">
        <v>5</v>
      </c>
      <c r="D62" s="325"/>
      <c r="E62" s="328" t="s">
        <v>52</v>
      </c>
      <c r="F62" s="152" t="s">
        <v>34</v>
      </c>
      <c r="G62" s="331" t="s">
        <v>64</v>
      </c>
      <c r="H62" s="334" t="s">
        <v>33</v>
      </c>
      <c r="I62" s="337" t="s">
        <v>45</v>
      </c>
      <c r="J62" s="293" t="s">
        <v>22</v>
      </c>
      <c r="K62" s="78">
        <f>937.7+27</f>
        <v>964.7</v>
      </c>
      <c r="L62" s="376" t="s">
        <v>79</v>
      </c>
      <c r="M62" s="244">
        <v>100</v>
      </c>
    </row>
    <row r="63" spans="1:13" ht="20.25" customHeight="1">
      <c r="A63" s="320"/>
      <c r="B63" s="323"/>
      <c r="C63" s="326"/>
      <c r="D63" s="326"/>
      <c r="E63" s="329"/>
      <c r="F63" s="340" t="s">
        <v>39</v>
      </c>
      <c r="G63" s="332"/>
      <c r="H63" s="335"/>
      <c r="I63" s="338"/>
      <c r="J63" s="284" t="s">
        <v>90</v>
      </c>
      <c r="K63" s="60">
        <v>610</v>
      </c>
      <c r="L63" s="377"/>
      <c r="M63" s="294"/>
    </row>
    <row r="64" spans="1:13" ht="27" customHeight="1">
      <c r="A64" s="320"/>
      <c r="B64" s="323"/>
      <c r="C64" s="326"/>
      <c r="D64" s="326"/>
      <c r="E64" s="329"/>
      <c r="F64" s="341"/>
      <c r="G64" s="332"/>
      <c r="H64" s="335"/>
      <c r="I64" s="338"/>
      <c r="J64" s="297"/>
      <c r="K64" s="60"/>
      <c r="L64" s="299" t="s">
        <v>148</v>
      </c>
      <c r="M64" s="132">
        <v>100</v>
      </c>
    </row>
    <row r="65" spans="1:13" ht="26.25" customHeight="1">
      <c r="A65" s="320"/>
      <c r="B65" s="323"/>
      <c r="C65" s="326"/>
      <c r="D65" s="326"/>
      <c r="E65" s="330"/>
      <c r="F65" s="341"/>
      <c r="G65" s="332"/>
      <c r="H65" s="335"/>
      <c r="I65" s="338"/>
      <c r="J65" s="187"/>
      <c r="K65" s="308"/>
      <c r="L65" s="296" t="s">
        <v>147</v>
      </c>
      <c r="M65" s="130">
        <v>120</v>
      </c>
    </row>
    <row r="66" spans="1:13" ht="15.75" customHeight="1">
      <c r="A66" s="320"/>
      <c r="B66" s="323"/>
      <c r="C66" s="326"/>
      <c r="D66" s="326"/>
      <c r="E66" s="373" t="s">
        <v>145</v>
      </c>
      <c r="F66" s="341"/>
      <c r="G66" s="332"/>
      <c r="H66" s="335"/>
      <c r="I66" s="338"/>
      <c r="J66" s="284"/>
      <c r="K66" s="60"/>
      <c r="L66" s="374" t="s">
        <v>146</v>
      </c>
      <c r="M66" s="123"/>
    </row>
    <row r="67" spans="1:13" ht="15.75" customHeight="1">
      <c r="A67" s="320"/>
      <c r="B67" s="323"/>
      <c r="C67" s="326"/>
      <c r="D67" s="326"/>
      <c r="E67" s="373"/>
      <c r="F67" s="341"/>
      <c r="G67" s="332"/>
      <c r="H67" s="335"/>
      <c r="I67" s="338"/>
      <c r="J67" s="284"/>
      <c r="K67" s="60"/>
      <c r="L67" s="375"/>
      <c r="M67" s="123"/>
    </row>
    <row r="68" spans="1:13" ht="15" customHeight="1" thickBot="1">
      <c r="A68" s="321"/>
      <c r="B68" s="324"/>
      <c r="C68" s="327"/>
      <c r="D68" s="327"/>
      <c r="E68" s="53"/>
      <c r="F68" s="342"/>
      <c r="G68" s="333"/>
      <c r="H68" s="336"/>
      <c r="I68" s="339"/>
      <c r="J68" s="67" t="s">
        <v>6</v>
      </c>
      <c r="K68" s="70">
        <f>SUM(K62:K65)</f>
        <v>1574.7</v>
      </c>
      <c r="L68" s="93"/>
      <c r="M68" s="245"/>
    </row>
    <row r="69" spans="1:13" ht="15" customHeight="1">
      <c r="A69" s="320" t="s">
        <v>7</v>
      </c>
      <c r="B69" s="323" t="s">
        <v>5</v>
      </c>
      <c r="C69" s="404" t="s">
        <v>7</v>
      </c>
      <c r="D69" s="404"/>
      <c r="E69" s="380" t="s">
        <v>111</v>
      </c>
      <c r="F69" s="68" t="s">
        <v>34</v>
      </c>
      <c r="G69" s="407" t="s">
        <v>60</v>
      </c>
      <c r="H69" s="335" t="s">
        <v>33</v>
      </c>
      <c r="I69" s="338" t="s">
        <v>45</v>
      </c>
      <c r="J69" s="83" t="s">
        <v>22</v>
      </c>
      <c r="K69" s="73">
        <v>256.5</v>
      </c>
      <c r="L69" s="32" t="s">
        <v>62</v>
      </c>
      <c r="M69" s="123">
        <v>1</v>
      </c>
    </row>
    <row r="70" spans="1:13" ht="15" customHeight="1">
      <c r="A70" s="320"/>
      <c r="B70" s="323"/>
      <c r="C70" s="404"/>
      <c r="D70" s="404"/>
      <c r="E70" s="380"/>
      <c r="F70" s="343" t="s">
        <v>48</v>
      </c>
      <c r="G70" s="407"/>
      <c r="H70" s="335"/>
      <c r="I70" s="338"/>
      <c r="J70" s="69" t="s">
        <v>113</v>
      </c>
      <c r="K70" s="95">
        <v>51.3</v>
      </c>
      <c r="L70" s="32" t="s">
        <v>69</v>
      </c>
      <c r="M70" s="123">
        <v>40</v>
      </c>
    </row>
    <row r="71" spans="1:13" ht="15" customHeight="1">
      <c r="A71" s="320"/>
      <c r="B71" s="323"/>
      <c r="C71" s="404"/>
      <c r="D71" s="404"/>
      <c r="E71" s="380"/>
      <c r="F71" s="344"/>
      <c r="G71" s="408"/>
      <c r="H71" s="335"/>
      <c r="I71" s="338"/>
      <c r="J71" s="69" t="s">
        <v>84</v>
      </c>
      <c r="K71" s="95">
        <v>580.9</v>
      </c>
      <c r="L71" s="32"/>
      <c r="M71" s="123"/>
    </row>
    <row r="72" spans="1:13" ht="15" customHeight="1">
      <c r="A72" s="320"/>
      <c r="B72" s="323"/>
      <c r="C72" s="404"/>
      <c r="D72" s="404"/>
      <c r="E72" s="380"/>
      <c r="F72" s="344"/>
      <c r="G72" s="408"/>
      <c r="H72" s="335"/>
      <c r="I72" s="338"/>
      <c r="J72" s="69" t="s">
        <v>90</v>
      </c>
      <c r="K72" s="95">
        <v>76.8</v>
      </c>
      <c r="L72" s="32"/>
      <c r="M72" s="123"/>
    </row>
    <row r="73" spans="1:13" ht="15" customHeight="1">
      <c r="A73" s="320"/>
      <c r="B73" s="323"/>
      <c r="C73" s="404"/>
      <c r="D73" s="404"/>
      <c r="E73" s="380"/>
      <c r="F73" s="344"/>
      <c r="G73" s="408"/>
      <c r="H73" s="335"/>
      <c r="I73" s="338"/>
      <c r="J73" s="72" t="s">
        <v>68</v>
      </c>
      <c r="K73" s="128"/>
      <c r="L73" s="32"/>
      <c r="M73" s="123"/>
    </row>
    <row r="74" spans="1:13" ht="15" customHeight="1" thickBot="1">
      <c r="A74" s="321"/>
      <c r="B74" s="324"/>
      <c r="C74" s="405"/>
      <c r="D74" s="405"/>
      <c r="E74" s="406"/>
      <c r="F74" s="345"/>
      <c r="G74" s="409"/>
      <c r="H74" s="336"/>
      <c r="I74" s="339"/>
      <c r="J74" s="66" t="s">
        <v>6</v>
      </c>
      <c r="K74" s="124">
        <f t="shared" ref="K74" si="2">SUM(K69:K73)</f>
        <v>965.5</v>
      </c>
      <c r="L74" s="33"/>
      <c r="M74" s="246"/>
    </row>
    <row r="75" spans="1:13" ht="16.5" customHeight="1">
      <c r="A75" s="319" t="s">
        <v>7</v>
      </c>
      <c r="B75" s="322" t="s">
        <v>5</v>
      </c>
      <c r="C75" s="325" t="s">
        <v>24</v>
      </c>
      <c r="D75" s="325"/>
      <c r="E75" s="328" t="s">
        <v>77</v>
      </c>
      <c r="F75" s="152"/>
      <c r="G75" s="331" t="s">
        <v>97</v>
      </c>
      <c r="H75" s="334" t="s">
        <v>33</v>
      </c>
      <c r="I75" s="337" t="s">
        <v>152</v>
      </c>
      <c r="J75" s="125" t="s">
        <v>22</v>
      </c>
      <c r="K75" s="78">
        <v>35</v>
      </c>
      <c r="L75" s="122" t="s">
        <v>78</v>
      </c>
      <c r="M75" s="133">
        <v>1</v>
      </c>
    </row>
    <row r="76" spans="1:13" ht="27.75" customHeight="1">
      <c r="A76" s="320"/>
      <c r="B76" s="323"/>
      <c r="C76" s="326"/>
      <c r="D76" s="326"/>
      <c r="E76" s="349"/>
      <c r="F76" s="340" t="s">
        <v>76</v>
      </c>
      <c r="G76" s="332"/>
      <c r="H76" s="335"/>
      <c r="I76" s="338"/>
      <c r="J76" s="34"/>
      <c r="K76" s="189"/>
      <c r="L76" s="165"/>
      <c r="M76" s="133"/>
    </row>
    <row r="77" spans="1:13" ht="21" customHeight="1" thickBot="1">
      <c r="A77" s="321"/>
      <c r="B77" s="324"/>
      <c r="C77" s="327"/>
      <c r="D77" s="327"/>
      <c r="E77" s="53"/>
      <c r="F77" s="342"/>
      <c r="G77" s="333"/>
      <c r="H77" s="336"/>
      <c r="I77" s="339"/>
      <c r="J77" s="66" t="s">
        <v>6</v>
      </c>
      <c r="K77" s="71">
        <f>K75+K76</f>
        <v>35</v>
      </c>
      <c r="L77" s="93"/>
      <c r="M77" s="245"/>
    </row>
    <row r="78" spans="1:13" ht="15.75" customHeight="1" thickBot="1">
      <c r="A78" s="156" t="s">
        <v>7</v>
      </c>
      <c r="B78" s="163" t="s">
        <v>5</v>
      </c>
      <c r="C78" s="347" t="s">
        <v>8</v>
      </c>
      <c r="D78" s="348"/>
      <c r="E78" s="348"/>
      <c r="F78" s="348"/>
      <c r="G78" s="348"/>
      <c r="H78" s="348"/>
      <c r="I78" s="348"/>
      <c r="J78" s="348"/>
      <c r="K78" s="79">
        <f>K77+K74+K68</f>
        <v>2575.1999999999998</v>
      </c>
      <c r="L78" s="166"/>
      <c r="M78" s="58"/>
    </row>
    <row r="79" spans="1:13" ht="15.75" customHeight="1" thickBot="1">
      <c r="A79" s="17" t="s">
        <v>7</v>
      </c>
      <c r="B79" s="371" t="s">
        <v>9</v>
      </c>
      <c r="C79" s="372"/>
      <c r="D79" s="372"/>
      <c r="E79" s="372"/>
      <c r="F79" s="372"/>
      <c r="G79" s="372"/>
      <c r="H79" s="372"/>
      <c r="I79" s="372"/>
      <c r="J79" s="372"/>
      <c r="K79" s="74">
        <f t="shared" ref="K79" si="3">SUM(K78)</f>
        <v>2575.1999999999998</v>
      </c>
      <c r="L79" s="168"/>
      <c r="M79" s="55"/>
    </row>
    <row r="80" spans="1:13" ht="15.75" customHeight="1" thickBot="1">
      <c r="A80" s="10" t="s">
        <v>5</v>
      </c>
      <c r="B80" s="412" t="s">
        <v>17</v>
      </c>
      <c r="C80" s="413"/>
      <c r="D80" s="413"/>
      <c r="E80" s="413"/>
      <c r="F80" s="413"/>
      <c r="G80" s="413"/>
      <c r="H80" s="413"/>
      <c r="I80" s="413"/>
      <c r="J80" s="413"/>
      <c r="K80" s="80">
        <f>SUM(K59,K79)</f>
        <v>2910.5</v>
      </c>
      <c r="L80" s="170"/>
      <c r="M80" s="56"/>
    </row>
    <row r="81" spans="1:13" s="8" customFormat="1" ht="18.75" customHeight="1">
      <c r="A81" s="313" t="s">
        <v>157</v>
      </c>
      <c r="B81" s="314"/>
      <c r="C81" s="314"/>
      <c r="D81" s="314"/>
      <c r="E81" s="314"/>
      <c r="F81" s="314"/>
      <c r="G81" s="314"/>
      <c r="H81" s="314"/>
      <c r="I81" s="314"/>
      <c r="J81" s="314"/>
      <c r="K81" s="314"/>
      <c r="L81" s="315"/>
      <c r="M81" s="315"/>
    </row>
    <row r="82" spans="1:13" s="7" customFormat="1" ht="17.25" customHeight="1">
      <c r="A82" s="410"/>
      <c r="B82" s="411"/>
      <c r="C82" s="411"/>
      <c r="D82" s="411"/>
      <c r="E82" s="411"/>
      <c r="F82" s="411"/>
      <c r="G82" s="411"/>
      <c r="H82" s="411"/>
      <c r="I82" s="411"/>
      <c r="J82" s="411"/>
      <c r="K82" s="411"/>
      <c r="L82" s="411"/>
      <c r="M82" s="140"/>
    </row>
    <row r="83" spans="1:13" s="7" customFormat="1" ht="17.25" customHeight="1">
      <c r="A83" s="414"/>
      <c r="B83" s="414"/>
      <c r="C83" s="414"/>
      <c r="D83" s="414"/>
      <c r="E83" s="414"/>
      <c r="F83" s="414"/>
      <c r="G83" s="414"/>
      <c r="H83" s="414"/>
      <c r="I83" s="414"/>
      <c r="J83" s="414"/>
      <c r="K83" s="414"/>
      <c r="L83" s="414"/>
      <c r="M83" s="54"/>
    </row>
    <row r="84" spans="1:13" s="8" customFormat="1" ht="14.25" customHeight="1" thickBot="1">
      <c r="A84" s="346" t="s">
        <v>13</v>
      </c>
      <c r="B84" s="346"/>
      <c r="C84" s="346"/>
      <c r="D84" s="346"/>
      <c r="E84" s="346"/>
      <c r="F84" s="346"/>
      <c r="G84" s="346"/>
      <c r="H84" s="346"/>
      <c r="I84" s="346"/>
      <c r="J84" s="346"/>
      <c r="K84" s="85"/>
      <c r="L84" s="1"/>
      <c r="M84" s="1"/>
    </row>
    <row r="85" spans="1:13" ht="65.25" customHeight="1" thickBot="1">
      <c r="A85" s="415" t="s">
        <v>10</v>
      </c>
      <c r="B85" s="416"/>
      <c r="C85" s="416"/>
      <c r="D85" s="416"/>
      <c r="E85" s="416"/>
      <c r="F85" s="416"/>
      <c r="G85" s="416"/>
      <c r="H85" s="416"/>
      <c r="I85" s="416"/>
      <c r="J85" s="417"/>
      <c r="K85" s="273" t="s">
        <v>136</v>
      </c>
      <c r="L85" s="7"/>
      <c r="M85" s="7"/>
    </row>
    <row r="86" spans="1:13" ht="14.25" customHeight="1">
      <c r="A86" s="418" t="s">
        <v>14</v>
      </c>
      <c r="B86" s="419"/>
      <c r="C86" s="419"/>
      <c r="D86" s="419"/>
      <c r="E86" s="419"/>
      <c r="F86" s="419"/>
      <c r="G86" s="419"/>
      <c r="H86" s="419"/>
      <c r="I86" s="419"/>
      <c r="J86" s="420"/>
      <c r="K86" s="39">
        <f>K87+K93</f>
        <v>2910.5</v>
      </c>
      <c r="L86" s="7"/>
      <c r="M86" s="7"/>
    </row>
    <row r="87" spans="1:13" s="25" customFormat="1" ht="14.25" customHeight="1">
      <c r="A87" s="421" t="s">
        <v>51</v>
      </c>
      <c r="B87" s="422"/>
      <c r="C87" s="422"/>
      <c r="D87" s="422"/>
      <c r="E87" s="422"/>
      <c r="F87" s="422"/>
      <c r="G87" s="422"/>
      <c r="H87" s="422"/>
      <c r="I87" s="422"/>
      <c r="J87" s="423"/>
      <c r="K87" s="40">
        <f>SUM(K88:K92)</f>
        <v>2223.6999999999998</v>
      </c>
      <c r="L87" s="7"/>
      <c r="M87" s="7"/>
    </row>
    <row r="88" spans="1:13" ht="14.25" customHeight="1">
      <c r="A88" s="316" t="s">
        <v>19</v>
      </c>
      <c r="B88" s="317"/>
      <c r="C88" s="317"/>
      <c r="D88" s="317"/>
      <c r="E88" s="317"/>
      <c r="F88" s="317"/>
      <c r="G88" s="317"/>
      <c r="H88" s="317"/>
      <c r="I88" s="317"/>
      <c r="J88" s="318"/>
      <c r="K88" s="41">
        <f>SUMIF(J17:J80,"SB",K17:K80)</f>
        <v>1535.5</v>
      </c>
      <c r="L88" s="7"/>
      <c r="M88" s="7"/>
    </row>
    <row r="89" spans="1:13" ht="29.25" customHeight="1">
      <c r="A89" s="316" t="s">
        <v>94</v>
      </c>
      <c r="B89" s="317"/>
      <c r="C89" s="317"/>
      <c r="D89" s="317"/>
      <c r="E89" s="317"/>
      <c r="F89" s="317"/>
      <c r="G89" s="317"/>
      <c r="H89" s="317"/>
      <c r="I89" s="317"/>
      <c r="J89" s="318"/>
      <c r="K89" s="41">
        <f>SUMIF(J16:J80,"SB(ESA)",K16:K80)</f>
        <v>19.399999999999999</v>
      </c>
      <c r="L89" s="7"/>
      <c r="M89" s="7"/>
    </row>
    <row r="90" spans="1:13" ht="15.75" customHeight="1">
      <c r="A90" s="316" t="s">
        <v>95</v>
      </c>
      <c r="B90" s="317"/>
      <c r="C90" s="317"/>
      <c r="D90" s="317"/>
      <c r="E90" s="317"/>
      <c r="F90" s="317"/>
      <c r="G90" s="317"/>
      <c r="H90" s="317"/>
      <c r="I90" s="317"/>
      <c r="J90" s="318"/>
      <c r="K90" s="41">
        <f>SUMIF(J17:J81,"SB(es)",K17:K81)</f>
        <v>617.5</v>
      </c>
      <c r="M90" s="7"/>
    </row>
    <row r="91" spans="1:13" ht="14.25" customHeight="1">
      <c r="A91" s="401" t="s">
        <v>47</v>
      </c>
      <c r="B91" s="402"/>
      <c r="C91" s="402"/>
      <c r="D91" s="402"/>
      <c r="E91" s="402"/>
      <c r="F91" s="402"/>
      <c r="G91" s="402"/>
      <c r="H91" s="402"/>
      <c r="I91" s="402"/>
      <c r="J91" s="403"/>
      <c r="K91" s="41">
        <f>SUMIF(J18:J80,"SB(VB)",K18:K80)</f>
        <v>51.3</v>
      </c>
      <c r="M91" s="7"/>
    </row>
    <row r="92" spans="1:13" ht="14.25" customHeight="1">
      <c r="A92" s="401" t="s">
        <v>20</v>
      </c>
      <c r="B92" s="402"/>
      <c r="C92" s="402"/>
      <c r="D92" s="402"/>
      <c r="E92" s="402"/>
      <c r="F92" s="402"/>
      <c r="G92" s="402"/>
      <c r="H92" s="402"/>
      <c r="I92" s="402"/>
      <c r="J92" s="403"/>
      <c r="K92" s="41">
        <f>SUMIF(J16:J80,"SB(P)",K16:K80)</f>
        <v>0</v>
      </c>
      <c r="L92" s="12"/>
    </row>
    <row r="93" spans="1:13" ht="15.75" customHeight="1">
      <c r="A93" s="393" t="s">
        <v>91</v>
      </c>
      <c r="B93" s="394"/>
      <c r="C93" s="394"/>
      <c r="D93" s="394"/>
      <c r="E93" s="394"/>
      <c r="F93" s="394"/>
      <c r="G93" s="86"/>
      <c r="H93" s="23"/>
      <c r="I93" s="23"/>
      <c r="J93" s="24"/>
      <c r="K93" s="42">
        <f>SUMIF(J17:J80,"sb(l)",K17:K80)</f>
        <v>686.8</v>
      </c>
      <c r="L93" s="12"/>
    </row>
    <row r="94" spans="1:13" ht="14.25" customHeight="1">
      <c r="A94" s="395" t="s">
        <v>15</v>
      </c>
      <c r="B94" s="396"/>
      <c r="C94" s="396"/>
      <c r="D94" s="396"/>
      <c r="E94" s="396"/>
      <c r="F94" s="396"/>
      <c r="G94" s="396"/>
      <c r="H94" s="396"/>
      <c r="I94" s="396"/>
      <c r="J94" s="397"/>
      <c r="K94" s="43">
        <f>K95+K97+K96</f>
        <v>0</v>
      </c>
    </row>
    <row r="95" spans="1:13" ht="14.25" customHeight="1">
      <c r="A95" s="387" t="s">
        <v>21</v>
      </c>
      <c r="B95" s="388"/>
      <c r="C95" s="388"/>
      <c r="D95" s="388"/>
      <c r="E95" s="388"/>
      <c r="F95" s="388"/>
      <c r="G95" s="388"/>
      <c r="H95" s="388"/>
      <c r="I95" s="388"/>
      <c r="J95" s="389"/>
      <c r="K95" s="41">
        <f>SUMIF(J17:J76,"ES",K17:K76)</f>
        <v>0</v>
      </c>
    </row>
    <row r="96" spans="1:13" ht="14.25" customHeight="1">
      <c r="A96" s="398" t="s">
        <v>112</v>
      </c>
      <c r="B96" s="399"/>
      <c r="C96" s="399"/>
      <c r="D96" s="399"/>
      <c r="E96" s="399"/>
      <c r="F96" s="399"/>
      <c r="G96" s="399"/>
      <c r="H96" s="399"/>
      <c r="I96" s="399"/>
      <c r="J96" s="400"/>
      <c r="K96" s="41">
        <f>SUMIF(J18:J77,"LRVB",K18:K77)</f>
        <v>0</v>
      </c>
    </row>
    <row r="97" spans="1:11" s="3" customFormat="1" ht="16.5" customHeight="1">
      <c r="A97" s="387" t="s">
        <v>70</v>
      </c>
      <c r="B97" s="388"/>
      <c r="C97" s="388"/>
      <c r="D97" s="388"/>
      <c r="E97" s="388"/>
      <c r="F97" s="388"/>
      <c r="G97" s="388"/>
      <c r="H97" s="388"/>
      <c r="I97" s="388"/>
      <c r="J97" s="389"/>
      <c r="K97" s="41">
        <f>SUMIF(J16:J83,"Kt",K16:K83)</f>
        <v>0</v>
      </c>
    </row>
    <row r="98" spans="1:11" s="3" customFormat="1" ht="18" customHeight="1" thickBot="1">
      <c r="A98" s="390" t="s">
        <v>16</v>
      </c>
      <c r="B98" s="391"/>
      <c r="C98" s="391"/>
      <c r="D98" s="391"/>
      <c r="E98" s="391"/>
      <c r="F98" s="391"/>
      <c r="G98" s="391"/>
      <c r="H98" s="391"/>
      <c r="I98" s="391"/>
      <c r="J98" s="392"/>
      <c r="K98" s="274">
        <f>SUM(K86,K94)</f>
        <v>2910.5</v>
      </c>
    </row>
    <row r="99" spans="1:11" s="3" customFormat="1">
      <c r="H99" s="4"/>
      <c r="I99" s="4"/>
      <c r="J99" s="5"/>
      <c r="K99" s="14"/>
    </row>
    <row r="100" spans="1:11" s="3" customFormat="1">
      <c r="F100" s="312" t="s">
        <v>150</v>
      </c>
      <c r="G100" s="312"/>
      <c r="H100" s="312"/>
      <c r="I100" s="312"/>
      <c r="J100" s="312"/>
      <c r="K100" s="312"/>
    </row>
    <row r="101" spans="1:11" s="3" customFormat="1">
      <c r="H101" s="4"/>
      <c r="I101" s="4"/>
      <c r="J101" s="5"/>
      <c r="K101" s="12"/>
    </row>
    <row r="102" spans="1:11" s="3" customFormat="1">
      <c r="H102" s="4"/>
      <c r="I102" s="4"/>
      <c r="J102" s="5"/>
    </row>
  </sheetData>
  <mergeCells count="137">
    <mergeCell ref="A22:A25"/>
    <mergeCell ref="B22:B25"/>
    <mergeCell ref="C22:C25"/>
    <mergeCell ref="D22:D25"/>
    <mergeCell ref="E22:E25"/>
    <mergeCell ref="F22:F25"/>
    <mergeCell ref="G22:G25"/>
    <mergeCell ref="I32:I36"/>
    <mergeCell ref="A32:A36"/>
    <mergeCell ref="B32:B36"/>
    <mergeCell ref="C32:C36"/>
    <mergeCell ref="D32:D36"/>
    <mergeCell ref="A17:A21"/>
    <mergeCell ref="B17:B21"/>
    <mergeCell ref="J1:M2"/>
    <mergeCell ref="J3:M3"/>
    <mergeCell ref="J32:J37"/>
    <mergeCell ref="E32:E37"/>
    <mergeCell ref="G32:G37"/>
    <mergeCell ref="C26:J26"/>
    <mergeCell ref="C27:L27"/>
    <mergeCell ref="F28:F30"/>
    <mergeCell ref="G28:G30"/>
    <mergeCell ref="H28:H30"/>
    <mergeCell ref="F32:F36"/>
    <mergeCell ref="H32:H36"/>
    <mergeCell ref="I28:I30"/>
    <mergeCell ref="E29:E30"/>
    <mergeCell ref="H10:H12"/>
    <mergeCell ref="I10:I12"/>
    <mergeCell ref="L10:M10"/>
    <mergeCell ref="A10:A12"/>
    <mergeCell ref="A13:L13"/>
    <mergeCell ref="A14:L14"/>
    <mergeCell ref="B15:L15"/>
    <mergeCell ref="C17:C21"/>
    <mergeCell ref="L11:L12"/>
    <mergeCell ref="F10:F12"/>
    <mergeCell ref="G10:G12"/>
    <mergeCell ref="J10:J12"/>
    <mergeCell ref="G17:G21"/>
    <mergeCell ref="H17:H21"/>
    <mergeCell ref="I17:I21"/>
    <mergeCell ref="L49:L50"/>
    <mergeCell ref="I49:I50"/>
    <mergeCell ref="F43:F44"/>
    <mergeCell ref="C16:L16"/>
    <mergeCell ref="D17:D21"/>
    <mergeCell ref="E17:E21"/>
    <mergeCell ref="F17:F21"/>
    <mergeCell ref="K38:K41"/>
    <mergeCell ref="D38:D41"/>
    <mergeCell ref="K32:K37"/>
    <mergeCell ref="H22:H25"/>
    <mergeCell ref="I22:I25"/>
    <mergeCell ref="G55:G56"/>
    <mergeCell ref="I51:I52"/>
    <mergeCell ref="G47:G48"/>
    <mergeCell ref="G51:G52"/>
    <mergeCell ref="G43:G44"/>
    <mergeCell ref="E49:E50"/>
    <mergeCell ref="B10:B12"/>
    <mergeCell ref="C10:C12"/>
    <mergeCell ref="D10:D12"/>
    <mergeCell ref="E10:E12"/>
    <mergeCell ref="A97:J97"/>
    <mergeCell ref="A98:J98"/>
    <mergeCell ref="A93:F93"/>
    <mergeCell ref="A94:J94"/>
    <mergeCell ref="A95:J95"/>
    <mergeCell ref="A96:J96"/>
    <mergeCell ref="A91:J91"/>
    <mergeCell ref="D69:D74"/>
    <mergeCell ref="E69:E74"/>
    <mergeCell ref="G69:G74"/>
    <mergeCell ref="A69:A74"/>
    <mergeCell ref="B69:B74"/>
    <mergeCell ref="C69:C74"/>
    <mergeCell ref="A82:L82"/>
    <mergeCell ref="B79:J79"/>
    <mergeCell ref="B80:J80"/>
    <mergeCell ref="A83:L83"/>
    <mergeCell ref="A92:J92"/>
    <mergeCell ref="A85:J85"/>
    <mergeCell ref="A86:J86"/>
    <mergeCell ref="A87:J87"/>
    <mergeCell ref="A90:J90"/>
    <mergeCell ref="A89:J89"/>
    <mergeCell ref="I75:I77"/>
    <mergeCell ref="G75:G77"/>
    <mergeCell ref="L4:M4"/>
    <mergeCell ref="E6:L6"/>
    <mergeCell ref="A7:L7"/>
    <mergeCell ref="A8:L8"/>
    <mergeCell ref="K10:K12"/>
    <mergeCell ref="E38:E41"/>
    <mergeCell ref="I38:I41"/>
    <mergeCell ref="J38:J41"/>
    <mergeCell ref="B60:L60"/>
    <mergeCell ref="C61:L61"/>
    <mergeCell ref="L51:L52"/>
    <mergeCell ref="I55:I56"/>
    <mergeCell ref="C58:J58"/>
    <mergeCell ref="B59:J59"/>
    <mergeCell ref="E66:E67"/>
    <mergeCell ref="L66:L67"/>
    <mergeCell ref="L62:L63"/>
    <mergeCell ref="E43:E44"/>
    <mergeCell ref="E47:E48"/>
    <mergeCell ref="E53:E54"/>
    <mergeCell ref="I53:I54"/>
    <mergeCell ref="E55:E56"/>
    <mergeCell ref="G53:G54"/>
    <mergeCell ref="F100:K100"/>
    <mergeCell ref="A81:M81"/>
    <mergeCell ref="A88:J88"/>
    <mergeCell ref="A62:A68"/>
    <mergeCell ref="B62:B68"/>
    <mergeCell ref="C62:C68"/>
    <mergeCell ref="D62:D68"/>
    <mergeCell ref="E62:E65"/>
    <mergeCell ref="G62:G68"/>
    <mergeCell ref="H62:H68"/>
    <mergeCell ref="I62:I68"/>
    <mergeCell ref="H69:H74"/>
    <mergeCell ref="I69:I74"/>
    <mergeCell ref="F63:F68"/>
    <mergeCell ref="F70:F74"/>
    <mergeCell ref="A84:J84"/>
    <mergeCell ref="H75:H77"/>
    <mergeCell ref="F76:F77"/>
    <mergeCell ref="C78:J78"/>
    <mergeCell ref="A75:A77"/>
    <mergeCell ref="B75:B77"/>
    <mergeCell ref="C75:C77"/>
    <mergeCell ref="D75:D77"/>
    <mergeCell ref="E75:E76"/>
  </mergeCells>
  <printOptions horizontalCentered="1"/>
  <pageMargins left="0.59055118110236227" right="0.19685039370078741" top="0.39370078740157483" bottom="0.19685039370078741" header="0" footer="0"/>
  <pageSetup paperSize="9" scale="79" orientation="portrait" r:id="rId1"/>
  <headerFooter alignWithMargins="0"/>
  <rowBreaks count="2" manualBreakCount="2">
    <brk id="42" max="12" man="1"/>
    <brk id="82"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99"/>
  <sheetViews>
    <sheetView zoomScaleNormal="100" zoomScaleSheetLayoutView="100" workbookViewId="0">
      <selection activeCell="X22" sqref="X22"/>
    </sheetView>
  </sheetViews>
  <sheetFormatPr defaultRowHeight="12.75"/>
  <cols>
    <col min="1" max="4" width="2.7109375" style="3" customWidth="1"/>
    <col min="5" max="5" width="28" style="3" customWidth="1"/>
    <col min="6" max="6" width="2.5703125" style="3" customWidth="1"/>
    <col min="7" max="7" width="2.7109375" style="3" customWidth="1"/>
    <col min="8" max="8" width="3.140625" style="4" customWidth="1"/>
    <col min="9" max="9" width="11.28515625" style="4" customWidth="1"/>
    <col min="10" max="10" width="7.7109375" style="5" customWidth="1"/>
    <col min="11" max="11" width="9.28515625" style="3" customWidth="1"/>
    <col min="12" max="12" width="9.5703125" style="3" customWidth="1"/>
    <col min="13" max="13" width="9.42578125" style="3" customWidth="1"/>
    <col min="14" max="14" width="37.5703125" style="3" customWidth="1"/>
    <col min="15" max="15" width="6.7109375" style="3" customWidth="1"/>
    <col min="16" max="16384" width="9.140625" style="2"/>
  </cols>
  <sheetData>
    <row r="1" spans="1:15" s="61" customFormat="1" ht="16.5" customHeight="1">
      <c r="N1" s="523" t="s">
        <v>141</v>
      </c>
      <c r="O1" s="524"/>
    </row>
    <row r="2" spans="1:15" s="61" customFormat="1" ht="14.25" customHeight="1">
      <c r="N2" s="215"/>
      <c r="O2" s="216"/>
    </row>
    <row r="3" spans="1:15" s="3" customFormat="1" ht="15" customHeight="1">
      <c r="A3" s="217"/>
      <c r="B3" s="217"/>
      <c r="C3" s="217"/>
      <c r="D3" s="217"/>
      <c r="E3" s="352" t="s">
        <v>135</v>
      </c>
      <c r="F3" s="352"/>
      <c r="G3" s="352"/>
      <c r="H3" s="352"/>
      <c r="I3" s="352"/>
      <c r="J3" s="352"/>
      <c r="K3" s="352"/>
      <c r="L3" s="352"/>
      <c r="M3" s="352"/>
      <c r="N3" s="352"/>
      <c r="O3" s="217"/>
    </row>
    <row r="4" spans="1:15" ht="14.25" customHeight="1">
      <c r="A4" s="353" t="s">
        <v>26</v>
      </c>
      <c r="B4" s="353"/>
      <c r="C4" s="353"/>
      <c r="D4" s="353"/>
      <c r="E4" s="353"/>
      <c r="F4" s="353"/>
      <c r="G4" s="353"/>
      <c r="H4" s="353"/>
      <c r="I4" s="353"/>
      <c r="J4" s="353"/>
      <c r="K4" s="353"/>
      <c r="L4" s="353"/>
      <c r="M4" s="353"/>
      <c r="N4" s="353"/>
      <c r="O4" s="218"/>
    </row>
    <row r="5" spans="1:15" ht="15.75" customHeight="1">
      <c r="A5" s="354" t="s">
        <v>61</v>
      </c>
      <c r="B5" s="354"/>
      <c r="C5" s="354"/>
      <c r="D5" s="354"/>
      <c r="E5" s="354"/>
      <c r="F5" s="354"/>
      <c r="G5" s="354"/>
      <c r="H5" s="354"/>
      <c r="I5" s="354"/>
      <c r="J5" s="354"/>
      <c r="K5" s="354"/>
      <c r="L5" s="354"/>
      <c r="M5" s="354"/>
      <c r="N5" s="354"/>
      <c r="O5" s="219"/>
    </row>
    <row r="6" spans="1:15" ht="15" customHeight="1" thickBot="1">
      <c r="N6" s="184"/>
      <c r="O6" s="184" t="s">
        <v>54</v>
      </c>
    </row>
    <row r="7" spans="1:15" ht="30" customHeight="1">
      <c r="A7" s="493" t="s">
        <v>18</v>
      </c>
      <c r="B7" s="427" t="s">
        <v>0</v>
      </c>
      <c r="C7" s="427" t="s">
        <v>1</v>
      </c>
      <c r="D7" s="427" t="s">
        <v>23</v>
      </c>
      <c r="E7" s="430" t="s">
        <v>12</v>
      </c>
      <c r="F7" s="427" t="s">
        <v>2</v>
      </c>
      <c r="G7" s="427" t="s">
        <v>56</v>
      </c>
      <c r="H7" s="485" t="s">
        <v>3</v>
      </c>
      <c r="I7" s="488" t="s">
        <v>65</v>
      </c>
      <c r="J7" s="437" t="s">
        <v>4</v>
      </c>
      <c r="K7" s="355" t="s">
        <v>136</v>
      </c>
      <c r="L7" s="355" t="s">
        <v>140</v>
      </c>
      <c r="M7" s="355" t="s">
        <v>139</v>
      </c>
      <c r="N7" s="491" t="s">
        <v>11</v>
      </c>
      <c r="O7" s="492"/>
    </row>
    <row r="8" spans="1:15" ht="21.75" customHeight="1">
      <c r="A8" s="494"/>
      <c r="B8" s="428"/>
      <c r="C8" s="428"/>
      <c r="D8" s="428"/>
      <c r="E8" s="431"/>
      <c r="F8" s="428"/>
      <c r="G8" s="435"/>
      <c r="H8" s="486"/>
      <c r="I8" s="489"/>
      <c r="J8" s="438"/>
      <c r="K8" s="356"/>
      <c r="L8" s="356"/>
      <c r="M8" s="356"/>
      <c r="N8" s="433" t="s">
        <v>12</v>
      </c>
      <c r="O8" s="247" t="s">
        <v>50</v>
      </c>
    </row>
    <row r="9" spans="1:15" ht="67.5" customHeight="1" thickBot="1">
      <c r="A9" s="495"/>
      <c r="B9" s="429"/>
      <c r="C9" s="429"/>
      <c r="D9" s="429"/>
      <c r="E9" s="432"/>
      <c r="F9" s="429"/>
      <c r="G9" s="436"/>
      <c r="H9" s="487"/>
      <c r="I9" s="490"/>
      <c r="J9" s="439"/>
      <c r="K9" s="357"/>
      <c r="L9" s="357"/>
      <c r="M9" s="357"/>
      <c r="N9" s="434"/>
      <c r="O9" s="248" t="s">
        <v>138</v>
      </c>
    </row>
    <row r="10" spans="1:15" s="9" customFormat="1" ht="16.5" customHeight="1">
      <c r="A10" s="496" t="s">
        <v>38</v>
      </c>
      <c r="B10" s="497"/>
      <c r="C10" s="497"/>
      <c r="D10" s="497"/>
      <c r="E10" s="497"/>
      <c r="F10" s="497"/>
      <c r="G10" s="497"/>
      <c r="H10" s="497"/>
      <c r="I10" s="497"/>
      <c r="J10" s="497"/>
      <c r="K10" s="497"/>
      <c r="L10" s="497"/>
      <c r="M10" s="497"/>
      <c r="N10" s="497"/>
      <c r="O10" s="48"/>
    </row>
    <row r="11" spans="1:15" s="9" customFormat="1" ht="14.25" customHeight="1">
      <c r="A11" s="498" t="s">
        <v>27</v>
      </c>
      <c r="B11" s="499"/>
      <c r="C11" s="499"/>
      <c r="D11" s="499"/>
      <c r="E11" s="499"/>
      <c r="F11" s="499"/>
      <c r="G11" s="499"/>
      <c r="H11" s="499"/>
      <c r="I11" s="499"/>
      <c r="J11" s="499"/>
      <c r="K11" s="499"/>
      <c r="L11" s="499"/>
      <c r="M11" s="499"/>
      <c r="N11" s="499"/>
      <c r="O11" s="49"/>
    </row>
    <row r="12" spans="1:15" ht="15" customHeight="1">
      <c r="A12" s="15" t="s">
        <v>5</v>
      </c>
      <c r="B12" s="500" t="s">
        <v>28</v>
      </c>
      <c r="C12" s="501"/>
      <c r="D12" s="501"/>
      <c r="E12" s="501"/>
      <c r="F12" s="501"/>
      <c r="G12" s="501"/>
      <c r="H12" s="501"/>
      <c r="I12" s="501"/>
      <c r="J12" s="501"/>
      <c r="K12" s="501"/>
      <c r="L12" s="501"/>
      <c r="M12" s="501"/>
      <c r="N12" s="501"/>
      <c r="O12" s="50"/>
    </row>
    <row r="13" spans="1:15" ht="15.75" customHeight="1">
      <c r="A13" s="16" t="s">
        <v>5</v>
      </c>
      <c r="B13" s="11" t="s">
        <v>5</v>
      </c>
      <c r="C13" s="447" t="s">
        <v>29</v>
      </c>
      <c r="D13" s="448"/>
      <c r="E13" s="448"/>
      <c r="F13" s="448"/>
      <c r="G13" s="448"/>
      <c r="H13" s="448"/>
      <c r="I13" s="448"/>
      <c r="J13" s="448"/>
      <c r="K13" s="448"/>
      <c r="L13" s="448"/>
      <c r="M13" s="448"/>
      <c r="N13" s="448"/>
      <c r="O13" s="51"/>
    </row>
    <row r="14" spans="1:15" ht="18" customHeight="1">
      <c r="A14" s="320" t="s">
        <v>5</v>
      </c>
      <c r="B14" s="458" t="s">
        <v>5</v>
      </c>
      <c r="C14" s="326" t="s">
        <v>5</v>
      </c>
      <c r="D14" s="326"/>
      <c r="E14" s="449" t="s">
        <v>35</v>
      </c>
      <c r="F14" s="451" t="s">
        <v>40</v>
      </c>
      <c r="G14" s="440" t="s">
        <v>57</v>
      </c>
      <c r="H14" s="442" t="s">
        <v>33</v>
      </c>
      <c r="I14" s="514" t="s">
        <v>152</v>
      </c>
      <c r="J14" s="279" t="s">
        <v>22</v>
      </c>
      <c r="K14" s="280">
        <v>35.5</v>
      </c>
      <c r="L14" s="281">
        <v>35.5</v>
      </c>
      <c r="M14" s="275"/>
      <c r="N14" s="31" t="s">
        <v>123</v>
      </c>
      <c r="O14" s="229">
        <v>64</v>
      </c>
    </row>
    <row r="15" spans="1:15" ht="27" customHeight="1">
      <c r="A15" s="320"/>
      <c r="B15" s="458"/>
      <c r="C15" s="326"/>
      <c r="D15" s="326"/>
      <c r="E15" s="449"/>
      <c r="F15" s="451"/>
      <c r="G15" s="440"/>
      <c r="H15" s="442"/>
      <c r="I15" s="338"/>
      <c r="J15" s="187"/>
      <c r="K15" s="44"/>
      <c r="L15" s="206"/>
      <c r="M15" s="194"/>
      <c r="N15" s="22" t="s">
        <v>53</v>
      </c>
      <c r="O15" s="230">
        <v>1</v>
      </c>
    </row>
    <row r="16" spans="1:15" ht="25.5" customHeight="1">
      <c r="A16" s="320"/>
      <c r="B16" s="458"/>
      <c r="C16" s="326"/>
      <c r="D16" s="326"/>
      <c r="E16" s="449"/>
      <c r="F16" s="451"/>
      <c r="G16" s="440"/>
      <c r="H16" s="442"/>
      <c r="I16" s="338"/>
      <c r="J16" s="187"/>
      <c r="K16" s="44"/>
      <c r="L16" s="206"/>
      <c r="M16" s="194"/>
      <c r="N16" s="136" t="s">
        <v>46</v>
      </c>
      <c r="O16" s="231">
        <v>60</v>
      </c>
    </row>
    <row r="17" spans="1:15" ht="17.25" customHeight="1">
      <c r="A17" s="320"/>
      <c r="B17" s="458"/>
      <c r="C17" s="326"/>
      <c r="D17" s="326"/>
      <c r="E17" s="449"/>
      <c r="F17" s="451"/>
      <c r="G17" s="440"/>
      <c r="H17" s="442"/>
      <c r="I17" s="338"/>
      <c r="J17" s="188"/>
      <c r="K17" s="45"/>
      <c r="L17" s="207"/>
      <c r="M17" s="45"/>
      <c r="N17" s="129" t="s">
        <v>122</v>
      </c>
      <c r="O17" s="151">
        <v>1150</v>
      </c>
    </row>
    <row r="18" spans="1:15" ht="16.5" customHeight="1" thickBot="1">
      <c r="A18" s="321"/>
      <c r="B18" s="459"/>
      <c r="C18" s="327"/>
      <c r="D18" s="327"/>
      <c r="E18" s="450"/>
      <c r="F18" s="452"/>
      <c r="G18" s="441"/>
      <c r="H18" s="443"/>
      <c r="I18" s="338"/>
      <c r="J18" s="63" t="s">
        <v>6</v>
      </c>
      <c r="K18" s="71">
        <f t="shared" ref="K18:L18" si="0">SUM(K14:K16)</f>
        <v>35.5</v>
      </c>
      <c r="L18" s="62">
        <f t="shared" si="0"/>
        <v>35.5</v>
      </c>
      <c r="M18" s="276">
        <f t="shared" ref="M18" si="1">SUM(M14:M16)</f>
        <v>0</v>
      </c>
      <c r="N18" s="127"/>
      <c r="O18" s="232"/>
    </row>
    <row r="19" spans="1:15" ht="15" customHeight="1">
      <c r="A19" s="319" t="s">
        <v>5</v>
      </c>
      <c r="B19" s="502" t="s">
        <v>5</v>
      </c>
      <c r="C19" s="325" t="s">
        <v>7</v>
      </c>
      <c r="D19" s="325"/>
      <c r="E19" s="503" t="s">
        <v>89</v>
      </c>
      <c r="F19" s="504" t="s">
        <v>42</v>
      </c>
      <c r="G19" s="507" t="s">
        <v>63</v>
      </c>
      <c r="H19" s="457" t="s">
        <v>33</v>
      </c>
      <c r="I19" s="515" t="s">
        <v>44</v>
      </c>
      <c r="J19" s="26" t="s">
        <v>22</v>
      </c>
      <c r="K19" s="77">
        <v>1.8</v>
      </c>
      <c r="L19" s="278">
        <v>1.8</v>
      </c>
      <c r="M19" s="77"/>
      <c r="N19" s="147" t="s">
        <v>109</v>
      </c>
      <c r="O19" s="148" t="s">
        <v>105</v>
      </c>
    </row>
    <row r="20" spans="1:15" ht="15" customHeight="1">
      <c r="A20" s="320"/>
      <c r="B20" s="458"/>
      <c r="C20" s="326"/>
      <c r="D20" s="326"/>
      <c r="E20" s="380"/>
      <c r="F20" s="505"/>
      <c r="G20" s="467"/>
      <c r="H20" s="442"/>
      <c r="I20" s="516"/>
      <c r="J20" s="187" t="s">
        <v>93</v>
      </c>
      <c r="K20" s="44">
        <v>9.6999999999999993</v>
      </c>
      <c r="L20" s="206">
        <v>9.6999999999999993</v>
      </c>
      <c r="M20" s="44"/>
      <c r="N20" s="149" t="s">
        <v>110</v>
      </c>
      <c r="O20" s="137" t="s">
        <v>105</v>
      </c>
    </row>
    <row r="21" spans="1:15" ht="17.25" customHeight="1">
      <c r="A21" s="320"/>
      <c r="B21" s="458"/>
      <c r="C21" s="326"/>
      <c r="D21" s="326"/>
      <c r="E21" s="380"/>
      <c r="F21" s="505"/>
      <c r="G21" s="508"/>
      <c r="H21" s="442"/>
      <c r="I21" s="516"/>
      <c r="J21" s="188"/>
      <c r="K21" s="45"/>
      <c r="L21" s="207"/>
      <c r="M21" s="64"/>
      <c r="N21" s="149" t="s">
        <v>124</v>
      </c>
      <c r="O21" s="90" t="s">
        <v>87</v>
      </c>
    </row>
    <row r="22" spans="1:15" ht="21" customHeight="1" thickBot="1">
      <c r="A22" s="321"/>
      <c r="B22" s="459"/>
      <c r="C22" s="327"/>
      <c r="D22" s="327"/>
      <c r="E22" s="406"/>
      <c r="F22" s="506"/>
      <c r="G22" s="509"/>
      <c r="H22" s="443"/>
      <c r="I22" s="517"/>
      <c r="J22" s="13" t="s">
        <v>6</v>
      </c>
      <c r="K22" s="71">
        <f>SUM(K19:K21)</f>
        <v>11.5</v>
      </c>
      <c r="L22" s="62">
        <f>SUM(L19:L21)</f>
        <v>11.5</v>
      </c>
      <c r="M22" s="277">
        <f>SUM(M19:M21)</f>
        <v>0</v>
      </c>
      <c r="N22" s="150" t="s">
        <v>125</v>
      </c>
      <c r="O22" s="233" t="s">
        <v>88</v>
      </c>
    </row>
    <row r="23" spans="1:15" ht="16.5" customHeight="1" thickBot="1">
      <c r="A23" s="17" t="s">
        <v>5</v>
      </c>
      <c r="B23" s="35" t="s">
        <v>5</v>
      </c>
      <c r="C23" s="347" t="s">
        <v>8</v>
      </c>
      <c r="D23" s="348"/>
      <c r="E23" s="348"/>
      <c r="F23" s="348"/>
      <c r="G23" s="348"/>
      <c r="H23" s="348"/>
      <c r="I23" s="348"/>
      <c r="J23" s="469"/>
      <c r="K23" s="46">
        <f t="shared" ref="K23:L23" si="2">K22+K18</f>
        <v>47</v>
      </c>
      <c r="L23" s="46">
        <f t="shared" si="2"/>
        <v>47</v>
      </c>
      <c r="M23" s="46">
        <f t="shared" ref="M23" si="3">M22+M18</f>
        <v>0</v>
      </c>
      <c r="N23" s="176"/>
      <c r="O23" s="58"/>
    </row>
    <row r="24" spans="1:15" ht="14.25" customHeight="1" thickBot="1">
      <c r="A24" s="17" t="s">
        <v>5</v>
      </c>
      <c r="B24" s="35" t="s">
        <v>7</v>
      </c>
      <c r="C24" s="470" t="s">
        <v>30</v>
      </c>
      <c r="D24" s="471"/>
      <c r="E24" s="471"/>
      <c r="F24" s="471"/>
      <c r="G24" s="471"/>
      <c r="H24" s="471"/>
      <c r="I24" s="471"/>
      <c r="J24" s="471"/>
      <c r="K24" s="471"/>
      <c r="L24" s="471"/>
      <c r="M24" s="471"/>
      <c r="N24" s="471"/>
      <c r="O24" s="57"/>
    </row>
    <row r="25" spans="1:15" ht="32.25" customHeight="1">
      <c r="A25" s="198" t="s">
        <v>5</v>
      </c>
      <c r="B25" s="225" t="s">
        <v>7</v>
      </c>
      <c r="C25" s="96" t="s">
        <v>5</v>
      </c>
      <c r="D25" s="29"/>
      <c r="E25" s="30" t="s">
        <v>134</v>
      </c>
      <c r="F25" s="472" t="s">
        <v>41</v>
      </c>
      <c r="G25" s="331" t="s">
        <v>58</v>
      </c>
      <c r="H25" s="477" t="s">
        <v>33</v>
      </c>
      <c r="I25" s="518" t="s">
        <v>44</v>
      </c>
      <c r="J25" s="36"/>
      <c r="K25" s="65"/>
      <c r="L25" s="65"/>
      <c r="M25" s="65"/>
      <c r="N25" s="253"/>
      <c r="O25" s="234"/>
    </row>
    <row r="26" spans="1:15" ht="27.75" customHeight="1">
      <c r="A26" s="199"/>
      <c r="B26" s="209"/>
      <c r="C26" s="210"/>
      <c r="D26" s="211" t="s">
        <v>5</v>
      </c>
      <c r="E26" s="483" t="s">
        <v>36</v>
      </c>
      <c r="F26" s="473"/>
      <c r="G26" s="475"/>
      <c r="H26" s="478"/>
      <c r="I26" s="519"/>
      <c r="J26" s="251" t="s">
        <v>22</v>
      </c>
      <c r="K26" s="205">
        <v>17.399999999999999</v>
      </c>
      <c r="L26" s="205">
        <v>17.399999999999999</v>
      </c>
      <c r="M26" s="205"/>
      <c r="N26" s="254" t="s">
        <v>117</v>
      </c>
      <c r="O26" s="123">
        <v>10</v>
      </c>
    </row>
    <row r="27" spans="1:15" ht="27" customHeight="1">
      <c r="A27" s="199"/>
      <c r="B27" s="209"/>
      <c r="C27" s="210"/>
      <c r="D27" s="82"/>
      <c r="E27" s="484"/>
      <c r="F27" s="474"/>
      <c r="G27" s="476"/>
      <c r="H27" s="478"/>
      <c r="I27" s="519"/>
      <c r="J27" s="250"/>
      <c r="K27" s="207"/>
      <c r="L27" s="207"/>
      <c r="M27" s="207"/>
      <c r="N27" s="255" t="s">
        <v>75</v>
      </c>
      <c r="O27" s="235">
        <v>10</v>
      </c>
    </row>
    <row r="28" spans="1:15" ht="57" customHeight="1">
      <c r="A28" s="199"/>
      <c r="B28" s="209"/>
      <c r="C28" s="210"/>
      <c r="D28" s="201" t="s">
        <v>7</v>
      </c>
      <c r="E28" s="113" t="s">
        <v>106</v>
      </c>
      <c r="F28" s="111"/>
      <c r="G28" s="112"/>
      <c r="H28" s="197"/>
      <c r="I28" s="520" t="s">
        <v>152</v>
      </c>
      <c r="J28" s="249" t="s">
        <v>22</v>
      </c>
      <c r="K28" s="205">
        <v>20</v>
      </c>
      <c r="L28" s="205">
        <v>20</v>
      </c>
      <c r="M28" s="205"/>
      <c r="N28" s="134" t="s">
        <v>119</v>
      </c>
      <c r="O28" s="135">
        <v>5</v>
      </c>
    </row>
    <row r="29" spans="1:15" ht="25.5" customHeight="1">
      <c r="A29" s="320"/>
      <c r="B29" s="323"/>
      <c r="C29" s="511"/>
      <c r="D29" s="512" t="s">
        <v>24</v>
      </c>
      <c r="E29" s="463" t="s">
        <v>37</v>
      </c>
      <c r="F29" s="479" t="s">
        <v>49</v>
      </c>
      <c r="G29" s="466" t="s">
        <v>59</v>
      </c>
      <c r="H29" s="481"/>
      <c r="I29" s="521"/>
      <c r="J29" s="361" t="s">
        <v>22</v>
      </c>
      <c r="K29" s="453">
        <v>97.8</v>
      </c>
      <c r="L29" s="453">
        <v>97.8</v>
      </c>
      <c r="M29" s="453"/>
      <c r="N29" s="117" t="s">
        <v>55</v>
      </c>
      <c r="O29" s="236">
        <v>140</v>
      </c>
    </row>
    <row r="30" spans="1:15" ht="27.75" customHeight="1">
      <c r="A30" s="320"/>
      <c r="B30" s="323"/>
      <c r="C30" s="511"/>
      <c r="D30" s="513"/>
      <c r="E30" s="464"/>
      <c r="F30" s="480"/>
      <c r="G30" s="467"/>
      <c r="H30" s="481"/>
      <c r="I30" s="521"/>
      <c r="J30" s="361"/>
      <c r="K30" s="454"/>
      <c r="L30" s="454"/>
      <c r="M30" s="454"/>
      <c r="N30" s="118" t="s">
        <v>43</v>
      </c>
      <c r="O30" s="237">
        <v>30</v>
      </c>
    </row>
    <row r="31" spans="1:15" ht="27.75" customHeight="1">
      <c r="A31" s="320"/>
      <c r="B31" s="323"/>
      <c r="C31" s="511"/>
      <c r="D31" s="513"/>
      <c r="E31" s="464"/>
      <c r="F31" s="480"/>
      <c r="G31" s="467"/>
      <c r="H31" s="481"/>
      <c r="I31" s="521"/>
      <c r="J31" s="361"/>
      <c r="K31" s="454"/>
      <c r="L31" s="454"/>
      <c r="M31" s="454"/>
      <c r="N31" s="118" t="s">
        <v>118</v>
      </c>
      <c r="O31" s="237">
        <v>40</v>
      </c>
    </row>
    <row r="32" spans="1:15" ht="28.5" customHeight="1">
      <c r="A32" s="320"/>
      <c r="B32" s="323"/>
      <c r="C32" s="511"/>
      <c r="D32" s="513"/>
      <c r="E32" s="464"/>
      <c r="F32" s="480"/>
      <c r="G32" s="467"/>
      <c r="H32" s="481"/>
      <c r="I32" s="521"/>
      <c r="J32" s="361"/>
      <c r="K32" s="454"/>
      <c r="L32" s="454"/>
      <c r="M32" s="454"/>
      <c r="N32" s="119" t="s">
        <v>74</v>
      </c>
      <c r="O32" s="237">
        <v>3</v>
      </c>
    </row>
    <row r="33" spans="1:15" ht="38.25" customHeight="1">
      <c r="A33" s="320"/>
      <c r="B33" s="323"/>
      <c r="C33" s="511"/>
      <c r="D33" s="513"/>
      <c r="E33" s="464"/>
      <c r="F33" s="480"/>
      <c r="G33" s="467"/>
      <c r="H33" s="481"/>
      <c r="I33" s="521"/>
      <c r="J33" s="361"/>
      <c r="K33" s="454"/>
      <c r="L33" s="454"/>
      <c r="M33" s="454"/>
      <c r="N33" s="120" t="s">
        <v>85</v>
      </c>
      <c r="O33" s="238">
        <v>12</v>
      </c>
    </row>
    <row r="34" spans="1:15" ht="18.75" customHeight="1">
      <c r="A34" s="21"/>
      <c r="B34" s="209"/>
      <c r="C34" s="97"/>
      <c r="D34" s="82"/>
      <c r="E34" s="465"/>
      <c r="F34" s="38"/>
      <c r="G34" s="468"/>
      <c r="H34" s="75"/>
      <c r="I34" s="213"/>
      <c r="J34" s="362"/>
      <c r="K34" s="455"/>
      <c r="L34" s="455"/>
      <c r="M34" s="455"/>
      <c r="N34" s="121" t="s">
        <v>86</v>
      </c>
      <c r="O34" s="239">
        <v>3</v>
      </c>
    </row>
    <row r="35" spans="1:15" ht="15" customHeight="1">
      <c r="A35" s="199"/>
      <c r="B35" s="209"/>
      <c r="C35" s="210"/>
      <c r="D35" s="326" t="s">
        <v>25</v>
      </c>
      <c r="E35" s="358" t="s">
        <v>121</v>
      </c>
      <c r="F35" s="143"/>
      <c r="G35" s="203"/>
      <c r="H35" s="269"/>
      <c r="I35" s="359"/>
      <c r="J35" s="360" t="s">
        <v>22</v>
      </c>
      <c r="K35" s="453">
        <v>70</v>
      </c>
      <c r="L35" s="453">
        <v>70</v>
      </c>
      <c r="M35" s="453"/>
      <c r="N35" s="114" t="s">
        <v>107</v>
      </c>
      <c r="O35" s="131">
        <v>1</v>
      </c>
    </row>
    <row r="36" spans="1:15" ht="16.5" customHeight="1">
      <c r="A36" s="199"/>
      <c r="B36" s="209"/>
      <c r="C36" s="210"/>
      <c r="D36" s="326"/>
      <c r="E36" s="358"/>
      <c r="F36" s="143"/>
      <c r="G36" s="203"/>
      <c r="H36" s="269"/>
      <c r="I36" s="359"/>
      <c r="J36" s="361"/>
      <c r="K36" s="454"/>
      <c r="L36" s="454"/>
      <c r="M36" s="454"/>
      <c r="N36" s="115" t="s">
        <v>115</v>
      </c>
      <c r="O36" s="132">
        <v>2</v>
      </c>
    </row>
    <row r="37" spans="1:15" ht="30.75" customHeight="1">
      <c r="A37" s="199"/>
      <c r="B37" s="209"/>
      <c r="C37" s="210"/>
      <c r="D37" s="326"/>
      <c r="E37" s="358"/>
      <c r="F37" s="143"/>
      <c r="G37" s="203"/>
      <c r="H37" s="269"/>
      <c r="I37" s="359"/>
      <c r="J37" s="361"/>
      <c r="K37" s="454"/>
      <c r="L37" s="454"/>
      <c r="M37" s="454"/>
      <c r="N37" s="115" t="s">
        <v>120</v>
      </c>
      <c r="O37" s="132">
        <v>15</v>
      </c>
    </row>
    <row r="38" spans="1:15" ht="33.75" customHeight="1">
      <c r="A38" s="199"/>
      <c r="B38" s="209"/>
      <c r="C38" s="210"/>
      <c r="D38" s="456"/>
      <c r="E38" s="358"/>
      <c r="F38" s="143"/>
      <c r="G38" s="203"/>
      <c r="H38" s="269"/>
      <c r="I38" s="359"/>
      <c r="J38" s="362"/>
      <c r="K38" s="455"/>
      <c r="L38" s="455"/>
      <c r="M38" s="455"/>
      <c r="N38" s="116" t="s">
        <v>116</v>
      </c>
      <c r="O38" s="130">
        <v>2</v>
      </c>
    </row>
    <row r="39" spans="1:15" ht="46.5" customHeight="1">
      <c r="A39" s="21"/>
      <c r="B39" s="209"/>
      <c r="C39" s="98"/>
      <c r="D39" s="283" t="s">
        <v>66</v>
      </c>
      <c r="E39" s="220" t="s">
        <v>81</v>
      </c>
      <c r="F39" s="223" t="s">
        <v>49</v>
      </c>
      <c r="G39" s="222" t="s">
        <v>98</v>
      </c>
      <c r="H39" s="212"/>
      <c r="I39" s="173"/>
      <c r="J39" s="266" t="s">
        <v>22</v>
      </c>
      <c r="K39" s="267">
        <v>3</v>
      </c>
      <c r="L39" s="267">
        <v>3</v>
      </c>
      <c r="M39" s="267"/>
      <c r="N39" s="268" t="s">
        <v>132</v>
      </c>
      <c r="O39" s="240">
        <v>1</v>
      </c>
    </row>
    <row r="40" spans="1:15" ht="25.5" customHeight="1">
      <c r="A40" s="21"/>
      <c r="B40" s="209"/>
      <c r="C40" s="98"/>
      <c r="D40" s="141" t="s">
        <v>108</v>
      </c>
      <c r="E40" s="378" t="s">
        <v>82</v>
      </c>
      <c r="F40" s="445" t="s">
        <v>49</v>
      </c>
      <c r="G40" s="425" t="s">
        <v>99</v>
      </c>
      <c r="H40" s="212"/>
      <c r="I40" s="173"/>
      <c r="J40" s="69" t="s">
        <v>22</v>
      </c>
      <c r="K40" s="206">
        <v>12.4</v>
      </c>
      <c r="L40" s="206">
        <v>12.4</v>
      </c>
      <c r="M40" s="206"/>
      <c r="N40" s="89" t="s">
        <v>114</v>
      </c>
      <c r="O40" s="76">
        <v>4</v>
      </c>
    </row>
    <row r="41" spans="1:15" ht="30.75" customHeight="1">
      <c r="A41" s="21"/>
      <c r="B41" s="209"/>
      <c r="C41" s="98"/>
      <c r="D41" s="28"/>
      <c r="E41" s="379"/>
      <c r="F41" s="446"/>
      <c r="G41" s="386"/>
      <c r="H41" s="84"/>
      <c r="I41" s="107"/>
      <c r="J41" s="72"/>
      <c r="K41" s="207"/>
      <c r="L41" s="207"/>
      <c r="M41" s="207"/>
      <c r="N41" s="256" t="s">
        <v>126</v>
      </c>
      <c r="O41" s="81">
        <v>1</v>
      </c>
    </row>
    <row r="42" spans="1:15" ht="16.5" customHeight="1" thickBot="1">
      <c r="A42" s="20"/>
      <c r="B42" s="214"/>
      <c r="C42" s="99"/>
      <c r="D42" s="101"/>
      <c r="E42" s="102"/>
      <c r="F42" s="103"/>
      <c r="G42" s="103"/>
      <c r="H42" s="104"/>
      <c r="I42" s="105"/>
      <c r="J42" s="66" t="s">
        <v>6</v>
      </c>
      <c r="K42" s="62">
        <f>SUM(K25:K41)</f>
        <v>220.6</v>
      </c>
      <c r="L42" s="62">
        <f>SUM(L25:L41)</f>
        <v>220.6</v>
      </c>
      <c r="M42" s="62">
        <f>SUM(M25:M41)</f>
        <v>0</v>
      </c>
      <c r="N42" s="257"/>
      <c r="O42" s="108"/>
    </row>
    <row r="43" spans="1:15" ht="42" customHeight="1">
      <c r="A43" s="21" t="s">
        <v>5</v>
      </c>
      <c r="B43" s="209" t="s">
        <v>7</v>
      </c>
      <c r="C43" s="109" t="s">
        <v>7</v>
      </c>
      <c r="D43" s="208"/>
      <c r="E43" s="106" t="s">
        <v>133</v>
      </c>
      <c r="F43" s="142" t="s">
        <v>137</v>
      </c>
      <c r="G43" s="145"/>
      <c r="H43" s="146" t="s">
        <v>33</v>
      </c>
      <c r="I43" s="107"/>
      <c r="J43" s="91"/>
      <c r="K43" s="110"/>
      <c r="L43" s="110"/>
      <c r="M43" s="110"/>
      <c r="N43" s="253"/>
      <c r="O43" s="234"/>
    </row>
    <row r="44" spans="1:15" ht="15" customHeight="1">
      <c r="A44" s="21"/>
      <c r="B44" s="209"/>
      <c r="C44" s="100"/>
      <c r="D44" s="141" t="s">
        <v>5</v>
      </c>
      <c r="E44" s="380" t="s">
        <v>72</v>
      </c>
      <c r="F44" s="142"/>
      <c r="G44" s="385" t="s">
        <v>100</v>
      </c>
      <c r="H44" s="172"/>
      <c r="I44" s="139"/>
      <c r="J44" s="69" t="s">
        <v>22</v>
      </c>
      <c r="K44" s="206">
        <v>3.4</v>
      </c>
      <c r="L44" s="206">
        <v>3.4</v>
      </c>
      <c r="M44" s="206"/>
      <c r="N44" s="260" t="s">
        <v>130</v>
      </c>
      <c r="O44" s="76">
        <v>4</v>
      </c>
    </row>
    <row r="45" spans="1:15" ht="17.25" customHeight="1">
      <c r="A45" s="21"/>
      <c r="B45" s="209"/>
      <c r="C45" s="100"/>
      <c r="D45" s="28"/>
      <c r="E45" s="381"/>
      <c r="F45" s="38"/>
      <c r="G45" s="386"/>
      <c r="H45" s="172"/>
      <c r="I45" s="204"/>
      <c r="J45" s="72"/>
      <c r="K45" s="193"/>
      <c r="L45" s="193"/>
      <c r="M45" s="193"/>
      <c r="N45" s="259" t="s">
        <v>127</v>
      </c>
      <c r="O45" s="138">
        <v>10</v>
      </c>
    </row>
    <row r="46" spans="1:15" ht="30.75" customHeight="1">
      <c r="A46" s="21"/>
      <c r="B46" s="209"/>
      <c r="C46" s="100"/>
      <c r="D46" s="94" t="s">
        <v>7</v>
      </c>
      <c r="E46" s="380" t="s">
        <v>73</v>
      </c>
      <c r="F46" s="142"/>
      <c r="G46" s="221" t="s">
        <v>101</v>
      </c>
      <c r="H46" s="172"/>
      <c r="I46" s="359" t="s">
        <v>152</v>
      </c>
      <c r="J46" s="27" t="s">
        <v>22</v>
      </c>
      <c r="K46" s="205">
        <v>4.3</v>
      </c>
      <c r="L46" s="205">
        <v>4.3</v>
      </c>
      <c r="M46" s="205"/>
      <c r="N46" s="367" t="s">
        <v>128</v>
      </c>
      <c r="O46" s="76">
        <v>5</v>
      </c>
    </row>
    <row r="47" spans="1:15" ht="39" customHeight="1">
      <c r="A47" s="21"/>
      <c r="B47" s="209"/>
      <c r="C47" s="100"/>
      <c r="D47" s="141"/>
      <c r="E47" s="426"/>
      <c r="F47" s="38"/>
      <c r="G47" s="272"/>
      <c r="H47" s="172"/>
      <c r="I47" s="444"/>
      <c r="J47" s="69"/>
      <c r="K47" s="206"/>
      <c r="L47" s="206"/>
      <c r="M47" s="206"/>
      <c r="N47" s="368"/>
      <c r="O47" s="138"/>
    </row>
    <row r="48" spans="1:15" ht="27.75" customHeight="1">
      <c r="A48" s="21"/>
      <c r="B48" s="209"/>
      <c r="C48" s="100"/>
      <c r="D48" s="94" t="s">
        <v>24</v>
      </c>
      <c r="E48" s="202" t="s">
        <v>71</v>
      </c>
      <c r="F48" s="142"/>
      <c r="G48" s="385" t="s">
        <v>102</v>
      </c>
      <c r="H48" s="172"/>
      <c r="I48" s="359"/>
      <c r="J48" s="27" t="s">
        <v>22</v>
      </c>
      <c r="K48" s="205">
        <v>1.8</v>
      </c>
      <c r="L48" s="205">
        <v>1.8</v>
      </c>
      <c r="M48" s="205"/>
      <c r="N48" s="367" t="s">
        <v>129</v>
      </c>
      <c r="O48" s="76"/>
    </row>
    <row r="49" spans="1:18" ht="25.5" customHeight="1">
      <c r="A49" s="21"/>
      <c r="B49" s="209"/>
      <c r="C49" s="100"/>
      <c r="D49" s="141"/>
      <c r="E49" s="271"/>
      <c r="F49" s="38"/>
      <c r="G49" s="424"/>
      <c r="H49" s="172"/>
      <c r="I49" s="359"/>
      <c r="J49" s="69" t="s">
        <v>93</v>
      </c>
      <c r="K49" s="206">
        <v>9.6999999999999993</v>
      </c>
      <c r="L49" s="206">
        <v>9.6999999999999993</v>
      </c>
      <c r="M49" s="206"/>
      <c r="N49" s="368"/>
      <c r="O49" s="241"/>
    </row>
    <row r="50" spans="1:18" ht="17.25" customHeight="1">
      <c r="A50" s="21"/>
      <c r="B50" s="209"/>
      <c r="C50" s="100"/>
      <c r="D50" s="94" t="s">
        <v>25</v>
      </c>
      <c r="E50" s="382" t="s">
        <v>153</v>
      </c>
      <c r="F50" s="142"/>
      <c r="G50" s="385" t="s">
        <v>103</v>
      </c>
      <c r="H50" s="172"/>
      <c r="I50" s="369" t="s">
        <v>83</v>
      </c>
      <c r="J50" s="27" t="s">
        <v>22</v>
      </c>
      <c r="K50" s="191">
        <v>6.6</v>
      </c>
      <c r="L50" s="191">
        <v>6.6</v>
      </c>
      <c r="M50" s="191"/>
      <c r="N50" s="261" t="s">
        <v>67</v>
      </c>
      <c r="O50" s="126">
        <v>1</v>
      </c>
    </row>
    <row r="51" spans="1:18" ht="88.5" customHeight="1">
      <c r="A51" s="21"/>
      <c r="B51" s="209"/>
      <c r="C51" s="100"/>
      <c r="D51" s="28"/>
      <c r="E51" s="383"/>
      <c r="F51" s="38"/>
      <c r="G51" s="386"/>
      <c r="H51" s="172"/>
      <c r="I51" s="370"/>
      <c r="J51" s="72" t="s">
        <v>84</v>
      </c>
      <c r="K51" s="193">
        <v>36.6</v>
      </c>
      <c r="L51" s="193">
        <v>36.6</v>
      </c>
      <c r="M51" s="193"/>
      <c r="N51" s="262" t="s">
        <v>80</v>
      </c>
      <c r="O51" s="242">
        <v>50</v>
      </c>
      <c r="P51" s="311" t="s">
        <v>154</v>
      </c>
      <c r="Q51" s="311"/>
      <c r="R51" s="311"/>
    </row>
    <row r="52" spans="1:18" ht="16.5" customHeight="1">
      <c r="A52" s="21"/>
      <c r="B52" s="209"/>
      <c r="C52" s="100"/>
      <c r="D52" s="94" t="s">
        <v>66</v>
      </c>
      <c r="E52" s="382" t="s">
        <v>92</v>
      </c>
      <c r="F52" s="142"/>
      <c r="G52" s="385" t="s">
        <v>104</v>
      </c>
      <c r="H52" s="172"/>
      <c r="I52" s="369" t="s">
        <v>83</v>
      </c>
      <c r="J52" s="69" t="s">
        <v>22</v>
      </c>
      <c r="K52" s="192">
        <v>5.3</v>
      </c>
      <c r="L52" s="192">
        <v>5.3</v>
      </c>
      <c r="M52" s="192"/>
      <c r="N52" s="263" t="s">
        <v>67</v>
      </c>
      <c r="O52" s="243">
        <v>1</v>
      </c>
    </row>
    <row r="53" spans="1:18" ht="51.75" customHeight="1">
      <c r="A53" s="21"/>
      <c r="B53" s="209"/>
      <c r="C53" s="100"/>
      <c r="D53" s="28"/>
      <c r="E53" s="384"/>
      <c r="F53" s="38"/>
      <c r="G53" s="386"/>
      <c r="H53" s="92"/>
      <c r="I53" s="370"/>
      <c r="J53" s="72" t="s">
        <v>84</v>
      </c>
      <c r="K53" s="193">
        <v>29.5</v>
      </c>
      <c r="L53" s="307">
        <v>0</v>
      </c>
      <c r="M53" s="307">
        <f>L53-K53</f>
        <v>-29.5</v>
      </c>
      <c r="N53" s="264" t="s">
        <v>131</v>
      </c>
      <c r="O53" s="242" t="s">
        <v>155</v>
      </c>
    </row>
    <row r="54" spans="1:18" ht="16.5" customHeight="1" thickBot="1">
      <c r="A54" s="21"/>
      <c r="B54" s="209"/>
      <c r="C54" s="99"/>
      <c r="D54" s="101"/>
      <c r="E54" s="102"/>
      <c r="F54" s="103"/>
      <c r="G54" s="103"/>
      <c r="H54" s="104"/>
      <c r="I54" s="105"/>
      <c r="J54" s="252" t="s">
        <v>6</v>
      </c>
      <c r="K54" s="265">
        <f>SUM(K44:K53)</f>
        <v>97.2</v>
      </c>
      <c r="L54" s="265">
        <f>SUM(L44:L53)</f>
        <v>67.7</v>
      </c>
      <c r="M54" s="265">
        <f>SUM(M44:M53)</f>
        <v>-29.5</v>
      </c>
      <c r="N54" s="257"/>
      <c r="O54" s="108"/>
    </row>
    <row r="55" spans="1:18" ht="15" customHeight="1" thickBot="1">
      <c r="A55" s="18" t="s">
        <v>5</v>
      </c>
      <c r="B55" s="6" t="s">
        <v>7</v>
      </c>
      <c r="C55" s="348" t="s">
        <v>8</v>
      </c>
      <c r="D55" s="348"/>
      <c r="E55" s="348"/>
      <c r="F55" s="348"/>
      <c r="G55" s="348"/>
      <c r="H55" s="348"/>
      <c r="I55" s="348"/>
      <c r="J55" s="348"/>
      <c r="K55" s="46">
        <f>K54+K42</f>
        <v>317.8</v>
      </c>
      <c r="L55" s="46">
        <f>L54+L42</f>
        <v>288.3</v>
      </c>
      <c r="M55" s="46">
        <f>M54+M42</f>
        <v>-29.5</v>
      </c>
      <c r="N55" s="177"/>
      <c r="O55" s="58"/>
    </row>
    <row r="56" spans="1:18" ht="14.25" customHeight="1" thickBot="1">
      <c r="A56" s="18" t="s">
        <v>5</v>
      </c>
      <c r="B56" s="371" t="s">
        <v>9</v>
      </c>
      <c r="C56" s="372"/>
      <c r="D56" s="372"/>
      <c r="E56" s="372"/>
      <c r="F56" s="372"/>
      <c r="G56" s="372"/>
      <c r="H56" s="372"/>
      <c r="I56" s="372"/>
      <c r="J56" s="372"/>
      <c r="K56" s="47">
        <f>SUM(K23,K55)</f>
        <v>364.8</v>
      </c>
      <c r="L56" s="47">
        <f>SUM(L23,L55)</f>
        <v>335.3</v>
      </c>
      <c r="M56" s="47">
        <f>SUM(M23,M55)</f>
        <v>-29.5</v>
      </c>
      <c r="N56" s="169"/>
      <c r="O56" s="55"/>
    </row>
    <row r="57" spans="1:18" ht="15" customHeight="1" thickBot="1">
      <c r="A57" s="19" t="s">
        <v>7</v>
      </c>
      <c r="B57" s="363" t="s">
        <v>31</v>
      </c>
      <c r="C57" s="364"/>
      <c r="D57" s="364"/>
      <c r="E57" s="364"/>
      <c r="F57" s="364"/>
      <c r="G57" s="364"/>
      <c r="H57" s="364"/>
      <c r="I57" s="364"/>
      <c r="J57" s="364"/>
      <c r="K57" s="364"/>
      <c r="L57" s="364"/>
      <c r="M57" s="364"/>
      <c r="N57" s="364"/>
      <c r="O57" s="59"/>
    </row>
    <row r="58" spans="1:18" ht="15.75" customHeight="1" thickBot="1">
      <c r="A58" s="17" t="s">
        <v>7</v>
      </c>
      <c r="B58" s="6" t="s">
        <v>5</v>
      </c>
      <c r="C58" s="365" t="s">
        <v>32</v>
      </c>
      <c r="D58" s="366"/>
      <c r="E58" s="366"/>
      <c r="F58" s="366"/>
      <c r="G58" s="366"/>
      <c r="H58" s="366"/>
      <c r="I58" s="366"/>
      <c r="J58" s="366"/>
      <c r="K58" s="366"/>
      <c r="L58" s="366"/>
      <c r="M58" s="366"/>
      <c r="N58" s="366"/>
      <c r="O58" s="52"/>
    </row>
    <row r="59" spans="1:18" ht="17.25" customHeight="1">
      <c r="A59" s="319" t="s">
        <v>7</v>
      </c>
      <c r="B59" s="322" t="s">
        <v>5</v>
      </c>
      <c r="C59" s="325" t="s">
        <v>5</v>
      </c>
      <c r="D59" s="325"/>
      <c r="E59" s="328" t="s">
        <v>52</v>
      </c>
      <c r="F59" s="152" t="s">
        <v>34</v>
      </c>
      <c r="G59" s="331" t="s">
        <v>64</v>
      </c>
      <c r="H59" s="334" t="s">
        <v>33</v>
      </c>
      <c r="I59" s="337" t="s">
        <v>45</v>
      </c>
      <c r="J59" s="293" t="s">
        <v>22</v>
      </c>
      <c r="K59" s="78">
        <v>937.7</v>
      </c>
      <c r="L59" s="78">
        <f>937.7</f>
        <v>937.7</v>
      </c>
      <c r="M59" s="278"/>
      <c r="N59" s="376" t="s">
        <v>79</v>
      </c>
      <c r="O59" s="244">
        <v>100</v>
      </c>
    </row>
    <row r="60" spans="1:18" ht="24" customHeight="1">
      <c r="A60" s="320"/>
      <c r="B60" s="323"/>
      <c r="C60" s="326"/>
      <c r="D60" s="326"/>
      <c r="E60" s="349"/>
      <c r="F60" s="340" t="s">
        <v>39</v>
      </c>
      <c r="G60" s="332"/>
      <c r="H60" s="335"/>
      <c r="I60" s="338"/>
      <c r="J60" s="302" t="s">
        <v>90</v>
      </c>
      <c r="K60" s="60">
        <v>260</v>
      </c>
      <c r="L60" s="60">
        <v>260</v>
      </c>
      <c r="M60" s="309"/>
      <c r="N60" s="377"/>
      <c r="O60" s="294"/>
    </row>
    <row r="61" spans="1:18" ht="29.25" customHeight="1">
      <c r="A61" s="320"/>
      <c r="B61" s="323"/>
      <c r="C61" s="326"/>
      <c r="D61" s="326"/>
      <c r="E61" s="349"/>
      <c r="F61" s="341"/>
      <c r="G61" s="332"/>
      <c r="H61" s="335"/>
      <c r="I61" s="338"/>
      <c r="J61" s="187" t="s">
        <v>22</v>
      </c>
      <c r="K61" s="60">
        <v>27</v>
      </c>
      <c r="L61" s="60">
        <v>27</v>
      </c>
      <c r="M61" s="309"/>
      <c r="N61" s="304" t="s">
        <v>147</v>
      </c>
      <c r="O61" s="132">
        <v>120</v>
      </c>
    </row>
    <row r="62" spans="1:18" ht="29.25" customHeight="1">
      <c r="A62" s="320"/>
      <c r="B62" s="323"/>
      <c r="C62" s="326"/>
      <c r="D62" s="326"/>
      <c r="E62" s="305"/>
      <c r="F62" s="341"/>
      <c r="G62" s="332"/>
      <c r="H62" s="335"/>
      <c r="I62" s="338"/>
      <c r="J62" s="303" t="s">
        <v>90</v>
      </c>
      <c r="K62" s="295">
        <v>350</v>
      </c>
      <c r="L62" s="295">
        <v>350</v>
      </c>
      <c r="M62" s="310"/>
      <c r="N62" s="306" t="s">
        <v>148</v>
      </c>
      <c r="O62" s="130">
        <v>100</v>
      </c>
    </row>
    <row r="63" spans="1:18" ht="15.75" customHeight="1">
      <c r="A63" s="320"/>
      <c r="B63" s="323"/>
      <c r="C63" s="326"/>
      <c r="D63" s="326"/>
      <c r="E63" s="373" t="s">
        <v>145</v>
      </c>
      <c r="F63" s="341"/>
      <c r="G63" s="332"/>
      <c r="H63" s="335"/>
      <c r="I63" s="338"/>
      <c r="J63" s="302" t="s">
        <v>22</v>
      </c>
      <c r="K63" s="60"/>
      <c r="L63" s="60"/>
      <c r="M63" s="60"/>
      <c r="N63" s="374" t="s">
        <v>146</v>
      </c>
      <c r="O63" s="123"/>
    </row>
    <row r="64" spans="1:18" ht="15.75" customHeight="1">
      <c r="A64" s="320"/>
      <c r="B64" s="323"/>
      <c r="C64" s="326"/>
      <c r="D64" s="326"/>
      <c r="E64" s="373"/>
      <c r="F64" s="341"/>
      <c r="G64" s="332"/>
      <c r="H64" s="335"/>
      <c r="I64" s="338"/>
      <c r="J64" s="302"/>
      <c r="K64" s="60"/>
      <c r="L64" s="60"/>
      <c r="M64" s="60"/>
      <c r="N64" s="522"/>
      <c r="O64" s="123"/>
    </row>
    <row r="65" spans="1:18" ht="15" customHeight="1" thickBot="1">
      <c r="A65" s="321"/>
      <c r="B65" s="324"/>
      <c r="C65" s="327"/>
      <c r="D65" s="327"/>
      <c r="E65" s="53"/>
      <c r="F65" s="342"/>
      <c r="G65" s="333"/>
      <c r="H65" s="336"/>
      <c r="I65" s="339"/>
      <c r="J65" s="67" t="s">
        <v>6</v>
      </c>
      <c r="K65" s="70">
        <f>SUM(K59:K61)</f>
        <v>1224.7</v>
      </c>
      <c r="L65" s="70">
        <f>SUM(L59:L64)</f>
        <v>1574.7</v>
      </c>
      <c r="M65" s="70">
        <f>SUM(M59:M64)</f>
        <v>0</v>
      </c>
      <c r="N65" s="93"/>
      <c r="O65" s="245"/>
      <c r="R65" s="298"/>
    </row>
    <row r="66" spans="1:18" ht="15" customHeight="1">
      <c r="A66" s="320" t="s">
        <v>7</v>
      </c>
      <c r="B66" s="323" t="s">
        <v>5</v>
      </c>
      <c r="C66" s="404" t="s">
        <v>7</v>
      </c>
      <c r="D66" s="404"/>
      <c r="E66" s="380" t="s">
        <v>111</v>
      </c>
      <c r="F66" s="68" t="s">
        <v>34</v>
      </c>
      <c r="G66" s="407" t="s">
        <v>60</v>
      </c>
      <c r="H66" s="335" t="s">
        <v>33</v>
      </c>
      <c r="I66" s="338" t="s">
        <v>45</v>
      </c>
      <c r="J66" s="83" t="s">
        <v>22</v>
      </c>
      <c r="K66" s="73">
        <v>256.5</v>
      </c>
      <c r="L66" s="73">
        <v>256.5</v>
      </c>
      <c r="M66" s="73"/>
      <c r="N66" s="32" t="s">
        <v>62</v>
      </c>
      <c r="O66" s="123">
        <v>1</v>
      </c>
    </row>
    <row r="67" spans="1:18" ht="15" customHeight="1">
      <c r="A67" s="320"/>
      <c r="B67" s="323"/>
      <c r="C67" s="404"/>
      <c r="D67" s="404"/>
      <c r="E67" s="380"/>
      <c r="F67" s="343" t="s">
        <v>48</v>
      </c>
      <c r="G67" s="407"/>
      <c r="H67" s="335"/>
      <c r="I67" s="338"/>
      <c r="J67" s="69" t="s">
        <v>113</v>
      </c>
      <c r="K67" s="95">
        <v>51.3</v>
      </c>
      <c r="L67" s="95">
        <v>51.3</v>
      </c>
      <c r="M67" s="95"/>
      <c r="N67" s="32" t="s">
        <v>69</v>
      </c>
      <c r="O67" s="123">
        <v>40</v>
      </c>
    </row>
    <row r="68" spans="1:18" ht="15" customHeight="1">
      <c r="A68" s="320"/>
      <c r="B68" s="323"/>
      <c r="C68" s="404"/>
      <c r="D68" s="404"/>
      <c r="E68" s="380"/>
      <c r="F68" s="344"/>
      <c r="G68" s="408"/>
      <c r="H68" s="335"/>
      <c r="I68" s="338"/>
      <c r="J68" s="69" t="s">
        <v>84</v>
      </c>
      <c r="K68" s="95">
        <v>580.9</v>
      </c>
      <c r="L68" s="95">
        <v>580.9</v>
      </c>
      <c r="M68" s="95"/>
      <c r="N68" s="32"/>
      <c r="O68" s="123"/>
    </row>
    <row r="69" spans="1:18" ht="15" customHeight="1">
      <c r="A69" s="320"/>
      <c r="B69" s="323"/>
      <c r="C69" s="404"/>
      <c r="D69" s="404"/>
      <c r="E69" s="380"/>
      <c r="F69" s="344"/>
      <c r="G69" s="408"/>
      <c r="H69" s="335"/>
      <c r="I69" s="338"/>
      <c r="J69" s="69" t="s">
        <v>90</v>
      </c>
      <c r="K69" s="95">
        <v>76.8</v>
      </c>
      <c r="L69" s="95">
        <v>76.8</v>
      </c>
      <c r="M69" s="95"/>
      <c r="N69" s="32"/>
      <c r="O69" s="123"/>
    </row>
    <row r="70" spans="1:18" ht="15" customHeight="1">
      <c r="A70" s="320"/>
      <c r="B70" s="323"/>
      <c r="C70" s="404"/>
      <c r="D70" s="404"/>
      <c r="E70" s="380"/>
      <c r="F70" s="344"/>
      <c r="G70" s="408"/>
      <c r="H70" s="335"/>
      <c r="I70" s="338"/>
      <c r="J70" s="72" t="s">
        <v>68</v>
      </c>
      <c r="K70" s="128"/>
      <c r="L70" s="128"/>
      <c r="M70" s="128"/>
      <c r="N70" s="32"/>
      <c r="O70" s="123"/>
    </row>
    <row r="71" spans="1:18" ht="15" customHeight="1" thickBot="1">
      <c r="A71" s="321"/>
      <c r="B71" s="324"/>
      <c r="C71" s="405"/>
      <c r="D71" s="405"/>
      <c r="E71" s="406"/>
      <c r="F71" s="345"/>
      <c r="G71" s="409"/>
      <c r="H71" s="336"/>
      <c r="I71" s="339"/>
      <c r="J71" s="66" t="s">
        <v>6</v>
      </c>
      <c r="K71" s="124">
        <f t="shared" ref="K71:L71" si="4">SUM(K66:K70)</f>
        <v>965.5</v>
      </c>
      <c r="L71" s="124">
        <f t="shared" si="4"/>
        <v>965.5</v>
      </c>
      <c r="M71" s="124">
        <f t="shared" ref="M71" si="5">SUM(M66:M70)</f>
        <v>0</v>
      </c>
      <c r="N71" s="33"/>
      <c r="O71" s="246"/>
    </row>
    <row r="72" spans="1:18" ht="16.5" customHeight="1">
      <c r="A72" s="319" t="s">
        <v>7</v>
      </c>
      <c r="B72" s="322" t="s">
        <v>5</v>
      </c>
      <c r="C72" s="325" t="s">
        <v>24</v>
      </c>
      <c r="D72" s="325"/>
      <c r="E72" s="328" t="s">
        <v>77</v>
      </c>
      <c r="F72" s="152"/>
      <c r="G72" s="331" t="s">
        <v>97</v>
      </c>
      <c r="H72" s="334" t="s">
        <v>33</v>
      </c>
      <c r="I72" s="337" t="s">
        <v>152</v>
      </c>
      <c r="J72" s="125" t="s">
        <v>22</v>
      </c>
      <c r="K72" s="78">
        <v>35</v>
      </c>
      <c r="L72" s="78">
        <v>35</v>
      </c>
      <c r="M72" s="78"/>
      <c r="N72" s="122" t="s">
        <v>78</v>
      </c>
      <c r="O72" s="133">
        <v>1</v>
      </c>
    </row>
    <row r="73" spans="1:18" ht="33.75" customHeight="1">
      <c r="A73" s="320"/>
      <c r="B73" s="323"/>
      <c r="C73" s="326"/>
      <c r="D73" s="326"/>
      <c r="E73" s="349"/>
      <c r="F73" s="340" t="s">
        <v>76</v>
      </c>
      <c r="G73" s="332"/>
      <c r="H73" s="335"/>
      <c r="I73" s="338"/>
      <c r="J73" s="250"/>
      <c r="K73" s="207"/>
      <c r="L73" s="207"/>
      <c r="M73" s="207"/>
      <c r="N73" s="224"/>
      <c r="O73" s="133"/>
    </row>
    <row r="74" spans="1:18" ht="21" customHeight="1" thickBot="1">
      <c r="A74" s="321"/>
      <c r="B74" s="324"/>
      <c r="C74" s="327"/>
      <c r="D74" s="327"/>
      <c r="E74" s="53"/>
      <c r="F74" s="342"/>
      <c r="G74" s="333"/>
      <c r="H74" s="336"/>
      <c r="I74" s="339"/>
      <c r="J74" s="66" t="s">
        <v>6</v>
      </c>
      <c r="K74" s="71">
        <f>K72+K73</f>
        <v>35</v>
      </c>
      <c r="L74" s="71">
        <f>L72+L73</f>
        <v>35</v>
      </c>
      <c r="M74" s="71">
        <f>M72+M73</f>
        <v>0</v>
      </c>
      <c r="N74" s="93"/>
      <c r="O74" s="245"/>
    </row>
    <row r="75" spans="1:18" ht="15.75" customHeight="1" thickBot="1">
      <c r="A75" s="200" t="s">
        <v>7</v>
      </c>
      <c r="B75" s="214" t="s">
        <v>5</v>
      </c>
      <c r="C75" s="347" t="s">
        <v>8</v>
      </c>
      <c r="D75" s="348"/>
      <c r="E75" s="348"/>
      <c r="F75" s="348"/>
      <c r="G75" s="348"/>
      <c r="H75" s="348"/>
      <c r="I75" s="348"/>
      <c r="J75" s="348"/>
      <c r="K75" s="79">
        <f>K74+K71+K65</f>
        <v>2225.1999999999998</v>
      </c>
      <c r="L75" s="79">
        <f t="shared" ref="L75:M75" si="6">L74+L71+L65</f>
        <v>2575.1999999999998</v>
      </c>
      <c r="M75" s="79">
        <f t="shared" si="6"/>
        <v>0</v>
      </c>
      <c r="N75" s="166"/>
      <c r="O75" s="58"/>
    </row>
    <row r="76" spans="1:18" ht="15.75" customHeight="1" thickBot="1">
      <c r="A76" s="17" t="s">
        <v>7</v>
      </c>
      <c r="B76" s="371" t="s">
        <v>9</v>
      </c>
      <c r="C76" s="372"/>
      <c r="D76" s="372"/>
      <c r="E76" s="372"/>
      <c r="F76" s="372"/>
      <c r="G76" s="372"/>
      <c r="H76" s="372"/>
      <c r="I76" s="372"/>
      <c r="J76" s="372"/>
      <c r="K76" s="74">
        <f t="shared" ref="K76:L76" si="7">SUM(K75)</f>
        <v>2225.1999999999998</v>
      </c>
      <c r="L76" s="74">
        <f t="shared" si="7"/>
        <v>2575.1999999999998</v>
      </c>
      <c r="M76" s="74">
        <f t="shared" ref="M76" si="8">SUM(M75)</f>
        <v>0</v>
      </c>
      <c r="N76" s="168"/>
      <c r="O76" s="55"/>
    </row>
    <row r="77" spans="1:18" ht="15.75" customHeight="1" thickBot="1">
      <c r="A77" s="10" t="s">
        <v>5</v>
      </c>
      <c r="B77" s="412" t="s">
        <v>17</v>
      </c>
      <c r="C77" s="413"/>
      <c r="D77" s="413"/>
      <c r="E77" s="413"/>
      <c r="F77" s="413"/>
      <c r="G77" s="413"/>
      <c r="H77" s="413"/>
      <c r="I77" s="413"/>
      <c r="J77" s="413"/>
      <c r="K77" s="80">
        <f>SUM(K56,K76)</f>
        <v>2590</v>
      </c>
      <c r="L77" s="80">
        <f>SUM(L56,L76)</f>
        <v>2910.5</v>
      </c>
      <c r="M77" s="80">
        <f>SUM(M56,M76)</f>
        <v>-29.5</v>
      </c>
      <c r="N77" s="170"/>
      <c r="O77" s="56"/>
    </row>
    <row r="78" spans="1:18" s="8" customFormat="1" ht="17.25" customHeight="1">
      <c r="A78" s="313" t="s">
        <v>158</v>
      </c>
      <c r="B78" s="314"/>
      <c r="C78" s="314"/>
      <c r="D78" s="314"/>
      <c r="E78" s="314"/>
      <c r="F78" s="314"/>
      <c r="G78" s="314"/>
      <c r="H78" s="314"/>
      <c r="I78" s="314"/>
      <c r="J78" s="314"/>
      <c r="K78" s="314"/>
      <c r="L78" s="314"/>
      <c r="M78" s="314"/>
      <c r="N78" s="315"/>
      <c r="O78" s="315"/>
    </row>
    <row r="79" spans="1:18" s="7" customFormat="1" ht="17.25" customHeight="1">
      <c r="A79" s="410" t="s">
        <v>156</v>
      </c>
      <c r="B79" s="525"/>
      <c r="C79" s="525"/>
      <c r="D79" s="525"/>
      <c r="E79" s="525"/>
      <c r="F79" s="525"/>
      <c r="G79" s="525"/>
      <c r="H79" s="525"/>
      <c r="I79" s="525"/>
      <c r="J79" s="525"/>
      <c r="K79" s="525"/>
      <c r="L79" s="525"/>
      <c r="M79" s="525"/>
      <c r="N79" s="525"/>
      <c r="O79" s="525"/>
    </row>
    <row r="80" spans="1:18" s="7" customFormat="1" ht="17.25" customHeight="1">
      <c r="A80" s="414"/>
      <c r="B80" s="414"/>
      <c r="C80" s="414"/>
      <c r="D80" s="414"/>
      <c r="E80" s="414"/>
      <c r="F80" s="414"/>
      <c r="G80" s="414"/>
      <c r="H80" s="414"/>
      <c r="I80" s="414"/>
      <c r="J80" s="414"/>
      <c r="K80" s="414"/>
      <c r="L80" s="414"/>
      <c r="M80" s="414"/>
      <c r="N80" s="414"/>
      <c r="O80" s="227"/>
    </row>
    <row r="81" spans="1:15" s="8" customFormat="1" ht="14.25" customHeight="1" thickBot="1">
      <c r="A81" s="346" t="s">
        <v>13</v>
      </c>
      <c r="B81" s="346"/>
      <c r="C81" s="346"/>
      <c r="D81" s="346"/>
      <c r="E81" s="346"/>
      <c r="F81" s="346"/>
      <c r="G81" s="346"/>
      <c r="H81" s="346"/>
      <c r="I81" s="346"/>
      <c r="J81" s="346"/>
      <c r="K81" s="226"/>
      <c r="L81" s="226"/>
      <c r="M81" s="226"/>
      <c r="N81" s="1"/>
      <c r="O81" s="1"/>
    </row>
    <row r="82" spans="1:15" ht="81.75" customHeight="1" thickBot="1">
      <c r="A82" s="415" t="s">
        <v>10</v>
      </c>
      <c r="B82" s="416"/>
      <c r="C82" s="416"/>
      <c r="D82" s="416"/>
      <c r="E82" s="416"/>
      <c r="F82" s="416"/>
      <c r="G82" s="416"/>
      <c r="H82" s="416"/>
      <c r="I82" s="416"/>
      <c r="J82" s="417"/>
      <c r="K82" s="282" t="s">
        <v>142</v>
      </c>
      <c r="L82" s="282" t="s">
        <v>140</v>
      </c>
      <c r="M82" s="282" t="s">
        <v>139</v>
      </c>
      <c r="N82" s="7"/>
      <c r="O82" s="7"/>
    </row>
    <row r="83" spans="1:15" ht="14.25" customHeight="1">
      <c r="A83" s="418" t="s">
        <v>14</v>
      </c>
      <c r="B83" s="419"/>
      <c r="C83" s="419"/>
      <c r="D83" s="419"/>
      <c r="E83" s="419"/>
      <c r="F83" s="419"/>
      <c r="G83" s="419"/>
      <c r="H83" s="419"/>
      <c r="I83" s="419"/>
      <c r="J83" s="420"/>
      <c r="K83" s="39">
        <f>K84+K90</f>
        <v>2940</v>
      </c>
      <c r="L83" s="39">
        <f>L84+L90</f>
        <v>2910.5</v>
      </c>
      <c r="M83" s="39">
        <f>M84+M90</f>
        <v>-29.5</v>
      </c>
      <c r="N83" s="7"/>
      <c r="O83" s="7"/>
    </row>
    <row r="84" spans="1:15" s="25" customFormat="1" ht="14.25" customHeight="1">
      <c r="A84" s="421" t="s">
        <v>51</v>
      </c>
      <c r="B84" s="422"/>
      <c r="C84" s="422"/>
      <c r="D84" s="422"/>
      <c r="E84" s="422"/>
      <c r="F84" s="422"/>
      <c r="G84" s="422"/>
      <c r="H84" s="422"/>
      <c r="I84" s="422"/>
      <c r="J84" s="423"/>
      <c r="K84" s="40">
        <f>SUM(K85:K89)</f>
        <v>2253.1999999999998</v>
      </c>
      <c r="L84" s="40">
        <f>SUM(L85:L89)</f>
        <v>2223.6999999999998</v>
      </c>
      <c r="M84" s="40">
        <f>SUM(M85:M89)</f>
        <v>-29.5</v>
      </c>
      <c r="N84" s="7"/>
      <c r="O84" s="7"/>
    </row>
    <row r="85" spans="1:15" ht="14.25" customHeight="1">
      <c r="A85" s="316" t="s">
        <v>19</v>
      </c>
      <c r="B85" s="317"/>
      <c r="C85" s="317"/>
      <c r="D85" s="317"/>
      <c r="E85" s="317"/>
      <c r="F85" s="317"/>
      <c r="G85" s="317"/>
      <c r="H85" s="317"/>
      <c r="I85" s="317"/>
      <c r="J85" s="318"/>
      <c r="K85" s="41">
        <f>SUMIF(J14:J77,"SB",K14:K77)</f>
        <v>1535.5</v>
      </c>
      <c r="L85" s="41">
        <f>SUMIF(J14:J77,"SB",L14:L77)</f>
        <v>1535.5</v>
      </c>
      <c r="M85" s="41">
        <f>SUMIF(J14:J77,"SB",M14:M77)</f>
        <v>0</v>
      </c>
      <c r="N85" s="7"/>
      <c r="O85" s="7"/>
    </row>
    <row r="86" spans="1:15" ht="29.25" customHeight="1">
      <c r="A86" s="316" t="s">
        <v>94</v>
      </c>
      <c r="B86" s="317"/>
      <c r="C86" s="317"/>
      <c r="D86" s="317"/>
      <c r="E86" s="317"/>
      <c r="F86" s="317"/>
      <c r="G86" s="317"/>
      <c r="H86" s="317"/>
      <c r="I86" s="317"/>
      <c r="J86" s="318"/>
      <c r="K86" s="41">
        <f>SUMIF(J13:J77,"SB(ESA)",K13:K77)</f>
        <v>19.399999999999999</v>
      </c>
      <c r="L86" s="41">
        <f>SUMIF(J13:J77,"SB(ESA)",L13:L77)</f>
        <v>19.399999999999999</v>
      </c>
      <c r="M86" s="41">
        <f>SUMIF(J13:J77,"SB(ESA)",M13:M77)</f>
        <v>0</v>
      </c>
      <c r="N86" s="7"/>
      <c r="O86" s="7"/>
    </row>
    <row r="87" spans="1:15" ht="15.75" customHeight="1">
      <c r="A87" s="316" t="s">
        <v>95</v>
      </c>
      <c r="B87" s="317"/>
      <c r="C87" s="317"/>
      <c r="D87" s="317"/>
      <c r="E87" s="317"/>
      <c r="F87" s="317"/>
      <c r="G87" s="317"/>
      <c r="H87" s="317"/>
      <c r="I87" s="317"/>
      <c r="J87" s="318"/>
      <c r="K87" s="41">
        <f>SUMIF(J14:J78,"SB(es)",K14:K78)</f>
        <v>647</v>
      </c>
      <c r="L87" s="41">
        <f>SUMIF(J14:J78,"SB(es)",L14:L78)</f>
        <v>617.5</v>
      </c>
      <c r="M87" s="41">
        <f>SUMIF(J14:J78,"SB(es)",M14:M78)</f>
        <v>-29.5</v>
      </c>
      <c r="O87" s="7"/>
    </row>
    <row r="88" spans="1:15" ht="14.25" customHeight="1">
      <c r="A88" s="401" t="s">
        <v>47</v>
      </c>
      <c r="B88" s="402"/>
      <c r="C88" s="402"/>
      <c r="D88" s="402"/>
      <c r="E88" s="402"/>
      <c r="F88" s="402"/>
      <c r="G88" s="402"/>
      <c r="H88" s="402"/>
      <c r="I88" s="402"/>
      <c r="J88" s="403"/>
      <c r="K88" s="41">
        <f>SUMIF(J15:J77,"SB(VB)",K15:K77)</f>
        <v>51.3</v>
      </c>
      <c r="L88" s="41">
        <f>SUMIF(J15:J77,"SB(VB)",L15:L77)</f>
        <v>51.3</v>
      </c>
      <c r="M88" s="41">
        <f>SUMIF(J15:J77,"SB(VB)",M15:M77)</f>
        <v>0</v>
      </c>
      <c r="O88" s="7"/>
    </row>
    <row r="89" spans="1:15" ht="14.25" customHeight="1">
      <c r="A89" s="401" t="s">
        <v>20</v>
      </c>
      <c r="B89" s="402"/>
      <c r="C89" s="402"/>
      <c r="D89" s="402"/>
      <c r="E89" s="402"/>
      <c r="F89" s="402"/>
      <c r="G89" s="402"/>
      <c r="H89" s="402"/>
      <c r="I89" s="402"/>
      <c r="J89" s="403"/>
      <c r="K89" s="41">
        <f>SUMIF(J13:J77,"SB(P)",K13:K77)</f>
        <v>0</v>
      </c>
      <c r="L89" s="41">
        <f>SUMIF(J13:J77,"SB(P)",L13:L77)</f>
        <v>0</v>
      </c>
      <c r="M89" s="41">
        <f>SUMIF(J13:J77,"SB(P)",M13:M77)</f>
        <v>0</v>
      </c>
      <c r="N89" s="12"/>
    </row>
    <row r="90" spans="1:15" ht="15.75" customHeight="1">
      <c r="A90" s="393" t="s">
        <v>91</v>
      </c>
      <c r="B90" s="394"/>
      <c r="C90" s="394"/>
      <c r="D90" s="394"/>
      <c r="E90" s="394"/>
      <c r="F90" s="394"/>
      <c r="G90" s="228"/>
      <c r="H90" s="23"/>
      <c r="I90" s="23"/>
      <c r="J90" s="24"/>
      <c r="K90" s="42">
        <f>SUMIF(J14:J77,"sb(l)",K14:K77)</f>
        <v>686.8</v>
      </c>
      <c r="L90" s="42">
        <f>SUMIF(J14:J77,"sb(l)",L14:L77)</f>
        <v>686.8</v>
      </c>
      <c r="M90" s="42">
        <f>SUMIF(J14:J77,"sb(l)",M14:M77)</f>
        <v>0</v>
      </c>
      <c r="N90" s="12"/>
    </row>
    <row r="91" spans="1:15" ht="14.25" customHeight="1">
      <c r="A91" s="395" t="s">
        <v>15</v>
      </c>
      <c r="B91" s="396"/>
      <c r="C91" s="396"/>
      <c r="D91" s="396"/>
      <c r="E91" s="396"/>
      <c r="F91" s="396"/>
      <c r="G91" s="396"/>
      <c r="H91" s="396"/>
      <c r="I91" s="396"/>
      <c r="J91" s="397"/>
      <c r="K91" s="43">
        <f>K92+K94+K93</f>
        <v>0</v>
      </c>
      <c r="L91" s="43">
        <f>L92+L94+L93</f>
        <v>0</v>
      </c>
      <c r="M91" s="43">
        <f>M92+M94+M93</f>
        <v>0</v>
      </c>
    </row>
    <row r="92" spans="1:15" ht="14.25" customHeight="1">
      <c r="A92" s="387" t="s">
        <v>21</v>
      </c>
      <c r="B92" s="388"/>
      <c r="C92" s="388"/>
      <c r="D92" s="388"/>
      <c r="E92" s="388"/>
      <c r="F92" s="388"/>
      <c r="G92" s="388"/>
      <c r="H92" s="388"/>
      <c r="I92" s="388"/>
      <c r="J92" s="389"/>
      <c r="K92" s="41">
        <f>SUMIF(J14:J73,"ES",K14:K73)</f>
        <v>0</v>
      </c>
      <c r="L92" s="41">
        <f>SUMIF(J20:J77,"ES",L14:L77)</f>
        <v>0</v>
      </c>
      <c r="M92" s="41">
        <f>SUMIF(J14:J73,"ES",M14:M73)</f>
        <v>0</v>
      </c>
    </row>
    <row r="93" spans="1:15" ht="14.25" customHeight="1">
      <c r="A93" s="398" t="s">
        <v>112</v>
      </c>
      <c r="B93" s="399"/>
      <c r="C93" s="399"/>
      <c r="D93" s="399"/>
      <c r="E93" s="399"/>
      <c r="F93" s="399"/>
      <c r="G93" s="399"/>
      <c r="H93" s="399"/>
      <c r="I93" s="399"/>
      <c r="J93" s="400"/>
      <c r="K93" s="41">
        <f>SUMIF(J15:J74,"LRVB",K15:K74)</f>
        <v>0</v>
      </c>
      <c r="L93" s="41">
        <f>SUMIF(J15:J74,"LRVB",L15:L74)</f>
        <v>0</v>
      </c>
      <c r="M93" s="41">
        <f>SUMIF(J15:J74,"LRVB",M15:M74)</f>
        <v>0</v>
      </c>
    </row>
    <row r="94" spans="1:15" s="3" customFormat="1" ht="16.5" customHeight="1">
      <c r="A94" s="387" t="s">
        <v>70</v>
      </c>
      <c r="B94" s="388"/>
      <c r="C94" s="388"/>
      <c r="D94" s="388"/>
      <c r="E94" s="388"/>
      <c r="F94" s="388"/>
      <c r="G94" s="388"/>
      <c r="H94" s="388"/>
      <c r="I94" s="388"/>
      <c r="J94" s="389"/>
      <c r="K94" s="41">
        <f>SUMIF(J13:J80,"Kt",K13:K80)</f>
        <v>0</v>
      </c>
      <c r="L94" s="41">
        <f>SUMIF(J10:J77,"Kt",L10:L77)</f>
        <v>0</v>
      </c>
      <c r="M94" s="41">
        <f>SUMIF(J13:J80,"Kt",M13:M80)</f>
        <v>0</v>
      </c>
    </row>
    <row r="95" spans="1:15" s="3" customFormat="1" ht="18" customHeight="1" thickBot="1">
      <c r="A95" s="390" t="s">
        <v>16</v>
      </c>
      <c r="B95" s="391"/>
      <c r="C95" s="391"/>
      <c r="D95" s="391"/>
      <c r="E95" s="391"/>
      <c r="F95" s="391"/>
      <c r="G95" s="391"/>
      <c r="H95" s="391"/>
      <c r="I95" s="391"/>
      <c r="J95" s="392"/>
      <c r="K95" s="274">
        <f>SUM(K83,K91)</f>
        <v>2940</v>
      </c>
      <c r="L95" s="274">
        <f>SUM(L83,L91)</f>
        <v>2910.5</v>
      </c>
      <c r="M95" s="274">
        <f>SUM(M83,M91)</f>
        <v>-29.5</v>
      </c>
    </row>
    <row r="96" spans="1:15" s="3" customFormat="1">
      <c r="H96" s="4"/>
      <c r="I96" s="4"/>
      <c r="J96" s="5"/>
      <c r="K96" s="14"/>
      <c r="L96" s="14"/>
      <c r="M96" s="14"/>
    </row>
    <row r="97" spans="8:13" s="3" customFormat="1">
      <c r="H97" s="4"/>
      <c r="I97" s="4"/>
      <c r="J97" s="5"/>
    </row>
    <row r="98" spans="8:13" s="3" customFormat="1">
      <c r="H98" s="4"/>
      <c r="I98" s="4"/>
      <c r="J98" s="5"/>
      <c r="K98" s="12"/>
      <c r="L98" s="12"/>
      <c r="M98" s="12"/>
    </row>
    <row r="99" spans="8:13" s="3" customFormat="1">
      <c r="H99" s="4"/>
      <c r="I99" s="4"/>
      <c r="J99" s="5"/>
    </row>
  </sheetData>
  <mergeCells count="140">
    <mergeCell ref="N1:O1"/>
    <mergeCell ref="E3:N3"/>
    <mergeCell ref="A4:N4"/>
    <mergeCell ref="A5:N5"/>
    <mergeCell ref="A79:O79"/>
    <mergeCell ref="L29:L34"/>
    <mergeCell ref="L35:L38"/>
    <mergeCell ref="M7:M9"/>
    <mergeCell ref="M29:M34"/>
    <mergeCell ref="M35:M38"/>
    <mergeCell ref="A78:O78"/>
    <mergeCell ref="G66:G71"/>
    <mergeCell ref="H66:H71"/>
    <mergeCell ref="I66:I71"/>
    <mergeCell ref="F67:F71"/>
    <mergeCell ref="F60:F65"/>
    <mergeCell ref="A66:A71"/>
    <mergeCell ref="B66:B71"/>
    <mergeCell ref="C66:C71"/>
    <mergeCell ref="D66:D71"/>
    <mergeCell ref="E66:E71"/>
    <mergeCell ref="C58:N58"/>
    <mergeCell ref="A59:A65"/>
    <mergeCell ref="B59:B65"/>
    <mergeCell ref="A90:F90"/>
    <mergeCell ref="A91:J91"/>
    <mergeCell ref="A92:J92"/>
    <mergeCell ref="A93:J93"/>
    <mergeCell ref="A94:J94"/>
    <mergeCell ref="A95:J95"/>
    <mergeCell ref="A84:J84"/>
    <mergeCell ref="A85:J85"/>
    <mergeCell ref="A86:J86"/>
    <mergeCell ref="A87:J87"/>
    <mergeCell ref="A88:J88"/>
    <mergeCell ref="A89:J89"/>
    <mergeCell ref="A80:N80"/>
    <mergeCell ref="A81:J81"/>
    <mergeCell ref="A82:J82"/>
    <mergeCell ref="A83:J83"/>
    <mergeCell ref="H72:H74"/>
    <mergeCell ref="I72:I74"/>
    <mergeCell ref="F73:F74"/>
    <mergeCell ref="C75:J75"/>
    <mergeCell ref="B76:J76"/>
    <mergeCell ref="B77:J77"/>
    <mergeCell ref="A72:A74"/>
    <mergeCell ref="B72:B74"/>
    <mergeCell ref="C72:C74"/>
    <mergeCell ref="D72:D74"/>
    <mergeCell ref="E72:E73"/>
    <mergeCell ref="G72:G74"/>
    <mergeCell ref="C59:C65"/>
    <mergeCell ref="D59:D65"/>
    <mergeCell ref="E59:E61"/>
    <mergeCell ref="G59:G65"/>
    <mergeCell ref="H59:H65"/>
    <mergeCell ref="I59:I65"/>
    <mergeCell ref="E52:E53"/>
    <mergeCell ref="G52:G53"/>
    <mergeCell ref="I52:I53"/>
    <mergeCell ref="C55:J55"/>
    <mergeCell ref="B56:J56"/>
    <mergeCell ref="B57:N57"/>
    <mergeCell ref="E63:E64"/>
    <mergeCell ref="N63:N64"/>
    <mergeCell ref="N59:N60"/>
    <mergeCell ref="E50:E51"/>
    <mergeCell ref="G50:G51"/>
    <mergeCell ref="I50:I51"/>
    <mergeCell ref="E40:E41"/>
    <mergeCell ref="F40:F41"/>
    <mergeCell ref="G40:G41"/>
    <mergeCell ref="E44:E45"/>
    <mergeCell ref="G44:G45"/>
    <mergeCell ref="E46:E47"/>
    <mergeCell ref="D35:D38"/>
    <mergeCell ref="E35:E38"/>
    <mergeCell ref="I35:I38"/>
    <mergeCell ref="J35:J38"/>
    <mergeCell ref="K35:K38"/>
    <mergeCell ref="I46:I47"/>
    <mergeCell ref="N46:N47"/>
    <mergeCell ref="G48:G49"/>
    <mergeCell ref="I48:I49"/>
    <mergeCell ref="N48:N49"/>
    <mergeCell ref="A29:A33"/>
    <mergeCell ref="B29:B33"/>
    <mergeCell ref="C29:C33"/>
    <mergeCell ref="D29:D33"/>
    <mergeCell ref="E29:E34"/>
    <mergeCell ref="F29:F33"/>
    <mergeCell ref="H19:H22"/>
    <mergeCell ref="I19:I22"/>
    <mergeCell ref="C23:J23"/>
    <mergeCell ref="C24:N24"/>
    <mergeCell ref="F25:F27"/>
    <mergeCell ref="G25:G27"/>
    <mergeCell ref="H25:H27"/>
    <mergeCell ref="I25:I27"/>
    <mergeCell ref="E26:E27"/>
    <mergeCell ref="G29:G34"/>
    <mergeCell ref="H29:H33"/>
    <mergeCell ref="J29:J34"/>
    <mergeCell ref="K29:K34"/>
    <mergeCell ref="I28:I33"/>
    <mergeCell ref="G14:G18"/>
    <mergeCell ref="H14:H18"/>
    <mergeCell ref="I14:I18"/>
    <mergeCell ref="A19:A22"/>
    <mergeCell ref="B19:B22"/>
    <mergeCell ref="C19:C22"/>
    <mergeCell ref="D19:D22"/>
    <mergeCell ref="E19:E22"/>
    <mergeCell ref="F19:F22"/>
    <mergeCell ref="G19:G22"/>
    <mergeCell ref="A14:A18"/>
    <mergeCell ref="B14:B18"/>
    <mergeCell ref="C14:C18"/>
    <mergeCell ref="D14:D18"/>
    <mergeCell ref="E14:E18"/>
    <mergeCell ref="F14:F18"/>
    <mergeCell ref="N7:O7"/>
    <mergeCell ref="N8:N9"/>
    <mergeCell ref="A10:N10"/>
    <mergeCell ref="A11:N11"/>
    <mergeCell ref="B12:N12"/>
    <mergeCell ref="C13:N13"/>
    <mergeCell ref="L7:L9"/>
    <mergeCell ref="F7:F9"/>
    <mergeCell ref="G7:G9"/>
    <mergeCell ref="H7:H9"/>
    <mergeCell ref="I7:I9"/>
    <mergeCell ref="J7:J9"/>
    <mergeCell ref="K7:K9"/>
    <mergeCell ref="A7:A9"/>
    <mergeCell ref="B7:B9"/>
    <mergeCell ref="C7:C9"/>
    <mergeCell ref="D7:D9"/>
    <mergeCell ref="E7:E9"/>
  </mergeCells>
  <printOptions horizontalCentered="1"/>
  <pageMargins left="0.59055118110236227" right="0.19685039370078741" top="0.39370078740157483" bottom="0.19685039370078741" header="0" footer="0"/>
  <pageSetup paperSize="9" scale="70" orientation="portrait" r:id="rId1"/>
  <headerFooter alignWithMargins="0"/>
  <rowBreaks count="1" manualBreakCount="1">
    <brk id="47" max="14"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2</vt:i4>
      </vt:variant>
      <vt:variant>
        <vt:lpstr>Įvardinti diapazonai</vt:lpstr>
      </vt:variant>
      <vt:variant>
        <vt:i4>4</vt:i4>
      </vt:variant>
    </vt:vector>
  </HeadingPairs>
  <TitlesOfParts>
    <vt:vector size="6" baseType="lpstr">
      <vt:lpstr>2018 MVP</vt:lpstr>
      <vt:lpstr>Lyginamasis variantas</vt:lpstr>
      <vt:lpstr>'2018 MVP'!Print_Area</vt:lpstr>
      <vt:lpstr>'Lyginamasis variantas'!Print_Area</vt:lpstr>
      <vt:lpstr>'2018 MVP'!Print_Titles</vt:lpstr>
      <vt:lpstr>'Lyginamasis variantas'!Print_Titles</vt:lpstr>
    </vt:vector>
  </TitlesOfParts>
  <Company>valdyba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A.Cepiene</dc:creator>
  <cp:lastModifiedBy>Audra Cepiene</cp:lastModifiedBy>
  <cp:lastPrinted>2018-07-30T13:52:07Z</cp:lastPrinted>
  <dcterms:created xsi:type="dcterms:W3CDTF">2007-07-27T10:32:34Z</dcterms:created>
  <dcterms:modified xsi:type="dcterms:W3CDTF">2018-11-06T09:34:12Z</dcterms:modified>
</cp:coreProperties>
</file>