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MVP PLANAI\2018 MVP\II KEITIMAS\Įsakymas intranetui\"/>
    </mc:Choice>
  </mc:AlternateContent>
  <bookViews>
    <workbookView xWindow="30" yWindow="885" windowWidth="15480" windowHeight="10500"/>
  </bookViews>
  <sheets>
    <sheet name="2018 MVP" sheetId="5" r:id="rId1"/>
    <sheet name="Lyginamasis variantas" sheetId="6" r:id="rId2"/>
  </sheets>
  <definedNames>
    <definedName name="_xlnm.Print_Area" localSheetId="0">'2018 MVP'!$A$1:$M$67</definedName>
    <definedName name="_xlnm.Print_Area" localSheetId="1">'Lyginamasis variantas'!$A$1:$O$63</definedName>
    <definedName name="_xlnm.Print_Titles" localSheetId="0">'2018 MVP'!$10:$12</definedName>
    <definedName name="_xlnm.Print_Titles" localSheetId="1">'Lyginamasis variantas'!$7:$9</definedName>
  </definedNames>
  <calcPr calcId="162913" fullPrecision="0"/>
</workbook>
</file>

<file path=xl/calcChain.xml><?xml version="1.0" encoding="utf-8"?>
<calcChain xmlns="http://schemas.openxmlformats.org/spreadsheetml/2006/main">
  <c r="K45" i="6" l="1"/>
  <c r="K40" i="5" l="1"/>
  <c r="K48" i="5" s="1"/>
  <c r="L37" i="6"/>
  <c r="L45" i="6" s="1"/>
  <c r="M45" i="6" l="1"/>
  <c r="M46" i="6" s="1"/>
  <c r="M47" i="6" s="1"/>
  <c r="M48" i="6" s="1"/>
  <c r="M62" i="6"/>
  <c r="M61" i="6"/>
  <c r="M60" i="6"/>
  <c r="M58" i="6"/>
  <c r="L62" i="6"/>
  <c r="L61" i="6"/>
  <c r="L60" i="6"/>
  <c r="L58" i="6"/>
  <c r="L57" i="6"/>
  <c r="L56" i="6"/>
  <c r="M59" i="6" l="1"/>
  <c r="L32" i="6" l="1"/>
  <c r="L46" i="6" s="1"/>
  <c r="L47" i="6" s="1"/>
  <c r="L23" i="6"/>
  <c r="L24" i="6" s="1"/>
  <c r="L25" i="6" s="1"/>
  <c r="L48" i="6" l="1"/>
  <c r="K62" i="6"/>
  <c r="K61" i="6"/>
  <c r="K60" i="6"/>
  <c r="K58" i="6"/>
  <c r="K57" i="6"/>
  <c r="K56" i="6"/>
  <c r="K32" i="6"/>
  <c r="K46" i="6" s="1"/>
  <c r="K47" i="6" s="1"/>
  <c r="K23" i="6"/>
  <c r="K24" i="6" s="1"/>
  <c r="K55" i="6" l="1"/>
  <c r="K59" i="6"/>
  <c r="M56" i="6"/>
  <c r="K25" i="6"/>
  <c r="K48" i="6" s="1"/>
  <c r="M57" i="6" s="1"/>
  <c r="K26" i="5"/>
  <c r="M55" i="6" l="1"/>
  <c r="M63" i="6" s="1"/>
  <c r="K63" i="6"/>
  <c r="L59" i="6"/>
  <c r="K59" i="5"/>
  <c r="L55" i="6" l="1"/>
  <c r="L63" i="6" s="1"/>
  <c r="K27" i="5"/>
  <c r="K35" i="5" l="1"/>
  <c r="K49" i="5" s="1"/>
  <c r="K57" i="5"/>
  <c r="K50" i="5" l="1"/>
  <c r="K58" i="5"/>
  <c r="K56" i="5" s="1"/>
  <c r="K63" i="5"/>
  <c r="K62" i="5"/>
  <c r="K61" i="5"/>
  <c r="K28" i="5" l="1"/>
  <c r="K51" i="5" s="1"/>
  <c r="K60" i="5"/>
  <c r="K64" i="5" l="1"/>
</calcChain>
</file>

<file path=xl/comments1.xml><?xml version="1.0" encoding="utf-8"?>
<comments xmlns="http://schemas.openxmlformats.org/spreadsheetml/2006/main">
  <authors>
    <author>Audra Cepiene</author>
    <author>Indre Buteniene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SVV subjektai, įsikūrę ir veikę  inkubatoriuje ne trumpiau nei 6 mėn. bei gaunantys sutartimi numatytas lengvatines inkubavimo paslaugas</t>
        </r>
      </text>
    </comment>
    <comment ref="L22" authorId="0" shapeId="0">
      <text>
        <r>
          <rPr>
            <sz val="9"/>
            <color indexed="81"/>
            <rFont val="Tahoma"/>
            <family val="2"/>
            <charset val="186"/>
          </rPr>
          <t>Vidinių inkubatoriaus verslumo/mentorystės konsultacijų renginių skaičius SVV subjektams per metus (nemokamų, ne trumpesnių nei 2 ak.val.)</t>
        </r>
      </text>
    </comment>
    <comment ref="M23" authorId="0" shapeId="0">
      <text>
        <r>
          <rPr>
            <sz val="9"/>
            <color indexed="81"/>
            <rFont val="Tahoma"/>
            <family val="2"/>
            <charset val="186"/>
          </rPr>
          <t xml:space="preserve">Pasirašyta sutartis: 2017 m. įsigyta 10 vnt.įrangos gėlių pardavimui, 2018 m. bus įsigyta 26 vnt.  stendų daržovių ir vaisių pardavimui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L34" authorId="0" shapeId="0">
      <text>
        <r>
          <rPr>
            <sz val="9"/>
            <color indexed="81"/>
            <rFont val="Tahoma"/>
            <family val="2"/>
            <charset val="186"/>
          </rPr>
          <t xml:space="preserve">Sukurta ir viešinama informacinių vienetų radijo eteryje, val. sk. per metus    40
Sukurta ir viešinama informacinių vienetų spausdintose leidybos priemonėse, vnt. 4
Parengta individualių viešųjų ryšių ir komunikacijos planų pagal Klaipėdos miesto ekonominės plėtros galimybių pristatymo tematiką, vnt. 2
Dalyvauta renginiuose, kuriuose pristatomos Klaipėdos miesto ekonominės plėtros galimybės, vnt.  4
Sukurta skirtingų rinkodaros priemonių, vnt.    4
Rinkodaros priemonių eksponavimas skirtingose vietose, vnt.  2
Sukurtas portalas, integruotas su socialiniais tinklais ir vartotojų generuojamu turiniu, vnt. 1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3.1.4.1 </t>
        </r>
        <r>
          <rPr>
            <sz val="9"/>
            <color indexed="81"/>
            <rFont val="Tahoma"/>
            <family val="2"/>
            <charset val="186"/>
          </rPr>
          <t xml:space="preserve">Atnaujinti ir įgyvendinti miesto rinkodaros strategiją atsižvelgiant į stebėsenos rezultatus ir aktualius pokyčius rinkose 
</t>
        </r>
      </text>
    </comment>
    <comment ref="J39" authorId="1" shapeId="0">
      <text>
        <r>
          <rPr>
            <sz val="9"/>
            <color indexed="81"/>
            <rFont val="Tahoma"/>
            <family val="2"/>
            <charset val="186"/>
          </rPr>
          <t>(VšĮ Klaipėdos universitetas, UAB Klaipėdos laisvosios ekonominės zonos valdymo bendrovė, Klaipėdos pramonininkų asociacija, Klaipėdos pramonės, prekybos ir amatų rūmai, Klaipėdos miesto savivaldybė)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Projekto veiklos: </t>
        </r>
        <r>
          <rPr>
            <sz val="9"/>
            <color indexed="81"/>
            <rFont val="Tahoma"/>
            <family val="2"/>
            <charset val="186"/>
          </rPr>
          <t xml:space="preserve">
1 veiklos paketas – projekto valdymas ir koordinavimas;
2 veiklos paketas – projekto komunikacija ir viešinimas (projekto interneto svetainės sukūrimas, socialinių tinklų sukūrimas ir valdymas; projekto renginių organizavimas, projekto veiklų viešinimas);
3 veiklos paketas – „Edu-green“ (parengiamieji darbai organizuojant tarptautines stovyklas ir technines olimpiadas, tokie kaip:  smulkaus ir vidutinio verslo poreikių analizė, e-platformos sukūrimas, stažuočių programos parengimas);
4 veiklos paketas – „Žaliosios stovyklos“ (tarptautinių stovyklų organizavimas suvedant inžinerinės krypties studentus su žaliosios ir mėlynosios ekonomikos smulkaus ir vidutinio verslo atstovais);
5 veiklos paketas – olimpiados „Technolympics“  (tarptautinių olimpiadų organizavimas, įtraukiant inžinerinės krypties studentus ir žaliosios ir mėlynosios ekonomikos smulkaus ir vidutinio verslo atstovus);
6 veiklos paketas – Žaliosios ateities rezultatai (stovyklų ir olimpiadų gairių parengimas, gerosios praktikos parengimas, tiriamąją, mokslinę veiklą vykdančių įstaigų ir verslo bendradarbiavimo skatinimas)
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186"/>
          </rPr>
          <t>454,5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619,6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Indre Buteniene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N18" authorId="0" shapeId="0">
      <text>
        <r>
          <rPr>
            <sz val="9"/>
            <color indexed="81"/>
            <rFont val="Tahoma"/>
            <family val="2"/>
            <charset val="186"/>
          </rPr>
          <t>SVV subjektai, įsikūrę ir veikę  inkubatoriuje ne trumpiau nei 6 mėn. bei gaunantys sutartimi numatytas lengvatines inkubavimo paslaugas</t>
        </r>
      </text>
    </comment>
    <comment ref="N19" authorId="0" shapeId="0">
      <text>
        <r>
          <rPr>
            <sz val="9"/>
            <color indexed="81"/>
            <rFont val="Tahoma"/>
            <family val="2"/>
            <charset val="186"/>
          </rPr>
          <t>Vidinių inkubatoriaus verslumo/mentorystės konsultacijų renginių skaičius SVV subjektams per metus (nemokamų, ne trumpesnių nei 2 ak.val.)</t>
        </r>
      </text>
    </comment>
    <comment ref="O20" authorId="0" shapeId="0">
      <text>
        <r>
          <rPr>
            <sz val="9"/>
            <color indexed="81"/>
            <rFont val="Tahoma"/>
            <family val="2"/>
            <charset val="186"/>
          </rPr>
          <t xml:space="preserve">Pasirašyta sutartis: 2017 m. įsigyta 10 vnt.įrangos gėlių pardavimui, 2018 m. bus įsigyta 26 vnt.  stendų daržovių pardavimui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N31" authorId="0" shapeId="0">
      <text>
        <r>
          <rPr>
            <sz val="9"/>
            <color indexed="81"/>
            <rFont val="Tahoma"/>
            <family val="2"/>
            <charset val="186"/>
          </rPr>
          <t xml:space="preserve">Sukurta ir viešinama informacinių vienetų radijo eteryje, val. sk. per metus    40
Sukurta ir viešinama informacinių vienetų spausdintose leidybos priemonėse, vnt. 4
Parengta individualių viešųjų ryšių ir komunikacijos planų pagal Klaipėdos miesto ekonominės plėtros galimybių pristatymo tematiką, vnt. 2
Dalyvauta renginiuose, kuriuose pristatomos Klaipėdos miesto ekonominės plėtros galimybės, vnt.  4
Sukurta skirtingų rinkodaros priemonių, vnt.    4
Rinkodaros priemonių eksponavimas skirtingose vietose, vnt.  2
Sukurtas portalas, integruotas su socialiniais tinklais ir vartotojų generuojamu turiniu, vnt. 1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3.1.4.1 </t>
        </r>
        <r>
          <rPr>
            <sz val="9"/>
            <color indexed="81"/>
            <rFont val="Tahoma"/>
            <family val="2"/>
            <charset val="186"/>
          </rPr>
          <t xml:space="preserve">Atnaujinti ir įgyvendinti miesto rinkodaros strategiją atsižvelgiant į stebėsenos rezultatus ir aktualius pokyčius rinkose 
</t>
        </r>
      </text>
    </comment>
    <comment ref="J36" authorId="1" shapeId="0">
      <text>
        <r>
          <rPr>
            <sz val="9"/>
            <color indexed="81"/>
            <rFont val="Tahoma"/>
            <family val="2"/>
            <charset val="186"/>
          </rPr>
          <t>(VšĮ Klaipėdos universitetas, UAB Klaipėdos laisvosios ekonominės zonos valdymo bendrovė, Klaipėdos pramonininkų asociacija, Klaipėdos pramonės, prekybos ir amatų rūmai, Klaipėdos miesto savivaldybė)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Projekto veiklos: </t>
        </r>
        <r>
          <rPr>
            <sz val="9"/>
            <color indexed="81"/>
            <rFont val="Tahoma"/>
            <family val="2"/>
            <charset val="186"/>
          </rPr>
          <t xml:space="preserve">
1 veiklos paketas – projekto valdymas ir koordinavimas;
2 veiklos paketas – projekto komunikacija ir viešinimas (projekto interneto svetainės sukūrimas, socialinių tinklų sukūrimas ir valdymas; projekto renginių organizavimas, projekto veiklų viešinimas);
3 veiklos paketas – „Edu-green“ (parengiamieji darbai organizuojant tarptautines stovyklas ir technines olimpiadas, tokie kaip:  smulkaus ir vidutinio verslo poreikių analizė, e-platformos sukūrimas, stažuočių programos parengimas);
4 veiklos paketas – „Žaliosios stovyklos“ (tarptautinių stovyklų organizavimas suvedant inžinerinės krypties studentus su žaliosios ir mėlynosios ekonomikos smulkaus ir vidutinio verslo atstovais);
5 veiklos paketas – olimpiados „Technolympics“  (tarptautinių olimpiadų organizavimas, įtraukiant inžinerinės krypties studentus ir žaliosios ir mėlynosios ekonomikos smulkaus ir vidutinio verslo atstovus);
6 veiklos paketas – Žaliosios ateities rezultatai (stovyklų ir olimpiadų gairių parengimas, gerosios praktikos parengimas, tiriamąją, mokslinę veiklą vykdančių įstaigų ir verslo bendradarbiavimo skatinimas)
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186"/>
          </rPr>
          <t>454,5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619,6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<sst xmlns="http://schemas.openxmlformats.org/spreadsheetml/2006/main" count="292" uniqueCount="104">
  <si>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</si>
  <si>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</si>
  <si>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</si>
  <si>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</si>
  <si>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</si>
  <si>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</si>
  <si>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</si>
  <si>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</si>
  <si>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</si>
  <si>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</si>
  <si>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</si>
  <si>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</si>
  <si>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</si>
  <si>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</si>
  <si>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</si>
  <si>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</si>
  <si>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</si>
  <si>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Iš viso  veiklos planui: </t>
  </si>
  <si>
    <t xml:space="preserve"> TIKSLŲ, UŽDAVINIŲ, PRIEMONIŲ, PRIEMONIŲ IŠLAIDŲ IR PRODUKTO KRITERIJŲ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</si>
  <si>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</si>
  <si>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</si>
  <si>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</si>
  <si>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SB</t>
  </si>
  <si>
    <t>03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</si>
  <si>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</si>
  <si>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</si>
  <si>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</si>
  <si>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verslui ir investicijoms patrauklų miesto įvaizdį</t>
  </si>
  <si>
    <t>5</t>
  </si>
  <si>
    <t>P. 3.1.1.1, P3.1.1.2</t>
  </si>
  <si>
    <t>Projektų, gerinančių smulkiojo ir vidutinio verslo sąlygas Klaipėdos mieste, įgyvendinimas</t>
  </si>
  <si>
    <t>SMULKIOJO IR VIDUTINIO VERSLO PLĖTROS PROGRAMOS (NR. 04)</t>
  </si>
  <si>
    <t>Veiklos plano tikslo kodas</t>
  </si>
  <si>
    <t>Papriemonės kodas</t>
  </si>
  <si>
    <t>Vykdytojas (skyrius / asmuo)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</si>
  <si>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</si>
  <si>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</si>
  <si>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</si>
  <si>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t>P3.3.4.1, P3.3.4.3</t>
  </si>
  <si>
    <t>P3.1.4.3</t>
  </si>
  <si>
    <t>Klaipėdos regiono oro uosto rinkodaros priemonių rėmimas</t>
  </si>
  <si>
    <t>04 Smulkiojo ir vidutinio verslo plėtros programa</t>
  </si>
  <si>
    <t>Planas</t>
  </si>
  <si>
    <t>Klaipėdos ekonominės plėtros strategijos parengimas</t>
  </si>
  <si>
    <t>P3.1.4.1</t>
  </si>
  <si>
    <t>Parengta strategija, vnt.</t>
  </si>
  <si>
    <t>Apskaitos kodas</t>
  </si>
  <si>
    <t>04.010104</t>
  </si>
  <si>
    <t>04.010203</t>
  </si>
  <si>
    <t>04.020106</t>
  </si>
  <si>
    <t>2018-ieji metai</t>
  </si>
  <si>
    <t>Organizuota užsienio žurnalistų vizitų į Klaipėdą, vnt.</t>
  </si>
  <si>
    <t xml:space="preserve">Prekybos įrangos formų ir vizualinės išvaizdos suvienodinimas </t>
  </si>
  <si>
    <t>Miesto rinkodaros priemonių vykdymas</t>
  </si>
  <si>
    <t>Investuoti skatinančių priemonių vykdymas</t>
  </si>
  <si>
    <t>Įsigyta prekybos įrangos, vnt.</t>
  </si>
  <si>
    <t>Organizuota renginių, skirtų verslumui skatinti, vnt.</t>
  </si>
  <si>
    <t>Parengtas ir išplatintas leidinys investuotojams, tūkst. egz.</t>
  </si>
  <si>
    <t>Pritraukti į Klaipėdos miestą vietos ir užsienio investicijų</t>
  </si>
  <si>
    <t>Teikiama prekybos įrangos aptarnavimo paslauga, kartai</t>
  </si>
  <si>
    <t>Organizuota renginių, vnt.</t>
  </si>
  <si>
    <t>1</t>
  </si>
  <si>
    <t>10</t>
  </si>
  <si>
    <t>15</t>
  </si>
  <si>
    <t>Sukurta informacinė sistema užsienio ir vietos verslininkų įsikūrimui Klaipėdoje, vnt.</t>
  </si>
  <si>
    <t xml:space="preserve">Parengtas paketas, vnt. </t>
  </si>
  <si>
    <t>Investicijų pritraukimo skatinimas</t>
  </si>
  <si>
    <t xml:space="preserve">Smulkiojo ir vidutinio verslo sistemos skatinimas </t>
  </si>
  <si>
    <t>IED Licencijų, leidimų ir vartotojų teisių apsaugos sk.</t>
  </si>
  <si>
    <t>SB(L)</t>
  </si>
  <si>
    <t>26</t>
  </si>
  <si>
    <t>Parengta ir patvirtinta tvarka, vnt.</t>
  </si>
  <si>
    <t>Inkubuojamų smulkiojo ir vidutinio verslo subjektų, skaičius</t>
  </si>
  <si>
    <t>Suteikta nemokamų konsultacijų  smulkiojo ir vidutinio verslo  subjektams per metu, skaičius</t>
  </si>
  <si>
    <t>Pritraukta skrydžių krypčių į Klaipėdos regiono oro uostą, vnt.</t>
  </si>
  <si>
    <t>Informacinių technologijų srityje dirbančių įmonių pritraukimas į Klaipėdos miestą</t>
  </si>
  <si>
    <t>Atnaujinta verslo stebėsenos sistema, kartai per metus</t>
  </si>
  <si>
    <t>Organizuota renginių, skirtų verslumui bei investavimo galimybėms skatinti, vnt.</t>
  </si>
  <si>
    <t xml:space="preserve">Viešųjų paslaugų smulkiojo ir vidutinio verslo subjektams teikimas verslo inkubatoriuje </t>
  </si>
  <si>
    <t>tūkst. eur</t>
  </si>
  <si>
    <r>
      <t>2018 M. KLAIPĖDOS MIESTO SAVIVALDYBĖS ADMINISTRACIJOS</t>
    </r>
    <r>
      <rPr>
        <b/>
        <sz val="11"/>
        <rFont val="Times New Roman"/>
        <family val="1"/>
        <charset val="186"/>
      </rPr>
      <t xml:space="preserve">          </t>
    </r>
  </si>
  <si>
    <t>2018-ųjų metų asignavimų planas*</t>
  </si>
  <si>
    <t>2018-ųjų metų asignavimų planas</t>
  </si>
  <si>
    <t>Lyginamasis variantas</t>
  </si>
  <si>
    <t>Skirtumas</t>
  </si>
  <si>
    <t>Siūlomas keisti 2018-ųjų metų asignavimų planas**</t>
  </si>
  <si>
    <t xml:space="preserve">Iš viso veiklos planui: </t>
  </si>
  <si>
    <t>04</t>
  </si>
  <si>
    <t>Įgyvendintas projektas, vnt.</t>
  </si>
  <si>
    <t xml:space="preserve">Projekto „Statykime tiltus žaliųjų technologijų ateičiai (SB BRIDGE)“ įgyvendinimas </t>
  </si>
  <si>
    <r>
      <t>PATVIRTINTA
Klaipėdos miesto savivaldybės administracijos direktoriaus                                                                                          2018 m. vasario 28 d. įsakymu Nr. AD1-518</t>
    </r>
    <r>
      <rPr>
        <sz val="12"/>
        <color theme="0"/>
        <rFont val="Times New Roman"/>
        <family val="1"/>
        <charset val="186"/>
      </rPr>
      <t>XX</t>
    </r>
  </si>
  <si>
    <t>_________________________________</t>
  </si>
  <si>
    <t>tūkst. Eur</t>
  </si>
  <si>
    <t>IED Tarptautinių ryšių ir ekoniminės plėtros sk.</t>
  </si>
  <si>
    <t>STR3-14</t>
  </si>
  <si>
    <r>
      <t xml:space="preserve">Miesto ekonominės plėtros galimybių pristatymas </t>
    </r>
    <r>
      <rPr>
        <strike/>
        <sz val="10"/>
        <rFont val="Times New Roman"/>
        <family val="1"/>
        <charset val="186"/>
      </rPr>
      <t>interneto portaluose</t>
    </r>
    <r>
      <rPr>
        <sz val="10"/>
        <rFont val="Times New Roman"/>
        <family val="1"/>
        <charset val="186"/>
      </rPr>
      <t xml:space="preserve"> </t>
    </r>
  </si>
  <si>
    <t xml:space="preserve">Miesto ekonominės plėtros galimybių pristatymas </t>
  </si>
  <si>
    <t>Įgyvendintas komunikacijos priemonių paketas (viešinimas leidiniuose, dalyvavimas renginiuose, parodose ir kt.), vnt.</t>
  </si>
  <si>
    <t xml:space="preserve">* Pagal Klaipėdos miesto savivaldybės tarybos 2017-10-25 sprendimą Nr. T2-221
</t>
  </si>
  <si>
    <t xml:space="preserve">**pagal Klaipėdos miesto savivaldybės tarybos 2017-10-25 sprendimą Nr. T2-221
</t>
  </si>
  <si>
    <t xml:space="preserve">* pagal Klaipėdos miesto savivaldybės tarybos 2017-07-26 sprendimą Nr. T2-162
</t>
  </si>
  <si>
    <r>
      <t xml:space="preserve">Sukurta ir viešinama informacinių vienetų (publikacijų, videoreportažų, fotogalerijų, videotransliacijų ir reklaminių skydelių) respublikiniuose ir </t>
    </r>
    <r>
      <rPr>
        <sz val="10"/>
        <color rgb="FFFF0000"/>
        <rFont val="Times New Roman"/>
        <family val="1"/>
        <charset val="186"/>
      </rPr>
      <t>vietiniuose</t>
    </r>
    <r>
      <rPr>
        <sz val="10"/>
        <rFont val="Times New Roman"/>
        <family val="1"/>
        <charset val="186"/>
      </rPr>
      <t xml:space="preserve"> interneto naujienų portaluose ir interneto naujienų portalų „Facebook“ paskyrose, </t>
    </r>
    <r>
      <rPr>
        <sz val="10"/>
        <color rgb="FFFF0000"/>
        <rFont val="Times New Roman"/>
        <family val="1"/>
        <charset val="186"/>
      </rPr>
      <t>radijo eteryje</t>
    </r>
    <r>
      <rPr>
        <sz val="10"/>
        <rFont val="Times New Roman"/>
        <family val="1"/>
        <charset val="186"/>
      </rPr>
      <t>, kartai per metus</t>
    </r>
  </si>
  <si>
    <t>Sukurta ir viešinama informacinių vienetų (publikacijų, videoreportažų, fotogalerijų, videotransliacijų ir reklaminių skydelių) respublikiniuose ir vietiniuose interneto naujienų portaluose ir interneto naujienų portalų „Facebook“ paskyrose, radijo eteryje, kartai per metus</t>
  </si>
  <si>
    <t xml:space="preserve">(Klaipėdos miesto savivaldybės administracijos direktoriaus 2018 m. lakričio 5 d. įsakymo Nr. AD1-2608 redakcija)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</si>
</sst>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trike/>
      <sz val="1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>
      <alignment vertical="center"/>
    </xf>
  </cellStyleXfs>
  <cellXfs count="37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4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49" fontId="2" fillId="5" borderId="11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8" borderId="46" xfId="0" applyNumberFormat="1" applyFont="1" applyFill="1" applyBorder="1" applyAlignment="1">
      <alignment horizontal="center" vertical="top" wrapText="1"/>
    </xf>
    <xf numFmtId="49" fontId="2" fillId="8" borderId="46" xfId="0" applyNumberFormat="1" applyFont="1" applyFill="1" applyBorder="1" applyAlignment="1">
      <alignment horizontal="center" vertical="top"/>
    </xf>
    <xf numFmtId="49" fontId="2" fillId="8" borderId="11" xfId="0" applyNumberFormat="1" applyFont="1" applyFill="1" applyBorder="1" applyAlignment="1">
      <alignment horizontal="center" vertical="top"/>
    </xf>
    <xf numFmtId="49" fontId="2" fillId="8" borderId="25" xfId="0" applyNumberFormat="1" applyFont="1" applyFill="1" applyBorder="1" applyAlignment="1">
      <alignment horizontal="center" vertical="top"/>
    </xf>
    <xf numFmtId="49" fontId="2" fillId="8" borderId="11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Alignment="1">
      <alignment vertical="top"/>
    </xf>
    <xf numFmtId="0" fontId="1" fillId="4" borderId="0" xfId="0" applyFont="1" applyFill="1" applyBorder="1" applyAlignment="1">
      <alignment vertical="top"/>
    </xf>
    <xf numFmtId="49" fontId="2" fillId="4" borderId="50" xfId="0" applyNumberFormat="1" applyFont="1" applyFill="1" applyBorder="1" applyAlignment="1">
      <alignment horizontal="center" vertical="top"/>
    </xf>
    <xf numFmtId="0" fontId="7" fillId="0" borderId="47" xfId="0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 wrapText="1"/>
    </xf>
    <xf numFmtId="0" fontId="7" fillId="0" borderId="48" xfId="0" applyFont="1" applyBorder="1" applyAlignment="1">
      <alignment horizontal="left" vertical="top" wrapText="1"/>
    </xf>
    <xf numFmtId="164" fontId="2" fillId="5" borderId="20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>
      <alignment horizontal="center" vertical="top" wrapText="1"/>
    </xf>
    <xf numFmtId="164" fontId="2" fillId="5" borderId="35" xfId="0" applyNumberFormat="1" applyFont="1" applyFill="1" applyBorder="1" applyAlignment="1">
      <alignment horizontal="center" vertical="top" wrapText="1"/>
    </xf>
    <xf numFmtId="164" fontId="2" fillId="9" borderId="32" xfId="0" applyNumberFormat="1" applyFont="1" applyFill="1" applyBorder="1" applyAlignment="1">
      <alignment horizontal="center" vertical="top" wrapText="1"/>
    </xf>
    <xf numFmtId="164" fontId="1" fillId="4" borderId="31" xfId="0" applyNumberFormat="1" applyFont="1" applyFill="1" applyBorder="1" applyAlignment="1">
      <alignment horizontal="center" vertical="top"/>
    </xf>
    <xf numFmtId="164" fontId="1" fillId="4" borderId="21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164" fontId="2" fillId="8" borderId="24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5" fillId="5" borderId="36" xfId="0" applyFont="1" applyFill="1" applyBorder="1" applyAlignment="1">
      <alignment horizontal="left" vertical="top" wrapText="1"/>
    </xf>
    <xf numFmtId="0" fontId="2" fillId="8" borderId="36" xfId="0" applyFont="1" applyFill="1" applyBorder="1" applyAlignment="1">
      <alignment horizontal="left" vertical="top"/>
    </xf>
    <xf numFmtId="0" fontId="2" fillId="2" borderId="36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left" vertical="top"/>
    </xf>
    <xf numFmtId="164" fontId="1" fillId="4" borderId="42" xfId="0" applyNumberFormat="1" applyFont="1" applyFill="1" applyBorder="1" applyAlignment="1">
      <alignment horizontal="center" vertical="top"/>
    </xf>
    <xf numFmtId="164" fontId="1" fillId="4" borderId="45" xfId="0" applyNumberFormat="1" applyFont="1" applyFill="1" applyBorder="1" applyAlignment="1">
      <alignment horizontal="center" vertical="top"/>
    </xf>
    <xf numFmtId="164" fontId="2" fillId="8" borderId="25" xfId="0" applyNumberFormat="1" applyFont="1" applyFill="1" applyBorder="1" applyAlignment="1">
      <alignment horizontal="center" vertical="top"/>
    </xf>
    <xf numFmtId="164" fontId="2" fillId="5" borderId="25" xfId="0" applyNumberFormat="1" applyFont="1" applyFill="1" applyBorder="1" applyAlignment="1">
      <alignment horizontal="center" vertical="top"/>
    </xf>
    <xf numFmtId="49" fontId="5" fillId="6" borderId="53" xfId="0" applyNumberFormat="1" applyFont="1" applyFill="1" applyBorder="1" applyAlignment="1">
      <alignment horizontal="left" vertical="top" wrapText="1"/>
    </xf>
    <xf numFmtId="164" fontId="2" fillId="7" borderId="32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horizontal="right" vertical="top"/>
    </xf>
    <xf numFmtId="164" fontId="2" fillId="2" borderId="25" xfId="0" applyNumberFormat="1" applyFont="1" applyFill="1" applyBorder="1" applyAlignment="1">
      <alignment horizontal="center" vertical="top"/>
    </xf>
    <xf numFmtId="49" fontId="2" fillId="4" borderId="55" xfId="0" applyNumberFormat="1" applyFont="1" applyFill="1" applyBorder="1" applyAlignment="1">
      <alignment horizontal="center" vertical="top"/>
    </xf>
    <xf numFmtId="0" fontId="7" fillId="10" borderId="33" xfId="0" applyFont="1" applyFill="1" applyBorder="1" applyAlignment="1">
      <alignment horizontal="left" vertical="top" wrapText="1"/>
    </xf>
    <xf numFmtId="0" fontId="7" fillId="3" borderId="56" xfId="0" applyFont="1" applyFill="1" applyBorder="1" applyAlignment="1">
      <alignment horizontal="left" vertical="top" wrapText="1"/>
    </xf>
    <xf numFmtId="0" fontId="7" fillId="4" borderId="56" xfId="0" applyFont="1" applyFill="1" applyBorder="1" applyAlignment="1">
      <alignment horizontal="left" vertical="top" wrapText="1"/>
    </xf>
    <xf numFmtId="49" fontId="2" fillId="0" borderId="58" xfId="0" applyNumberFormat="1" applyFont="1" applyBorder="1" applyAlignment="1">
      <alignment horizontal="center" vertical="top" wrapText="1"/>
    </xf>
    <xf numFmtId="0" fontId="2" fillId="4" borderId="58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164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/>
    </xf>
    <xf numFmtId="49" fontId="1" fillId="4" borderId="57" xfId="0" applyNumberFormat="1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49" fontId="1" fillId="4" borderId="14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vertical="top"/>
    </xf>
    <xf numFmtId="0" fontId="4" fillId="10" borderId="18" xfId="0" applyFont="1" applyFill="1" applyBorder="1" applyAlignment="1">
      <alignment horizontal="center" vertical="top"/>
    </xf>
    <xf numFmtId="3" fontId="1" fillId="3" borderId="0" xfId="0" applyNumberFormat="1" applyFont="1" applyFill="1" applyBorder="1" applyAlignment="1">
      <alignment horizontal="left" vertical="top" wrapText="1"/>
    </xf>
    <xf numFmtId="49" fontId="2" fillId="7" borderId="0" xfId="0" applyNumberFormat="1" applyFont="1" applyFill="1" applyBorder="1" applyAlignment="1">
      <alignment horizontal="center" vertical="top"/>
    </xf>
    <xf numFmtId="49" fontId="2" fillId="7" borderId="28" xfId="0" applyNumberFormat="1" applyFont="1" applyFill="1" applyBorder="1" applyAlignment="1">
      <alignment horizontal="center" vertical="top" wrapText="1"/>
    </xf>
    <xf numFmtId="0" fontId="0" fillId="7" borderId="33" xfId="0" applyFill="1" applyBorder="1" applyAlignment="1"/>
    <xf numFmtId="49" fontId="1" fillId="7" borderId="18" xfId="0" applyNumberFormat="1" applyFont="1" applyFill="1" applyBorder="1" applyAlignment="1">
      <alignment horizontal="center" vertical="top" wrapText="1"/>
    </xf>
    <xf numFmtId="49" fontId="2" fillId="7" borderId="8" xfId="0" applyNumberFormat="1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center" vertical="center" textRotation="90" wrapText="1"/>
    </xf>
    <xf numFmtId="49" fontId="1" fillId="7" borderId="8" xfId="0" applyNumberFormat="1" applyFont="1" applyFill="1" applyBorder="1" applyAlignment="1">
      <alignment horizontal="center" vertical="top"/>
    </xf>
    <xf numFmtId="0" fontId="0" fillId="7" borderId="8" xfId="0" applyFill="1" applyBorder="1" applyAlignment="1"/>
    <xf numFmtId="0" fontId="4" fillId="4" borderId="50" xfId="0" applyFont="1" applyFill="1" applyBorder="1" applyAlignment="1">
      <alignment horizontal="center" vertical="center" textRotation="90" wrapText="1"/>
    </xf>
    <xf numFmtId="164" fontId="2" fillId="7" borderId="33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62" xfId="0" applyFont="1" applyFill="1" applyBorder="1" applyAlignment="1">
      <alignment horizontal="center" vertical="top"/>
    </xf>
    <xf numFmtId="164" fontId="1" fillId="4" borderId="62" xfId="0" applyNumberFormat="1" applyFont="1" applyFill="1" applyBorder="1" applyAlignment="1">
      <alignment horizontal="center" vertical="top"/>
    </xf>
    <xf numFmtId="164" fontId="1" fillId="4" borderId="60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 wrapText="1"/>
    </xf>
    <xf numFmtId="49" fontId="2" fillId="7" borderId="0" xfId="0" applyNumberFormat="1" applyFont="1" applyFill="1" applyBorder="1" applyAlignment="1">
      <alignment horizontal="center" vertical="top" wrapText="1"/>
    </xf>
    <xf numFmtId="0" fontId="4" fillId="4" borderId="55" xfId="0" applyFont="1" applyFill="1" applyBorder="1" applyAlignment="1">
      <alignment horizontal="center" vertical="center" textRotation="90" wrapText="1"/>
    </xf>
    <xf numFmtId="0" fontId="1" fillId="4" borderId="60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left" vertical="top" wrapText="1"/>
    </xf>
    <xf numFmtId="0" fontId="1" fillId="4" borderId="3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top"/>
    </xf>
    <xf numFmtId="1" fontId="7" fillId="4" borderId="57" xfId="0" applyNumberFormat="1" applyFont="1" applyFill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12" fillId="0" borderId="50" xfId="0" applyFont="1" applyFill="1" applyBorder="1" applyAlignment="1">
      <alignment horizontal="center" vertical="center" textRotation="90" wrapText="1"/>
    </xf>
    <xf numFmtId="49" fontId="1" fillId="0" borderId="50" xfId="0" applyNumberFormat="1" applyFont="1" applyBorder="1" applyAlignment="1">
      <alignment horizontal="center" vertical="center" textRotation="90"/>
    </xf>
    <xf numFmtId="0" fontId="1" fillId="0" borderId="52" xfId="0" applyFont="1" applyBorder="1" applyAlignment="1">
      <alignment vertical="top"/>
    </xf>
    <xf numFmtId="0" fontId="2" fillId="0" borderId="51" xfId="0" applyFont="1" applyFill="1" applyBorder="1" applyAlignment="1">
      <alignment horizontal="left" vertical="top" wrapText="1"/>
    </xf>
    <xf numFmtId="49" fontId="2" fillId="0" borderId="51" xfId="0" applyNumberFormat="1" applyFont="1" applyBorder="1" applyAlignment="1">
      <alignment horizontal="center" vertical="top"/>
    </xf>
    <xf numFmtId="0" fontId="1" fillId="4" borderId="37" xfId="0" applyFont="1" applyFill="1" applyBorder="1" applyAlignment="1">
      <alignment horizontal="center" vertical="center"/>
    </xf>
    <xf numFmtId="164" fontId="1" fillId="4" borderId="37" xfId="0" applyNumberFormat="1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left" vertical="top" wrapText="1"/>
    </xf>
    <xf numFmtId="0" fontId="7" fillId="3" borderId="48" xfId="0" applyFont="1" applyFill="1" applyBorder="1" applyAlignment="1">
      <alignment horizontal="left" vertical="top" wrapText="1"/>
    </xf>
    <xf numFmtId="49" fontId="2" fillId="8" borderId="33" xfId="0" applyNumberFormat="1" applyFont="1" applyFill="1" applyBorder="1" applyAlignment="1">
      <alignment horizontal="center" vertical="top"/>
    </xf>
    <xf numFmtId="49" fontId="2" fillId="10" borderId="4" xfId="0" applyNumberFormat="1" applyFont="1" applyFill="1" applyBorder="1" applyAlignment="1">
      <alignment horizontal="center" vertical="top"/>
    </xf>
    <xf numFmtId="49" fontId="2" fillId="8" borderId="17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164" fontId="1" fillId="7" borderId="35" xfId="0" applyNumberFormat="1" applyFont="1" applyFill="1" applyBorder="1" applyAlignment="1">
      <alignment horizontal="center" vertical="top" wrapText="1"/>
    </xf>
    <xf numFmtId="49" fontId="12" fillId="3" borderId="23" xfId="0" applyNumberFormat="1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vertical="top"/>
    </xf>
    <xf numFmtId="0" fontId="0" fillId="0" borderId="49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7" fillId="0" borderId="63" xfId="0" applyFont="1" applyBorder="1" applyAlignment="1">
      <alignment horizontal="left" vertical="top" wrapText="1"/>
    </xf>
    <xf numFmtId="0" fontId="1" fillId="4" borderId="4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49" fontId="1" fillId="4" borderId="55" xfId="0" applyNumberFormat="1" applyFont="1" applyFill="1" applyBorder="1" applyAlignment="1">
      <alignment horizontal="center" vertical="center" textRotation="90"/>
    </xf>
    <xf numFmtId="49" fontId="1" fillId="4" borderId="19" xfId="0" applyNumberFormat="1" applyFont="1" applyFill="1" applyBorder="1" applyAlignment="1">
      <alignment horizontal="center" vertical="center" textRotation="90"/>
    </xf>
    <xf numFmtId="49" fontId="2" fillId="7" borderId="19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left" vertical="top" wrapText="1"/>
    </xf>
    <xf numFmtId="49" fontId="1" fillId="4" borderId="14" xfId="0" applyNumberFormat="1" applyFont="1" applyFill="1" applyBorder="1" applyAlignment="1">
      <alignment horizontal="center" vertical="top"/>
    </xf>
    <xf numFmtId="49" fontId="1" fillId="4" borderId="19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49" fontId="2" fillId="8" borderId="13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49" fontId="2" fillId="7" borderId="3" xfId="0" applyNumberFormat="1" applyFont="1" applyFill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textRotation="90" wrapText="1"/>
    </xf>
    <xf numFmtId="0" fontId="1" fillId="8" borderId="25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5" borderId="25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right" vertical="top"/>
    </xf>
    <xf numFmtId="0" fontId="1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9" fontId="2" fillId="8" borderId="13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1" fillId="4" borderId="1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2" fillId="7" borderId="3" xfId="0" applyNumberFormat="1" applyFont="1" applyFill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vertical="top"/>
    </xf>
    <xf numFmtId="0" fontId="0" fillId="7" borderId="18" xfId="0" applyFill="1" applyBorder="1" applyAlignment="1"/>
    <xf numFmtId="0" fontId="6" fillId="0" borderId="59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top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49" fontId="7" fillId="0" borderId="66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4" borderId="42" xfId="0" applyFont="1" applyFill="1" applyBorder="1" applyAlignment="1">
      <alignment horizontal="center" vertical="top" wrapText="1"/>
    </xf>
    <xf numFmtId="0" fontId="1" fillId="4" borderId="62" xfId="0" applyFont="1" applyFill="1" applyBorder="1" applyAlignment="1">
      <alignment horizontal="center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64" xfId="0" applyFont="1" applyFill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3" borderId="64" xfId="0" applyFont="1" applyFill="1" applyBorder="1" applyAlignment="1">
      <alignment vertical="top" wrapText="1"/>
    </xf>
    <xf numFmtId="49" fontId="2" fillId="4" borderId="58" xfId="0" applyNumberFormat="1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 textRotation="90" wrapText="1"/>
    </xf>
    <xf numFmtId="49" fontId="2" fillId="4" borderId="27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1" fillId="4" borderId="50" xfId="0" applyFont="1" applyFill="1" applyBorder="1" applyAlignment="1">
      <alignment horizontal="left" vertical="top" wrapText="1"/>
    </xf>
    <xf numFmtId="49" fontId="1" fillId="4" borderId="49" xfId="0" applyNumberFormat="1" applyFont="1" applyFill="1" applyBorder="1" applyAlignment="1">
      <alignment horizontal="center" wrapText="1"/>
    </xf>
    <xf numFmtId="1" fontId="7" fillId="3" borderId="61" xfId="0" applyNumberFormat="1" applyFont="1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7" fillId="4" borderId="63" xfId="0" applyFont="1" applyFill="1" applyBorder="1" applyAlignment="1">
      <alignment vertical="top" wrapText="1"/>
    </xf>
    <xf numFmtId="1" fontId="7" fillId="4" borderId="61" xfId="0" applyNumberFormat="1" applyFont="1" applyFill="1" applyBorder="1" applyAlignment="1">
      <alignment horizontal="center" vertical="top"/>
    </xf>
    <xf numFmtId="0" fontId="1" fillId="4" borderId="69" xfId="0" applyFont="1" applyFill="1" applyBorder="1" applyAlignment="1">
      <alignment vertical="top" wrapText="1"/>
    </xf>
    <xf numFmtId="0" fontId="12" fillId="3" borderId="7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vertical="top" wrapText="1"/>
    </xf>
    <xf numFmtId="0" fontId="1" fillId="4" borderId="72" xfId="0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wrapText="1"/>
    </xf>
    <xf numFmtId="49" fontId="1" fillId="4" borderId="43" xfId="0" applyNumberFormat="1" applyFont="1" applyFill="1" applyBorder="1" applyAlignment="1">
      <alignment horizontal="center" wrapText="1"/>
    </xf>
    <xf numFmtId="0" fontId="1" fillId="3" borderId="73" xfId="0" applyFont="1" applyFill="1" applyBorder="1" applyAlignment="1">
      <alignment horizontal="left" vertical="top" wrapText="1"/>
    </xf>
    <xf numFmtId="0" fontId="1" fillId="3" borderId="64" xfId="0" applyFont="1" applyFill="1" applyBorder="1" applyAlignment="1">
      <alignment horizontal="left" vertical="top" wrapText="1"/>
    </xf>
    <xf numFmtId="0" fontId="1" fillId="3" borderId="52" xfId="0" applyFont="1" applyFill="1" applyBorder="1" applyAlignment="1">
      <alignment horizontal="left" vertical="top" wrapText="1"/>
    </xf>
    <xf numFmtId="0" fontId="7" fillId="3" borderId="67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vertical="top" wrapText="1"/>
    </xf>
    <xf numFmtId="0" fontId="7" fillId="4" borderId="68" xfId="0" applyFont="1" applyFill="1" applyBorder="1" applyAlignment="1">
      <alignment horizontal="left" vertical="top" wrapText="1"/>
    </xf>
    <xf numFmtId="0" fontId="7" fillId="3" borderId="68" xfId="0" applyFont="1" applyFill="1" applyBorder="1" applyAlignment="1">
      <alignment horizontal="left" vertical="top" wrapText="1"/>
    </xf>
    <xf numFmtId="0" fontId="7" fillId="0" borderId="71" xfId="0" applyFont="1" applyBorder="1" applyAlignment="1">
      <alignment horizontal="left" vertical="top" wrapText="1"/>
    </xf>
    <xf numFmtId="0" fontId="7" fillId="10" borderId="8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top"/>
    </xf>
    <xf numFmtId="0" fontId="1" fillId="3" borderId="52" xfId="0" applyFont="1" applyFill="1" applyBorder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textRotation="90" wrapText="1"/>
    </xf>
    <xf numFmtId="3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0" fontId="1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1" fillId="4" borderId="74" xfId="0" applyFont="1" applyFill="1" applyBorder="1" applyAlignment="1">
      <alignment horizontal="left" vertical="top" wrapText="1"/>
    </xf>
    <xf numFmtId="0" fontId="20" fillId="4" borderId="63" xfId="0" applyFont="1" applyFill="1" applyBorder="1" applyAlignment="1">
      <alignment horizontal="left" vertical="top" wrapText="1"/>
    </xf>
    <xf numFmtId="0" fontId="6" fillId="4" borderId="75" xfId="0" applyFont="1" applyFill="1" applyBorder="1" applyAlignment="1">
      <alignment horizontal="center" vertical="top"/>
    </xf>
    <xf numFmtId="0" fontId="23" fillId="4" borderId="61" xfId="0" applyFont="1" applyFill="1" applyBorder="1" applyAlignment="1">
      <alignment horizontal="center" vertical="top"/>
    </xf>
    <xf numFmtId="0" fontId="14" fillId="4" borderId="75" xfId="0" applyFont="1" applyFill="1" applyBorder="1" applyAlignment="1">
      <alignment horizontal="center" vertical="top"/>
    </xf>
    <xf numFmtId="0" fontId="14" fillId="4" borderId="61" xfId="0" applyFont="1" applyFill="1" applyBorder="1" applyAlignment="1">
      <alignment horizontal="center" vertical="top"/>
    </xf>
    <xf numFmtId="0" fontId="1" fillId="4" borderId="63" xfId="0" applyFont="1" applyFill="1" applyBorder="1" applyAlignment="1">
      <alignment horizontal="left" vertical="top" wrapText="1"/>
    </xf>
    <xf numFmtId="49" fontId="2" fillId="8" borderId="13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1" fillId="4" borderId="19" xfId="0" applyFont="1" applyFill="1" applyBorder="1" applyAlignment="1">
      <alignment vertical="top" wrapText="1"/>
    </xf>
    <xf numFmtId="49" fontId="5" fillId="6" borderId="37" xfId="0" applyNumberFormat="1" applyFont="1" applyFill="1" applyBorder="1" applyAlignment="1">
      <alignment horizontal="left" vertical="top" wrapText="1"/>
    </xf>
    <xf numFmtId="49" fontId="5" fillId="6" borderId="6" xfId="0" applyNumberFormat="1" applyFont="1" applyFill="1" applyBorder="1" applyAlignment="1">
      <alignment horizontal="left" vertical="top" wrapText="1"/>
    </xf>
    <xf numFmtId="0" fontId="5" fillId="5" borderId="39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/>
    </xf>
    <xf numFmtId="0" fontId="2" fillId="8" borderId="40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1" fillId="4" borderId="55" xfId="0" applyFont="1" applyFill="1" applyBorder="1" applyAlignment="1">
      <alignment horizontal="left" vertical="top" wrapText="1"/>
    </xf>
    <xf numFmtId="0" fontId="4" fillId="4" borderId="50" xfId="0" applyFont="1" applyFill="1" applyBorder="1" applyAlignment="1">
      <alignment horizontal="left" vertical="top" wrapText="1"/>
    </xf>
    <xf numFmtId="0" fontId="12" fillId="4" borderId="55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49" fontId="2" fillId="2" borderId="2" xfId="0" applyNumberFormat="1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right" vertical="top"/>
    </xf>
    <xf numFmtId="49" fontId="1" fillId="4" borderId="23" xfId="0" applyNumberFormat="1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2" fillId="8" borderId="45" xfId="0" applyNumberFormat="1" applyFont="1" applyFill="1" applyBorder="1" applyAlignment="1">
      <alignment horizontal="center" vertical="top"/>
    </xf>
    <xf numFmtId="49" fontId="2" fillId="1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center" vertical="center" textRotation="90" wrapText="1"/>
    </xf>
    <xf numFmtId="49" fontId="2" fillId="4" borderId="2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2" fillId="8" borderId="7" xfId="0" applyNumberFormat="1" applyFont="1" applyFill="1" applyBorder="1" applyAlignment="1">
      <alignment horizontal="right" vertical="top"/>
    </xf>
    <xf numFmtId="49" fontId="2" fillId="8" borderId="5" xfId="0" applyNumberFormat="1" applyFont="1" applyFill="1" applyBorder="1" applyAlignment="1">
      <alignment horizontal="right" vertical="top"/>
    </xf>
    <xf numFmtId="49" fontId="2" fillId="0" borderId="55" xfId="0" applyNumberFormat="1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0" fontId="1" fillId="4" borderId="54" xfId="0" applyFont="1" applyFill="1" applyBorder="1" applyAlignment="1">
      <alignment vertical="top" wrapText="1"/>
    </xf>
    <xf numFmtId="0" fontId="1" fillId="4" borderId="51" xfId="0" applyFont="1" applyFill="1" applyBorder="1" applyAlignment="1">
      <alignment vertical="top" wrapText="1"/>
    </xf>
    <xf numFmtId="49" fontId="2" fillId="7" borderId="2" xfId="0" applyNumberFormat="1" applyFont="1" applyFill="1" applyBorder="1" applyAlignment="1">
      <alignment horizontal="center" vertical="top" wrapText="1"/>
    </xf>
    <xf numFmtId="49" fontId="2" fillId="7" borderId="19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49" fontId="1" fillId="0" borderId="5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1" fillId="0" borderId="51" xfId="0" applyNumberFormat="1" applyFont="1" applyBorder="1" applyAlignment="1">
      <alignment horizontal="center" vertical="center" textRotation="90" wrapText="1"/>
    </xf>
    <xf numFmtId="49" fontId="2" fillId="8" borderId="44" xfId="0" applyNumberFormat="1" applyFont="1" applyFill="1" applyBorder="1" applyAlignment="1">
      <alignment horizontal="center" vertical="top"/>
    </xf>
    <xf numFmtId="0" fontId="1" fillId="4" borderId="54" xfId="0" applyFont="1" applyFill="1" applyBorder="1" applyAlignment="1">
      <alignment horizontal="left" vertical="top" wrapText="1"/>
    </xf>
    <xf numFmtId="0" fontId="1" fillId="4" borderId="51" xfId="0" applyFont="1" applyFill="1" applyBorder="1" applyAlignment="1">
      <alignment horizontal="left" vertical="top" wrapText="1"/>
    </xf>
    <xf numFmtId="0" fontId="4" fillId="0" borderId="50" xfId="0" applyFont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top"/>
    </xf>
    <xf numFmtId="49" fontId="1" fillId="4" borderId="5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1" fillId="4" borderId="19" xfId="0" applyNumberFormat="1" applyFont="1" applyFill="1" applyBorder="1" applyAlignment="1">
      <alignment horizontal="center" vertical="top"/>
    </xf>
    <xf numFmtId="49" fontId="1" fillId="4" borderId="51" xfId="0" applyNumberFormat="1" applyFont="1" applyFill="1" applyBorder="1" applyAlignment="1">
      <alignment horizontal="center" vertical="top"/>
    </xf>
    <xf numFmtId="49" fontId="2" fillId="2" borderId="28" xfId="0" applyNumberFormat="1" applyFont="1" applyFill="1" applyBorder="1" applyAlignment="1">
      <alignment horizontal="right" vertical="top"/>
    </xf>
    <xf numFmtId="49" fontId="2" fillId="2" borderId="8" xfId="0" applyNumberFormat="1" applyFont="1" applyFill="1" applyBorder="1" applyAlignment="1">
      <alignment horizontal="right" vertical="top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right" vertical="top" wrapText="1"/>
    </xf>
    <xf numFmtId="0" fontId="2" fillId="5" borderId="38" xfId="0" applyFont="1" applyFill="1" applyBorder="1" applyAlignment="1">
      <alignment horizontal="right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5" borderId="7" xfId="0" applyNumberFormat="1" applyFont="1" applyFill="1" applyBorder="1" applyAlignment="1">
      <alignment horizontal="right" vertical="top"/>
    </xf>
    <xf numFmtId="49" fontId="2" fillId="5" borderId="5" xfId="0" applyNumberFormat="1" applyFont="1" applyFill="1" applyBorder="1" applyAlignment="1">
      <alignment horizontal="right" vertical="top"/>
    </xf>
    <xf numFmtId="3" fontId="1" fillId="0" borderId="26" xfId="0" applyNumberFormat="1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2" fillId="9" borderId="33" xfId="0" applyFont="1" applyFill="1" applyBorder="1" applyAlignment="1">
      <alignment horizontal="right" vertical="top" wrapText="1"/>
    </xf>
    <xf numFmtId="0" fontId="2" fillId="9" borderId="8" xfId="0" applyFont="1" applyFill="1" applyBorder="1" applyAlignment="1">
      <alignment horizontal="right" vertical="top" wrapText="1"/>
    </xf>
    <xf numFmtId="0" fontId="2" fillId="9" borderId="18" xfId="0" applyFont="1" applyFill="1" applyBorder="1" applyAlignment="1">
      <alignment horizontal="right" vertical="top" wrapText="1"/>
    </xf>
    <xf numFmtId="0" fontId="2" fillId="5" borderId="39" xfId="0" applyFont="1" applyFill="1" applyBorder="1" applyAlignment="1">
      <alignment horizontal="right" vertical="top" wrapText="1"/>
    </xf>
    <xf numFmtId="0" fontId="2" fillId="5" borderId="40" xfId="0" applyFont="1" applyFill="1" applyBorder="1" applyAlignment="1">
      <alignment horizontal="right" vertical="top" wrapText="1"/>
    </xf>
    <xf numFmtId="0" fontId="2" fillId="5" borderId="36" xfId="0" applyFont="1" applyFill="1" applyBorder="1" applyAlignment="1">
      <alignment horizontal="right" vertical="top" wrapText="1"/>
    </xf>
    <xf numFmtId="0" fontId="1" fillId="3" borderId="42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3" borderId="43" xfId="0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7" borderId="39" xfId="0" applyFont="1" applyFill="1" applyBorder="1" applyAlignment="1">
      <alignment horizontal="left" vertical="top" wrapText="1"/>
    </xf>
    <xf numFmtId="0" fontId="2" fillId="7" borderId="40" xfId="0" applyFont="1" applyFill="1" applyBorder="1" applyAlignment="1">
      <alignment horizontal="left" vertical="top" wrapText="1"/>
    </xf>
    <xf numFmtId="0" fontId="2" fillId="7" borderId="36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21" fillId="0" borderId="0" xfId="0" applyNumberFormat="1" applyFont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center" vertical="center" textRotation="90" shrinkToFit="1"/>
    </xf>
    <xf numFmtId="0" fontId="1" fillId="0" borderId="21" xfId="0" applyNumberFormat="1" applyFont="1" applyFill="1" applyBorder="1" applyAlignment="1">
      <alignment horizontal="center" vertical="center" textRotation="90" shrinkToFit="1"/>
    </xf>
    <xf numFmtId="0" fontId="1" fillId="0" borderId="32" xfId="0" applyNumberFormat="1" applyFont="1" applyFill="1" applyBorder="1" applyAlignment="1">
      <alignment horizontal="center" vertical="center" textRotation="90" shrinkToFit="1"/>
    </xf>
    <xf numFmtId="0" fontId="1" fillId="0" borderId="30" xfId="0" applyFont="1" applyBorder="1" applyAlignment="1">
      <alignment horizontal="center" vertical="center" textRotation="90" shrinkToFit="1"/>
    </xf>
    <xf numFmtId="0" fontId="1" fillId="0" borderId="21" xfId="0" applyFont="1" applyBorder="1" applyAlignment="1">
      <alignment horizontal="center" vertical="center" textRotation="90" shrinkToFit="1"/>
    </xf>
    <xf numFmtId="0" fontId="1" fillId="0" borderId="32" xfId="0" applyFont="1" applyBorder="1" applyAlignment="1">
      <alignment horizontal="center" vertical="center" textRotation="90" shrinkToFit="1"/>
    </xf>
    <xf numFmtId="0" fontId="16" fillId="0" borderId="16" xfId="0" applyFont="1" applyBorder="1" applyAlignment="1">
      <alignment horizontal="center" vertical="center" textRotation="90" shrinkToFit="1"/>
    </xf>
    <xf numFmtId="0" fontId="16" fillId="0" borderId="13" xfId="0" applyFont="1" applyBorder="1" applyAlignment="1">
      <alignment horizontal="center" vertical="center" textRotation="90" shrinkToFit="1"/>
    </xf>
    <xf numFmtId="0" fontId="16" fillId="0" borderId="17" xfId="0" applyFont="1" applyBorder="1" applyAlignment="1">
      <alignment horizontal="center" vertical="center" textRotation="90" shrinkToFit="1"/>
    </xf>
    <xf numFmtId="0" fontId="16" fillId="0" borderId="2" xfId="0" applyFont="1" applyBorder="1" applyAlignment="1">
      <alignment horizontal="center" vertical="center" textRotation="90" shrinkToFit="1"/>
    </xf>
    <xf numFmtId="0" fontId="16" fillId="0" borderId="3" xfId="0" applyFont="1" applyBorder="1" applyAlignment="1">
      <alignment horizontal="center" vertical="center" textRotation="90" shrinkToFit="1"/>
    </xf>
    <xf numFmtId="0" fontId="16" fillId="0" borderId="4" xfId="0" applyFont="1" applyBorder="1" applyAlignment="1">
      <alignment horizontal="center" vertical="center" textRotation="90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textRotation="90" shrinkToFit="1"/>
    </xf>
    <xf numFmtId="0" fontId="15" fillId="0" borderId="4" xfId="0" applyFont="1" applyBorder="1" applyAlignment="1">
      <alignment horizontal="center" vertical="center" textRotation="90" shrinkToFit="1"/>
    </xf>
    <xf numFmtId="0" fontId="16" fillId="0" borderId="53" xfId="0" applyNumberFormat="1" applyFont="1" applyBorder="1" applyAlignment="1">
      <alignment horizontal="center" vertical="center" textRotation="90" shrinkToFit="1"/>
    </xf>
    <xf numFmtId="0" fontId="16" fillId="0" borderId="34" xfId="0" applyNumberFormat="1" applyFont="1" applyBorder="1" applyAlignment="1">
      <alignment horizontal="center" vertical="center" textRotation="90" shrinkToFit="1"/>
    </xf>
    <xf numFmtId="0" fontId="16" fillId="0" borderId="18" xfId="0" applyNumberFormat="1" applyFont="1" applyBorder="1" applyAlignment="1">
      <alignment horizontal="center" vertical="center" textRotation="90" shrinkToFi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textRotation="90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</cellXfs>
  <cellStyles count="3">
    <cellStyle name="Įprastas" xfId="0" builtinId="0"/>
    <cellStyle name="Įprastas 2" xfId="2"/>
    <cellStyle name="Normal_biudz uz 2001 atskaitomybe3" xfId="1"/>
  </cellStyles>
  <dxfs count="0"/>
  <tableStyles count="0" defaultTableStyle="TableStyleMedium2" defaultPivotStyle="PivotStyleLight16"/>
  <colors>
    <mruColors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8"/>
  <sheetViews>
    <sheetView tabSelected="1" zoomScaleNormal="100" zoomScaleSheetLayoutView="100" workbookViewId="0">
      <selection activeCell="W7" sqref="W7"/>
    </sheetView>
  </sheetViews>
  <sheetFormatPr defaultRowHeight="12.75"/>
  <cols>
    <col min="1" max="4" width="2.7109375" style="4" customWidth="1"/>
    <col min="5" max="5" width="32.42578125" style="4" customWidth="1"/>
    <col min="6" max="6" width="2.7109375" style="12" customWidth="1"/>
    <col min="7" max="7" width="5" style="12" hidden="1" customWidth="1"/>
    <col min="8" max="8" width="3.140625" style="5" customWidth="1"/>
    <col min="9" max="9" width="11" style="5" customWidth="1"/>
    <col min="10" max="10" width="7.7109375" style="6" customWidth="1"/>
    <col min="11" max="11" width="10" style="4" customWidth="1"/>
    <col min="12" max="12" width="30.7109375" style="4" customWidth="1"/>
    <col min="13" max="13" width="7.5703125" style="4" customWidth="1"/>
    <col min="14" max="16384" width="9.140625" style="3"/>
  </cols>
  <sheetData>
    <row r="1" spans="1:16" ht="19.5" customHeight="1">
      <c r="G1" s="168"/>
      <c r="J1" s="344" t="s">
        <v>90</v>
      </c>
      <c r="K1" s="345"/>
      <c r="L1" s="345"/>
      <c r="M1" s="345"/>
    </row>
    <row r="2" spans="1:16" ht="30" customHeight="1">
      <c r="G2" s="168"/>
      <c r="J2" s="345"/>
      <c r="K2" s="345"/>
      <c r="L2" s="345"/>
      <c r="M2" s="345"/>
    </row>
    <row r="3" spans="1:16" s="215" customFormat="1" ht="33.75" customHeight="1">
      <c r="A3" s="213"/>
      <c r="B3" s="214"/>
      <c r="C3" s="213"/>
      <c r="D3" s="214"/>
      <c r="F3" s="216"/>
      <c r="G3" s="217"/>
      <c r="H3" s="218"/>
      <c r="I3" s="219"/>
      <c r="J3" s="346" t="s">
        <v>103</v>
      </c>
      <c r="K3" s="345"/>
      <c r="L3" s="345"/>
      <c r="M3" s="345"/>
      <c r="N3" s="220"/>
      <c r="O3" s="220"/>
      <c r="P3" s="220"/>
    </row>
    <row r="4" spans="1:16" s="54" customFormat="1" ht="17.25" customHeight="1">
      <c r="L4" s="339"/>
      <c r="M4" s="340"/>
    </row>
    <row r="5" spans="1:16" s="54" customFormat="1" ht="14.25" customHeight="1">
      <c r="L5" s="146"/>
      <c r="M5" s="147"/>
    </row>
    <row r="6" spans="1:16" s="4" customFormat="1" ht="16.5" customHeight="1">
      <c r="A6" s="134"/>
      <c r="B6" s="134"/>
      <c r="C6" s="134"/>
      <c r="D6" s="134"/>
      <c r="E6" s="341" t="s">
        <v>80</v>
      </c>
      <c r="F6" s="341"/>
      <c r="G6" s="341"/>
      <c r="H6" s="341"/>
      <c r="I6" s="341"/>
      <c r="J6" s="341"/>
      <c r="K6" s="341"/>
      <c r="L6" s="341"/>
      <c r="M6" s="134"/>
    </row>
    <row r="7" spans="1:16" ht="15.75" customHeight="1">
      <c r="A7" s="135"/>
      <c r="B7" s="135"/>
      <c r="C7" s="135"/>
      <c r="D7" s="135"/>
      <c r="E7" s="342" t="s">
        <v>31</v>
      </c>
      <c r="F7" s="343"/>
      <c r="G7" s="343"/>
      <c r="H7" s="343"/>
      <c r="I7" s="343"/>
      <c r="J7" s="343"/>
      <c r="K7" s="343"/>
      <c r="L7" s="343"/>
      <c r="M7" s="135"/>
    </row>
    <row r="8" spans="1:16" ht="16.5" customHeight="1">
      <c r="A8" s="136"/>
      <c r="B8" s="136"/>
      <c r="C8" s="136"/>
      <c r="D8" s="136"/>
      <c r="E8" s="341" t="s">
        <v>18</v>
      </c>
      <c r="F8" s="343"/>
      <c r="G8" s="343"/>
      <c r="H8" s="343"/>
      <c r="I8" s="343"/>
      <c r="J8" s="343"/>
      <c r="K8" s="343"/>
      <c r="L8" s="343"/>
      <c r="M8" s="136"/>
      <c r="N8" s="1"/>
      <c r="O8" s="1"/>
    </row>
    <row r="9" spans="1:16" ht="15" customHeight="1" thickBot="1">
      <c r="L9" s="144"/>
      <c r="M9" s="55" t="s">
        <v>92</v>
      </c>
    </row>
    <row r="10" spans="1:16" ht="27.75" customHeight="1">
      <c r="A10" s="353" t="s">
        <v>32</v>
      </c>
      <c r="B10" s="356" t="s">
        <v>0</v>
      </c>
      <c r="C10" s="356" t="s">
        <v>1</v>
      </c>
      <c r="D10" s="356" t="s">
        <v>33</v>
      </c>
      <c r="E10" s="359" t="s">
        <v>12</v>
      </c>
      <c r="F10" s="356" t="s">
        <v>2</v>
      </c>
      <c r="G10" s="356" t="s">
        <v>46</v>
      </c>
      <c r="H10" s="364" t="s">
        <v>3</v>
      </c>
      <c r="I10" s="347" t="s">
        <v>34</v>
      </c>
      <c r="J10" s="350" t="s">
        <v>4</v>
      </c>
      <c r="K10" s="326" t="s">
        <v>81</v>
      </c>
      <c r="L10" s="329" t="s">
        <v>11</v>
      </c>
      <c r="M10" s="330"/>
    </row>
    <row r="11" spans="1:16" ht="21.75" customHeight="1">
      <c r="A11" s="354"/>
      <c r="B11" s="357"/>
      <c r="C11" s="357"/>
      <c r="D11" s="357"/>
      <c r="E11" s="360"/>
      <c r="F11" s="357"/>
      <c r="G11" s="362"/>
      <c r="H11" s="365"/>
      <c r="I11" s="348"/>
      <c r="J11" s="351"/>
      <c r="K11" s="327"/>
      <c r="L11" s="331" t="s">
        <v>12</v>
      </c>
      <c r="M11" s="169" t="s">
        <v>42</v>
      </c>
    </row>
    <row r="12" spans="1:16" ht="60" customHeight="1" thickBot="1">
      <c r="A12" s="355"/>
      <c r="B12" s="358"/>
      <c r="C12" s="358"/>
      <c r="D12" s="358"/>
      <c r="E12" s="361"/>
      <c r="F12" s="358"/>
      <c r="G12" s="363"/>
      <c r="H12" s="366"/>
      <c r="I12" s="349"/>
      <c r="J12" s="352"/>
      <c r="K12" s="328"/>
      <c r="L12" s="332"/>
      <c r="M12" s="170" t="s">
        <v>50</v>
      </c>
    </row>
    <row r="13" spans="1:16" s="11" customFormat="1" ht="15" customHeight="1">
      <c r="A13" s="236" t="s">
        <v>24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51"/>
    </row>
    <row r="14" spans="1:16" s="11" customFormat="1" ht="14.25" customHeight="1">
      <c r="A14" s="238" t="s">
        <v>41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39"/>
    </row>
    <row r="15" spans="1:16" ht="15.75" customHeight="1">
      <c r="A15" s="17" t="s">
        <v>5</v>
      </c>
      <c r="B15" s="240" t="s">
        <v>25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40"/>
    </row>
    <row r="16" spans="1:16" ht="15" customHeight="1">
      <c r="A16" s="18" t="s">
        <v>5</v>
      </c>
      <c r="B16" s="16" t="s">
        <v>5</v>
      </c>
      <c r="C16" s="242" t="s">
        <v>26</v>
      </c>
      <c r="D16" s="243"/>
      <c r="E16" s="243"/>
      <c r="F16" s="243"/>
      <c r="G16" s="243"/>
      <c r="H16" s="243"/>
      <c r="I16" s="243"/>
      <c r="J16" s="243"/>
      <c r="K16" s="243"/>
      <c r="L16" s="243"/>
      <c r="M16" s="41"/>
    </row>
    <row r="17" spans="1:14" ht="25.5" customHeight="1">
      <c r="A17" s="133" t="s">
        <v>5</v>
      </c>
      <c r="B17" s="131" t="s">
        <v>5</v>
      </c>
      <c r="C17" s="137" t="s">
        <v>5</v>
      </c>
      <c r="D17" s="138"/>
      <c r="E17" s="106" t="s">
        <v>67</v>
      </c>
      <c r="F17" s="103"/>
      <c r="G17" s="104"/>
      <c r="H17" s="107" t="s">
        <v>28</v>
      </c>
      <c r="I17" s="100"/>
      <c r="J17" s="171"/>
      <c r="K17" s="34"/>
      <c r="L17" s="173"/>
      <c r="M17" s="25"/>
      <c r="N17" s="13"/>
    </row>
    <row r="18" spans="1:14" ht="26.25" customHeight="1">
      <c r="A18" s="133"/>
      <c r="B18" s="131"/>
      <c r="C18" s="126"/>
      <c r="D18" s="57" t="s">
        <v>5</v>
      </c>
      <c r="E18" s="244" t="s">
        <v>30</v>
      </c>
      <c r="F18" s="246" t="s">
        <v>29</v>
      </c>
      <c r="G18" s="124" t="s">
        <v>47</v>
      </c>
      <c r="H18" s="129"/>
      <c r="I18" s="254" t="s">
        <v>93</v>
      </c>
      <c r="J18" s="172" t="s">
        <v>22</v>
      </c>
      <c r="K18" s="90">
        <v>16</v>
      </c>
      <c r="L18" s="174" t="s">
        <v>56</v>
      </c>
      <c r="M18" s="123">
        <v>2</v>
      </c>
      <c r="N18" s="13"/>
    </row>
    <row r="19" spans="1:14" ht="27" customHeight="1">
      <c r="A19" s="133"/>
      <c r="B19" s="131"/>
      <c r="C19" s="126"/>
      <c r="D19" s="24"/>
      <c r="E19" s="245"/>
      <c r="F19" s="247"/>
      <c r="G19" s="125"/>
      <c r="H19" s="129"/>
      <c r="I19" s="255"/>
      <c r="J19" s="171" t="s">
        <v>22</v>
      </c>
      <c r="K19" s="34"/>
      <c r="L19" s="187" t="s">
        <v>76</v>
      </c>
      <c r="M19" s="188">
        <v>12</v>
      </c>
      <c r="N19" s="13"/>
    </row>
    <row r="20" spans="1:14" ht="17.25" customHeight="1">
      <c r="A20" s="231"/>
      <c r="B20" s="232"/>
      <c r="C20" s="233"/>
      <c r="D20" s="234" t="s">
        <v>7</v>
      </c>
      <c r="E20" s="235" t="s">
        <v>78</v>
      </c>
      <c r="F20" s="264" t="s">
        <v>38</v>
      </c>
      <c r="G20" s="284" t="s">
        <v>48</v>
      </c>
      <c r="H20" s="281"/>
      <c r="I20" s="256"/>
      <c r="J20" s="87" t="s">
        <v>22</v>
      </c>
      <c r="K20" s="35">
        <v>85</v>
      </c>
      <c r="L20" s="105" t="s">
        <v>71</v>
      </c>
      <c r="M20" s="128" t="s">
        <v>61</v>
      </c>
    </row>
    <row r="21" spans="1:14" ht="30" customHeight="1">
      <c r="A21" s="231"/>
      <c r="B21" s="232"/>
      <c r="C21" s="233"/>
      <c r="D21" s="234"/>
      <c r="E21" s="235"/>
      <c r="F21" s="264"/>
      <c r="G21" s="284"/>
      <c r="H21" s="281"/>
      <c r="I21" s="102"/>
      <c r="J21" s="87"/>
      <c r="K21" s="35"/>
      <c r="L21" s="175" t="s">
        <v>72</v>
      </c>
      <c r="M21" s="69" t="s">
        <v>62</v>
      </c>
    </row>
    <row r="22" spans="1:14" ht="42" customHeight="1">
      <c r="A22" s="231"/>
      <c r="B22" s="232"/>
      <c r="C22" s="233"/>
      <c r="D22" s="234"/>
      <c r="E22" s="235"/>
      <c r="F22" s="264"/>
      <c r="G22" s="284"/>
      <c r="H22" s="281"/>
      <c r="I22" s="102"/>
      <c r="J22" s="87"/>
      <c r="K22" s="35"/>
      <c r="L22" s="175" t="s">
        <v>73</v>
      </c>
      <c r="M22" s="69" t="s">
        <v>63</v>
      </c>
    </row>
    <row r="23" spans="1:14" ht="18" customHeight="1">
      <c r="A23" s="257"/>
      <c r="B23" s="258"/>
      <c r="C23" s="233"/>
      <c r="D23" s="267" t="s">
        <v>23</v>
      </c>
      <c r="E23" s="269" t="s">
        <v>52</v>
      </c>
      <c r="F23" s="263"/>
      <c r="G23" s="283"/>
      <c r="H23" s="280"/>
      <c r="I23" s="277" t="s">
        <v>68</v>
      </c>
      <c r="J23" s="88" t="s">
        <v>69</v>
      </c>
      <c r="K23" s="90">
        <v>88.1</v>
      </c>
      <c r="L23" s="176" t="s">
        <v>55</v>
      </c>
      <c r="M23" s="117" t="s">
        <v>70</v>
      </c>
      <c r="N23" s="8"/>
    </row>
    <row r="24" spans="1:14" ht="26.25" customHeight="1">
      <c r="A24" s="257"/>
      <c r="B24" s="258"/>
      <c r="C24" s="233"/>
      <c r="D24" s="234"/>
      <c r="E24" s="235"/>
      <c r="F24" s="264"/>
      <c r="G24" s="284"/>
      <c r="H24" s="281"/>
      <c r="I24" s="278"/>
      <c r="J24" s="27" t="s">
        <v>22</v>
      </c>
      <c r="K24" s="35">
        <v>12</v>
      </c>
      <c r="L24" s="189" t="s">
        <v>59</v>
      </c>
      <c r="M24" s="190">
        <v>12</v>
      </c>
      <c r="N24" s="8"/>
    </row>
    <row r="25" spans="1:14" ht="12" customHeight="1">
      <c r="A25" s="257"/>
      <c r="B25" s="258"/>
      <c r="C25" s="233"/>
      <c r="D25" s="268"/>
      <c r="E25" s="270"/>
      <c r="F25" s="260"/>
      <c r="G25" s="285"/>
      <c r="H25" s="282"/>
      <c r="I25" s="279"/>
      <c r="J25" s="122"/>
      <c r="K25" s="34"/>
      <c r="L25" s="118"/>
      <c r="M25" s="159"/>
      <c r="N25" s="8"/>
    </row>
    <row r="26" spans="1:14" s="23" customFormat="1" ht="16.5" customHeight="1" thickBot="1">
      <c r="A26" s="112"/>
      <c r="B26" s="113"/>
      <c r="C26" s="77"/>
      <c r="D26" s="80"/>
      <c r="E26" s="81"/>
      <c r="F26" s="82"/>
      <c r="G26" s="82"/>
      <c r="H26" s="83"/>
      <c r="I26" s="79"/>
      <c r="J26" s="68" t="s">
        <v>6</v>
      </c>
      <c r="K26" s="52">
        <f>SUM(K17:K25)</f>
        <v>201.1</v>
      </c>
      <c r="L26" s="84"/>
      <c r="M26" s="160"/>
      <c r="N26" s="73"/>
    </row>
    <row r="27" spans="1:14" ht="14.25" customHeight="1" thickBot="1">
      <c r="A27" s="20" t="s">
        <v>5</v>
      </c>
      <c r="B27" s="7" t="s">
        <v>7</v>
      </c>
      <c r="C27" s="253" t="s">
        <v>8</v>
      </c>
      <c r="D27" s="253"/>
      <c r="E27" s="253"/>
      <c r="F27" s="253"/>
      <c r="G27" s="253"/>
      <c r="H27" s="253"/>
      <c r="I27" s="253"/>
      <c r="J27" s="253"/>
      <c r="K27" s="36">
        <f t="shared" ref="K27" si="0">K26</f>
        <v>201.1</v>
      </c>
      <c r="L27" s="145"/>
      <c r="M27" s="44"/>
    </row>
    <row r="28" spans="1:14" ht="14.25" customHeight="1" thickBot="1">
      <c r="A28" s="20" t="s">
        <v>5</v>
      </c>
      <c r="B28" s="265" t="s">
        <v>9</v>
      </c>
      <c r="C28" s="266"/>
      <c r="D28" s="266"/>
      <c r="E28" s="266"/>
      <c r="F28" s="266"/>
      <c r="G28" s="266"/>
      <c r="H28" s="266"/>
      <c r="I28" s="266"/>
      <c r="J28" s="266"/>
      <c r="K28" s="37">
        <f t="shared" ref="K28" si="1">K27</f>
        <v>201.1</v>
      </c>
      <c r="L28" s="141"/>
      <c r="M28" s="43"/>
    </row>
    <row r="29" spans="1:14" ht="15.75" customHeight="1" thickBot="1">
      <c r="A29" s="21" t="s">
        <v>7</v>
      </c>
      <c r="B29" s="249" t="s">
        <v>58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46"/>
    </row>
    <row r="30" spans="1:14" ht="15.75" customHeight="1" thickBot="1">
      <c r="A30" s="19" t="s">
        <v>7</v>
      </c>
      <c r="B30" s="7" t="s">
        <v>5</v>
      </c>
      <c r="C30" s="251" t="s">
        <v>27</v>
      </c>
      <c r="D30" s="252"/>
      <c r="E30" s="252"/>
      <c r="F30" s="252"/>
      <c r="G30" s="252"/>
      <c r="H30" s="252"/>
      <c r="I30" s="252"/>
      <c r="J30" s="252"/>
      <c r="K30" s="252"/>
      <c r="L30" s="252"/>
      <c r="M30" s="42"/>
    </row>
    <row r="31" spans="1:14" ht="24.75" customHeight="1">
      <c r="A31" s="286" t="s">
        <v>7</v>
      </c>
      <c r="B31" s="248" t="s">
        <v>5</v>
      </c>
      <c r="C31" s="271" t="s">
        <v>5</v>
      </c>
      <c r="D31" s="61"/>
      <c r="E31" s="62" t="s">
        <v>53</v>
      </c>
      <c r="F31" s="259" t="s">
        <v>39</v>
      </c>
      <c r="G31" s="273" t="s">
        <v>49</v>
      </c>
      <c r="H31" s="261" t="s">
        <v>28</v>
      </c>
      <c r="I31" s="275" t="s">
        <v>93</v>
      </c>
      <c r="J31" s="63"/>
      <c r="K31" s="64"/>
      <c r="L31" s="65"/>
      <c r="M31" s="161"/>
      <c r="N31" s="13"/>
    </row>
    <row r="32" spans="1:14" ht="42.75" customHeight="1">
      <c r="A32" s="257"/>
      <c r="B32" s="232"/>
      <c r="C32" s="272"/>
      <c r="D32" s="71" t="s">
        <v>5</v>
      </c>
      <c r="E32" s="66" t="s">
        <v>40</v>
      </c>
      <c r="F32" s="260"/>
      <c r="G32" s="274"/>
      <c r="H32" s="262"/>
      <c r="I32" s="276"/>
      <c r="J32" s="28" t="s">
        <v>22</v>
      </c>
      <c r="K32" s="47">
        <v>39.1</v>
      </c>
      <c r="L32" s="29" t="s">
        <v>74</v>
      </c>
      <c r="M32" s="162">
        <v>2</v>
      </c>
      <c r="N32" s="98"/>
    </row>
    <row r="33" spans="1:14" ht="100.5" customHeight="1">
      <c r="A33" s="130"/>
      <c r="B33" s="131"/>
      <c r="C33" s="93"/>
      <c r="D33" s="57" t="s">
        <v>7</v>
      </c>
      <c r="E33" s="336" t="s">
        <v>96</v>
      </c>
      <c r="F33" s="263" t="s">
        <v>44</v>
      </c>
      <c r="G33" s="94"/>
      <c r="H33" s="290"/>
      <c r="I33" s="120"/>
      <c r="J33" s="95" t="s">
        <v>22</v>
      </c>
      <c r="K33" s="89">
        <v>150</v>
      </c>
      <c r="L33" s="224" t="s">
        <v>102</v>
      </c>
      <c r="M33" s="228">
        <v>180</v>
      </c>
      <c r="N33" s="98"/>
    </row>
    <row r="34" spans="1:14" ht="56.25" customHeight="1">
      <c r="A34" s="130"/>
      <c r="B34" s="131"/>
      <c r="C34" s="101"/>
      <c r="D34" s="24"/>
      <c r="E34" s="336"/>
      <c r="F34" s="289"/>
      <c r="G34" s="85"/>
      <c r="H34" s="291"/>
      <c r="I34" s="119"/>
      <c r="J34" s="97"/>
      <c r="K34" s="53"/>
      <c r="L34" s="230" t="s">
        <v>97</v>
      </c>
      <c r="M34" s="229">
        <v>1</v>
      </c>
      <c r="N34" s="14"/>
    </row>
    <row r="35" spans="1:14" s="23" customFormat="1" ht="16.5" customHeight="1" thickBot="1">
      <c r="A35" s="112"/>
      <c r="B35" s="113"/>
      <c r="C35" s="77"/>
      <c r="D35" s="80"/>
      <c r="E35" s="81"/>
      <c r="F35" s="82"/>
      <c r="G35" s="82"/>
      <c r="H35" s="83"/>
      <c r="I35" s="79"/>
      <c r="J35" s="68" t="s">
        <v>6</v>
      </c>
      <c r="K35" s="86">
        <f t="shared" ref="K35" si="2">SUM(K32:K34)</f>
        <v>189.1</v>
      </c>
      <c r="L35" s="78"/>
      <c r="M35" s="160"/>
      <c r="N35" s="73"/>
    </row>
    <row r="36" spans="1:14" ht="21.75" customHeight="1">
      <c r="A36" s="130" t="s">
        <v>7</v>
      </c>
      <c r="B36" s="131" t="s">
        <v>5</v>
      </c>
      <c r="C36" s="93" t="s">
        <v>7</v>
      </c>
      <c r="D36" s="177"/>
      <c r="E36" s="178" t="s">
        <v>66</v>
      </c>
      <c r="F36" s="337" t="s">
        <v>44</v>
      </c>
      <c r="G36" s="179"/>
      <c r="H36" s="180" t="s">
        <v>28</v>
      </c>
      <c r="I36" s="181"/>
      <c r="J36" s="108"/>
      <c r="K36" s="109"/>
      <c r="L36" s="110"/>
      <c r="M36" s="161"/>
      <c r="N36" s="14"/>
    </row>
    <row r="37" spans="1:14" ht="15.75" customHeight="1">
      <c r="A37" s="130"/>
      <c r="B37" s="131"/>
      <c r="C37" s="76"/>
      <c r="D37" s="132" t="s">
        <v>5</v>
      </c>
      <c r="E37" s="335" t="s">
        <v>43</v>
      </c>
      <c r="F37" s="338"/>
      <c r="G37" s="139"/>
      <c r="H37" s="290"/>
      <c r="I37" s="333" t="s">
        <v>93</v>
      </c>
      <c r="J37" s="27" t="s">
        <v>22</v>
      </c>
      <c r="K37" s="48"/>
      <c r="L37" s="96" t="s">
        <v>45</v>
      </c>
      <c r="M37" s="163">
        <v>1</v>
      </c>
    </row>
    <row r="38" spans="1:14" ht="15.75" customHeight="1">
      <c r="A38" s="130"/>
      <c r="B38" s="131"/>
      <c r="C38" s="76"/>
      <c r="D38" s="132"/>
      <c r="E38" s="335"/>
      <c r="F38" s="338"/>
      <c r="G38" s="139"/>
      <c r="H38" s="290"/>
      <c r="I38" s="333"/>
      <c r="J38" s="27" t="s">
        <v>69</v>
      </c>
      <c r="K38" s="48">
        <v>23.4</v>
      </c>
      <c r="L38" s="96"/>
      <c r="M38" s="163"/>
    </row>
    <row r="39" spans="1:14" ht="21.75" customHeight="1">
      <c r="A39" s="130"/>
      <c r="B39" s="131"/>
      <c r="C39" s="76"/>
      <c r="D39" s="132"/>
      <c r="E39" s="335"/>
      <c r="F39" s="247"/>
      <c r="G39" s="139"/>
      <c r="H39" s="290"/>
      <c r="I39" s="334"/>
      <c r="J39" s="27" t="s">
        <v>35</v>
      </c>
      <c r="K39" s="48">
        <v>21.6</v>
      </c>
      <c r="L39" s="111"/>
      <c r="M39" s="164"/>
    </row>
    <row r="40" spans="1:14" ht="19.5" customHeight="1">
      <c r="A40" s="130"/>
      <c r="B40" s="131"/>
      <c r="C40" s="76"/>
      <c r="D40" s="57" t="s">
        <v>7</v>
      </c>
      <c r="E40" s="287" t="s">
        <v>75</v>
      </c>
      <c r="F40" s="263"/>
      <c r="G40" s="94"/>
      <c r="H40" s="290"/>
      <c r="I40" s="334"/>
      <c r="J40" s="88" t="s">
        <v>22</v>
      </c>
      <c r="K40" s="89">
        <f>20-2.4</f>
        <v>17.600000000000001</v>
      </c>
      <c r="L40" s="96" t="s">
        <v>65</v>
      </c>
      <c r="M40" s="163">
        <v>1</v>
      </c>
    </row>
    <row r="41" spans="1:14" ht="20.25" customHeight="1">
      <c r="A41" s="130"/>
      <c r="B41" s="131"/>
      <c r="C41" s="76"/>
      <c r="D41" s="24"/>
      <c r="E41" s="288"/>
      <c r="F41" s="289"/>
      <c r="G41" s="85"/>
      <c r="H41" s="291"/>
      <c r="I41" s="334"/>
      <c r="J41" s="26"/>
      <c r="K41" s="53"/>
      <c r="L41" s="111" t="s">
        <v>60</v>
      </c>
      <c r="M41" s="165">
        <v>2</v>
      </c>
    </row>
    <row r="42" spans="1:14" ht="41.25" customHeight="1">
      <c r="A42" s="130"/>
      <c r="B42" s="131"/>
      <c r="C42" s="76"/>
      <c r="D42" s="132" t="s">
        <v>23</v>
      </c>
      <c r="E42" s="127" t="s">
        <v>54</v>
      </c>
      <c r="F42" s="264"/>
      <c r="G42" s="139"/>
      <c r="H42" s="293"/>
      <c r="I42" s="334"/>
      <c r="J42" s="27" t="s">
        <v>22</v>
      </c>
      <c r="K42" s="91">
        <v>132.4</v>
      </c>
      <c r="L42" s="92" t="s">
        <v>64</v>
      </c>
      <c r="M42" s="166">
        <v>1</v>
      </c>
    </row>
    <row r="43" spans="1:14" ht="38.25" customHeight="1">
      <c r="A43" s="130"/>
      <c r="B43" s="131"/>
      <c r="C43" s="76"/>
      <c r="D43" s="132"/>
      <c r="E43" s="127"/>
      <c r="F43" s="264"/>
      <c r="G43" s="139"/>
      <c r="H43" s="293"/>
      <c r="I43" s="72"/>
      <c r="J43" s="27" t="s">
        <v>69</v>
      </c>
      <c r="K43" s="48">
        <v>32</v>
      </c>
      <c r="L43" s="60" t="s">
        <v>77</v>
      </c>
      <c r="M43" s="99">
        <v>7</v>
      </c>
    </row>
    <row r="44" spans="1:14" ht="29.25" customHeight="1">
      <c r="A44" s="130"/>
      <c r="B44" s="131"/>
      <c r="C44" s="76"/>
      <c r="D44" s="132"/>
      <c r="E44" s="127"/>
      <c r="F44" s="264"/>
      <c r="G44" s="139"/>
      <c r="H44" s="293"/>
      <c r="I44" s="72"/>
      <c r="J44" s="27"/>
      <c r="K44" s="48"/>
      <c r="L44" s="59" t="s">
        <v>57</v>
      </c>
      <c r="M44" s="167" t="s">
        <v>61</v>
      </c>
    </row>
    <row r="45" spans="1:14" ht="29.25" customHeight="1">
      <c r="A45" s="130"/>
      <c r="B45" s="131"/>
      <c r="C45" s="76"/>
      <c r="D45" s="24"/>
      <c r="E45" s="182"/>
      <c r="F45" s="260"/>
      <c r="G45" s="85"/>
      <c r="H45" s="294"/>
      <c r="I45" s="72"/>
      <c r="J45" s="122"/>
      <c r="K45" s="47"/>
      <c r="L45" s="121" t="s">
        <v>51</v>
      </c>
      <c r="M45" s="184">
        <v>2</v>
      </c>
    </row>
    <row r="46" spans="1:14" ht="19.5" customHeight="1">
      <c r="A46" s="196"/>
      <c r="B46" s="195"/>
      <c r="C46" s="76"/>
      <c r="D46" s="57" t="s">
        <v>87</v>
      </c>
      <c r="E46" s="287" t="s">
        <v>89</v>
      </c>
      <c r="F46" s="263"/>
      <c r="G46" s="94"/>
      <c r="H46" s="290"/>
      <c r="I46" s="72"/>
      <c r="J46" s="27" t="s">
        <v>22</v>
      </c>
      <c r="K46" s="35">
        <v>2.4</v>
      </c>
      <c r="L46" s="212" t="s">
        <v>88</v>
      </c>
      <c r="M46" s="163"/>
    </row>
    <row r="47" spans="1:14" ht="20.25" customHeight="1">
      <c r="A47" s="196"/>
      <c r="B47" s="195"/>
      <c r="C47" s="76"/>
      <c r="D47" s="24"/>
      <c r="E47" s="288"/>
      <c r="F47" s="289"/>
      <c r="G47" s="85"/>
      <c r="H47" s="291"/>
      <c r="I47" s="183"/>
      <c r="J47" s="26"/>
      <c r="K47" s="210"/>
      <c r="L47" s="202"/>
      <c r="M47" s="165"/>
    </row>
    <row r="48" spans="1:14" s="23" customFormat="1" ht="16.5" customHeight="1" thickBot="1">
      <c r="A48" s="112"/>
      <c r="B48" s="113"/>
      <c r="C48" s="77"/>
      <c r="D48" s="80"/>
      <c r="E48" s="81"/>
      <c r="F48" s="82"/>
      <c r="G48" s="82"/>
      <c r="H48" s="83"/>
      <c r="I48" s="79"/>
      <c r="J48" s="68" t="s">
        <v>6</v>
      </c>
      <c r="K48" s="86">
        <f>SUM(K37:K46)</f>
        <v>229.4</v>
      </c>
      <c r="L48" s="78"/>
      <c r="M48" s="160"/>
      <c r="N48" s="73"/>
    </row>
    <row r="49" spans="1:26" ht="14.25" customHeight="1" thickBot="1">
      <c r="A49" s="114" t="s">
        <v>7</v>
      </c>
      <c r="B49" s="115" t="s">
        <v>5</v>
      </c>
      <c r="C49" s="295" t="s">
        <v>8</v>
      </c>
      <c r="D49" s="296"/>
      <c r="E49" s="296"/>
      <c r="F49" s="296"/>
      <c r="G49" s="296"/>
      <c r="H49" s="296"/>
      <c r="I49" s="296"/>
      <c r="J49" s="296"/>
      <c r="K49" s="56">
        <f>K48+K35</f>
        <v>418.5</v>
      </c>
      <c r="L49" s="58"/>
      <c r="M49" s="74"/>
    </row>
    <row r="50" spans="1:26" ht="14.25" customHeight="1" thickBot="1">
      <c r="A50" s="19" t="s">
        <v>7</v>
      </c>
      <c r="B50" s="265" t="s">
        <v>9</v>
      </c>
      <c r="C50" s="266"/>
      <c r="D50" s="266"/>
      <c r="E50" s="266"/>
      <c r="F50" s="266"/>
      <c r="G50" s="266"/>
      <c r="H50" s="266"/>
      <c r="I50" s="266"/>
      <c r="J50" s="266"/>
      <c r="K50" s="49">
        <f t="shared" ref="K50" si="3">K49</f>
        <v>418.5</v>
      </c>
      <c r="L50" s="140"/>
      <c r="M50" s="43"/>
    </row>
    <row r="51" spans="1:26" ht="14.25" customHeight="1" thickBot="1">
      <c r="A51" s="15" t="s">
        <v>5</v>
      </c>
      <c r="B51" s="304" t="s">
        <v>86</v>
      </c>
      <c r="C51" s="305"/>
      <c r="D51" s="305"/>
      <c r="E51" s="305"/>
      <c r="F51" s="305"/>
      <c r="G51" s="305"/>
      <c r="H51" s="305"/>
      <c r="I51" s="305"/>
      <c r="J51" s="305"/>
      <c r="K51" s="50">
        <f>K50+K28</f>
        <v>619.6</v>
      </c>
      <c r="L51" s="142"/>
      <c r="M51" s="45"/>
    </row>
    <row r="52" spans="1:26" s="10" customFormat="1" ht="27" customHeight="1">
      <c r="A52" s="306" t="s">
        <v>98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75"/>
    </row>
    <row r="53" spans="1:26" s="10" customFormat="1" ht="17.25" customHeight="1">
      <c r="A53" s="143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43"/>
      <c r="M53" s="143"/>
      <c r="N53" s="75"/>
    </row>
    <row r="54" spans="1:26" s="10" customFormat="1" ht="14.25" customHeight="1" thickBot="1">
      <c r="A54" s="303" t="s">
        <v>13</v>
      </c>
      <c r="B54" s="303"/>
      <c r="C54" s="303"/>
      <c r="D54" s="303"/>
      <c r="E54" s="303"/>
      <c r="F54" s="303"/>
      <c r="G54" s="303"/>
      <c r="H54" s="303"/>
      <c r="I54" s="303"/>
      <c r="J54" s="303"/>
      <c r="K54" s="67"/>
      <c r="L54" s="2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63" customHeight="1" thickBot="1">
      <c r="A55" s="297" t="s">
        <v>10</v>
      </c>
      <c r="B55" s="298"/>
      <c r="C55" s="298"/>
      <c r="D55" s="298"/>
      <c r="E55" s="298"/>
      <c r="F55" s="298"/>
      <c r="G55" s="298"/>
      <c r="H55" s="298"/>
      <c r="I55" s="298"/>
      <c r="J55" s="299"/>
      <c r="K55" s="70" t="s">
        <v>82</v>
      </c>
      <c r="L55" s="38"/>
    </row>
    <row r="56" spans="1:26" ht="16.5" customHeight="1">
      <c r="A56" s="300" t="s">
        <v>14</v>
      </c>
      <c r="B56" s="301"/>
      <c r="C56" s="301"/>
      <c r="D56" s="301"/>
      <c r="E56" s="301"/>
      <c r="F56" s="301"/>
      <c r="G56" s="301"/>
      <c r="H56" s="301"/>
      <c r="I56" s="301"/>
      <c r="J56" s="302"/>
      <c r="K56" s="30">
        <f>SUM(K57:K58)+K59</f>
        <v>598</v>
      </c>
    </row>
    <row r="57" spans="1:26" ht="14.25" customHeight="1">
      <c r="A57" s="308" t="s">
        <v>19</v>
      </c>
      <c r="B57" s="309"/>
      <c r="C57" s="309"/>
      <c r="D57" s="309"/>
      <c r="E57" s="309"/>
      <c r="F57" s="309"/>
      <c r="G57" s="309"/>
      <c r="H57" s="309"/>
      <c r="I57" s="309"/>
      <c r="J57" s="310"/>
      <c r="K57" s="31">
        <f>SUMIF(J14:J51,"SB",K14:K51)</f>
        <v>454.5</v>
      </c>
    </row>
    <row r="58" spans="1:26" ht="14.25" customHeight="1">
      <c r="A58" s="320" t="s">
        <v>20</v>
      </c>
      <c r="B58" s="321"/>
      <c r="C58" s="321"/>
      <c r="D58" s="321"/>
      <c r="E58" s="321"/>
      <c r="F58" s="321"/>
      <c r="G58" s="321"/>
      <c r="H58" s="321"/>
      <c r="I58" s="321"/>
      <c r="J58" s="322"/>
      <c r="K58" s="31">
        <f>SUMIF(J23:J51,"SB(P)",K23:K51)</f>
        <v>0</v>
      </c>
      <c r="L58" s="38"/>
    </row>
    <row r="59" spans="1:26" ht="14.25" customHeight="1">
      <c r="A59" s="323" t="s">
        <v>69</v>
      </c>
      <c r="B59" s="324"/>
      <c r="C59" s="324"/>
      <c r="D59" s="324"/>
      <c r="E59" s="324"/>
      <c r="F59" s="324"/>
      <c r="G59" s="324"/>
      <c r="H59" s="324"/>
      <c r="I59" s="324"/>
      <c r="J59" s="325"/>
      <c r="K59" s="116">
        <f>SUMIF(J14:J51,"SB(L)",K14:K51)</f>
        <v>143.5</v>
      </c>
      <c r="L59" s="38"/>
    </row>
    <row r="60" spans="1:26" ht="14.25" customHeight="1">
      <c r="A60" s="314" t="s">
        <v>15</v>
      </c>
      <c r="B60" s="315"/>
      <c r="C60" s="315"/>
      <c r="D60" s="315"/>
      <c r="E60" s="315"/>
      <c r="F60" s="315"/>
      <c r="G60" s="315"/>
      <c r="H60" s="315"/>
      <c r="I60" s="315"/>
      <c r="J60" s="316"/>
      <c r="K60" s="32">
        <f>SUM(K61:K63)</f>
        <v>21.6</v>
      </c>
    </row>
    <row r="61" spans="1:26" ht="14.25" customHeight="1">
      <c r="A61" s="317" t="s">
        <v>21</v>
      </c>
      <c r="B61" s="318"/>
      <c r="C61" s="318"/>
      <c r="D61" s="318"/>
      <c r="E61" s="318"/>
      <c r="F61" s="318"/>
      <c r="G61" s="318"/>
      <c r="H61" s="318"/>
      <c r="I61" s="318"/>
      <c r="J61" s="319"/>
      <c r="K61" s="31">
        <f>SUMIF(J23:J51,"ES",K23:K51)</f>
        <v>0</v>
      </c>
    </row>
    <row r="62" spans="1:26" ht="14.25" customHeight="1">
      <c r="A62" s="317" t="s">
        <v>37</v>
      </c>
      <c r="B62" s="318"/>
      <c r="C62" s="318"/>
      <c r="D62" s="318"/>
      <c r="E62" s="318"/>
      <c r="F62" s="318"/>
      <c r="G62" s="318"/>
      <c r="H62" s="318"/>
      <c r="I62" s="318"/>
      <c r="J62" s="319"/>
      <c r="K62" s="31">
        <f>SUMIF(J23:J51,"KVJUD",K23:K51)</f>
        <v>0</v>
      </c>
    </row>
    <row r="63" spans="1:26" ht="14.25" customHeight="1">
      <c r="A63" s="317" t="s">
        <v>36</v>
      </c>
      <c r="B63" s="318"/>
      <c r="C63" s="318"/>
      <c r="D63" s="318"/>
      <c r="E63" s="318"/>
      <c r="F63" s="318"/>
      <c r="G63" s="318"/>
      <c r="H63" s="318"/>
      <c r="I63" s="318"/>
      <c r="J63" s="319"/>
      <c r="K63" s="31">
        <f>SUMIF(J23:J51,"KT",K23:K51)</f>
        <v>21.6</v>
      </c>
    </row>
    <row r="64" spans="1:26" ht="17.25" customHeight="1" thickBot="1">
      <c r="A64" s="311" t="s">
        <v>16</v>
      </c>
      <c r="B64" s="312"/>
      <c r="C64" s="312"/>
      <c r="D64" s="312"/>
      <c r="E64" s="312"/>
      <c r="F64" s="312"/>
      <c r="G64" s="312"/>
      <c r="H64" s="312"/>
      <c r="I64" s="312"/>
      <c r="J64" s="313"/>
      <c r="K64" s="33">
        <f>SUM(K56,K60)</f>
        <v>619.6</v>
      </c>
    </row>
    <row r="65" spans="1:13">
      <c r="K65" s="22"/>
    </row>
    <row r="66" spans="1:13">
      <c r="H66" s="292" t="s">
        <v>91</v>
      </c>
      <c r="I66" s="292"/>
      <c r="J66" s="292"/>
      <c r="K66" s="292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L68" s="3"/>
      <c r="M68" s="3"/>
    </row>
  </sheetData>
  <mergeCells count="85">
    <mergeCell ref="I10:I12"/>
    <mergeCell ref="J10:J12"/>
    <mergeCell ref="A10:A12"/>
    <mergeCell ref="B10:B12"/>
    <mergeCell ref="C10:C12"/>
    <mergeCell ref="D10:D12"/>
    <mergeCell ref="E10:E12"/>
    <mergeCell ref="F10:F12"/>
    <mergeCell ref="G10:G12"/>
    <mergeCell ref="H10:H12"/>
    <mergeCell ref="L4:M4"/>
    <mergeCell ref="E6:L6"/>
    <mergeCell ref="E7:L7"/>
    <mergeCell ref="E8:L8"/>
    <mergeCell ref="J1:M2"/>
    <mergeCell ref="J3:M3"/>
    <mergeCell ref="K10:K12"/>
    <mergeCell ref="L10:M10"/>
    <mergeCell ref="L11:L12"/>
    <mergeCell ref="I37:I42"/>
    <mergeCell ref="E37:E39"/>
    <mergeCell ref="H37:H39"/>
    <mergeCell ref="E33:E34"/>
    <mergeCell ref="F33:F34"/>
    <mergeCell ref="H33:H34"/>
    <mergeCell ref="E40:E41"/>
    <mergeCell ref="F40:F41"/>
    <mergeCell ref="H40:H41"/>
    <mergeCell ref="F36:F39"/>
    <mergeCell ref="F20:F22"/>
    <mergeCell ref="G20:G22"/>
    <mergeCell ref="H20:H22"/>
    <mergeCell ref="A61:J61"/>
    <mergeCell ref="A58:J58"/>
    <mergeCell ref="A62:J62"/>
    <mergeCell ref="A63:J63"/>
    <mergeCell ref="A59:J59"/>
    <mergeCell ref="E46:E47"/>
    <mergeCell ref="F46:F47"/>
    <mergeCell ref="H46:H47"/>
    <mergeCell ref="H66:K66"/>
    <mergeCell ref="F42:F45"/>
    <mergeCell ref="H42:H45"/>
    <mergeCell ref="C49:J49"/>
    <mergeCell ref="A55:J55"/>
    <mergeCell ref="A56:J56"/>
    <mergeCell ref="A54:J54"/>
    <mergeCell ref="B51:J51"/>
    <mergeCell ref="B50:J50"/>
    <mergeCell ref="A52:M52"/>
    <mergeCell ref="A57:J57"/>
    <mergeCell ref="A64:J64"/>
    <mergeCell ref="A60:J60"/>
    <mergeCell ref="A23:A25"/>
    <mergeCell ref="B23:B25"/>
    <mergeCell ref="C23:C25"/>
    <mergeCell ref="F31:F32"/>
    <mergeCell ref="H31:H32"/>
    <mergeCell ref="F23:F25"/>
    <mergeCell ref="B28:J28"/>
    <mergeCell ref="D23:D25"/>
    <mergeCell ref="E23:E25"/>
    <mergeCell ref="C31:C32"/>
    <mergeCell ref="G31:G32"/>
    <mergeCell ref="I31:I32"/>
    <mergeCell ref="I23:I25"/>
    <mergeCell ref="H23:H25"/>
    <mergeCell ref="G23:G25"/>
    <mergeCell ref="A31:A32"/>
    <mergeCell ref="B31:B32"/>
    <mergeCell ref="B29:L29"/>
    <mergeCell ref="C30:L30"/>
    <mergeCell ref="C27:J27"/>
    <mergeCell ref="I18:I20"/>
    <mergeCell ref="A13:L13"/>
    <mergeCell ref="A14:L14"/>
    <mergeCell ref="B15:L15"/>
    <mergeCell ref="C16:L16"/>
    <mergeCell ref="E18:E19"/>
    <mergeCell ref="F18:F19"/>
    <mergeCell ref="A20:A22"/>
    <mergeCell ref="B20:B22"/>
    <mergeCell ref="C20:C22"/>
    <mergeCell ref="D20:D22"/>
    <mergeCell ref="E20:E22"/>
  </mergeCells>
  <printOptions horizontalCentered="1"/>
  <pageMargins left="0.59055118110236227" right="0.19685039370078741" top="0.39370078740157483" bottom="0.19685039370078741" header="0" footer="0"/>
  <pageSetup paperSize="9" scale="83" orientation="portrait" r:id="rId1"/>
  <headerFooter alignWithMargins="0"/>
  <rowBreaks count="1" manualBreakCount="1">
    <brk id="3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7"/>
  <sheetViews>
    <sheetView topLeftCell="A28" zoomScaleNormal="100" zoomScaleSheetLayoutView="100" workbookViewId="0">
      <selection activeCell="N30" sqref="N30"/>
    </sheetView>
  </sheetViews>
  <sheetFormatPr defaultRowHeight="12.75"/>
  <cols>
    <col min="1" max="4" width="2.7109375" style="4" customWidth="1"/>
    <col min="5" max="5" width="32.42578125" style="4" customWidth="1"/>
    <col min="6" max="6" width="2.7109375" style="12" customWidth="1"/>
    <col min="7" max="7" width="5" style="12" hidden="1" customWidth="1"/>
    <col min="8" max="8" width="3.140625" style="5" customWidth="1"/>
    <col min="9" max="9" width="11" style="5" customWidth="1"/>
    <col min="10" max="10" width="7.7109375" style="6" customWidth="1"/>
    <col min="11" max="13" width="10" style="4" customWidth="1"/>
    <col min="14" max="14" width="30.7109375" style="4" customWidth="1"/>
    <col min="15" max="15" width="7.5703125" style="4" customWidth="1"/>
    <col min="16" max="16384" width="9.140625" style="3"/>
  </cols>
  <sheetData>
    <row r="1" spans="1:17" s="54" customFormat="1" ht="19.5" customHeight="1">
      <c r="N1" s="367" t="s">
        <v>83</v>
      </c>
      <c r="O1" s="368"/>
    </row>
    <row r="2" spans="1:17" s="54" customFormat="1" ht="14.25" customHeight="1">
      <c r="N2" s="155"/>
      <c r="O2" s="156"/>
    </row>
    <row r="3" spans="1:17" s="4" customFormat="1" ht="16.5" customHeight="1">
      <c r="A3" s="148"/>
      <c r="B3" s="148"/>
      <c r="C3" s="148"/>
      <c r="D3" s="148"/>
      <c r="E3" s="341" t="s">
        <v>80</v>
      </c>
      <c r="F3" s="341"/>
      <c r="G3" s="341"/>
      <c r="H3" s="341"/>
      <c r="I3" s="341"/>
      <c r="J3" s="341"/>
      <c r="K3" s="341"/>
      <c r="L3" s="341"/>
      <c r="M3" s="341"/>
      <c r="N3" s="341"/>
      <c r="O3" s="148"/>
    </row>
    <row r="4" spans="1:17" ht="15.75" customHeight="1">
      <c r="A4" s="149"/>
      <c r="B4" s="149"/>
      <c r="C4" s="149"/>
      <c r="D4" s="149"/>
      <c r="E4" s="342" t="s">
        <v>31</v>
      </c>
      <c r="F4" s="343"/>
      <c r="G4" s="343"/>
      <c r="H4" s="343"/>
      <c r="I4" s="343"/>
      <c r="J4" s="343"/>
      <c r="K4" s="343"/>
      <c r="L4" s="343"/>
      <c r="M4" s="343"/>
      <c r="N4" s="343"/>
      <c r="O4" s="149"/>
    </row>
    <row r="5" spans="1:17" ht="16.5" customHeight="1">
      <c r="A5" s="136"/>
      <c r="B5" s="136"/>
      <c r="C5" s="136"/>
      <c r="D5" s="136"/>
      <c r="E5" s="341" t="s">
        <v>18</v>
      </c>
      <c r="F5" s="343"/>
      <c r="G5" s="343"/>
      <c r="H5" s="343"/>
      <c r="I5" s="343"/>
      <c r="J5" s="343"/>
      <c r="K5" s="343"/>
      <c r="L5" s="343"/>
      <c r="M5" s="343"/>
      <c r="N5" s="343"/>
      <c r="O5" s="136"/>
      <c r="P5" s="1"/>
      <c r="Q5" s="1"/>
    </row>
    <row r="6" spans="1:17" ht="15" customHeight="1" thickBot="1">
      <c r="N6" s="144"/>
      <c r="O6" s="55" t="s">
        <v>79</v>
      </c>
    </row>
    <row r="7" spans="1:17" ht="39" customHeight="1">
      <c r="A7" s="353" t="s">
        <v>32</v>
      </c>
      <c r="B7" s="356" t="s">
        <v>0</v>
      </c>
      <c r="C7" s="356" t="s">
        <v>1</v>
      </c>
      <c r="D7" s="356" t="s">
        <v>33</v>
      </c>
      <c r="E7" s="359" t="s">
        <v>12</v>
      </c>
      <c r="F7" s="356" t="s">
        <v>2</v>
      </c>
      <c r="G7" s="356" t="s">
        <v>46</v>
      </c>
      <c r="H7" s="364" t="s">
        <v>3</v>
      </c>
      <c r="I7" s="347" t="s">
        <v>34</v>
      </c>
      <c r="J7" s="350" t="s">
        <v>4</v>
      </c>
      <c r="K7" s="326" t="s">
        <v>81</v>
      </c>
      <c r="L7" s="326" t="s">
        <v>85</v>
      </c>
      <c r="M7" s="326" t="s">
        <v>84</v>
      </c>
      <c r="N7" s="329" t="s">
        <v>11</v>
      </c>
      <c r="O7" s="330"/>
    </row>
    <row r="8" spans="1:17" ht="21.75" customHeight="1">
      <c r="A8" s="354"/>
      <c r="B8" s="357"/>
      <c r="C8" s="357"/>
      <c r="D8" s="357"/>
      <c r="E8" s="360"/>
      <c r="F8" s="357"/>
      <c r="G8" s="362"/>
      <c r="H8" s="365"/>
      <c r="I8" s="348"/>
      <c r="J8" s="351"/>
      <c r="K8" s="327"/>
      <c r="L8" s="327"/>
      <c r="M8" s="327"/>
      <c r="N8" s="331" t="s">
        <v>12</v>
      </c>
      <c r="O8" s="169" t="s">
        <v>42</v>
      </c>
    </row>
    <row r="9" spans="1:17" ht="70.5" customHeight="1" thickBot="1">
      <c r="A9" s="355"/>
      <c r="B9" s="358"/>
      <c r="C9" s="358"/>
      <c r="D9" s="358"/>
      <c r="E9" s="361"/>
      <c r="F9" s="358"/>
      <c r="G9" s="363"/>
      <c r="H9" s="366"/>
      <c r="I9" s="349"/>
      <c r="J9" s="352"/>
      <c r="K9" s="328"/>
      <c r="L9" s="328"/>
      <c r="M9" s="328"/>
      <c r="N9" s="332"/>
      <c r="O9" s="170" t="s">
        <v>50</v>
      </c>
    </row>
    <row r="10" spans="1:17" s="11" customFormat="1" ht="15" customHeight="1">
      <c r="A10" s="236" t="s">
        <v>24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51"/>
    </row>
    <row r="11" spans="1:17" s="11" customFormat="1" ht="14.25" customHeight="1">
      <c r="A11" s="238" t="s">
        <v>41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39"/>
    </row>
    <row r="12" spans="1:17" ht="15.75" customHeight="1">
      <c r="A12" s="17" t="s">
        <v>5</v>
      </c>
      <c r="B12" s="240" t="s">
        <v>25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40"/>
    </row>
    <row r="13" spans="1:17" ht="15" customHeight="1">
      <c r="A13" s="18" t="s">
        <v>5</v>
      </c>
      <c r="B13" s="16" t="s">
        <v>5</v>
      </c>
      <c r="C13" s="242" t="s">
        <v>26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41"/>
    </row>
    <row r="14" spans="1:17" ht="25.5" customHeight="1">
      <c r="A14" s="150" t="s">
        <v>5</v>
      </c>
      <c r="B14" s="151" t="s">
        <v>5</v>
      </c>
      <c r="C14" s="157" t="s">
        <v>5</v>
      </c>
      <c r="D14" s="158"/>
      <c r="E14" s="106" t="s">
        <v>67</v>
      </c>
      <c r="F14" s="103"/>
      <c r="G14" s="104"/>
      <c r="H14" s="107" t="s">
        <v>28</v>
      </c>
      <c r="I14" s="100"/>
      <c r="J14" s="171"/>
      <c r="K14" s="34"/>
      <c r="L14" s="34"/>
      <c r="M14" s="34"/>
      <c r="N14" s="173"/>
      <c r="O14" s="25"/>
      <c r="P14" s="13"/>
    </row>
    <row r="15" spans="1:17" ht="26.25" customHeight="1">
      <c r="A15" s="150"/>
      <c r="B15" s="151"/>
      <c r="C15" s="126"/>
      <c r="D15" s="57" t="s">
        <v>5</v>
      </c>
      <c r="E15" s="244" t="s">
        <v>30</v>
      </c>
      <c r="F15" s="246" t="s">
        <v>29</v>
      </c>
      <c r="G15" s="124" t="s">
        <v>47</v>
      </c>
      <c r="H15" s="154"/>
      <c r="I15" s="254" t="s">
        <v>93</v>
      </c>
      <c r="J15" s="172" t="s">
        <v>22</v>
      </c>
      <c r="K15" s="90">
        <v>16</v>
      </c>
      <c r="L15" s="90">
        <v>16</v>
      </c>
      <c r="M15" s="90"/>
      <c r="N15" s="174" t="s">
        <v>56</v>
      </c>
      <c r="O15" s="123">
        <v>2</v>
      </c>
      <c r="P15" s="13"/>
    </row>
    <row r="16" spans="1:17" ht="27" customHeight="1">
      <c r="A16" s="150"/>
      <c r="B16" s="151"/>
      <c r="C16" s="126"/>
      <c r="D16" s="24"/>
      <c r="E16" s="245"/>
      <c r="F16" s="247"/>
      <c r="G16" s="125"/>
      <c r="H16" s="154"/>
      <c r="I16" s="255"/>
      <c r="J16" s="171" t="s">
        <v>22</v>
      </c>
      <c r="K16" s="34"/>
      <c r="L16" s="34"/>
      <c r="M16" s="34"/>
      <c r="N16" s="191" t="s">
        <v>76</v>
      </c>
      <c r="O16" s="188">
        <v>12</v>
      </c>
      <c r="P16" s="13"/>
    </row>
    <row r="17" spans="1:16" ht="17.25" customHeight="1">
      <c r="A17" s="231"/>
      <c r="B17" s="232"/>
      <c r="C17" s="233"/>
      <c r="D17" s="234" t="s">
        <v>7</v>
      </c>
      <c r="E17" s="235" t="s">
        <v>78</v>
      </c>
      <c r="F17" s="264" t="s">
        <v>38</v>
      </c>
      <c r="G17" s="284" t="s">
        <v>48</v>
      </c>
      <c r="H17" s="281"/>
      <c r="I17" s="256"/>
      <c r="J17" s="87" t="s">
        <v>22</v>
      </c>
      <c r="K17" s="35">
        <v>85</v>
      </c>
      <c r="L17" s="35">
        <v>85</v>
      </c>
      <c r="M17" s="35"/>
      <c r="N17" s="105" t="s">
        <v>71</v>
      </c>
      <c r="O17" s="128" t="s">
        <v>61</v>
      </c>
    </row>
    <row r="18" spans="1:16" ht="30" customHeight="1">
      <c r="A18" s="231"/>
      <c r="B18" s="232"/>
      <c r="C18" s="233"/>
      <c r="D18" s="234"/>
      <c r="E18" s="235"/>
      <c r="F18" s="264"/>
      <c r="G18" s="284"/>
      <c r="H18" s="281"/>
      <c r="I18" s="185"/>
      <c r="J18" s="87"/>
      <c r="K18" s="35"/>
      <c r="L18" s="35"/>
      <c r="M18" s="35"/>
      <c r="N18" s="175" t="s">
        <v>72</v>
      </c>
      <c r="O18" s="69" t="s">
        <v>62</v>
      </c>
    </row>
    <row r="19" spans="1:16" ht="42" customHeight="1">
      <c r="A19" s="231"/>
      <c r="B19" s="232"/>
      <c r="C19" s="233"/>
      <c r="D19" s="234"/>
      <c r="E19" s="235"/>
      <c r="F19" s="264"/>
      <c r="G19" s="284"/>
      <c r="H19" s="281"/>
      <c r="I19" s="185"/>
      <c r="J19" s="87"/>
      <c r="K19" s="35"/>
      <c r="L19" s="35"/>
      <c r="M19" s="35"/>
      <c r="N19" s="175" t="s">
        <v>73</v>
      </c>
      <c r="O19" s="69" t="s">
        <v>63</v>
      </c>
    </row>
    <row r="20" spans="1:16" ht="18" customHeight="1">
      <c r="A20" s="257"/>
      <c r="B20" s="258"/>
      <c r="C20" s="233"/>
      <c r="D20" s="267" t="s">
        <v>23</v>
      </c>
      <c r="E20" s="269" t="s">
        <v>52</v>
      </c>
      <c r="F20" s="263"/>
      <c r="G20" s="283"/>
      <c r="H20" s="280"/>
      <c r="I20" s="277" t="s">
        <v>68</v>
      </c>
      <c r="J20" s="88" t="s">
        <v>69</v>
      </c>
      <c r="K20" s="90">
        <v>88.1</v>
      </c>
      <c r="L20" s="90">
        <v>88.1</v>
      </c>
      <c r="M20" s="90"/>
      <c r="N20" s="176" t="s">
        <v>55</v>
      </c>
      <c r="O20" s="117" t="s">
        <v>70</v>
      </c>
      <c r="P20" s="8"/>
    </row>
    <row r="21" spans="1:16" ht="26.25" customHeight="1">
      <c r="A21" s="257"/>
      <c r="B21" s="258"/>
      <c r="C21" s="233"/>
      <c r="D21" s="234"/>
      <c r="E21" s="235"/>
      <c r="F21" s="264"/>
      <c r="G21" s="284"/>
      <c r="H21" s="281"/>
      <c r="I21" s="278"/>
      <c r="J21" s="27" t="s">
        <v>22</v>
      </c>
      <c r="K21" s="35">
        <v>12</v>
      </c>
      <c r="L21" s="35">
        <v>12</v>
      </c>
      <c r="M21" s="35"/>
      <c r="N21" s="192" t="s">
        <v>59</v>
      </c>
      <c r="O21" s="190">
        <v>12</v>
      </c>
      <c r="P21" s="8"/>
    </row>
    <row r="22" spans="1:16" ht="12" customHeight="1">
      <c r="A22" s="257"/>
      <c r="B22" s="258"/>
      <c r="C22" s="233"/>
      <c r="D22" s="268"/>
      <c r="E22" s="270"/>
      <c r="F22" s="260"/>
      <c r="G22" s="285"/>
      <c r="H22" s="282"/>
      <c r="I22" s="279"/>
      <c r="J22" s="122"/>
      <c r="K22" s="34"/>
      <c r="L22" s="34"/>
      <c r="M22" s="34"/>
      <c r="N22" s="118"/>
      <c r="O22" s="159"/>
      <c r="P22" s="8"/>
    </row>
    <row r="23" spans="1:16" s="23" customFormat="1" ht="16.5" customHeight="1" thickBot="1">
      <c r="A23" s="112"/>
      <c r="B23" s="113"/>
      <c r="C23" s="77"/>
      <c r="D23" s="80"/>
      <c r="E23" s="81"/>
      <c r="F23" s="82"/>
      <c r="G23" s="82"/>
      <c r="H23" s="83"/>
      <c r="I23" s="79"/>
      <c r="J23" s="68" t="s">
        <v>6</v>
      </c>
      <c r="K23" s="52">
        <f>SUM(K14:K22)</f>
        <v>201.1</v>
      </c>
      <c r="L23" s="52">
        <f>SUM(L14:L22)</f>
        <v>201.1</v>
      </c>
      <c r="M23" s="52"/>
      <c r="N23" s="84"/>
      <c r="O23" s="160"/>
      <c r="P23" s="73"/>
    </row>
    <row r="24" spans="1:16" ht="14.25" customHeight="1" thickBot="1">
      <c r="A24" s="20" t="s">
        <v>5</v>
      </c>
      <c r="B24" s="7" t="s">
        <v>7</v>
      </c>
      <c r="C24" s="253" t="s">
        <v>8</v>
      </c>
      <c r="D24" s="253"/>
      <c r="E24" s="253"/>
      <c r="F24" s="253"/>
      <c r="G24" s="253"/>
      <c r="H24" s="253"/>
      <c r="I24" s="253"/>
      <c r="J24" s="253"/>
      <c r="K24" s="36">
        <f t="shared" ref="K24:K25" si="0">K23</f>
        <v>201.1</v>
      </c>
      <c r="L24" s="36">
        <f t="shared" ref="L24" si="1">L23</f>
        <v>201.1</v>
      </c>
      <c r="M24" s="36"/>
      <c r="N24" s="145"/>
      <c r="O24" s="44"/>
    </row>
    <row r="25" spans="1:16" ht="14.25" customHeight="1" thickBot="1">
      <c r="A25" s="20" t="s">
        <v>5</v>
      </c>
      <c r="B25" s="265" t="s">
        <v>9</v>
      </c>
      <c r="C25" s="266"/>
      <c r="D25" s="266"/>
      <c r="E25" s="266"/>
      <c r="F25" s="266"/>
      <c r="G25" s="266"/>
      <c r="H25" s="266"/>
      <c r="I25" s="266"/>
      <c r="J25" s="266"/>
      <c r="K25" s="37">
        <f t="shared" si="0"/>
        <v>201.1</v>
      </c>
      <c r="L25" s="37">
        <f t="shared" ref="L25" si="2">L24</f>
        <v>201.1</v>
      </c>
      <c r="M25" s="37"/>
      <c r="N25" s="141"/>
      <c r="O25" s="43"/>
    </row>
    <row r="26" spans="1:16" ht="15.75" customHeight="1" thickBot="1">
      <c r="A26" s="21" t="s">
        <v>7</v>
      </c>
      <c r="B26" s="249" t="s">
        <v>58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46"/>
    </row>
    <row r="27" spans="1:16" ht="15.75" customHeight="1" thickBot="1">
      <c r="A27" s="19" t="s">
        <v>7</v>
      </c>
      <c r="B27" s="7" t="s">
        <v>5</v>
      </c>
      <c r="C27" s="251" t="s">
        <v>27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42"/>
    </row>
    <row r="28" spans="1:16" ht="24.75" customHeight="1">
      <c r="A28" s="286" t="s">
        <v>7</v>
      </c>
      <c r="B28" s="248" t="s">
        <v>5</v>
      </c>
      <c r="C28" s="271" t="s">
        <v>5</v>
      </c>
      <c r="D28" s="61"/>
      <c r="E28" s="62" t="s">
        <v>53</v>
      </c>
      <c r="F28" s="259" t="s">
        <v>39</v>
      </c>
      <c r="G28" s="273" t="s">
        <v>49</v>
      </c>
      <c r="H28" s="261" t="s">
        <v>28</v>
      </c>
      <c r="I28" s="275" t="s">
        <v>93</v>
      </c>
      <c r="J28" s="63"/>
      <c r="K28" s="64"/>
      <c r="L28" s="64"/>
      <c r="M28" s="64"/>
      <c r="N28" s="65"/>
      <c r="O28" s="161"/>
      <c r="P28" s="13"/>
    </row>
    <row r="29" spans="1:16" ht="42.75" customHeight="1">
      <c r="A29" s="257"/>
      <c r="B29" s="232"/>
      <c r="C29" s="272"/>
      <c r="D29" s="71" t="s">
        <v>5</v>
      </c>
      <c r="E29" s="66" t="s">
        <v>40</v>
      </c>
      <c r="F29" s="260"/>
      <c r="G29" s="274"/>
      <c r="H29" s="262"/>
      <c r="I29" s="276"/>
      <c r="J29" s="28" t="s">
        <v>22</v>
      </c>
      <c r="K29" s="47">
        <v>39.1</v>
      </c>
      <c r="L29" s="47">
        <v>39.1</v>
      </c>
      <c r="M29" s="47"/>
      <c r="N29" s="29" t="s">
        <v>74</v>
      </c>
      <c r="O29" s="162">
        <v>2</v>
      </c>
      <c r="P29" s="98"/>
    </row>
    <row r="30" spans="1:16" ht="103.5" customHeight="1">
      <c r="A30" s="153"/>
      <c r="B30" s="151"/>
      <c r="C30" s="93"/>
      <c r="D30" s="57" t="s">
        <v>7</v>
      </c>
      <c r="E30" s="336" t="s">
        <v>95</v>
      </c>
      <c r="F30" s="263" t="s">
        <v>44</v>
      </c>
      <c r="G30" s="94"/>
      <c r="H30" s="290"/>
      <c r="I30" s="120"/>
      <c r="J30" s="95" t="s">
        <v>22</v>
      </c>
      <c r="K30" s="89">
        <v>150</v>
      </c>
      <c r="L30" s="89">
        <v>150</v>
      </c>
      <c r="M30" s="89"/>
      <c r="N30" s="224" t="s">
        <v>101</v>
      </c>
      <c r="O30" s="226">
        <v>180</v>
      </c>
      <c r="P30" s="98"/>
    </row>
    <row r="31" spans="1:16" ht="54" customHeight="1">
      <c r="A31" s="153"/>
      <c r="B31" s="151"/>
      <c r="C31" s="101"/>
      <c r="D31" s="24"/>
      <c r="E31" s="336"/>
      <c r="F31" s="289"/>
      <c r="G31" s="85"/>
      <c r="H31" s="291"/>
      <c r="I31" s="119"/>
      <c r="J31" s="97"/>
      <c r="K31" s="53"/>
      <c r="L31" s="53"/>
      <c r="M31" s="53"/>
      <c r="N31" s="225" t="s">
        <v>97</v>
      </c>
      <c r="O31" s="227">
        <v>1</v>
      </c>
      <c r="P31" s="14" t="s">
        <v>94</v>
      </c>
    </row>
    <row r="32" spans="1:16" s="23" customFormat="1" ht="16.5" customHeight="1" thickBot="1">
      <c r="A32" s="112"/>
      <c r="B32" s="113"/>
      <c r="C32" s="77"/>
      <c r="D32" s="80"/>
      <c r="E32" s="81"/>
      <c r="F32" s="82"/>
      <c r="G32" s="82"/>
      <c r="H32" s="83"/>
      <c r="I32" s="79"/>
      <c r="J32" s="68" t="s">
        <v>6</v>
      </c>
      <c r="K32" s="86">
        <f t="shared" ref="K32" si="3">SUM(K29:K31)</f>
        <v>189.1</v>
      </c>
      <c r="L32" s="86">
        <f t="shared" ref="L32" si="4">SUM(L29:L31)</f>
        <v>189.1</v>
      </c>
      <c r="M32" s="86"/>
      <c r="N32" s="78"/>
      <c r="O32" s="160"/>
      <c r="P32" s="73"/>
    </row>
    <row r="33" spans="1:16" ht="21.75" customHeight="1">
      <c r="A33" s="153" t="s">
        <v>7</v>
      </c>
      <c r="B33" s="151" t="s">
        <v>5</v>
      </c>
      <c r="C33" s="93" t="s">
        <v>7</v>
      </c>
      <c r="D33" s="177"/>
      <c r="E33" s="178" t="s">
        <v>66</v>
      </c>
      <c r="F33" s="337" t="s">
        <v>44</v>
      </c>
      <c r="G33" s="179"/>
      <c r="H33" s="180" t="s">
        <v>28</v>
      </c>
      <c r="I33" s="223"/>
      <c r="J33" s="108"/>
      <c r="K33" s="109"/>
      <c r="L33" s="109"/>
      <c r="M33" s="209"/>
      <c r="N33" s="199"/>
      <c r="O33" s="161"/>
      <c r="P33" s="14"/>
    </row>
    <row r="34" spans="1:16" ht="15.75" customHeight="1">
      <c r="A34" s="153"/>
      <c r="B34" s="151"/>
      <c r="C34" s="76"/>
      <c r="D34" s="152" t="s">
        <v>5</v>
      </c>
      <c r="E34" s="335" t="s">
        <v>43</v>
      </c>
      <c r="F34" s="369"/>
      <c r="G34" s="222"/>
      <c r="H34" s="290"/>
      <c r="I34" s="333" t="s">
        <v>93</v>
      </c>
      <c r="J34" s="88" t="s">
        <v>22</v>
      </c>
      <c r="K34" s="89"/>
      <c r="L34" s="89"/>
      <c r="M34" s="90"/>
      <c r="N34" s="200" t="s">
        <v>45</v>
      </c>
      <c r="O34" s="163">
        <v>1</v>
      </c>
    </row>
    <row r="35" spans="1:16" ht="15.75" customHeight="1">
      <c r="A35" s="153"/>
      <c r="B35" s="151"/>
      <c r="C35" s="76"/>
      <c r="D35" s="152"/>
      <c r="E35" s="335"/>
      <c r="F35" s="369"/>
      <c r="G35" s="222"/>
      <c r="H35" s="290"/>
      <c r="I35" s="333"/>
      <c r="J35" s="27" t="s">
        <v>69</v>
      </c>
      <c r="K35" s="48">
        <v>23.4</v>
      </c>
      <c r="L35" s="48">
        <v>23.4</v>
      </c>
      <c r="M35" s="35"/>
      <c r="N35" s="201"/>
      <c r="O35" s="163"/>
    </row>
    <row r="36" spans="1:16" ht="21.75" customHeight="1">
      <c r="A36" s="153"/>
      <c r="B36" s="151"/>
      <c r="C36" s="76"/>
      <c r="D36" s="152"/>
      <c r="E36" s="335"/>
      <c r="F36" s="289"/>
      <c r="G36" s="222"/>
      <c r="H36" s="290"/>
      <c r="I36" s="334"/>
      <c r="J36" s="122" t="s">
        <v>35</v>
      </c>
      <c r="K36" s="47">
        <v>21.6</v>
      </c>
      <c r="L36" s="47">
        <v>21.6</v>
      </c>
      <c r="M36" s="34"/>
      <c r="N36" s="202"/>
      <c r="O36" s="164"/>
    </row>
    <row r="37" spans="1:16" ht="19.5" customHeight="1">
      <c r="A37" s="153"/>
      <c r="B37" s="151"/>
      <c r="C37" s="76"/>
      <c r="D37" s="57" t="s">
        <v>7</v>
      </c>
      <c r="E37" s="287" t="s">
        <v>75</v>
      </c>
      <c r="F37" s="263"/>
      <c r="G37" s="94"/>
      <c r="H37" s="290"/>
      <c r="I37" s="334"/>
      <c r="J37" s="27" t="s">
        <v>22</v>
      </c>
      <c r="K37" s="48">
        <v>17.600000000000001</v>
      </c>
      <c r="L37" s="48">
        <f>20-2.4</f>
        <v>17.600000000000001</v>
      </c>
      <c r="M37" s="35"/>
      <c r="N37" s="201" t="s">
        <v>65</v>
      </c>
      <c r="O37" s="163">
        <v>1</v>
      </c>
    </row>
    <row r="38" spans="1:16" ht="20.25" customHeight="1">
      <c r="A38" s="153"/>
      <c r="B38" s="151"/>
      <c r="C38" s="76"/>
      <c r="D38" s="24"/>
      <c r="E38" s="288"/>
      <c r="F38" s="289"/>
      <c r="G38" s="85"/>
      <c r="H38" s="291"/>
      <c r="I38" s="334"/>
      <c r="J38" s="26"/>
      <c r="K38" s="53"/>
      <c r="L38" s="53"/>
      <c r="M38" s="210"/>
      <c r="N38" s="202" t="s">
        <v>60</v>
      </c>
      <c r="O38" s="165">
        <v>2</v>
      </c>
    </row>
    <row r="39" spans="1:16" ht="41.25" customHeight="1">
      <c r="A39" s="153"/>
      <c r="B39" s="151"/>
      <c r="C39" s="76"/>
      <c r="D39" s="152" t="s">
        <v>23</v>
      </c>
      <c r="E39" s="221" t="s">
        <v>54</v>
      </c>
      <c r="F39" s="264"/>
      <c r="G39" s="222"/>
      <c r="H39" s="293"/>
      <c r="I39" s="334"/>
      <c r="J39" s="27" t="s">
        <v>22</v>
      </c>
      <c r="K39" s="91">
        <v>132.4</v>
      </c>
      <c r="L39" s="91">
        <v>132.4</v>
      </c>
      <c r="M39" s="35"/>
      <c r="N39" s="203" t="s">
        <v>64</v>
      </c>
      <c r="O39" s="166">
        <v>1</v>
      </c>
    </row>
    <row r="40" spans="1:16" ht="38.25" customHeight="1">
      <c r="A40" s="153"/>
      <c r="B40" s="151"/>
      <c r="C40" s="76"/>
      <c r="D40" s="152"/>
      <c r="E40" s="221"/>
      <c r="F40" s="264"/>
      <c r="G40" s="222"/>
      <c r="H40" s="293"/>
      <c r="I40" s="72"/>
      <c r="J40" s="27" t="s">
        <v>69</v>
      </c>
      <c r="K40" s="48">
        <v>32</v>
      </c>
      <c r="L40" s="48">
        <v>32</v>
      </c>
      <c r="M40" s="35"/>
      <c r="N40" s="204" t="s">
        <v>77</v>
      </c>
      <c r="O40" s="99">
        <v>7</v>
      </c>
    </row>
    <row r="41" spans="1:16" ht="29.25" customHeight="1">
      <c r="A41" s="153"/>
      <c r="B41" s="151"/>
      <c r="C41" s="76"/>
      <c r="D41" s="152"/>
      <c r="E41" s="221"/>
      <c r="F41" s="264"/>
      <c r="G41" s="222"/>
      <c r="H41" s="293"/>
      <c r="I41" s="72"/>
      <c r="J41" s="27"/>
      <c r="K41" s="48"/>
      <c r="L41" s="48"/>
      <c r="M41" s="35"/>
      <c r="N41" s="205" t="s">
        <v>57</v>
      </c>
      <c r="O41" s="167" t="s">
        <v>61</v>
      </c>
    </row>
    <row r="42" spans="1:16" ht="29.25" customHeight="1">
      <c r="A42" s="153"/>
      <c r="B42" s="151"/>
      <c r="C42" s="76"/>
      <c r="D42" s="24"/>
      <c r="E42" s="182"/>
      <c r="F42" s="260"/>
      <c r="G42" s="85"/>
      <c r="H42" s="293"/>
      <c r="I42" s="72"/>
      <c r="J42" s="122"/>
      <c r="K42" s="47"/>
      <c r="L42" s="47"/>
      <c r="M42" s="34"/>
      <c r="N42" s="206" t="s">
        <v>51</v>
      </c>
      <c r="O42" s="184">
        <v>2</v>
      </c>
    </row>
    <row r="43" spans="1:16" ht="19.5" customHeight="1">
      <c r="A43" s="196"/>
      <c r="B43" s="195"/>
      <c r="C43" s="76"/>
      <c r="D43" s="57" t="s">
        <v>87</v>
      </c>
      <c r="E43" s="287" t="s">
        <v>89</v>
      </c>
      <c r="F43" s="263"/>
      <c r="G43" s="94"/>
      <c r="H43" s="290"/>
      <c r="I43" s="197"/>
      <c r="J43" s="27" t="s">
        <v>22</v>
      </c>
      <c r="K43" s="48">
        <v>2.4</v>
      </c>
      <c r="L43" s="48">
        <v>2.4</v>
      </c>
      <c r="M43" s="35"/>
      <c r="N43" s="212" t="s">
        <v>88</v>
      </c>
      <c r="O43" s="163"/>
    </row>
    <row r="44" spans="1:16" ht="20.25" customHeight="1">
      <c r="A44" s="196"/>
      <c r="B44" s="195"/>
      <c r="C44" s="76"/>
      <c r="D44" s="24"/>
      <c r="E44" s="288"/>
      <c r="F44" s="289"/>
      <c r="G44" s="85"/>
      <c r="H44" s="291"/>
      <c r="I44" s="198"/>
      <c r="J44" s="26"/>
      <c r="K44" s="53"/>
      <c r="L44" s="53"/>
      <c r="M44" s="210"/>
      <c r="N44" s="202"/>
      <c r="O44" s="165"/>
    </row>
    <row r="45" spans="1:16" s="23" customFormat="1" ht="16.5" customHeight="1" thickBot="1">
      <c r="A45" s="112"/>
      <c r="B45" s="113"/>
      <c r="C45" s="77"/>
      <c r="D45" s="80"/>
      <c r="E45" s="81"/>
      <c r="F45" s="82"/>
      <c r="G45" s="82"/>
      <c r="H45" s="83"/>
      <c r="I45" s="79"/>
      <c r="J45" s="68" t="s">
        <v>6</v>
      </c>
      <c r="K45" s="86">
        <f>SUM(K34:K44)</f>
        <v>229.4</v>
      </c>
      <c r="L45" s="86">
        <f>SUM(L34:L44)</f>
        <v>229.4</v>
      </c>
      <c r="M45" s="52">
        <f>SUM(M34:M44)</f>
        <v>0</v>
      </c>
      <c r="N45" s="84"/>
      <c r="O45" s="160"/>
      <c r="P45" s="73"/>
    </row>
    <row r="46" spans="1:16" ht="14.25" customHeight="1" thickBot="1">
      <c r="A46" s="114" t="s">
        <v>7</v>
      </c>
      <c r="B46" s="115" t="s">
        <v>5</v>
      </c>
      <c r="C46" s="295" t="s">
        <v>8</v>
      </c>
      <c r="D46" s="296"/>
      <c r="E46" s="296"/>
      <c r="F46" s="296"/>
      <c r="G46" s="296"/>
      <c r="H46" s="296"/>
      <c r="I46" s="296"/>
      <c r="J46" s="296"/>
      <c r="K46" s="56">
        <f>K45+K32</f>
        <v>418.5</v>
      </c>
      <c r="L46" s="56">
        <f>L45+L32</f>
        <v>418.5</v>
      </c>
      <c r="M46" s="36">
        <f>M45+M32</f>
        <v>0</v>
      </c>
      <c r="N46" s="207"/>
      <c r="O46" s="74"/>
    </row>
    <row r="47" spans="1:16" ht="14.25" customHeight="1" thickBot="1">
      <c r="A47" s="19" t="s">
        <v>7</v>
      </c>
      <c r="B47" s="265" t="s">
        <v>9</v>
      </c>
      <c r="C47" s="266"/>
      <c r="D47" s="266"/>
      <c r="E47" s="266"/>
      <c r="F47" s="266"/>
      <c r="G47" s="266"/>
      <c r="H47" s="266"/>
      <c r="I47" s="266"/>
      <c r="J47" s="266"/>
      <c r="K47" s="49">
        <f t="shared" ref="K47" si="5">K46</f>
        <v>418.5</v>
      </c>
      <c r="L47" s="49">
        <f t="shared" ref="L47:M47" si="6">L46</f>
        <v>418.5</v>
      </c>
      <c r="M47" s="37">
        <f t="shared" si="6"/>
        <v>0</v>
      </c>
      <c r="N47" s="141"/>
      <c r="O47" s="43"/>
    </row>
    <row r="48" spans="1:16" ht="14.25" customHeight="1" thickBot="1">
      <c r="A48" s="15" t="s">
        <v>5</v>
      </c>
      <c r="B48" s="304" t="s">
        <v>17</v>
      </c>
      <c r="C48" s="305"/>
      <c r="D48" s="305"/>
      <c r="E48" s="305"/>
      <c r="F48" s="305"/>
      <c r="G48" s="305"/>
      <c r="H48" s="305"/>
      <c r="I48" s="305"/>
      <c r="J48" s="305"/>
      <c r="K48" s="50">
        <f>K47+K25</f>
        <v>619.6</v>
      </c>
      <c r="L48" s="50">
        <f>L47+L25</f>
        <v>619.6</v>
      </c>
      <c r="M48" s="211">
        <f>M47+M25</f>
        <v>0</v>
      </c>
      <c r="N48" s="208"/>
      <c r="O48" s="45"/>
    </row>
    <row r="49" spans="1:28" s="10" customFormat="1" ht="17.25" customHeight="1">
      <c r="A49" s="306" t="s">
        <v>100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3"/>
      <c r="O49" s="373"/>
    </row>
    <row r="50" spans="1:28" s="9" customFormat="1" ht="17.25" customHeight="1">
      <c r="A50" s="370" t="s">
        <v>99</v>
      </c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</row>
    <row r="51" spans="1:28" s="9" customFormat="1" ht="17.25" customHeight="1">
      <c r="A51" s="193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28" s="9" customFormat="1" ht="17.25" customHeight="1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28" s="10" customFormat="1" ht="14.25" customHeight="1" thickBot="1">
      <c r="A53" s="303" t="s">
        <v>13</v>
      </c>
      <c r="B53" s="303"/>
      <c r="C53" s="303"/>
      <c r="D53" s="303"/>
      <c r="E53" s="303"/>
      <c r="F53" s="303"/>
      <c r="G53" s="303"/>
      <c r="H53" s="303"/>
      <c r="I53" s="303"/>
      <c r="J53" s="303"/>
      <c r="K53" s="67"/>
      <c r="L53" s="67"/>
      <c r="M53" s="67"/>
      <c r="N53" s="2"/>
      <c r="O53" s="2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73.5" customHeight="1" thickBot="1">
      <c r="A54" s="297" t="s">
        <v>10</v>
      </c>
      <c r="B54" s="298"/>
      <c r="C54" s="298"/>
      <c r="D54" s="298"/>
      <c r="E54" s="298"/>
      <c r="F54" s="298"/>
      <c r="G54" s="298"/>
      <c r="H54" s="298"/>
      <c r="I54" s="298"/>
      <c r="J54" s="299"/>
      <c r="K54" s="70" t="s">
        <v>81</v>
      </c>
      <c r="L54" s="70" t="s">
        <v>85</v>
      </c>
      <c r="M54" s="70" t="s">
        <v>84</v>
      </c>
      <c r="N54" s="38"/>
    </row>
    <row r="55" spans="1:28" ht="16.5" customHeight="1">
      <c r="A55" s="300" t="s">
        <v>14</v>
      </c>
      <c r="B55" s="301"/>
      <c r="C55" s="301"/>
      <c r="D55" s="301"/>
      <c r="E55" s="301"/>
      <c r="F55" s="301"/>
      <c r="G55" s="301"/>
      <c r="H55" s="301"/>
      <c r="I55" s="301"/>
      <c r="J55" s="302"/>
      <c r="K55" s="30">
        <f>SUM(K56:K57)+K58</f>
        <v>598</v>
      </c>
      <c r="L55" s="30">
        <f>SUM(L56:L57)+L58</f>
        <v>598</v>
      </c>
      <c r="M55" s="30">
        <f>SUM(M56:M57)+M58</f>
        <v>0</v>
      </c>
    </row>
    <row r="56" spans="1:28" ht="14.25" customHeight="1">
      <c r="A56" s="308" t="s">
        <v>19</v>
      </c>
      <c r="B56" s="309"/>
      <c r="C56" s="309"/>
      <c r="D56" s="309"/>
      <c r="E56" s="309"/>
      <c r="F56" s="309"/>
      <c r="G56" s="309"/>
      <c r="H56" s="309"/>
      <c r="I56" s="309"/>
      <c r="J56" s="310"/>
      <c r="K56" s="31">
        <f>SUMIF(J11:J48,"SB",K11:K48)</f>
        <v>454.5</v>
      </c>
      <c r="L56" s="31">
        <f>SUMIF(J11:J48,"SB",L11:L48)</f>
        <v>454.5</v>
      </c>
      <c r="M56" s="31">
        <f>SUMIF(K11:K48,"SB",M11:M48)</f>
        <v>0</v>
      </c>
    </row>
    <row r="57" spans="1:28" ht="14.25" customHeight="1">
      <c r="A57" s="320" t="s">
        <v>20</v>
      </c>
      <c r="B57" s="321"/>
      <c r="C57" s="321"/>
      <c r="D57" s="321"/>
      <c r="E57" s="321"/>
      <c r="F57" s="321"/>
      <c r="G57" s="321"/>
      <c r="H57" s="321"/>
      <c r="I57" s="321"/>
      <c r="J57" s="322"/>
      <c r="K57" s="31">
        <f>SUMIF(J20:J48,"SB(P)",K20:K48)</f>
        <v>0</v>
      </c>
      <c r="L57" s="31">
        <f>SUMIF(J20:J48,"SB(P)",L20:L48)</f>
        <v>0</v>
      </c>
      <c r="M57" s="31">
        <f>SUMIF(K20:K48,"SB(P)",M20:M48)</f>
        <v>0</v>
      </c>
      <c r="N57" s="38"/>
    </row>
    <row r="58" spans="1:28" ht="14.25" customHeight="1">
      <c r="A58" s="323" t="s">
        <v>69</v>
      </c>
      <c r="B58" s="324"/>
      <c r="C58" s="324"/>
      <c r="D58" s="324"/>
      <c r="E58" s="324"/>
      <c r="F58" s="324"/>
      <c r="G58" s="324"/>
      <c r="H58" s="324"/>
      <c r="I58" s="324"/>
      <c r="J58" s="325"/>
      <c r="K58" s="116">
        <f>SUMIF(J11:J48,"SB(L)",K11:K48)</f>
        <v>143.5</v>
      </c>
      <c r="L58" s="116">
        <f>SUMIF(J11:J48,"SB(L)",L11:L48)</f>
        <v>143.5</v>
      </c>
      <c r="M58" s="116">
        <f>SUMIF(J11:J48,"SB(L)",M11:M48)</f>
        <v>0</v>
      </c>
      <c r="N58" s="38"/>
    </row>
    <row r="59" spans="1:28" ht="14.25" customHeight="1">
      <c r="A59" s="314" t="s">
        <v>15</v>
      </c>
      <c r="B59" s="315"/>
      <c r="C59" s="315"/>
      <c r="D59" s="315"/>
      <c r="E59" s="315"/>
      <c r="F59" s="315"/>
      <c r="G59" s="315"/>
      <c r="H59" s="315"/>
      <c r="I59" s="315"/>
      <c r="J59" s="316"/>
      <c r="K59" s="32">
        <f>SUM(K60:K62)</f>
        <v>21.6</v>
      </c>
      <c r="L59" s="32">
        <f>SUM(L60:L62)</f>
        <v>21.6</v>
      </c>
      <c r="M59" s="32">
        <f>SUM(M60:M62)</f>
        <v>0</v>
      </c>
    </row>
    <row r="60" spans="1:28" ht="14.25" customHeight="1">
      <c r="A60" s="317" t="s">
        <v>21</v>
      </c>
      <c r="B60" s="318"/>
      <c r="C60" s="318"/>
      <c r="D60" s="318"/>
      <c r="E60" s="318"/>
      <c r="F60" s="318"/>
      <c r="G60" s="318"/>
      <c r="H60" s="318"/>
      <c r="I60" s="318"/>
      <c r="J60" s="319"/>
      <c r="K60" s="31">
        <f>SUMIF(J20:J48,"ES",K20:K48)</f>
        <v>0</v>
      </c>
      <c r="L60" s="31">
        <f>SUMIF(J20:J48,"ES",L20:L48)</f>
        <v>0</v>
      </c>
      <c r="M60" s="31">
        <f>SUMIF(J20:J48,"ES",M20:M48)</f>
        <v>0</v>
      </c>
    </row>
    <row r="61" spans="1:28" ht="14.25" customHeight="1">
      <c r="A61" s="317" t="s">
        <v>37</v>
      </c>
      <c r="B61" s="318"/>
      <c r="C61" s="318"/>
      <c r="D61" s="318"/>
      <c r="E61" s="318"/>
      <c r="F61" s="318"/>
      <c r="G61" s="318"/>
      <c r="H61" s="318"/>
      <c r="I61" s="318"/>
      <c r="J61" s="319"/>
      <c r="K61" s="31">
        <f>SUMIF(J20:J48,"KVJUD",K20:K48)</f>
        <v>0</v>
      </c>
      <c r="L61" s="31">
        <f>SUMIF(J20:J48,"KVJUD",L20:L48)</f>
        <v>0</v>
      </c>
      <c r="M61" s="31">
        <f>SUMIF(J20:J48,"KVJUD",M20:M48)</f>
        <v>0</v>
      </c>
    </row>
    <row r="62" spans="1:28" ht="14.25" customHeight="1">
      <c r="A62" s="317" t="s">
        <v>36</v>
      </c>
      <c r="B62" s="318"/>
      <c r="C62" s="318"/>
      <c r="D62" s="318"/>
      <c r="E62" s="318"/>
      <c r="F62" s="318"/>
      <c r="G62" s="318"/>
      <c r="H62" s="318"/>
      <c r="I62" s="318"/>
      <c r="J62" s="319"/>
      <c r="K62" s="31">
        <f>SUMIF(J20:J48,"KT",K20:K48)</f>
        <v>21.6</v>
      </c>
      <c r="L62" s="31">
        <f>SUMIF(J20:J48,"KT",L20:L48)</f>
        <v>21.6</v>
      </c>
      <c r="M62" s="31">
        <f>SUMIF(J20:J48,"KT",M20:M48)</f>
        <v>0</v>
      </c>
    </row>
    <row r="63" spans="1:28" ht="17.25" customHeight="1" thickBot="1">
      <c r="A63" s="311" t="s">
        <v>16</v>
      </c>
      <c r="B63" s="312"/>
      <c r="C63" s="312"/>
      <c r="D63" s="312"/>
      <c r="E63" s="312"/>
      <c r="F63" s="312"/>
      <c r="G63" s="312"/>
      <c r="H63" s="312"/>
      <c r="I63" s="312"/>
      <c r="J63" s="313"/>
      <c r="K63" s="33">
        <f>SUM(K55,K59)</f>
        <v>619.6</v>
      </c>
      <c r="L63" s="33">
        <f>SUM(L55,L59)</f>
        <v>619.6</v>
      </c>
      <c r="M63" s="33">
        <f>SUM(M55,M59)</f>
        <v>0</v>
      </c>
    </row>
    <row r="64" spans="1:28">
      <c r="K64" s="22"/>
      <c r="L64" s="22"/>
      <c r="M64" s="22"/>
    </row>
    <row r="67" spans="1:15">
      <c r="A67" s="3"/>
      <c r="B67" s="3"/>
      <c r="C67" s="3"/>
      <c r="D67" s="3"/>
      <c r="E67" s="3"/>
      <c r="F67" s="3"/>
      <c r="G67" s="3"/>
      <c r="H67" s="3"/>
      <c r="I67" s="3"/>
      <c r="J67" s="3"/>
      <c r="N67" s="3"/>
      <c r="O67" s="3"/>
    </row>
  </sheetData>
  <mergeCells count="85">
    <mergeCell ref="H43:H44"/>
    <mergeCell ref="C13:N13"/>
    <mergeCell ref="E15:E16"/>
    <mergeCell ref="F15:F16"/>
    <mergeCell ref="I20:I22"/>
    <mergeCell ref="C24:J24"/>
    <mergeCell ref="B25:J25"/>
    <mergeCell ref="B26:N26"/>
    <mergeCell ref="C27:N27"/>
    <mergeCell ref="F20:F22"/>
    <mergeCell ref="G20:G22"/>
    <mergeCell ref="H20:H22"/>
    <mergeCell ref="I15:I17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28:A29"/>
    <mergeCell ref="B28:B29"/>
    <mergeCell ref="C28:C29"/>
    <mergeCell ref="F28:F29"/>
    <mergeCell ref="G28:G29"/>
    <mergeCell ref="A53:J53"/>
    <mergeCell ref="A54:J54"/>
    <mergeCell ref="F33:F36"/>
    <mergeCell ref="E34:E36"/>
    <mergeCell ref="H34:H36"/>
    <mergeCell ref="I34:I39"/>
    <mergeCell ref="E37:E38"/>
    <mergeCell ref="F37:F38"/>
    <mergeCell ref="H37:H38"/>
    <mergeCell ref="F39:F42"/>
    <mergeCell ref="H39:H42"/>
    <mergeCell ref="A50:O50"/>
    <mergeCell ref="B48:J48"/>
    <mergeCell ref="A49:O49"/>
    <mergeCell ref="E43:E44"/>
    <mergeCell ref="F43:F44"/>
    <mergeCell ref="A61:J61"/>
    <mergeCell ref="A62:J62"/>
    <mergeCell ref="A63:J63"/>
    <mergeCell ref="A55:J55"/>
    <mergeCell ref="A56:J56"/>
    <mergeCell ref="A57:J57"/>
    <mergeCell ref="A58:J58"/>
    <mergeCell ref="A59:J59"/>
    <mergeCell ref="A60:J60"/>
    <mergeCell ref="N1:O1"/>
    <mergeCell ref="E3:N3"/>
    <mergeCell ref="E4:N4"/>
    <mergeCell ref="E5:N5"/>
    <mergeCell ref="A7:A9"/>
    <mergeCell ref="B7:B9"/>
    <mergeCell ref="C7:C9"/>
    <mergeCell ref="D7:D9"/>
    <mergeCell ref="E7:E9"/>
    <mergeCell ref="F7:F9"/>
    <mergeCell ref="M7:M9"/>
    <mergeCell ref="N7:O7"/>
    <mergeCell ref="N8:N9"/>
    <mergeCell ref="G7:G9"/>
    <mergeCell ref="H7:H9"/>
    <mergeCell ref="I7:I9"/>
    <mergeCell ref="J7:J9"/>
    <mergeCell ref="K7:K9"/>
    <mergeCell ref="L7:L9"/>
    <mergeCell ref="C46:J46"/>
    <mergeCell ref="B47:J47"/>
    <mergeCell ref="H28:H29"/>
    <mergeCell ref="I28:I29"/>
    <mergeCell ref="E30:E31"/>
    <mergeCell ref="F30:F31"/>
    <mergeCell ref="H30:H31"/>
    <mergeCell ref="F17:F19"/>
    <mergeCell ref="G17:G19"/>
    <mergeCell ref="H17:H19"/>
    <mergeCell ref="A10:N10"/>
    <mergeCell ref="A11:N11"/>
    <mergeCell ref="B12:N12"/>
  </mergeCells>
  <printOptions horizontalCentered="1"/>
  <pageMargins left="0.59055118110236227" right="0.19685039370078741" top="0.39370078740157483" bottom="0.19685039370078741" header="0" footer="0"/>
  <pageSetup paperSize="9" scale="7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2018 MVP</vt:lpstr>
      <vt:lpstr>Lyginamasis variantas</vt:lpstr>
      <vt:lpstr>'2018 MVP'!Print_Area</vt:lpstr>
      <vt:lpstr>'Lyginamasis variantas'!Print_Area</vt:lpstr>
      <vt:lpstr>'2018 MVP'!Print_Titles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2018-02-22T14:15:55Z</cp:lastPrinted>
  <dcterms:created xsi:type="dcterms:W3CDTF">2007-07-27T10:32:34Z</dcterms:created>
  <dcterms:modified xsi:type="dcterms:W3CDTF">2018-11-06T09:34:55Z</dcterms:modified>
</cp:coreProperties>
</file>