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LUOSNIS\Kmsa\Strateginio planavimo skyrius\SVP PLANAI\2019-2021 SVP\SPRENDIMO PROJEKTAS\SENIŪNAIČIAMS\"/>
    </mc:Choice>
  </mc:AlternateContent>
  <bookViews>
    <workbookView xWindow="0" yWindow="0" windowWidth="28800" windowHeight="12300" tabRatio="723"/>
  </bookViews>
  <sheets>
    <sheet name="10 programa" sheetId="48" r:id="rId1"/>
  </sheets>
  <definedNames>
    <definedName name="_xlnm.Print_Area" localSheetId="0">'10 programa'!$A$1:$P$233</definedName>
    <definedName name="_xlnm.Print_Titles" localSheetId="0">'10 programa'!$6:$8</definedName>
  </definedNames>
  <calcPr calcId="162913"/>
</workbook>
</file>

<file path=xl/calcChain.xml><?xml version="1.0" encoding="utf-8"?>
<calcChain xmlns="http://schemas.openxmlformats.org/spreadsheetml/2006/main">
  <c r="K131" i="48" l="1"/>
  <c r="L131" i="48"/>
  <c r="L106" i="48" l="1"/>
  <c r="K106" i="48"/>
  <c r="J107" i="48"/>
  <c r="L146" i="48"/>
  <c r="J132" i="48"/>
  <c r="J214" i="48" l="1"/>
  <c r="L202" i="48"/>
  <c r="L214" i="48" s="1"/>
  <c r="K202" i="48"/>
  <c r="K214" i="48" s="1"/>
  <c r="J195" i="48"/>
  <c r="L178" i="48"/>
  <c r="L195" i="48" s="1"/>
  <c r="K178" i="48"/>
  <c r="K195" i="48" s="1"/>
  <c r="J174" i="48"/>
  <c r="L172" i="48"/>
  <c r="L174" i="48" s="1"/>
  <c r="K162" i="48"/>
  <c r="L162" i="48"/>
  <c r="J162" i="48"/>
  <c r="L149" i="48"/>
  <c r="L154" i="48" s="1"/>
  <c r="K149" i="48"/>
  <c r="K147" i="48"/>
  <c r="J148" i="48"/>
  <c r="J147" i="48"/>
  <c r="K146" i="48"/>
  <c r="J146" i="48"/>
  <c r="K154" i="48" l="1"/>
  <c r="J154" i="48"/>
  <c r="J130" i="48"/>
  <c r="J79" i="48" l="1"/>
  <c r="L17" i="48"/>
  <c r="L16" i="48"/>
  <c r="L229" i="48" l="1"/>
  <c r="K229" i="48"/>
  <c r="J229" i="48"/>
  <c r="L227" i="48"/>
  <c r="K227" i="48"/>
  <c r="K226" i="48"/>
  <c r="J226" i="48"/>
  <c r="J224" i="48"/>
  <c r="L222" i="48"/>
  <c r="K222" i="48"/>
  <c r="J222" i="48"/>
  <c r="J200" i="48"/>
  <c r="L197" i="48"/>
  <c r="K197" i="48"/>
  <c r="J197" i="48"/>
  <c r="P186" i="48"/>
  <c r="P183" i="48"/>
  <c r="P181" i="48"/>
  <c r="L175" i="48"/>
  <c r="K172" i="48"/>
  <c r="K174" i="48" s="1"/>
  <c r="K166" i="48"/>
  <c r="J166" i="48"/>
  <c r="J175" i="48" s="1"/>
  <c r="K224" i="48"/>
  <c r="J227" i="48"/>
  <c r="L105" i="48"/>
  <c r="K105" i="48"/>
  <c r="J105" i="48"/>
  <c r="L98" i="48"/>
  <c r="K98" i="48"/>
  <c r="J98" i="48"/>
  <c r="L96" i="48"/>
  <c r="K96" i="48"/>
  <c r="L94" i="48"/>
  <c r="K94" i="48"/>
  <c r="J94" i="48"/>
  <c r="L92" i="48"/>
  <c r="K92" i="48"/>
  <c r="J92" i="48"/>
  <c r="L89" i="48"/>
  <c r="K89" i="48"/>
  <c r="J89" i="48"/>
  <c r="L87" i="48"/>
  <c r="K87" i="48"/>
  <c r="J87" i="48"/>
  <c r="J85" i="48"/>
  <c r="L82" i="48"/>
  <c r="K82" i="48"/>
  <c r="K81" i="48"/>
  <c r="P38" i="48"/>
  <c r="O38" i="48"/>
  <c r="N38" i="48"/>
  <c r="J225" i="48"/>
  <c r="J215" i="48" l="1"/>
  <c r="K175" i="48"/>
  <c r="J228" i="48"/>
  <c r="L228" i="48"/>
  <c r="K228" i="48"/>
  <c r="K221" i="48"/>
  <c r="K215" i="48"/>
  <c r="K225" i="48"/>
  <c r="K130" i="48"/>
  <c r="J163" i="48"/>
  <c r="J221" i="48"/>
  <c r="L224" i="48"/>
  <c r="L130" i="48"/>
  <c r="L163" i="48" s="1"/>
  <c r="L215" i="48"/>
  <c r="K85" i="48"/>
  <c r="K223" i="48"/>
  <c r="L223" i="48"/>
  <c r="K79" i="48"/>
  <c r="L226" i="48" s="1"/>
  <c r="J223" i="48"/>
  <c r="J99" i="48"/>
  <c r="L81" i="48"/>
  <c r="L85" i="48" s="1"/>
  <c r="K163" i="48" l="1"/>
  <c r="K216" i="48" s="1"/>
  <c r="L225" i="48"/>
  <c r="K99" i="48"/>
  <c r="K100" i="48" s="1"/>
  <c r="J220" i="48"/>
  <c r="J230" i="48" s="1"/>
  <c r="J100" i="48"/>
  <c r="K220" i="48"/>
  <c r="K230" i="48" s="1"/>
  <c r="L216" i="48"/>
  <c r="J216" i="48"/>
  <c r="L79" i="48"/>
  <c r="L99" i="48" s="1"/>
  <c r="L100" i="48" s="1"/>
  <c r="L221" i="48"/>
  <c r="J217" i="48" l="1"/>
  <c r="L220" i="48"/>
  <c r="L230" i="48" s="1"/>
  <c r="K217" i="48"/>
  <c r="L217" i="48"/>
</calcChain>
</file>

<file path=xl/comments1.xml><?xml version="1.0" encoding="utf-8"?>
<comments xmlns="http://schemas.openxmlformats.org/spreadsheetml/2006/main">
  <authors>
    <author>Snieguole Kacerauskaite</author>
    <author>Inga Mikalauskiene</author>
  </authors>
  <commentList>
    <comment ref="N22" authorId="0" shapeId="0">
      <text>
        <r>
          <rPr>
            <sz val="9"/>
            <color indexed="81"/>
            <rFont val="Tahoma"/>
            <family val="2"/>
            <charset val="186"/>
          </rPr>
          <t>VšĮ: Mažųjų pasaulis, Jūros žvaigždutė, Pasakėlė, Vaikų giraitė, Saulė ir mėnulis, Laimingų vaikų pilis, Niektauza</t>
        </r>
      </text>
    </comment>
    <comment ref="G67" authorId="0" shapeId="0">
      <text>
        <r>
          <rPr>
            <sz val="9"/>
            <color indexed="81"/>
            <rFont val="Tahoma"/>
            <family val="2"/>
            <charset val="186"/>
          </rPr>
          <t>"Diegti ir plėtoti nuotolinį mokymą užtikrinant nuosekliojo ir nepertraukiamo mokymosi galimybes pagal bendrojo ugdymo programas"</t>
        </r>
      </text>
    </comment>
    <comment ref="G90" authorId="0" shapeId="0">
      <text>
        <r>
          <rPr>
            <sz val="9"/>
            <color indexed="81"/>
            <rFont val="Tahoma"/>
            <family val="2"/>
            <charset val="186"/>
          </rPr>
          <t>"Didinti švietimo ir kitų paslaugų mokiniui prieinamumą ir kompleksiškumą diegiant e. paslaugas"</t>
        </r>
      </text>
    </comment>
    <comment ref="F97" authorId="0" shapeId="0">
      <text>
        <r>
          <rPr>
            <sz val="9"/>
            <color indexed="81"/>
            <rFont val="Tahoma"/>
            <family val="2"/>
            <charset val="186"/>
          </rPr>
          <t>Bus draudžiami vaikai</t>
        </r>
      </text>
    </comment>
    <comment ref="F119" authorId="0" shapeId="0">
      <text>
        <r>
          <rPr>
            <sz val="9"/>
            <color indexed="81"/>
            <rFont val="Tahoma"/>
            <family val="2"/>
            <charset val="186"/>
          </rPr>
          <t xml:space="preserve">planuojama imti paskolą iš VIPA
</t>
        </r>
      </text>
    </comment>
    <comment ref="N124" authorId="0" shapeId="0">
      <text>
        <r>
          <rPr>
            <sz val="9"/>
            <color indexed="81"/>
            <rFont val="Tahoma"/>
            <family val="2"/>
            <charset val="186"/>
          </rPr>
          <t xml:space="preserve">Verdenės progimnazija (377,2 t.€)
Simono Dacho progimnazija (250 t.€)
</t>
        </r>
        <r>
          <rPr>
            <u/>
            <sz val="9"/>
            <color indexed="81"/>
            <rFont val="Tahoma"/>
            <family val="2"/>
            <charset val="186"/>
          </rPr>
          <t>„Vyturio“ progimnazija (123 t.€)</t>
        </r>
        <r>
          <rPr>
            <sz val="9"/>
            <color indexed="81"/>
            <rFont val="Tahoma"/>
            <family val="2"/>
            <charset val="186"/>
          </rPr>
          <t xml:space="preserve">
Iš viso: 750,2 t. €</t>
        </r>
      </text>
    </comment>
    <comment ref="O124" authorId="0" shapeId="0">
      <text>
        <r>
          <rPr>
            <sz val="9"/>
            <color indexed="81"/>
            <rFont val="Tahoma"/>
            <family val="2"/>
            <charset val="186"/>
          </rPr>
          <t xml:space="preserve">Vitės pagrindinė mokykla - 600 t. € (tech.projektą darys KLASCO) 
</t>
        </r>
        <r>
          <rPr>
            <u/>
            <sz val="9"/>
            <color indexed="81"/>
            <rFont val="Tahoma"/>
            <family val="2"/>
            <charset val="186"/>
          </rPr>
          <t>Maksimo Gorkio progimnazija - 270 t. Eur</t>
        </r>
        <r>
          <rPr>
            <sz val="9"/>
            <color indexed="81"/>
            <rFont val="Tahoma"/>
            <family val="2"/>
            <charset val="186"/>
          </rPr>
          <t xml:space="preserve"> 
Iš viso: 870 tūkst. Eur</t>
        </r>
      </text>
    </comment>
    <comment ref="P124" authorId="0" shapeId="0">
      <text>
        <r>
          <rPr>
            <sz val="9"/>
            <color indexed="81"/>
            <rFont val="Tahoma"/>
            <family val="2"/>
            <charset val="186"/>
          </rPr>
          <t>Sendvario progimnazija - 520  t. €
H. Zudermano</t>
        </r>
        <r>
          <rPr>
            <u/>
            <sz val="9"/>
            <color indexed="81"/>
            <rFont val="Tahoma"/>
            <family val="2"/>
            <charset val="186"/>
          </rPr>
          <t xml:space="preserve"> gimnazija - 670  t. €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>Iš viso: 1190 tūkst. Eur</t>
        </r>
      </text>
    </comment>
    <comment ref="N125" authorId="0" shapeId="0">
      <text>
        <r>
          <rPr>
            <sz val="9"/>
            <color indexed="81"/>
            <rFont val="Tahoma"/>
            <family val="2"/>
            <charset val="186"/>
          </rPr>
          <t xml:space="preserve">H. Zudermano gimnazijoje - 20 tūkst. Eur, 
</t>
        </r>
      </text>
    </comment>
    <comment ref="O125" authorId="0" shapeId="0">
      <text>
        <r>
          <rPr>
            <sz val="9"/>
            <color indexed="81"/>
            <rFont val="Tahoma"/>
            <family val="2"/>
            <charset val="186"/>
          </rPr>
          <t>Sendvario progimnazija</t>
        </r>
      </text>
    </comment>
    <comment ref="F137" authorId="0" shapeId="0">
      <text>
        <r>
          <rPr>
            <sz val="9"/>
            <color indexed="81"/>
            <rFont val="Tahoma"/>
            <family val="2"/>
            <charset val="186"/>
          </rPr>
          <t>Buvęs pavadinimas "BĮ Klaipėdos lopšelio-darželio „Svirpliukas“ (Liepų g. 43A) pastato energinio efektyvumo didinimas" pakeistas, atsižvelgiant į pasirašomą ES finansavimo sutartį</t>
        </r>
      </text>
    </comment>
    <comment ref="N140" authorId="0" shapeId="0">
      <text>
        <r>
          <rPr>
            <sz val="9"/>
            <color indexed="81"/>
            <rFont val="Tahoma"/>
            <family val="2"/>
            <charset val="186"/>
          </rPr>
          <t xml:space="preserve">m/d "Saulutė" ir l/d "Vėrinėlis"
</t>
        </r>
      </text>
    </comment>
    <comment ref="F180" authorId="0" shapeId="0">
      <text>
        <r>
          <rPr>
            <sz val="9"/>
            <color indexed="81"/>
            <rFont val="Tahoma"/>
            <family val="2"/>
            <charset val="186"/>
          </rPr>
          <t xml:space="preserve">2018 m. – l.-d. „Berželis“, „Kregždutė“, „Ąžuoliukas“, „Aitvarėlis“, „Žemuogėlė“,  „Nykštukas“, „Žilvitis“, „Pumpurėlis“, „Pagrandukas“, „Eglutė“, Klaipėdos karalienės Luizės jaunimo centras, 3–6 švietimo įstaigų buitinių tinklų remontas
</t>
        </r>
      </text>
    </comment>
    <comment ref="F189" authorId="0" shapeId="0">
      <text>
        <r>
          <rPr>
            <sz val="9"/>
            <color indexed="81"/>
            <rFont val="Tahoma"/>
            <family val="2"/>
            <charset val="186"/>
          </rPr>
          <t xml:space="preserve">2017 m. – „Varpo“ gimnazijos aktų salės ir bibliotekos remontas, 2018 m. – Sendvario progimnazijos bendro naudojimo koridorių remontas </t>
        </r>
      </text>
    </comment>
    <comment ref="N191" authorId="1" shapeId="0">
      <text>
        <r>
          <rPr>
            <sz val="9"/>
            <color indexed="81"/>
            <rFont val="Tahoma"/>
            <family val="2"/>
            <charset val="186"/>
          </rPr>
          <t>2019 m. - l/d "Ąžuoliukas", "Žuvėdra", "Radastėlė", "Žemuogėlė", "Linelis", "Šermukšnėlė", "Traukinukas", "Versmė", RUC, Gedminų prog., H. Zudermano gimnazija, klubas "Žuvėdra".</t>
        </r>
      </text>
    </comment>
    <comment ref="F192" authorId="0" shapeId="0">
      <text>
        <r>
          <rPr>
            <sz val="9"/>
            <color indexed="81"/>
            <rFont val="Tahoma"/>
            <family val="2"/>
            <charset val="186"/>
          </rPr>
          <t xml:space="preserve">2018 m. – „Žaliakalnio“ gimnazijos, l.-d. „Pingvinukas“ ir „Radastėlė“
</t>
        </r>
      </text>
    </comment>
    <comment ref="G192" authorId="0" shapeId="0">
      <text>
        <r>
          <rPr>
            <sz val="9"/>
            <color indexed="81"/>
            <rFont val="Tahoma"/>
            <family val="2"/>
            <charset val="186"/>
          </rPr>
          <t>"Kompleksiškai sutvarkyti bendrojo ugdymo mokyklų ir ikimokyklinio ugdymo įstaigų teritorijas"</t>
        </r>
      </text>
    </comment>
    <comment ref="N193" authorId="1" shapeId="0">
      <text>
        <r>
          <rPr>
            <sz val="9"/>
            <color indexed="81"/>
            <rFont val="Tahoma"/>
            <family val="2"/>
            <charset val="186"/>
          </rPr>
          <t xml:space="preserve">2019 m. - "Aitvaro", Vydūno gimnazijos lauko nuotekų tinklų remontas ir "Žaliakalnio" gimnazijos paviršinių ir buitinių nuotekų tinklų statybos darbai </t>
        </r>
      </text>
    </comment>
    <comment ref="N211" authorId="0" shapeId="0">
      <text>
        <r>
          <rPr>
            <sz val="9"/>
            <color indexed="81"/>
            <rFont val="Tahoma"/>
            <family val="2"/>
            <charset val="186"/>
          </rPr>
          <t xml:space="preserve">l/d „Ąžuoliukas“ ir „Verdenės“ progimnazijos
</t>
        </r>
      </text>
    </comment>
    <comment ref="O211" authorId="0" shapeId="0">
      <text>
        <r>
          <rPr>
            <sz val="9"/>
            <color indexed="81"/>
            <rFont val="Tahoma"/>
            <family val="2"/>
            <charset val="186"/>
          </rPr>
          <t xml:space="preserve">lopšeliuose-darželiuose „Aitvarėlis“ ir "Versmė"
</t>
        </r>
      </text>
    </comment>
  </commentList>
</comments>
</file>

<file path=xl/sharedStrings.xml><?xml version="1.0" encoding="utf-8"?>
<sst xmlns="http://schemas.openxmlformats.org/spreadsheetml/2006/main" count="489" uniqueCount="260">
  <si>
    <t>Finansavimo šaltinių suvestinė</t>
  </si>
  <si>
    <t>Finansavimo šaltiniai</t>
  </si>
  <si>
    <t>I</t>
  </si>
  <si>
    <t>LRVB</t>
  </si>
  <si>
    <t>10</t>
  </si>
  <si>
    <t>Iš viso tikslui:</t>
  </si>
  <si>
    <t>Iš viso programai:</t>
  </si>
  <si>
    <t>Programos tikslo kodas</t>
  </si>
  <si>
    <t>Uždavinio kodas</t>
  </si>
  <si>
    <t>Priemonės kodas</t>
  </si>
  <si>
    <t>Priemonės požymis</t>
  </si>
  <si>
    <t>Asignavimų valdytojo kodas</t>
  </si>
  <si>
    <t>Finansavimo šaltinis</t>
  </si>
  <si>
    <t>01</t>
  </si>
  <si>
    <t>SB</t>
  </si>
  <si>
    <t>Iš viso:</t>
  </si>
  <si>
    <t>02</t>
  </si>
  <si>
    <t>SB(VB)</t>
  </si>
  <si>
    <t>03</t>
  </si>
  <si>
    <t>Iš viso uždaviniui:</t>
  </si>
  <si>
    <t>04</t>
  </si>
  <si>
    <t>05</t>
  </si>
  <si>
    <t>Pavadinimas</t>
  </si>
  <si>
    <t>SAVIVALDYBĖS  LĖŠOS, IŠ VISO:</t>
  </si>
  <si>
    <t>KITI ŠALTINIAI, IŠ VISO:</t>
  </si>
  <si>
    <t>IŠ VISO: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</si>
  <si>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</si>
  <si>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</si>
  <si>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t>UGDYMO PROCESO UŽTIKRINIMO PROGRAMOS (NR. 10)</t>
  </si>
  <si>
    <t>10 Ugdymo proceso užtikrinimo programa</t>
  </si>
  <si>
    <r>
      <t xml:space="preserve">Pajamų įmokos už paslaugas </t>
    </r>
    <r>
      <rPr>
        <b/>
        <sz val="10"/>
        <rFont val="Times New Roman"/>
        <family val="1"/>
      </rPr>
      <t>SB(SP)</t>
    </r>
  </si>
  <si>
    <t>Renovuoti ugdymo įstaigų pastatus ir patalpas</t>
  </si>
  <si>
    <t>Organizuoti materialinį, ūkinį ir techninį ugdymo įstaigų aptarnavimą</t>
  </si>
  <si>
    <t>Ugdymo įstaigų ūkinio aptarnavimo organizavimas:</t>
  </si>
  <si>
    <t>Užtikrinti kokybišką ugdymo proceso organizavimą</t>
  </si>
  <si>
    <t>Gerinti ugdymo sąlygas ir aplinką</t>
  </si>
  <si>
    <t>Ryšių kabelių kanalų nuoma</t>
  </si>
  <si>
    <t>Šilumos ir karšto vandens tiekimo sistemų renovacija ir remontas</t>
  </si>
  <si>
    <t>Švietimo įstaigų pastatų apsauga</t>
  </si>
  <si>
    <t>Priešgaisrinių reikalavimų vykdymas švietimo įstaigose</t>
  </si>
  <si>
    <t>Kabelio tinklo ilgis, km</t>
  </si>
  <si>
    <t>SB(SP)</t>
  </si>
  <si>
    <t>Veiklos organizavimo užtikrinimas švietimo įstaigose:</t>
  </si>
  <si>
    <t>1.4.1.9.</t>
  </si>
  <si>
    <t>1.4.3.3.</t>
  </si>
  <si>
    <t>1.4.1.8.</t>
  </si>
  <si>
    <t>1.4.3.5.</t>
  </si>
  <si>
    <t>Švietimo įstaigų sanitarinių patalpų remontas</t>
  </si>
  <si>
    <r>
      <t xml:space="preserve">BĮ Klaipėdos pedagoginės psichologinės tarnybos </t>
    </r>
    <r>
      <rPr>
        <sz val="10"/>
        <rFont val="Times New Roman"/>
        <family val="1"/>
        <charset val="186"/>
      </rPr>
      <t>veiklos užtikrinimas</t>
    </r>
  </si>
  <si>
    <t>Iš viso priemonei:</t>
  </si>
  <si>
    <t xml:space="preserve"> TIKSLŲ, UŽDAVINIŲ, PRIEMONIŲ, PRIEMONIŲ IŠLAIDŲ IR PRODUKTO KRITERIJŲ SUVESTINĖ</t>
  </si>
  <si>
    <t>Parengtas techninis projektas, vnt.</t>
  </si>
  <si>
    <t>Vasaros poilsio organizavimas</t>
  </si>
  <si>
    <t xml:space="preserve">Brandos egzaminų administravimas </t>
  </si>
  <si>
    <t>Planas</t>
  </si>
  <si>
    <t>Švietimo įstaigų elektros instaliacijos remontas</t>
  </si>
  <si>
    <t xml:space="preserve">Parengtas techninis projektas, vnt.  </t>
  </si>
  <si>
    <t>Atlikta statybos darbų, proc.</t>
  </si>
  <si>
    <t xml:space="preserve">Atlikta modernizavimo darbų, proc.
</t>
  </si>
  <si>
    <t xml:space="preserve">03 Strateginis tikslas. Užtikrinti gyventojams aukštą švietimo, kultūros, socialinių, sporto ir sveikatos apsaugos paslaugų kokybę ir prieinamumą </t>
  </si>
  <si>
    <t>Savivaldybės administracijos vaiko gerovės komisijos veiklos užtikrinimas</t>
  </si>
  <si>
    <t>Įsigyta įrengimų, vnt.</t>
  </si>
  <si>
    <t>Sudaryti sąlygas ugdytis ir gerinti ugdymo proceso kokybę</t>
  </si>
  <si>
    <t xml:space="preserve">Aprūpinti švietimo įstaigas reikalingu inventoriumi  </t>
  </si>
  <si>
    <r>
      <t xml:space="preserve">Ugdymo proceso ir aplinkos užtikrinimas </t>
    </r>
    <r>
      <rPr>
        <b/>
        <sz val="10"/>
        <rFont val="Times New Roman"/>
        <family val="1"/>
        <charset val="186"/>
      </rPr>
      <t>savivaldybės pradinėje mokykloje ir mokyklose-darželiuose</t>
    </r>
  </si>
  <si>
    <t>tūkst. Eur</t>
  </si>
  <si>
    <t>Neformaliojo vaikų švietimo programų įgyvendinimas ir neformaliojo vaikų švietimo paslaugų plėtra</t>
  </si>
  <si>
    <t>100</t>
  </si>
  <si>
    <t>2019-ųjų metų lėšų projektas</t>
  </si>
  <si>
    <t>2019 m. lėšų projektas</t>
  </si>
  <si>
    <t xml:space="preserve">   </t>
  </si>
  <si>
    <t>2019-ieji metai</t>
  </si>
  <si>
    <t>Atlikta modernizavimo darbų, proc.</t>
  </si>
  <si>
    <t>Švietimo įstaigų patalpų šildymas</t>
  </si>
  <si>
    <t>Švietimo įstaigų stogų remontas</t>
  </si>
  <si>
    <t>Įgyvendintas projektas, proc.</t>
  </si>
  <si>
    <t xml:space="preserve">Ugdymo prieinamumo ir ugdymo formų įvairovės užtikrinimas </t>
  </si>
  <si>
    <t>Neformaliojo vaikų ir suaugusiųjų švietimo organizavimas:</t>
  </si>
  <si>
    <r>
      <rPr>
        <b/>
        <sz val="10"/>
        <rFont val="Times New Roman"/>
        <family val="1"/>
      </rPr>
      <t>Neformaliojo</t>
    </r>
    <r>
      <rPr>
        <sz val="10"/>
        <rFont val="Times New Roman"/>
        <family val="1"/>
      </rPr>
      <t xml:space="preserve"> vaikų ugdymo proceso užtikrinimas biudžetinėse </t>
    </r>
    <r>
      <rPr>
        <b/>
        <sz val="10"/>
        <rFont val="Times New Roman"/>
        <family val="1"/>
      </rPr>
      <t xml:space="preserve">sporto mokyklose </t>
    </r>
  </si>
  <si>
    <t xml:space="preserve">Baldų ir įrangos atnaujinimas:  </t>
  </si>
  <si>
    <t>Automatizuotos šilumos punkto  kontrolės ir valdymo sistemų aptarnavimas švietimo įstaigų pastatuose</t>
  </si>
  <si>
    <t>Atsinaujinančių energijos išteklių  panaudojimas švietimo įstaigų pastatuose</t>
  </si>
  <si>
    <t>Šilumos ir karšto vandens tiekimo sistemų priežiūra</t>
  </si>
  <si>
    <t>Neformaliojo suaugusiųjų švietimo ir tęstinio mokymosi 2016–2019 metais veiksmų plano įgyvendinimas</t>
  </si>
  <si>
    <t xml:space="preserve">Įrenginių įsigijimas švietimo įstaigų maisto blokuose </t>
  </si>
  <si>
    <t>Švietimo įstaigų energinių išteklių efektyvinimas:</t>
  </si>
  <si>
    <t>Mokinių, aprūpintų elektroniniais pažymėjimais, skaičius, vnt.</t>
  </si>
  <si>
    <t>Atlikta sporto salės rekonstravimo darbų, proc.</t>
  </si>
  <si>
    <t>Atlikta rekonstravimo darbų, proc.</t>
  </si>
  <si>
    <t>Mokymosi aplinkos pritaikymas švietimo reikmėms:</t>
  </si>
  <si>
    <t>06</t>
  </si>
  <si>
    <t>07</t>
  </si>
  <si>
    <t>SB(L)</t>
  </si>
  <si>
    <r>
      <t xml:space="preserve">Apyvartos lėšų likutis </t>
    </r>
    <r>
      <rPr>
        <b/>
        <sz val="10"/>
        <rFont val="Times New Roman"/>
        <family val="1"/>
        <charset val="186"/>
      </rPr>
      <t>SB(L)</t>
    </r>
  </si>
  <si>
    <t>SB(ES)</t>
  </si>
  <si>
    <r>
      <t xml:space="preserve">Europos Sąjungos paramos lėšos, kurios įtrauktos į Savivaldybės biudžetą </t>
    </r>
    <r>
      <rPr>
        <b/>
        <sz val="10"/>
        <rFont val="Times New Roman"/>
        <family val="1"/>
        <charset val="186"/>
      </rPr>
      <t>SB(ES)</t>
    </r>
  </si>
  <si>
    <t>Modernizuota edukacinių erdvių, skaičius</t>
  </si>
  <si>
    <r>
      <t>Valstybės biudžeto lėšos</t>
    </r>
    <r>
      <rPr>
        <b/>
        <sz val="10"/>
        <rFont val="Times New Roman"/>
        <family val="1"/>
        <charset val="186"/>
      </rPr>
      <t xml:space="preserve"> LRVB</t>
    </r>
  </si>
  <si>
    <t>Maitinimo paslaugų kompensavimas</t>
  </si>
  <si>
    <t>2020-ieji metai</t>
  </si>
  <si>
    <t>Priemonės pavadinimas</t>
  </si>
  <si>
    <t>2020-ųjų metų lėšų projektas</t>
  </si>
  <si>
    <t>Produkto kriterijus</t>
  </si>
  <si>
    <t>2020 m. lėšų projektas</t>
  </si>
  <si>
    <t>LITNET programos plėtra</t>
  </si>
  <si>
    <t>Įsigyta įrangos, proc.</t>
  </si>
  <si>
    <t>Atlikta rangos darbų, proc.</t>
  </si>
  <si>
    <t xml:space="preserve">Atlikta rangos darbų, proc.
</t>
  </si>
  <si>
    <t>Įstaigų skaičius, vnt.</t>
  </si>
  <si>
    <t>Vaikų skaičius, vnt.</t>
  </si>
  <si>
    <t>Mokinių skaičius, vnt.</t>
  </si>
  <si>
    <t>Aptarnautų asmenų skaičius, vnt.</t>
  </si>
  <si>
    <t>BĮ Klaipėdos pedagoginės psichologinės tarnybos dalyvavimas projekte pagal ES INTERREG V-A</t>
  </si>
  <si>
    <t>Kvalifikacijos pažymėjimų skaičius, vnt.</t>
  </si>
  <si>
    <t>Mokytojų skaičius, vnt.</t>
  </si>
  <si>
    <t>Mokyklų skaičius, vnt.</t>
  </si>
  <si>
    <t>Sporto klasių steigimas</t>
  </si>
  <si>
    <t>Tarptautinių programų įgyvendinimas</t>
  </si>
  <si>
    <t>Etatų skaičius, vnt.</t>
  </si>
  <si>
    <t>Egzaminų skaičius, vnt.</t>
  </si>
  <si>
    <t>Centralizuotas paviršinių (lietaus) nuotekų tvarkymas</t>
  </si>
  <si>
    <t>Patalpų atnaujinimas užtikrinant atitiktį Higienos normoms</t>
  </si>
  <si>
    <t>Prevencinių renginių skaičius, vnt.</t>
  </si>
  <si>
    <t>Elektroninio mokinio pažymėjimo diegimas ir naudojimo užtikrinimas savivaldybės bendrojo ugdymo mokyklose, neformaliojo švietimo ir sporto įstaigose</t>
  </si>
  <si>
    <t>Įsigyta baldų, vnt.</t>
  </si>
  <si>
    <t>Atlikta rekonstrukcijos darbų, proc.</t>
  </si>
  <si>
    <t xml:space="preserve">Miesto metodinių būrelių veiklos užtikrinimas </t>
  </si>
  <si>
    <r>
      <t xml:space="preserve">Ugdymo proceso ir aplinkos užtikrinimas </t>
    </r>
    <r>
      <rPr>
        <b/>
        <sz val="10"/>
        <rFont val="Times New Roman"/>
        <family val="1"/>
        <charset val="186"/>
      </rPr>
      <t>savivaldybės neformaliojo vaikų švietimo įstaigose</t>
    </r>
  </si>
  <si>
    <r>
      <t xml:space="preserve">Ugdymo proceso ir aplinkos užtikrinimas </t>
    </r>
    <r>
      <rPr>
        <b/>
        <sz val="10"/>
        <rFont val="Times New Roman"/>
        <family val="1"/>
        <charset val="186"/>
      </rPr>
      <t xml:space="preserve">savivaldybės </t>
    </r>
    <r>
      <rPr>
        <sz val="10"/>
        <rFont val="Times New Roman"/>
        <family val="1"/>
        <charset val="186"/>
      </rPr>
      <t>ikimokyklinio ugdymo įstaigose</t>
    </r>
  </si>
  <si>
    <r>
      <t xml:space="preserve">Ugdymo proceso ir aplinkos užtikrinimas </t>
    </r>
    <r>
      <rPr>
        <b/>
        <sz val="10"/>
        <rFont val="Times New Roman"/>
        <family val="1"/>
        <charset val="186"/>
      </rPr>
      <t>nevalstybinėse</t>
    </r>
    <r>
      <rPr>
        <sz val="10"/>
        <rFont val="Times New Roman"/>
        <family val="1"/>
        <charset val="186"/>
      </rPr>
      <t xml:space="preserve"> ikimokyklinio ugdymo įstaigose</t>
    </r>
  </si>
  <si>
    <r>
      <t xml:space="preserve">Ugdymo proceso ir aplinkos užtikrinimas </t>
    </r>
    <r>
      <rPr>
        <b/>
        <sz val="10"/>
        <rFont val="Times New Roman"/>
        <family val="1"/>
        <charset val="186"/>
      </rPr>
      <t>savivaldybės</t>
    </r>
    <r>
      <rPr>
        <sz val="10"/>
        <rFont val="Times New Roman"/>
        <family val="1"/>
        <charset val="186"/>
      </rPr>
      <t xml:space="preserve"> bendrojo ugdymo mokyklose </t>
    </r>
  </si>
  <si>
    <r>
      <t xml:space="preserve">Ugdymo proceso ir aplinkos užtikrinimas </t>
    </r>
    <r>
      <rPr>
        <b/>
        <sz val="10"/>
        <rFont val="Times New Roman"/>
        <family val="1"/>
        <charset val="186"/>
      </rPr>
      <t xml:space="preserve">nevalstybinėse </t>
    </r>
    <r>
      <rPr>
        <sz val="10"/>
        <rFont val="Times New Roman"/>
        <family val="1"/>
        <charset val="186"/>
      </rPr>
      <t xml:space="preserve">bendrojo ugdymo mokyklose </t>
    </r>
  </si>
  <si>
    <t>Švietimo įstaigų persikėlimo į kitas patalpas organizavimas</t>
  </si>
  <si>
    <t xml:space="preserve">Centralizuotas ugdymo įstaigų langų valymas </t>
  </si>
  <si>
    <t xml:space="preserve">Savivaldybės švietimo įstaigų civilinės atsakomybės draudimas  </t>
  </si>
  <si>
    <t xml:space="preserve">Iš jų mokinių skaičius, vnt. </t>
  </si>
  <si>
    <r>
      <t xml:space="preserve">BĮ Klaipėdos regos ugdymo centro </t>
    </r>
    <r>
      <rPr>
        <sz val="10"/>
        <rFont val="Times New Roman"/>
        <family val="1"/>
        <charset val="186"/>
      </rPr>
      <t>veiklos užtikrinimas</t>
    </r>
  </si>
  <si>
    <r>
      <t>BĮ Klaipėdos miesto pedagogų švietimo ir kultūros centro</t>
    </r>
    <r>
      <rPr>
        <sz val="10"/>
        <rFont val="Times New Roman"/>
        <family val="1"/>
        <charset val="186"/>
      </rPr>
      <t xml:space="preserve"> veiklos užtikrinimas</t>
    </r>
  </si>
  <si>
    <t>Vaikų, kuriems iš dalies kompensuojamas ugdymas nevalstybinėse įstaigose, skaičius, vnt.</t>
  </si>
  <si>
    <t>Dalyvių skaičius, vnt.</t>
  </si>
  <si>
    <t>Programų skaičius, vnt.</t>
  </si>
  <si>
    <t>Metodinių būrelių skaičius, vnt.</t>
  </si>
  <si>
    <t>Mokinių priėmimo į savivaldybės bendrojo ugdymo mokyklas informacinės sistemos sukūrimas ir priežiūra</t>
  </si>
  <si>
    <t>Įsigyta programinės įrangos, vnt.</t>
  </si>
  <si>
    <t>Administruojama informacinė sistema, vnt.</t>
  </si>
  <si>
    <t>Savivaldybės bendrojo ugdymo mokyklų pastatų ir aplinkos modernizavimas bei plėtra:</t>
  </si>
  <si>
    <t>Įstaigų, kuriose įsigyta įrangos ir baldų, skaičius, vnt.</t>
  </si>
  <si>
    <t>Parengtas techninis  projektas, vnt.</t>
  </si>
  <si>
    <r>
      <rPr>
        <b/>
        <sz val="10"/>
        <rFont val="Times New Roman"/>
        <family val="1"/>
        <charset val="186"/>
      </rPr>
      <t xml:space="preserve">BĮ </t>
    </r>
    <r>
      <rPr>
        <b/>
        <sz val="10"/>
        <rFont val="Times New Roman"/>
        <family val="1"/>
      </rPr>
      <t xml:space="preserve">Klaipėdos „Ąžuolyno“ gimnazijos </t>
    </r>
    <r>
      <rPr>
        <sz val="10"/>
        <rFont val="Times New Roman"/>
        <family val="1"/>
      </rPr>
      <t xml:space="preserve">modernizavimas </t>
    </r>
  </si>
  <si>
    <r>
      <t xml:space="preserve">BĮ Klaipėdos „Žaliakalnio“ gimnazijos </t>
    </r>
    <r>
      <rPr>
        <sz val="10"/>
        <rFont val="Times New Roman"/>
        <family val="1"/>
        <charset val="186"/>
      </rPr>
      <t xml:space="preserve">pastato inžinerinių sistemų ir vidaus patalpų remontas </t>
    </r>
  </si>
  <si>
    <t>Ikimokyklinio ugdymo įstaigų pastatų modernizavimas ir plėtra:</t>
  </si>
  <si>
    <t>BĮ Klaipėdos lopšelio-darželio „Žiogelis“ pastato (Kauno g. 27) modernizavimas</t>
  </si>
  <si>
    <t>Neformaliojo vaikų švietimo įstaigų pastatų rekonstravimas:</t>
  </si>
  <si>
    <t>BĮ Klaipėdos karalienės Luizės jaunimo centro (Puodžių g.) modernizavimas, plėtojant neformaliojo ugdymosi galimybes</t>
  </si>
  <si>
    <t>BĮ Klaipėdos Jeronimo Kačinsko muzikos mokyklos (Statybininkų pr. 5) pastato energinio efektyvumo didinimas</t>
  </si>
  <si>
    <t>Vaikiškų lovyčių įsigijimas savivaldybės ikimokyklinio ugdymo įstaigose</t>
  </si>
  <si>
    <t>Lovyčių skaičius, vnt.</t>
  </si>
  <si>
    <t>Įstaigų, kuriose atlikti remonto darbai, skaičius, vnt.</t>
  </si>
  <si>
    <t>Renovuotų, suremontuotų sistemų, skaičius, vnt.</t>
  </si>
  <si>
    <t>Įstaigų, kuriose likviduoti pažeidimai, skaičius, vnt.</t>
  </si>
  <si>
    <t>Prijungtų prie LITNET įstaigų skaičius, vnt.</t>
  </si>
  <si>
    <t>Saugomų pastatų, objektų skaičius, vnt.</t>
  </si>
  <si>
    <t>Parengta techninių projektų, vnt.</t>
  </si>
  <si>
    <t xml:space="preserve">Parengta techninių projektų, vnt.    </t>
  </si>
  <si>
    <t>Perkeltų įstaigų skaičius, vnt.</t>
  </si>
  <si>
    <t xml:space="preserve">Įstaigų skaičius, vnt.  </t>
  </si>
  <si>
    <t>Aptarnaujamų įstaigų skaičius, vnt.</t>
  </si>
  <si>
    <t>Įstaigų, kuriose diegiamos sistemos, skaičius, vnt.</t>
  </si>
  <si>
    <t>Parengta techninių darbo projektų, vnt.</t>
  </si>
  <si>
    <t>SB(ESA)</t>
  </si>
  <si>
    <r>
      <t xml:space="preserve">Savivaldybės biudžeto apyvartos lėšos ES finansinės paramos programų laikinam lėšų stygiui dengti  </t>
    </r>
    <r>
      <rPr>
        <b/>
        <sz val="10"/>
        <rFont val="Times New Roman"/>
        <family val="1"/>
        <charset val="186"/>
      </rPr>
      <t>SB(ESA)</t>
    </r>
  </si>
  <si>
    <r>
      <rPr>
        <b/>
        <sz val="10"/>
        <rFont val="Times New Roman"/>
        <family val="1"/>
        <charset val="186"/>
      </rPr>
      <t xml:space="preserve">BĮ Klaipėdos „Gilijos“ pradinės mokyklos </t>
    </r>
    <r>
      <rPr>
        <sz val="10"/>
        <rFont val="Times New Roman"/>
        <family val="1"/>
      </rPr>
      <t>(Taikos pr. 68) pastato energinio efektyvumo didinimas</t>
    </r>
  </si>
  <si>
    <r>
      <rPr>
        <b/>
        <sz val="10"/>
        <rFont val="Times New Roman"/>
        <family val="1"/>
        <charset val="186"/>
      </rPr>
      <t>Bendrojo ugdymo mokyklos pastato statyba</t>
    </r>
    <r>
      <rPr>
        <sz val="10"/>
        <rFont val="Times New Roman"/>
        <family val="1"/>
      </rPr>
      <t xml:space="preserve"> šiaurinėje miesto dalyje</t>
    </r>
  </si>
  <si>
    <r>
      <t xml:space="preserve">BĮ Klaipėdos Vytauto Didžiojo gimnazijos </t>
    </r>
    <r>
      <rPr>
        <sz val="10"/>
        <rFont val="Times New Roman"/>
        <family val="1"/>
        <charset val="186"/>
      </rPr>
      <t>(</t>
    </r>
    <r>
      <rPr>
        <sz val="10"/>
        <rFont val="Times New Roman"/>
        <family val="1"/>
      </rPr>
      <t>S. Daukanto g. 31) pastato patalpų einamasis remontas bei vėdinimo sistemos įrengimas senajame pastato korpuse</t>
    </r>
  </si>
  <si>
    <t>Suremontuotų įstaigų skaičius, vnt.</t>
  </si>
  <si>
    <t>Atnaujinta aikštynų, skaičius</t>
  </si>
  <si>
    <t>P4</t>
  </si>
  <si>
    <t>P1 P4</t>
  </si>
  <si>
    <t>Bendrojo ugdymo mokyklų tinklo pertvarkos 2016–2020 metų bendrojo plano priemonių įgyvendinimas:</t>
  </si>
  <si>
    <r>
      <rPr>
        <b/>
        <sz val="10"/>
        <rFont val="Times New Roman"/>
        <family val="1"/>
        <charset val="186"/>
      </rPr>
      <t>BĮ Klaipėdos Prano Mašioto progimnazijos</t>
    </r>
    <r>
      <rPr>
        <sz val="10"/>
        <rFont val="Times New Roman"/>
        <family val="1"/>
      </rPr>
      <t xml:space="preserve"> pastato Varpų g. 3 rekonstravimas</t>
    </r>
  </si>
  <si>
    <t>Įstaigų (lopšeliuose-darželiuose „Aitvarėlis“,  „Ąžuoliukas“, „Versmė“, „Verdenės“ progimnazijoje), kuriose įrengtos saulės (fotovoltinės) elektrinės, skaičius</t>
  </si>
  <si>
    <t>SB(P)</t>
  </si>
  <si>
    <r>
      <t xml:space="preserve">Savivaldybės paskolų lėšos </t>
    </r>
    <r>
      <rPr>
        <b/>
        <sz val="10"/>
        <rFont val="Times New Roman"/>
        <family val="1"/>
      </rPr>
      <t>SB(P)</t>
    </r>
  </si>
  <si>
    <t>________________________________________</t>
  </si>
  <si>
    <t>2021-ųjų metų lėšų projektas</t>
  </si>
  <si>
    <t>2021-ieji metai</t>
  </si>
  <si>
    <t>Mokytis plaukti vežiojamų vaikų skaičius, vnt.</t>
  </si>
  <si>
    <t>Suorganizuotų edukacinių ir kultūrinių renginių skaičius, vnt., iš jų:</t>
  </si>
  <si>
    <t>Moksleivių saviraiškos centro</t>
  </si>
  <si>
    <t>Vaikų laisvalaikio centro</t>
  </si>
  <si>
    <t>Karalienės Luizės jaunimo centro</t>
  </si>
  <si>
    <t>Rugsėjo 1-osios šventės organizavimas (renginys „Švyturio“ arenoje), vaikų skaičius, vnt.</t>
  </si>
  <si>
    <t>Renginių (kvalifikacijos tobulinimo ir metodiniai) skaičius, vnt.</t>
  </si>
  <si>
    <t>Edukaciniai renginiai, vnt</t>
  </si>
  <si>
    <t>Pasirengimas Gamtos mokslų, technologijų, inžinerijos, matematikos mokslų ir kūrybiškumo ugdymo (STEAM) centro įveiklinimui</t>
  </si>
  <si>
    <t>STEAM metodikos parengimas, vnt.</t>
  </si>
  <si>
    <t>Programų parengimas, vnt.</t>
  </si>
  <si>
    <t>Maitinamų mokinių skaičius, vnt.</t>
  </si>
  <si>
    <t>Universitetinių klasių steigimas Klaipėdos Baltijos gimnazijoje</t>
  </si>
  <si>
    <t>Inžinerinės-gamtamokslinės laboratorijos įrengimas</t>
  </si>
  <si>
    <t>Laboratorinės įrangos ir priemonių įsigijimas, vnt.</t>
  </si>
  <si>
    <t>Dėstytojų etatų skaičius, vnt.</t>
  </si>
  <si>
    <t>Ugdymo proceso užtikrinimas  Klaipėdos sutrikusio vystymosi kūdikių namuose</t>
  </si>
  <si>
    <t>Garantinės priežiūros etapų sk.</t>
  </si>
  <si>
    <t>Švietimo įstaigų modulinių kompleksų įrengimas ir nuoma</t>
  </si>
  <si>
    <t>Išnuomota grupių ikimokykliniam ir priešmokykliniam ugdymui, vnt.</t>
  </si>
  <si>
    <t>Patalpų plotas, kv.m.</t>
  </si>
  <si>
    <t>Įrengtų suoliukų skaičius, vnt.</t>
  </si>
  <si>
    <t>Lauko žaidimų aikštelių ir įrengimų atnaujinimas ikimokyklinėse ugdymo įstaigose</t>
  </si>
  <si>
    <t>Stacionarių ar nešiojamų kompiuterių skaičius, vnt.</t>
  </si>
  <si>
    <t>Išmaniųjų klasių įrengimas</t>
  </si>
  <si>
    <t>Neformaliojo švietimo ir pagalbos įstaigų aprūpinimas mobilia-interaktyvia įranga</t>
  </si>
  <si>
    <t>Kompiuterių mokyklose atnaujinimas</t>
  </si>
  <si>
    <r>
      <rPr>
        <b/>
        <sz val="10"/>
        <rFont val="Times New Roman"/>
        <family val="1"/>
        <charset val="186"/>
      </rPr>
      <t>Modernių ugdymosi erdvių sukūrimas Klaipėdos miesto progimnazijose ir gimnazijose</t>
    </r>
    <r>
      <rPr>
        <sz val="10"/>
        <rFont val="Times New Roman"/>
        <family val="1"/>
        <charset val="186"/>
      </rPr>
      <t xml:space="preserve"> („Smeltės“, Liudviko Stulpino, „Sendvario“, „Gedminų“, „Verdenės“ progimnazijose ir  „Vėtrungės“, „Varpo“ gimnazijose)</t>
    </r>
  </si>
  <si>
    <t>Parengtas techninis projektas, vnt. </t>
  </si>
  <si>
    <t>Ataskaitos patvirtinimas, finansų auditas ir viešinimas, vnt.</t>
  </si>
  <si>
    <t>Atlikta modernizavimo darbų, užbaigtumas proc.</t>
  </si>
  <si>
    <t>Pilotinio projekto H. Zudermano gimnazijos pastato ūkio priežiūros sistemos diegimas</t>
  </si>
  <si>
    <t>2021 m. lėšų projektas</t>
  </si>
  <si>
    <t>08</t>
  </si>
  <si>
    <t>09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</si>
  <si>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</si>
  <si>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</si>
  <si>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</si>
  <si>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</si>
  <si>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</si>
  <si>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</si>
  <si>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</si>
  <si>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</si>
  <si>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</si>
  <si>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 xml:space="preserve">Klaipėdos miesto bendrojo ugdymo mokyklų antrųjų klasių mokinių vežimo paslaugos mokyti plaukti užtikrinimas  </t>
  </si>
  <si>
    <t xml:space="preserve">Pedagogų kompetencijų tobulinimas, siekiant švietimo įstaigose įgyvendinti privalomas prevencines programas </t>
  </si>
  <si>
    <t>Papriemonės kodas</t>
  </si>
  <si>
    <t>Papariemonės kodas</t>
  </si>
  <si>
    <t xml:space="preserve">Ikimokyklinio ir priešmokyklinio prieinamumo didinimas Klaipėdos mieste </t>
  </si>
  <si>
    <t>Klaipėdos jūrų kadetų mokyklos steigimas:</t>
  </si>
  <si>
    <t>Patalpų pritaikymas</t>
  </si>
  <si>
    <t>Klasių skaičius, vnt.</t>
  </si>
  <si>
    <t>Įrengtų technologijų kabinetų skaičius, vnt.</t>
  </si>
  <si>
    <r>
      <rPr>
        <b/>
        <sz val="10"/>
        <rFont val="Times New Roman"/>
        <family val="1"/>
        <charset val="186"/>
      </rPr>
      <t xml:space="preserve">Sporto aikštynų atnaujinimas </t>
    </r>
    <r>
      <rPr>
        <sz val="10"/>
        <rFont val="Times New Roman"/>
        <family val="1"/>
        <charset val="186"/>
      </rPr>
      <t>(modernizavimas) („Verdenės“, Simono Dacho, „Vyturio“, Sendvario, Maksimo Gorkio progimnazijose, Hermano Zudermano, Baltijos gimnazijose, Vitės pagrindinėje mokykloje)</t>
    </r>
  </si>
  <si>
    <t>Ugdymo proceso ir aplinkos užtikrinimas</t>
  </si>
  <si>
    <t>Energetinio efektyvumo didinimas ikimokyklinio ugdymo įstaigose:</t>
  </si>
  <si>
    <t>Edukacinių erdvių įrengimas Klaipėdos „Verdenės“ progimnazijoje</t>
  </si>
  <si>
    <t>Švietimo paslaugų modernizavimo 2018-2021 metais programos priemonių įgyvendinimas:</t>
  </si>
  <si>
    <t xml:space="preserve">iš jų mokinių skaičius, vnt. </t>
  </si>
  <si>
    <t>Maitinimo ikimokyklinio ugdymo įstaigose administravimo informacinės sistemos sukūrimas ir priežiūra</t>
  </si>
  <si>
    <r>
      <rPr>
        <b/>
        <sz val="10"/>
        <rFont val="Times New Roman"/>
        <family val="1"/>
        <charset val="186"/>
      </rPr>
      <t xml:space="preserve">Klaipėdos „Versmės“ progimnazijos </t>
    </r>
    <r>
      <rPr>
        <sz val="10"/>
        <rFont val="Times New Roman"/>
        <family val="1"/>
        <charset val="186"/>
      </rPr>
      <t xml:space="preserve">sporto salės atnaujinimas </t>
    </r>
  </si>
  <si>
    <t>m/d „Saulutė“, l/d „Vėrinėlis“, l/d „Pingvinukas“, l/d „Putinėlis“, l/d „Kregždutė“, l/d „Radastėlė“, l/d „Boružėlė“</t>
  </si>
  <si>
    <t xml:space="preserve">Švietimo įstaigų lauko inžinerinių tinklų remontas (2019 m. – „Aitvaro“,  Vydūno ir „Žaliakalnio“ gimnazijos) </t>
  </si>
  <si>
    <t xml:space="preserve">Švietimo įstaigų paprastasis remontas ((2019 m. – l.-d. „Čiauškutė“, „Eglutė“,  „Linelis“,  „Liepaitė“, „Vyturėlis“, progimnazijos „Vyturys“, „Santarvė“, „Vėtrungės“, „Pajūrio“ gimnazijos, RUC, klubas „Draugystė“, 3–6 švietimo įstaigų buitinių tinklų remontas) </t>
  </si>
  <si>
    <t>Klaipėdos „Gilijos“ pradinei mokyklai perduotų patalpų pritaikymas mokyklos reikmėms</t>
  </si>
  <si>
    <t>Nuotolinio mokymo savivaldybės švietimo įstaigose  plėtojimas</t>
  </si>
  <si>
    <t>Savivaldybės biudžetinės įstaigos bandomojo energijos vartojimo efektyvumo didinimo projekto įgyvendinimas (2020 m. – l-d „Klevelis“)</t>
  </si>
  <si>
    <t xml:space="preserve"> 2019–2020 M. KLAIPĖDOS MIESTO SAVIVALDYBĖS </t>
  </si>
  <si>
    <t>Klaipėdos miesto savivaldybės ugdymo proceso užtikrinimo programos (Nr. 10) aprašymo                                       priedas</t>
  </si>
  <si>
    <t>Apmokėtas kreditorinis įsiskolinimas, proc.</t>
  </si>
  <si>
    <t>Mokinių pavėžėjimo užtikrinimas mokiniams, kuriems taikomos pavėžėjimo lengvatos</t>
  </si>
  <si>
    <t>Pavėžėta mokinių, skaičius</t>
  </si>
  <si>
    <t xml:space="preserve">Vidaus patalpų remontas po šiluminės renovacijos </t>
  </si>
  <si>
    <r>
      <t xml:space="preserve">Klaipėdos Tauralaukio progimnazijos pastato (Klaipėdos g. 31) rekonstravimas </t>
    </r>
    <r>
      <rPr>
        <sz val="10"/>
        <rFont val="Times New Roman"/>
        <family val="1"/>
        <charset val="186"/>
      </rPr>
      <t>į ikimokyklinio ir priešmokyklinio ugdymo įstaigą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</si>
</sst>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"/>
    <numFmt numFmtId="165" formatCode="0.0"/>
    <numFmt numFmtId="166" formatCode="[$-409]General"/>
    <numFmt numFmtId="167" formatCode="[$-409]#,##0"/>
    <numFmt numFmtId="168" formatCode="[$-409]0.00"/>
  </numFmts>
  <fonts count="19" x14ac:knownFonts="1">
    <font>
      <sz val="10"/>
      <name val="Arial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9"/>
      <color indexed="81"/>
      <name val="Tahoma"/>
      <family val="2"/>
      <charset val="186"/>
    </font>
    <font>
      <sz val="12"/>
      <name val="Times New Roman"/>
      <family val="1"/>
      <charset val="186"/>
    </font>
    <font>
      <b/>
      <sz val="9"/>
      <color indexed="81"/>
      <name val="Tahoma"/>
      <family val="2"/>
      <charset val="186"/>
    </font>
    <font>
      <i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</font>
    <font>
      <b/>
      <sz val="9"/>
      <name val="Times New Roman"/>
      <family val="1"/>
    </font>
    <font>
      <strike/>
      <sz val="10"/>
      <name val="Times New Roman"/>
      <family val="1"/>
      <charset val="186"/>
    </font>
    <font>
      <sz val="9"/>
      <name val="Times New Roman"/>
      <family val="1"/>
      <charset val="186"/>
    </font>
    <font>
      <u/>
      <sz val="9"/>
      <color indexed="81"/>
      <name val="Tahoma"/>
      <family val="2"/>
      <charset val="186"/>
    </font>
    <font>
      <sz val="11"/>
      <color rgb="FF000000"/>
      <name val="Calibri"/>
      <family val="2"/>
      <charset val="186"/>
    </font>
    <font>
      <sz val="12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DBDBDB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</fills>
  <borders count="1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3" fillId="0" borderId="0"/>
    <xf numFmtId="166" fontId="17" fillId="0" borderId="0" applyBorder="0" applyProtection="0"/>
  </cellStyleXfs>
  <cellXfs count="1025">
    <xf numFmtId="0" fontId="0" fillId="0" borderId="0" xfId="0"/>
    <xf numFmtId="0" fontId="1" fillId="0" borderId="0" xfId="0" applyFont="1" applyBorder="1" applyAlignment="1">
      <alignment vertical="top"/>
    </xf>
    <xf numFmtId="49" fontId="2" fillId="3" borderId="32" xfId="0" applyNumberFormat="1" applyFont="1" applyFill="1" applyBorder="1" applyAlignment="1">
      <alignment vertical="top"/>
    </xf>
    <xf numFmtId="0" fontId="4" fillId="0" borderId="0" xfId="0" applyFont="1" applyBorder="1" applyAlignment="1">
      <alignment vertical="top"/>
    </xf>
    <xf numFmtId="0" fontId="2" fillId="5" borderId="47" xfId="0" applyFont="1" applyFill="1" applyBorder="1" applyAlignment="1">
      <alignment horizontal="center" vertical="top" wrapText="1"/>
    </xf>
    <xf numFmtId="3" fontId="1" fillId="4" borderId="58" xfId="0" applyNumberFormat="1" applyFont="1" applyFill="1" applyBorder="1" applyAlignment="1">
      <alignment horizontal="center" vertical="top"/>
    </xf>
    <xf numFmtId="3" fontId="4" fillId="4" borderId="18" xfId="0" applyNumberFormat="1" applyFont="1" applyFill="1" applyBorder="1" applyAlignment="1">
      <alignment horizontal="center" vertical="top"/>
    </xf>
    <xf numFmtId="3" fontId="1" fillId="4" borderId="17" xfId="0" applyNumberFormat="1" applyFont="1" applyFill="1" applyBorder="1" applyAlignment="1">
      <alignment horizontal="center" vertical="top"/>
    </xf>
    <xf numFmtId="3" fontId="4" fillId="4" borderId="64" xfId="0" applyNumberFormat="1" applyFont="1" applyFill="1" applyBorder="1" applyAlignment="1">
      <alignment horizontal="center" vertical="top"/>
    </xf>
    <xf numFmtId="3" fontId="1" fillId="0" borderId="16" xfId="0" applyNumberFormat="1" applyFont="1" applyFill="1" applyBorder="1" applyAlignment="1">
      <alignment horizontal="center" vertical="top" wrapText="1"/>
    </xf>
    <xf numFmtId="3" fontId="1" fillId="0" borderId="17" xfId="0" applyNumberFormat="1" applyFont="1" applyFill="1" applyBorder="1" applyAlignment="1">
      <alignment horizontal="center" vertical="top" wrapText="1"/>
    </xf>
    <xf numFmtId="3" fontId="1" fillId="4" borderId="61" xfId="0" applyNumberFormat="1" applyFont="1" applyFill="1" applyBorder="1" applyAlignment="1">
      <alignment horizontal="center" vertical="top"/>
    </xf>
    <xf numFmtId="3" fontId="2" fillId="5" borderId="47" xfId="0" applyNumberFormat="1" applyFont="1" applyFill="1" applyBorder="1" applyAlignment="1">
      <alignment horizontal="center" vertical="top" wrapText="1"/>
    </xf>
    <xf numFmtId="3" fontId="1" fillId="0" borderId="0" xfId="0" applyNumberFormat="1" applyFont="1" applyBorder="1" applyAlignment="1">
      <alignment vertical="top"/>
    </xf>
    <xf numFmtId="3" fontId="1" fillId="4" borderId="52" xfId="0" applyNumberFormat="1" applyFont="1" applyFill="1" applyBorder="1" applyAlignment="1">
      <alignment horizontal="center" vertical="top"/>
    </xf>
    <xf numFmtId="3" fontId="1" fillId="0" borderId="39" xfId="0" applyNumberFormat="1" applyFont="1" applyBorder="1" applyAlignment="1">
      <alignment horizontal="center" vertical="top"/>
    </xf>
    <xf numFmtId="3" fontId="1" fillId="3" borderId="18" xfId="0" applyNumberFormat="1" applyFont="1" applyFill="1" applyBorder="1" applyAlignment="1">
      <alignment vertical="top" wrapText="1"/>
    </xf>
    <xf numFmtId="3" fontId="1" fillId="4" borderId="18" xfId="0" applyNumberFormat="1" applyFont="1" applyFill="1" applyBorder="1" applyAlignment="1">
      <alignment horizontal="center" vertical="top" wrapText="1"/>
    </xf>
    <xf numFmtId="3" fontId="1" fillId="4" borderId="31" xfId="0" applyNumberFormat="1" applyFont="1" applyFill="1" applyBorder="1" applyAlignment="1">
      <alignment horizontal="center" vertical="top" wrapText="1"/>
    </xf>
    <xf numFmtId="3" fontId="2" fillId="3" borderId="13" xfId="0" applyNumberFormat="1" applyFont="1" applyFill="1" applyBorder="1" applyAlignment="1">
      <alignment horizontal="center" vertical="top" wrapText="1"/>
    </xf>
    <xf numFmtId="3" fontId="1" fillId="4" borderId="63" xfId="0" applyNumberFormat="1" applyFont="1" applyFill="1" applyBorder="1" applyAlignment="1">
      <alignment horizontal="center" vertical="top"/>
    </xf>
    <xf numFmtId="3" fontId="1" fillId="4" borderId="60" xfId="0" applyNumberFormat="1" applyFont="1" applyFill="1" applyBorder="1" applyAlignment="1">
      <alignment horizontal="center" vertical="top"/>
    </xf>
    <xf numFmtId="3" fontId="1" fillId="3" borderId="64" xfId="0" applyNumberFormat="1" applyFont="1" applyFill="1" applyBorder="1" applyAlignment="1">
      <alignment vertical="top" wrapText="1"/>
    </xf>
    <xf numFmtId="3" fontId="1" fillId="4" borderId="64" xfId="0" applyNumberFormat="1" applyFont="1" applyFill="1" applyBorder="1" applyAlignment="1">
      <alignment vertical="top" wrapText="1"/>
    </xf>
    <xf numFmtId="3" fontId="1" fillId="4" borderId="39" xfId="0" applyNumberFormat="1" applyFont="1" applyFill="1" applyBorder="1" applyAlignment="1">
      <alignment horizontal="center" vertical="top" wrapText="1"/>
    </xf>
    <xf numFmtId="3" fontId="1" fillId="4" borderId="0" xfId="0" applyNumberFormat="1" applyFont="1" applyFill="1" applyBorder="1" applyAlignment="1">
      <alignment vertical="top"/>
    </xf>
    <xf numFmtId="3" fontId="1" fillId="0" borderId="31" xfId="0" applyNumberFormat="1" applyFont="1" applyBorder="1" applyAlignment="1">
      <alignment horizontal="center" vertical="top"/>
    </xf>
    <xf numFmtId="3" fontId="1" fillId="0" borderId="52" xfId="0" applyNumberFormat="1" applyFont="1" applyBorder="1" applyAlignment="1">
      <alignment horizontal="center" vertical="top"/>
    </xf>
    <xf numFmtId="49" fontId="1" fillId="0" borderId="0" xfId="0" applyNumberFormat="1" applyFont="1" applyBorder="1" applyAlignment="1">
      <alignment horizontal="center" vertical="top" wrapText="1"/>
    </xf>
    <xf numFmtId="164" fontId="4" fillId="4" borderId="7" xfId="0" applyNumberFormat="1" applyFont="1" applyFill="1" applyBorder="1" applyAlignment="1">
      <alignment horizontal="center" vertical="top"/>
    </xf>
    <xf numFmtId="164" fontId="1" fillId="4" borderId="7" xfId="0" applyNumberFormat="1" applyFont="1" applyFill="1" applyBorder="1" applyAlignment="1">
      <alignment horizontal="center" vertical="top"/>
    </xf>
    <xf numFmtId="164" fontId="1" fillId="4" borderId="24" xfId="0" applyNumberFormat="1" applyFont="1" applyFill="1" applyBorder="1" applyAlignment="1">
      <alignment horizontal="center" vertical="top"/>
    </xf>
    <xf numFmtId="164" fontId="2" fillId="5" borderId="47" xfId="0" applyNumberFormat="1" applyFont="1" applyFill="1" applyBorder="1" applyAlignment="1">
      <alignment horizontal="center" vertical="top"/>
    </xf>
    <xf numFmtId="164" fontId="2" fillId="5" borderId="45" xfId="0" applyNumberFormat="1" applyFont="1" applyFill="1" applyBorder="1" applyAlignment="1">
      <alignment horizontal="center" vertical="top"/>
    </xf>
    <xf numFmtId="3" fontId="1" fillId="4" borderId="32" xfId="0" applyNumberFormat="1" applyFont="1" applyFill="1" applyBorder="1" applyAlignment="1">
      <alignment horizontal="center" vertical="top" wrapText="1"/>
    </xf>
    <xf numFmtId="164" fontId="1" fillId="4" borderId="28" xfId="0" applyNumberFormat="1" applyFont="1" applyFill="1" applyBorder="1" applyAlignment="1">
      <alignment horizontal="center" vertical="top"/>
    </xf>
    <xf numFmtId="164" fontId="1" fillId="4" borderId="15" xfId="0" applyNumberFormat="1" applyFont="1" applyFill="1" applyBorder="1" applyAlignment="1">
      <alignment horizontal="center" vertical="top"/>
    </xf>
    <xf numFmtId="3" fontId="1" fillId="4" borderId="18" xfId="0" applyNumberFormat="1" applyFont="1" applyFill="1" applyBorder="1" applyAlignment="1">
      <alignment vertical="top" wrapText="1"/>
    </xf>
    <xf numFmtId="3" fontId="1" fillId="4" borderId="17" xfId="0" applyNumberFormat="1" applyFont="1" applyFill="1" applyBorder="1" applyAlignment="1">
      <alignment vertical="top" wrapText="1"/>
    </xf>
    <xf numFmtId="3" fontId="1" fillId="4" borderId="60" xfId="0" applyNumberFormat="1" applyFont="1" applyFill="1" applyBorder="1" applyAlignment="1">
      <alignment vertical="top" wrapText="1"/>
    </xf>
    <xf numFmtId="3" fontId="4" fillId="4" borderId="52" xfId="0" applyNumberFormat="1" applyFont="1" applyFill="1" applyBorder="1" applyAlignment="1">
      <alignment horizontal="center" vertical="top" wrapText="1"/>
    </xf>
    <xf numFmtId="3" fontId="4" fillId="4" borderId="44" xfId="0" applyNumberFormat="1" applyFont="1" applyFill="1" applyBorder="1" applyAlignment="1">
      <alignment horizontal="center" vertical="top" wrapText="1"/>
    </xf>
    <xf numFmtId="3" fontId="1" fillId="4" borderId="42" xfId="0" applyNumberFormat="1" applyFont="1" applyFill="1" applyBorder="1" applyAlignment="1">
      <alignment horizontal="center" vertical="top" wrapText="1"/>
    </xf>
    <xf numFmtId="3" fontId="1" fillId="4" borderId="61" xfId="0" applyNumberFormat="1" applyFont="1" applyFill="1" applyBorder="1" applyAlignment="1">
      <alignment vertical="top" wrapText="1"/>
    </xf>
    <xf numFmtId="3" fontId="4" fillId="4" borderId="64" xfId="0" applyNumberFormat="1" applyFont="1" applyFill="1" applyBorder="1" applyAlignment="1">
      <alignment horizontal="center" vertical="top" wrapText="1"/>
    </xf>
    <xf numFmtId="3" fontId="4" fillId="4" borderId="51" xfId="0" applyNumberFormat="1" applyFont="1" applyFill="1" applyBorder="1" applyAlignment="1">
      <alignment horizontal="center" vertical="top" wrapText="1"/>
    </xf>
    <xf numFmtId="3" fontId="1" fillId="4" borderId="33" xfId="0" applyNumberFormat="1" applyFont="1" applyFill="1" applyBorder="1" applyAlignment="1">
      <alignment horizontal="center" vertical="top"/>
    </xf>
    <xf numFmtId="3" fontId="4" fillId="4" borderId="32" xfId="0" applyNumberFormat="1" applyFont="1" applyFill="1" applyBorder="1" applyAlignment="1">
      <alignment horizontal="center" vertical="top" wrapText="1"/>
    </xf>
    <xf numFmtId="3" fontId="1" fillId="4" borderId="51" xfId="0" applyNumberFormat="1" applyFont="1" applyFill="1" applyBorder="1" applyAlignment="1">
      <alignment horizontal="center" vertical="top"/>
    </xf>
    <xf numFmtId="3" fontId="5" fillId="4" borderId="65" xfId="0" applyNumberFormat="1" applyFont="1" applyFill="1" applyBorder="1" applyAlignment="1">
      <alignment horizontal="center" vertical="top" wrapText="1"/>
    </xf>
    <xf numFmtId="3" fontId="4" fillId="4" borderId="53" xfId="0" applyNumberFormat="1" applyFont="1" applyFill="1" applyBorder="1" applyAlignment="1">
      <alignment horizontal="center" vertical="top" wrapText="1"/>
    </xf>
    <xf numFmtId="3" fontId="1" fillId="0" borderId="62" xfId="0" applyNumberFormat="1" applyFont="1" applyBorder="1" applyAlignment="1">
      <alignment horizontal="center" vertical="top"/>
    </xf>
    <xf numFmtId="3" fontId="1" fillId="0" borderId="66" xfId="0" applyNumberFormat="1" applyFont="1" applyBorder="1" applyAlignment="1">
      <alignment horizontal="center" vertical="top"/>
    </xf>
    <xf numFmtId="3" fontId="1" fillId="4" borderId="21" xfId="0" applyNumberFormat="1" applyFont="1" applyFill="1" applyBorder="1" applyAlignment="1">
      <alignment horizontal="center" vertical="top"/>
    </xf>
    <xf numFmtId="3" fontId="1" fillId="4" borderId="33" xfId="0" applyNumberFormat="1" applyFont="1" applyFill="1" applyBorder="1" applyAlignment="1">
      <alignment horizontal="center" vertical="top" wrapText="1"/>
    </xf>
    <xf numFmtId="164" fontId="2" fillId="5" borderId="47" xfId="0" applyNumberFormat="1" applyFont="1" applyFill="1" applyBorder="1" applyAlignment="1">
      <alignment horizontal="center" vertical="top" wrapText="1"/>
    </xf>
    <xf numFmtId="3" fontId="1" fillId="4" borderId="46" xfId="0" applyNumberFormat="1" applyFont="1" applyFill="1" applyBorder="1" applyAlignment="1">
      <alignment horizontal="center" vertical="top" wrapText="1"/>
    </xf>
    <xf numFmtId="3" fontId="1" fillId="4" borderId="44" xfId="0" applyNumberFormat="1" applyFont="1" applyFill="1" applyBorder="1" applyAlignment="1">
      <alignment horizontal="center" vertical="top" wrapText="1"/>
    </xf>
    <xf numFmtId="164" fontId="1" fillId="4" borderId="7" xfId="0" applyNumberFormat="1" applyFont="1" applyFill="1" applyBorder="1" applyAlignment="1">
      <alignment horizontal="center" vertical="top" wrapText="1"/>
    </xf>
    <xf numFmtId="3" fontId="1" fillId="4" borderId="63" xfId="0" applyNumberFormat="1" applyFont="1" applyFill="1" applyBorder="1" applyAlignment="1">
      <alignment horizontal="left" vertical="top" wrapText="1"/>
    </xf>
    <xf numFmtId="3" fontId="1" fillId="4" borderId="56" xfId="0" applyNumberFormat="1" applyFont="1" applyFill="1" applyBorder="1" applyAlignment="1">
      <alignment vertical="top" wrapText="1"/>
    </xf>
    <xf numFmtId="3" fontId="1" fillId="4" borderId="21" xfId="0" applyNumberFormat="1" applyFont="1" applyFill="1" applyBorder="1" applyAlignment="1">
      <alignment horizontal="center" vertical="top" wrapText="1"/>
    </xf>
    <xf numFmtId="164" fontId="1" fillId="4" borderId="17" xfId="0" applyNumberFormat="1" applyFont="1" applyFill="1" applyBorder="1" applyAlignment="1">
      <alignment horizontal="center" vertical="top" wrapText="1"/>
    </xf>
    <xf numFmtId="3" fontId="1" fillId="0" borderId="60" xfId="0" applyNumberFormat="1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top" wrapText="1"/>
    </xf>
    <xf numFmtId="49" fontId="2" fillId="0" borderId="18" xfId="0" applyNumberFormat="1" applyFont="1" applyBorder="1" applyAlignment="1">
      <alignment horizontal="center" vertical="top" wrapText="1"/>
    </xf>
    <xf numFmtId="49" fontId="2" fillId="0" borderId="32" xfId="0" applyNumberFormat="1" applyFont="1" applyBorder="1" applyAlignment="1">
      <alignment horizontal="center" vertical="top" wrapText="1"/>
    </xf>
    <xf numFmtId="3" fontId="2" fillId="4" borderId="29" xfId="0" applyNumberFormat="1" applyFont="1" applyFill="1" applyBorder="1" applyAlignment="1">
      <alignment horizontal="left" vertical="top" wrapText="1"/>
    </xf>
    <xf numFmtId="3" fontId="2" fillId="0" borderId="3" xfId="0" applyNumberFormat="1" applyFont="1" applyFill="1" applyBorder="1" applyAlignment="1">
      <alignment horizontal="center" vertical="top" textRotation="90" wrapText="1"/>
    </xf>
    <xf numFmtId="3" fontId="4" fillId="4" borderId="60" xfId="0" applyNumberFormat="1" applyFont="1" applyFill="1" applyBorder="1" applyAlignment="1">
      <alignment horizontal="center" vertical="top" wrapText="1"/>
    </xf>
    <xf numFmtId="49" fontId="2" fillId="3" borderId="19" xfId="0" applyNumberFormat="1" applyFont="1" applyFill="1" applyBorder="1" applyAlignment="1">
      <alignment vertical="top"/>
    </xf>
    <xf numFmtId="3" fontId="1" fillId="4" borderId="64" xfId="0" applyNumberFormat="1" applyFont="1" applyFill="1" applyBorder="1" applyAlignment="1">
      <alignment horizontal="left" vertical="top" wrapText="1"/>
    </xf>
    <xf numFmtId="3" fontId="4" fillId="3" borderId="0" xfId="0" applyNumberFormat="1" applyFont="1" applyFill="1" applyBorder="1" applyAlignment="1">
      <alignment horizontal="center" vertical="top" wrapText="1"/>
    </xf>
    <xf numFmtId="3" fontId="5" fillId="3" borderId="0" xfId="0" applyNumberFormat="1" applyFont="1" applyFill="1" applyBorder="1" applyAlignment="1">
      <alignment horizontal="center" vertical="top" wrapText="1"/>
    </xf>
    <xf numFmtId="49" fontId="2" fillId="4" borderId="32" xfId="0" applyNumberFormat="1" applyFont="1" applyFill="1" applyBorder="1" applyAlignment="1">
      <alignment horizontal="center" vertical="top"/>
    </xf>
    <xf numFmtId="3" fontId="1" fillId="0" borderId="0" xfId="0" applyNumberFormat="1" applyFont="1" applyFill="1" applyBorder="1" applyAlignment="1">
      <alignment horizontal="center" vertical="center" wrapText="1"/>
    </xf>
    <xf numFmtId="3" fontId="1" fillId="4" borderId="60" xfId="0" applyNumberFormat="1" applyFont="1" applyFill="1" applyBorder="1" applyAlignment="1">
      <alignment horizontal="center" vertical="top" wrapText="1"/>
    </xf>
    <xf numFmtId="3" fontId="1" fillId="4" borderId="61" xfId="0" applyNumberFormat="1" applyFont="1" applyFill="1" applyBorder="1" applyAlignment="1">
      <alignment horizontal="center" vertical="top" wrapText="1"/>
    </xf>
    <xf numFmtId="164" fontId="4" fillId="0" borderId="63" xfId="0" applyNumberFormat="1" applyFont="1" applyFill="1" applyBorder="1" applyAlignment="1">
      <alignment horizontal="center" vertical="top" wrapText="1"/>
    </xf>
    <xf numFmtId="164" fontId="4" fillId="0" borderId="61" xfId="0" applyNumberFormat="1" applyFont="1" applyFill="1" applyBorder="1" applyAlignment="1">
      <alignment horizontal="center" vertical="top" wrapText="1"/>
    </xf>
    <xf numFmtId="164" fontId="4" fillId="0" borderId="60" xfId="0" applyNumberFormat="1" applyFont="1" applyBorder="1" applyAlignment="1">
      <alignment horizontal="center" vertical="top" wrapText="1"/>
    </xf>
    <xf numFmtId="164" fontId="4" fillId="0" borderId="47" xfId="0" applyNumberFormat="1" applyFont="1" applyFill="1" applyBorder="1" applyAlignment="1">
      <alignment horizontal="center" vertical="top" wrapText="1"/>
    </xf>
    <xf numFmtId="164" fontId="5" fillId="5" borderId="12" xfId="0" applyNumberFormat="1" applyFont="1" applyFill="1" applyBorder="1" applyAlignment="1">
      <alignment horizontal="center" vertical="top" wrapText="1"/>
    </xf>
    <xf numFmtId="3" fontId="4" fillId="4" borderId="17" xfId="0" applyNumberFormat="1" applyFont="1" applyFill="1" applyBorder="1" applyAlignment="1">
      <alignment horizontal="center" vertical="top" wrapText="1"/>
    </xf>
    <xf numFmtId="164" fontId="2" fillId="4" borderId="7" xfId="0" applyNumberFormat="1" applyFont="1" applyFill="1" applyBorder="1" applyAlignment="1">
      <alignment horizontal="center" vertical="top"/>
    </xf>
    <xf numFmtId="3" fontId="1" fillId="0" borderId="0" xfId="0" applyNumberFormat="1" applyFont="1" applyFill="1" applyBorder="1" applyAlignment="1">
      <alignment vertical="top" wrapText="1"/>
    </xf>
    <xf numFmtId="3" fontId="4" fillId="4" borderId="16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top" textRotation="90" wrapText="1"/>
    </xf>
    <xf numFmtId="3" fontId="1" fillId="4" borderId="39" xfId="0" applyNumberFormat="1" applyFont="1" applyFill="1" applyBorder="1" applyAlignment="1">
      <alignment horizontal="center" vertical="top"/>
    </xf>
    <xf numFmtId="3" fontId="1" fillId="3" borderId="58" xfId="0" applyNumberFormat="1" applyFont="1" applyFill="1" applyBorder="1" applyAlignment="1">
      <alignment vertical="top" wrapText="1"/>
    </xf>
    <xf numFmtId="3" fontId="1" fillId="4" borderId="72" xfId="0" applyNumberFormat="1" applyFont="1" applyFill="1" applyBorder="1" applyAlignment="1">
      <alignment vertical="top" wrapText="1"/>
    </xf>
    <xf numFmtId="164" fontId="2" fillId="5" borderId="4" xfId="0" applyNumberFormat="1" applyFont="1" applyFill="1" applyBorder="1" applyAlignment="1">
      <alignment horizontal="center" vertical="top" wrapText="1"/>
    </xf>
    <xf numFmtId="164" fontId="1" fillId="4" borderId="13" xfId="0" applyNumberFormat="1" applyFont="1" applyFill="1" applyBorder="1" applyAlignment="1">
      <alignment horizontal="center" vertical="top"/>
    </xf>
    <xf numFmtId="164" fontId="2" fillId="5" borderId="4" xfId="0" applyNumberFormat="1" applyFont="1" applyFill="1" applyBorder="1" applyAlignment="1">
      <alignment horizontal="center" vertical="top"/>
    </xf>
    <xf numFmtId="164" fontId="4" fillId="4" borderId="18" xfId="0" applyNumberFormat="1" applyFont="1" applyFill="1" applyBorder="1" applyAlignment="1">
      <alignment horizontal="center" vertical="top" wrapText="1"/>
    </xf>
    <xf numFmtId="164" fontId="2" fillId="4" borderId="18" xfId="0" applyNumberFormat="1" applyFont="1" applyFill="1" applyBorder="1" applyAlignment="1">
      <alignment horizontal="center" vertical="top"/>
    </xf>
    <xf numFmtId="164" fontId="1" fillId="4" borderId="18" xfId="0" applyNumberFormat="1" applyFont="1" applyFill="1" applyBorder="1" applyAlignment="1">
      <alignment horizontal="center" vertical="top" wrapText="1"/>
    </xf>
    <xf numFmtId="164" fontId="4" fillId="0" borderId="64" xfId="0" applyNumberFormat="1" applyFont="1" applyFill="1" applyBorder="1" applyAlignment="1">
      <alignment horizontal="center" vertical="top" wrapText="1"/>
    </xf>
    <xf numFmtId="164" fontId="4" fillId="0" borderId="42" xfId="0" applyNumberFormat="1" applyFont="1" applyFill="1" applyBorder="1" applyAlignment="1">
      <alignment horizontal="center" vertical="top" wrapText="1"/>
    </xf>
    <xf numFmtId="164" fontId="4" fillId="0" borderId="4" xfId="0" applyNumberFormat="1" applyFont="1" applyFill="1" applyBorder="1" applyAlignment="1">
      <alignment horizontal="center" vertical="top" wrapText="1"/>
    </xf>
    <xf numFmtId="164" fontId="5" fillId="5" borderId="11" xfId="0" applyNumberFormat="1" applyFont="1" applyFill="1" applyBorder="1" applyAlignment="1">
      <alignment horizontal="center" vertical="top" wrapText="1"/>
    </xf>
    <xf numFmtId="3" fontId="4" fillId="4" borderId="63" xfId="0" applyNumberFormat="1" applyFont="1" applyFill="1" applyBorder="1" applyAlignment="1">
      <alignment horizontal="center" vertical="top" wrapText="1"/>
    </xf>
    <xf numFmtId="3" fontId="4" fillId="4" borderId="7" xfId="0" applyNumberFormat="1" applyFont="1" applyFill="1" applyBorder="1" applyAlignment="1">
      <alignment horizontal="center" vertical="top" wrapText="1"/>
    </xf>
    <xf numFmtId="3" fontId="2" fillId="0" borderId="18" xfId="0" applyNumberFormat="1" applyFont="1" applyFill="1" applyBorder="1" applyAlignment="1">
      <alignment horizontal="center" vertical="top" textRotation="180" wrapText="1"/>
    </xf>
    <xf numFmtId="164" fontId="2" fillId="5" borderId="46" xfId="0" applyNumberFormat="1" applyFont="1" applyFill="1" applyBorder="1" applyAlignment="1">
      <alignment horizontal="center" vertical="top"/>
    </xf>
    <xf numFmtId="3" fontId="5" fillId="5" borderId="47" xfId="0" applyNumberFormat="1" applyFont="1" applyFill="1" applyBorder="1" applyAlignment="1">
      <alignment horizontal="center" vertical="top" wrapText="1"/>
    </xf>
    <xf numFmtId="164" fontId="4" fillId="0" borderId="26" xfId="0" applyNumberFormat="1" applyFont="1" applyFill="1" applyBorder="1" applyAlignment="1">
      <alignment horizontal="center" vertical="top" wrapText="1"/>
    </xf>
    <xf numFmtId="164" fontId="4" fillId="0" borderId="58" xfId="0" applyNumberFormat="1" applyFont="1" applyBorder="1" applyAlignment="1">
      <alignment horizontal="center" vertical="top" wrapText="1"/>
    </xf>
    <xf numFmtId="164" fontId="2" fillId="5" borderId="44" xfId="0" applyNumberFormat="1" applyFont="1" applyFill="1" applyBorder="1" applyAlignment="1">
      <alignment horizontal="center" vertical="top"/>
    </xf>
    <xf numFmtId="3" fontId="14" fillId="4" borderId="32" xfId="0" applyNumberFormat="1" applyFont="1" applyFill="1" applyBorder="1" applyAlignment="1">
      <alignment horizontal="center" vertical="top" wrapText="1"/>
    </xf>
    <xf numFmtId="3" fontId="14" fillId="4" borderId="31" xfId="0" applyNumberFormat="1" applyFont="1" applyFill="1" applyBorder="1" applyAlignment="1">
      <alignment horizontal="center" vertical="top" wrapText="1"/>
    </xf>
    <xf numFmtId="3" fontId="2" fillId="3" borderId="32" xfId="0" applyNumberFormat="1" applyFont="1" applyFill="1" applyBorder="1" applyAlignment="1">
      <alignment horizontal="center" vertical="top" wrapText="1"/>
    </xf>
    <xf numFmtId="3" fontId="2" fillId="3" borderId="62" xfId="0" applyNumberFormat="1" applyFont="1" applyFill="1" applyBorder="1" applyAlignment="1">
      <alignment horizontal="center" vertical="top" wrapText="1"/>
    </xf>
    <xf numFmtId="164" fontId="1" fillId="4" borderId="0" xfId="0" applyNumberFormat="1" applyFont="1" applyFill="1" applyBorder="1" applyAlignment="1">
      <alignment horizontal="center" vertical="top" wrapText="1"/>
    </xf>
    <xf numFmtId="164" fontId="1" fillId="0" borderId="16" xfId="0" applyNumberFormat="1" applyFont="1" applyBorder="1" applyAlignment="1">
      <alignment horizontal="center" vertical="top" wrapText="1"/>
    </xf>
    <xf numFmtId="164" fontId="1" fillId="0" borderId="13" xfId="0" applyNumberFormat="1" applyFont="1" applyBorder="1" applyAlignment="1">
      <alignment horizontal="center" vertical="top" wrapText="1"/>
    </xf>
    <xf numFmtId="3" fontId="1" fillId="4" borderId="16" xfId="0" applyNumberFormat="1" applyFont="1" applyFill="1" applyBorder="1" applyAlignment="1">
      <alignment vertical="top" wrapText="1"/>
    </xf>
    <xf numFmtId="3" fontId="5" fillId="4" borderId="18" xfId="0" applyNumberFormat="1" applyFont="1" applyFill="1" applyBorder="1" applyAlignment="1">
      <alignment horizontal="center" vertical="top" wrapText="1"/>
    </xf>
    <xf numFmtId="164" fontId="5" fillId="5" borderId="48" xfId="0" applyNumberFormat="1" applyFont="1" applyFill="1" applyBorder="1" applyAlignment="1">
      <alignment horizontal="center" vertical="top" wrapText="1"/>
    </xf>
    <xf numFmtId="164" fontId="1" fillId="4" borderId="22" xfId="0" applyNumberFormat="1" applyFont="1" applyFill="1" applyBorder="1" applyAlignment="1">
      <alignment horizontal="center" vertical="top"/>
    </xf>
    <xf numFmtId="164" fontId="4" fillId="0" borderId="15" xfId="0" applyNumberFormat="1" applyFont="1" applyFill="1" applyBorder="1" applyAlignment="1">
      <alignment horizontal="center" vertical="top" wrapText="1"/>
    </xf>
    <xf numFmtId="164" fontId="4" fillId="0" borderId="28" xfId="0" applyNumberFormat="1" applyFont="1" applyBorder="1" applyAlignment="1">
      <alignment horizontal="center" vertical="top" wrapText="1"/>
    </xf>
    <xf numFmtId="164" fontId="4" fillId="0" borderId="50" xfId="0" applyNumberFormat="1" applyFont="1" applyFill="1" applyBorder="1" applyAlignment="1">
      <alignment horizontal="center" vertical="top" wrapText="1"/>
    </xf>
    <xf numFmtId="164" fontId="5" fillId="5" borderId="70" xfId="0" applyNumberFormat="1" applyFont="1" applyFill="1" applyBorder="1" applyAlignment="1">
      <alignment horizontal="center" vertical="top" wrapText="1"/>
    </xf>
    <xf numFmtId="3" fontId="4" fillId="0" borderId="66" xfId="0" applyNumberFormat="1" applyFont="1" applyBorder="1" applyAlignment="1">
      <alignment horizontal="center" vertical="center" textRotation="90" wrapText="1"/>
    </xf>
    <xf numFmtId="3" fontId="4" fillId="0" borderId="21" xfId="0" applyNumberFormat="1" applyFont="1" applyBorder="1" applyAlignment="1">
      <alignment horizontal="center" vertical="center" textRotation="90" wrapText="1"/>
    </xf>
    <xf numFmtId="164" fontId="4" fillId="4" borderId="64" xfId="0" applyNumberFormat="1" applyFont="1" applyFill="1" applyBorder="1" applyAlignment="1">
      <alignment horizontal="center" vertical="top" wrapText="1"/>
    </xf>
    <xf numFmtId="164" fontId="4" fillId="3" borderId="0" xfId="0" applyNumberFormat="1" applyFont="1" applyFill="1" applyBorder="1" applyAlignment="1">
      <alignment horizontal="center" vertical="top" wrapText="1"/>
    </xf>
    <xf numFmtId="3" fontId="1" fillId="4" borderId="51" xfId="0" applyNumberFormat="1" applyFont="1" applyFill="1" applyBorder="1" applyAlignment="1">
      <alignment horizontal="center" vertical="top" wrapText="1"/>
    </xf>
    <xf numFmtId="3" fontId="1" fillId="4" borderId="52" xfId="0" applyNumberFormat="1" applyFont="1" applyFill="1" applyBorder="1" applyAlignment="1">
      <alignment horizontal="center" vertical="top" wrapText="1"/>
    </xf>
    <xf numFmtId="3" fontId="2" fillId="3" borderId="32" xfId="0" applyNumberFormat="1" applyFont="1" applyFill="1" applyBorder="1" applyAlignment="1">
      <alignment horizontal="center" vertical="top"/>
    </xf>
    <xf numFmtId="164" fontId="5" fillId="5" borderId="46" xfId="0" applyNumberFormat="1" applyFont="1" applyFill="1" applyBorder="1" applyAlignment="1">
      <alignment horizontal="center" vertical="top" wrapText="1"/>
    </xf>
    <xf numFmtId="3" fontId="1" fillId="4" borderId="63" xfId="0" applyNumberFormat="1" applyFont="1" applyFill="1" applyBorder="1" applyAlignment="1">
      <alignment vertical="top" wrapText="1"/>
    </xf>
    <xf numFmtId="3" fontId="4" fillId="4" borderId="29" xfId="0" applyNumberFormat="1" applyFont="1" applyFill="1" applyBorder="1" applyAlignment="1">
      <alignment horizontal="center" vertical="top" wrapText="1"/>
    </xf>
    <xf numFmtId="3" fontId="4" fillId="4" borderId="30" xfId="0" applyNumberFormat="1" applyFont="1" applyFill="1" applyBorder="1" applyAlignment="1">
      <alignment horizontal="center" vertical="top" wrapText="1"/>
    </xf>
    <xf numFmtId="3" fontId="4" fillId="4" borderId="69" xfId="0" applyNumberFormat="1" applyFont="1" applyFill="1" applyBorder="1" applyAlignment="1">
      <alignment horizontal="center" vertical="top" wrapText="1"/>
    </xf>
    <xf numFmtId="3" fontId="2" fillId="0" borderId="32" xfId="0" applyNumberFormat="1" applyFont="1" applyFill="1" applyBorder="1" applyAlignment="1">
      <alignment horizontal="center" vertical="top" textRotation="180" wrapText="1"/>
    </xf>
    <xf numFmtId="3" fontId="2" fillId="0" borderId="0" xfId="0" applyNumberFormat="1" applyFont="1" applyFill="1" applyBorder="1" applyAlignment="1">
      <alignment horizontal="center" vertical="top" textRotation="180" wrapText="1"/>
    </xf>
    <xf numFmtId="3" fontId="2" fillId="0" borderId="43" xfId="0" applyNumberFormat="1" applyFont="1" applyFill="1" applyBorder="1" applyAlignment="1">
      <alignment horizontal="center" vertical="top" textRotation="180" wrapText="1"/>
    </xf>
    <xf numFmtId="164" fontId="1" fillId="4" borderId="29" xfId="0" applyNumberFormat="1" applyFont="1" applyFill="1" applyBorder="1" applyAlignment="1">
      <alignment horizontal="center" vertical="top" wrapText="1"/>
    </xf>
    <xf numFmtId="3" fontId="2" fillId="0" borderId="4" xfId="0" applyNumberFormat="1" applyFont="1" applyFill="1" applyBorder="1" applyAlignment="1">
      <alignment vertical="top" wrapText="1"/>
    </xf>
    <xf numFmtId="3" fontId="1" fillId="4" borderId="66" xfId="0" applyNumberFormat="1" applyFont="1" applyFill="1" applyBorder="1" applyAlignment="1">
      <alignment horizontal="center" vertical="top" wrapText="1"/>
    </xf>
    <xf numFmtId="3" fontId="5" fillId="0" borderId="13" xfId="0" applyNumberFormat="1" applyFont="1" applyFill="1" applyBorder="1" applyAlignment="1">
      <alignment horizontal="center" vertical="top" wrapText="1"/>
    </xf>
    <xf numFmtId="3" fontId="2" fillId="4" borderId="18" xfId="0" applyNumberFormat="1" applyFont="1" applyFill="1" applyBorder="1" applyAlignment="1">
      <alignment horizontal="center" vertical="top" textRotation="90" wrapText="1"/>
    </xf>
    <xf numFmtId="3" fontId="4" fillId="4" borderId="64" xfId="0" applyNumberFormat="1" applyFont="1" applyFill="1" applyBorder="1" applyAlignment="1">
      <alignment horizontal="left" vertical="top" wrapText="1"/>
    </xf>
    <xf numFmtId="3" fontId="12" fillId="4" borderId="51" xfId="0" applyNumberFormat="1" applyFont="1" applyFill="1" applyBorder="1" applyAlignment="1">
      <alignment horizontal="center" vertical="top" wrapText="1"/>
    </xf>
    <xf numFmtId="49" fontId="1" fillId="4" borderId="60" xfId="0" applyNumberFormat="1" applyFont="1" applyFill="1" applyBorder="1" applyAlignment="1">
      <alignment horizontal="left" vertical="top" wrapText="1"/>
    </xf>
    <xf numFmtId="164" fontId="2" fillId="5" borderId="46" xfId="0" applyNumberFormat="1" applyFont="1" applyFill="1" applyBorder="1" applyAlignment="1">
      <alignment horizontal="center" vertical="top" wrapText="1"/>
    </xf>
    <xf numFmtId="164" fontId="2" fillId="5" borderId="48" xfId="0" applyNumberFormat="1" applyFont="1" applyFill="1" applyBorder="1" applyAlignment="1">
      <alignment horizontal="center" vertical="top" wrapText="1"/>
    </xf>
    <xf numFmtId="164" fontId="2" fillId="5" borderId="44" xfId="0" applyNumberFormat="1" applyFont="1" applyFill="1" applyBorder="1" applyAlignment="1">
      <alignment horizontal="center" vertical="top" wrapText="1"/>
    </xf>
    <xf numFmtId="3" fontId="2" fillId="4" borderId="18" xfId="0" applyNumberFormat="1" applyFont="1" applyFill="1" applyBorder="1" applyAlignment="1">
      <alignment horizontal="center" vertical="center" textRotation="90" wrapText="1"/>
    </xf>
    <xf numFmtId="3" fontId="5" fillId="0" borderId="18" xfId="0" applyNumberFormat="1" applyFont="1" applyFill="1" applyBorder="1" applyAlignment="1">
      <alignment horizontal="center" vertical="top" wrapText="1"/>
    </xf>
    <xf numFmtId="164" fontId="4" fillId="4" borderId="40" xfId="0" applyNumberFormat="1" applyFont="1" applyFill="1" applyBorder="1" applyAlignment="1">
      <alignment horizontal="center" vertical="top"/>
    </xf>
    <xf numFmtId="3" fontId="2" fillId="4" borderId="0" xfId="0" applyNumberFormat="1" applyFont="1" applyFill="1" applyBorder="1" applyAlignment="1">
      <alignment horizontal="center" vertical="top" textRotation="90" wrapText="1"/>
    </xf>
    <xf numFmtId="3" fontId="4" fillId="4" borderId="61" xfId="0" applyNumberFormat="1" applyFont="1" applyFill="1" applyBorder="1" applyAlignment="1">
      <alignment vertical="top" wrapText="1"/>
    </xf>
    <xf numFmtId="3" fontId="4" fillId="4" borderId="72" xfId="0" applyNumberFormat="1" applyFont="1" applyFill="1" applyBorder="1" applyAlignment="1">
      <alignment vertical="top" wrapText="1"/>
    </xf>
    <xf numFmtId="3" fontId="1" fillId="4" borderId="44" xfId="0" applyNumberFormat="1" applyFont="1" applyFill="1" applyBorder="1" applyAlignment="1">
      <alignment horizontal="center" vertical="top"/>
    </xf>
    <xf numFmtId="164" fontId="4" fillId="4" borderId="63" xfId="0" applyNumberFormat="1" applyFont="1" applyFill="1" applyBorder="1" applyAlignment="1">
      <alignment horizontal="center" vertical="top" wrapText="1"/>
    </xf>
    <xf numFmtId="3" fontId="5" fillId="0" borderId="65" xfId="0" applyNumberFormat="1" applyFont="1" applyFill="1" applyBorder="1" applyAlignment="1">
      <alignment horizontal="center" vertical="top" wrapText="1"/>
    </xf>
    <xf numFmtId="3" fontId="4" fillId="4" borderId="60" xfId="0" applyNumberFormat="1" applyFont="1" applyFill="1" applyBorder="1" applyAlignment="1">
      <alignment vertical="top" wrapText="1"/>
    </xf>
    <xf numFmtId="0" fontId="1" fillId="4" borderId="17" xfId="0" applyFont="1" applyFill="1" applyBorder="1" applyAlignment="1">
      <alignment vertical="top" wrapText="1"/>
    </xf>
    <xf numFmtId="3" fontId="1" fillId="4" borderId="47" xfId="0" applyNumberFormat="1" applyFont="1" applyFill="1" applyBorder="1" applyAlignment="1">
      <alignment vertical="top" wrapText="1"/>
    </xf>
    <xf numFmtId="3" fontId="1" fillId="4" borderId="19" xfId="0" applyNumberFormat="1" applyFont="1" applyFill="1" applyBorder="1" applyAlignment="1">
      <alignment vertical="top" wrapText="1"/>
    </xf>
    <xf numFmtId="164" fontId="4" fillId="0" borderId="17" xfId="0" applyNumberFormat="1" applyFont="1" applyFill="1" applyBorder="1" applyAlignment="1">
      <alignment horizontal="center" vertical="top" wrapText="1"/>
    </xf>
    <xf numFmtId="3" fontId="4" fillId="4" borderId="61" xfId="0" applyNumberFormat="1" applyFont="1" applyFill="1" applyBorder="1" applyAlignment="1">
      <alignment horizontal="center" vertical="top" wrapText="1"/>
    </xf>
    <xf numFmtId="3" fontId="4" fillId="4" borderId="56" xfId="0" applyNumberFormat="1" applyFont="1" applyFill="1" applyBorder="1" applyAlignment="1">
      <alignment horizontal="left" vertical="top" wrapText="1"/>
    </xf>
    <xf numFmtId="3" fontId="1" fillId="4" borderId="63" xfId="0" applyNumberFormat="1" applyFont="1" applyFill="1" applyBorder="1" applyAlignment="1">
      <alignment horizontal="center" vertical="top" wrapText="1"/>
    </xf>
    <xf numFmtId="3" fontId="4" fillId="4" borderId="63" xfId="0" applyNumberFormat="1" applyFont="1" applyFill="1" applyBorder="1" applyAlignment="1">
      <alignment vertical="top" wrapText="1"/>
    </xf>
    <xf numFmtId="3" fontId="4" fillId="4" borderId="47" xfId="0" applyNumberFormat="1" applyFont="1" applyFill="1" applyBorder="1" applyAlignment="1">
      <alignment vertical="top" wrapText="1"/>
    </xf>
    <xf numFmtId="3" fontId="4" fillId="4" borderId="36" xfId="0" applyNumberFormat="1" applyFont="1" applyFill="1" applyBorder="1" applyAlignment="1">
      <alignment horizontal="center" vertical="top"/>
    </xf>
    <xf numFmtId="3" fontId="4" fillId="4" borderId="36" xfId="0" applyNumberFormat="1" applyFont="1" applyFill="1" applyBorder="1" applyAlignment="1">
      <alignment horizontal="center" vertical="top" wrapText="1"/>
    </xf>
    <xf numFmtId="3" fontId="4" fillId="4" borderId="48" xfId="0" applyNumberFormat="1" applyFont="1" applyFill="1" applyBorder="1" applyAlignment="1">
      <alignment horizontal="center" vertical="top" wrapText="1"/>
    </xf>
    <xf numFmtId="3" fontId="4" fillId="4" borderId="72" xfId="0" applyNumberFormat="1" applyFont="1" applyFill="1" applyBorder="1" applyAlignment="1">
      <alignment horizontal="center" vertical="top" wrapText="1"/>
    </xf>
    <xf numFmtId="3" fontId="12" fillId="4" borderId="63" xfId="0" applyNumberFormat="1" applyFont="1" applyFill="1" applyBorder="1" applyAlignment="1">
      <alignment horizontal="center" vertical="top" wrapText="1"/>
    </xf>
    <xf numFmtId="3" fontId="1" fillId="4" borderId="48" xfId="0" applyNumberFormat="1" applyFont="1" applyFill="1" applyBorder="1" applyAlignment="1">
      <alignment horizontal="center" vertical="top" wrapText="1"/>
    </xf>
    <xf numFmtId="3" fontId="1" fillId="4" borderId="56" xfId="0" applyNumberFormat="1" applyFont="1" applyFill="1" applyBorder="1" applyAlignment="1">
      <alignment horizontal="center" vertical="top" wrapText="1"/>
    </xf>
    <xf numFmtId="0" fontId="1" fillId="4" borderId="60" xfId="0" applyFont="1" applyFill="1" applyBorder="1" applyAlignment="1">
      <alignment vertical="top" wrapText="1"/>
    </xf>
    <xf numFmtId="3" fontId="4" fillId="4" borderId="16" xfId="0" applyNumberFormat="1" applyFont="1" applyFill="1" applyBorder="1" applyAlignment="1">
      <alignment vertical="top" wrapText="1"/>
    </xf>
    <xf numFmtId="3" fontId="1" fillId="4" borderId="0" xfId="0" applyNumberFormat="1" applyFont="1" applyFill="1" applyBorder="1" applyAlignment="1">
      <alignment vertical="top" wrapText="1"/>
    </xf>
    <xf numFmtId="3" fontId="1" fillId="4" borderId="36" xfId="0" applyNumberFormat="1" applyFont="1" applyFill="1" applyBorder="1" applyAlignment="1">
      <alignment horizontal="center" vertical="top"/>
    </xf>
    <xf numFmtId="3" fontId="1" fillId="4" borderId="40" xfId="0" applyNumberFormat="1" applyFont="1" applyFill="1" applyBorder="1" applyAlignment="1">
      <alignment horizontal="center" vertical="top"/>
    </xf>
    <xf numFmtId="0" fontId="4" fillId="4" borderId="37" xfId="0" applyFont="1" applyFill="1" applyBorder="1" applyAlignment="1">
      <alignment horizontal="center" vertical="top" wrapText="1"/>
    </xf>
    <xf numFmtId="3" fontId="1" fillId="0" borderId="56" xfId="0" applyNumberFormat="1" applyFont="1" applyBorder="1" applyAlignment="1">
      <alignment horizontal="center" vertical="top"/>
    </xf>
    <xf numFmtId="0" fontId="1" fillId="4" borderId="63" xfId="0" applyFont="1" applyFill="1" applyBorder="1" applyAlignment="1">
      <alignment vertical="top" wrapText="1"/>
    </xf>
    <xf numFmtId="3" fontId="1" fillId="4" borderId="37" xfId="0" applyNumberFormat="1" applyFont="1" applyFill="1" applyBorder="1" applyAlignment="1">
      <alignment horizontal="center" vertical="top"/>
    </xf>
    <xf numFmtId="3" fontId="2" fillId="4" borderId="68" xfId="0" applyNumberFormat="1" applyFont="1" applyFill="1" applyBorder="1" applyAlignment="1">
      <alignment horizontal="center" vertical="top" textRotation="90" wrapText="1"/>
    </xf>
    <xf numFmtId="3" fontId="4" fillId="4" borderId="58" xfId="0" applyNumberFormat="1" applyFont="1" applyFill="1" applyBorder="1" applyAlignment="1">
      <alignment vertical="top" wrapText="1"/>
    </xf>
    <xf numFmtId="3" fontId="2" fillId="3" borderId="18" xfId="0" applyNumberFormat="1" applyFont="1" applyFill="1" applyBorder="1" applyAlignment="1">
      <alignment horizontal="center" vertical="top" wrapText="1"/>
    </xf>
    <xf numFmtId="164" fontId="4" fillId="4" borderId="7" xfId="0" applyNumberFormat="1" applyFont="1" applyFill="1" applyBorder="1" applyAlignment="1">
      <alignment horizontal="center" vertical="top" wrapText="1"/>
    </xf>
    <xf numFmtId="0" fontId="4" fillId="4" borderId="40" xfId="0" applyFont="1" applyFill="1" applyBorder="1" applyAlignment="1">
      <alignment horizontal="center" vertical="top" wrapText="1"/>
    </xf>
    <xf numFmtId="164" fontId="5" fillId="7" borderId="12" xfId="0" applyNumberFormat="1" applyFont="1" applyFill="1" applyBorder="1" applyAlignment="1">
      <alignment horizontal="center" vertical="top" wrapText="1"/>
    </xf>
    <xf numFmtId="164" fontId="5" fillId="7" borderId="11" xfId="0" applyNumberFormat="1" applyFont="1" applyFill="1" applyBorder="1" applyAlignment="1">
      <alignment horizontal="center" vertical="top" wrapText="1"/>
    </xf>
    <xf numFmtId="3" fontId="1" fillId="0" borderId="38" xfId="0" applyNumberFormat="1" applyFont="1" applyBorder="1" applyAlignment="1">
      <alignment horizontal="center" vertical="top"/>
    </xf>
    <xf numFmtId="3" fontId="1" fillId="0" borderId="21" xfId="0" applyNumberFormat="1" applyFont="1" applyBorder="1" applyAlignment="1">
      <alignment horizontal="center" vertical="top"/>
    </xf>
    <xf numFmtId="3" fontId="1" fillId="3" borderId="42" xfId="0" applyNumberFormat="1" applyFont="1" applyFill="1" applyBorder="1" applyAlignment="1">
      <alignment horizontal="left" vertical="top" wrapText="1"/>
    </xf>
    <xf numFmtId="3" fontId="1" fillId="4" borderId="18" xfId="0" applyNumberFormat="1" applyFont="1" applyFill="1" applyBorder="1" applyAlignment="1">
      <alignment horizontal="center" vertical="top"/>
    </xf>
    <xf numFmtId="3" fontId="1" fillId="4" borderId="32" xfId="0" applyNumberFormat="1" applyFont="1" applyFill="1" applyBorder="1" applyAlignment="1">
      <alignment horizontal="center" vertical="top"/>
    </xf>
    <xf numFmtId="3" fontId="1" fillId="4" borderId="31" xfId="0" applyNumberFormat="1" applyFont="1" applyFill="1" applyBorder="1" applyAlignment="1">
      <alignment horizontal="center" vertical="top"/>
    </xf>
    <xf numFmtId="3" fontId="1" fillId="4" borderId="59" xfId="0" applyNumberFormat="1" applyFont="1" applyFill="1" applyBorder="1" applyAlignment="1">
      <alignment horizontal="center" vertical="top"/>
    </xf>
    <xf numFmtId="164" fontId="4" fillId="4" borderId="0" xfId="0" applyNumberFormat="1" applyFont="1" applyFill="1" applyBorder="1" applyAlignment="1">
      <alignment horizontal="center" vertical="top" wrapText="1"/>
    </xf>
    <xf numFmtId="164" fontId="4" fillId="0" borderId="18" xfId="0" applyNumberFormat="1" applyFont="1" applyFill="1" applyBorder="1" applyAlignment="1">
      <alignment horizontal="center" vertical="top" wrapText="1"/>
    </xf>
    <xf numFmtId="164" fontId="1" fillId="0" borderId="24" xfId="0" applyNumberFormat="1" applyFont="1" applyBorder="1" applyAlignment="1">
      <alignment horizontal="center" vertical="top" wrapText="1"/>
    </xf>
    <xf numFmtId="164" fontId="4" fillId="0" borderId="28" xfId="0" applyNumberFormat="1" applyFont="1" applyFill="1" applyBorder="1" applyAlignment="1">
      <alignment horizontal="center" vertical="top" wrapText="1"/>
    </xf>
    <xf numFmtId="3" fontId="1" fillId="3" borderId="42" xfId="0" applyNumberFormat="1" applyFont="1" applyFill="1" applyBorder="1" applyAlignment="1">
      <alignment vertical="top" wrapText="1"/>
    </xf>
    <xf numFmtId="3" fontId="1" fillId="4" borderId="16" xfId="0" applyNumberFormat="1" applyFont="1" applyFill="1" applyBorder="1" applyAlignment="1">
      <alignment horizontal="center" vertical="top" wrapText="1"/>
    </xf>
    <xf numFmtId="3" fontId="1" fillId="4" borderId="62" xfId="0" applyNumberFormat="1" applyFont="1" applyFill="1" applyBorder="1" applyAlignment="1">
      <alignment horizontal="center" vertical="top" wrapText="1"/>
    </xf>
    <xf numFmtId="3" fontId="1" fillId="4" borderId="38" xfId="0" applyNumberFormat="1" applyFont="1" applyFill="1" applyBorder="1" applyAlignment="1">
      <alignment horizontal="center" vertical="top" wrapText="1"/>
    </xf>
    <xf numFmtId="164" fontId="1" fillId="4" borderId="61" xfId="0" applyNumberFormat="1" applyFont="1" applyFill="1" applyBorder="1" applyAlignment="1">
      <alignment horizontal="center" vertical="top"/>
    </xf>
    <xf numFmtId="164" fontId="4" fillId="4" borderId="40" xfId="0" applyNumberFormat="1" applyFont="1" applyFill="1" applyBorder="1" applyAlignment="1">
      <alignment horizontal="center" vertical="top" wrapText="1"/>
    </xf>
    <xf numFmtId="3" fontId="4" fillId="0" borderId="26" xfId="0" applyNumberFormat="1" applyFont="1" applyFill="1" applyBorder="1" applyAlignment="1">
      <alignment horizontal="center" vertical="top" wrapText="1"/>
    </xf>
    <xf numFmtId="164" fontId="2" fillId="5" borderId="67" xfId="0" applyNumberFormat="1" applyFont="1" applyFill="1" applyBorder="1" applyAlignment="1">
      <alignment horizontal="center" vertical="top" wrapText="1"/>
    </xf>
    <xf numFmtId="3" fontId="5" fillId="0" borderId="18" xfId="0" applyNumberFormat="1" applyFont="1" applyFill="1" applyBorder="1" applyAlignment="1">
      <alignment horizontal="center" vertical="top" textRotation="90" wrapText="1"/>
    </xf>
    <xf numFmtId="3" fontId="6" fillId="0" borderId="18" xfId="0" applyNumberFormat="1" applyFont="1" applyFill="1" applyBorder="1" applyAlignment="1">
      <alignment horizontal="left" vertical="top" wrapText="1"/>
    </xf>
    <xf numFmtId="3" fontId="4" fillId="4" borderId="17" xfId="0" applyNumberFormat="1" applyFont="1" applyFill="1" applyBorder="1" applyAlignment="1">
      <alignment vertical="top" wrapText="1"/>
    </xf>
    <xf numFmtId="164" fontId="1" fillId="4" borderId="40" xfId="0" applyNumberFormat="1" applyFont="1" applyFill="1" applyBorder="1" applyAlignment="1">
      <alignment horizontal="center" vertical="top"/>
    </xf>
    <xf numFmtId="164" fontId="4" fillId="4" borderId="18" xfId="0" applyNumberFormat="1" applyFont="1" applyFill="1" applyBorder="1" applyAlignment="1">
      <alignment horizontal="center" vertical="top"/>
    </xf>
    <xf numFmtId="3" fontId="1" fillId="0" borderId="61" xfId="0" applyNumberFormat="1" applyFont="1" applyFill="1" applyBorder="1" applyAlignment="1">
      <alignment horizontal="center" vertical="top" wrapText="1"/>
    </xf>
    <xf numFmtId="164" fontId="2" fillId="5" borderId="45" xfId="0" applyNumberFormat="1" applyFont="1" applyFill="1" applyBorder="1" applyAlignment="1">
      <alignment horizontal="center" vertical="top" wrapText="1"/>
    </xf>
    <xf numFmtId="164" fontId="5" fillId="5" borderId="44" xfId="0" applyNumberFormat="1" applyFont="1" applyFill="1" applyBorder="1" applyAlignment="1">
      <alignment horizontal="center" vertical="top" wrapText="1"/>
    </xf>
    <xf numFmtId="164" fontId="4" fillId="4" borderId="17" xfId="0" applyNumberFormat="1" applyFont="1" applyFill="1" applyBorder="1" applyAlignment="1">
      <alignment horizontal="center" vertical="center"/>
    </xf>
    <xf numFmtId="164" fontId="4" fillId="4" borderId="17" xfId="0" applyNumberFormat="1" applyFont="1" applyFill="1" applyBorder="1" applyAlignment="1">
      <alignment horizontal="center" vertical="top"/>
    </xf>
    <xf numFmtId="164" fontId="1" fillId="4" borderId="17" xfId="0" applyNumberFormat="1" applyFont="1" applyFill="1" applyBorder="1" applyAlignment="1">
      <alignment horizontal="center" vertical="top"/>
    </xf>
    <xf numFmtId="3" fontId="4" fillId="4" borderId="40" xfId="0" applyNumberFormat="1" applyFont="1" applyFill="1" applyBorder="1" applyAlignment="1">
      <alignment horizontal="center" vertical="top" wrapText="1"/>
    </xf>
    <xf numFmtId="3" fontId="4" fillId="4" borderId="28" xfId="0" applyNumberFormat="1" applyFont="1" applyFill="1" applyBorder="1" applyAlignment="1">
      <alignment horizontal="center" vertical="top" wrapText="1"/>
    </xf>
    <xf numFmtId="164" fontId="4" fillId="4" borderId="0" xfId="0" applyNumberFormat="1" applyFont="1" applyFill="1" applyBorder="1" applyAlignment="1">
      <alignment horizontal="center" vertical="top"/>
    </xf>
    <xf numFmtId="3" fontId="4" fillId="4" borderId="46" xfId="0" applyNumberFormat="1" applyFont="1" applyFill="1" applyBorder="1" applyAlignment="1">
      <alignment horizontal="center" vertical="top" wrapText="1"/>
    </xf>
    <xf numFmtId="164" fontId="2" fillId="5" borderId="19" xfId="0" applyNumberFormat="1" applyFont="1" applyFill="1" applyBorder="1" applyAlignment="1">
      <alignment horizontal="center" vertical="top" wrapText="1"/>
    </xf>
    <xf numFmtId="3" fontId="1" fillId="4" borderId="28" xfId="0" applyNumberFormat="1" applyFont="1" applyFill="1" applyBorder="1" applyAlignment="1">
      <alignment horizontal="center" vertical="top" wrapText="1"/>
    </xf>
    <xf numFmtId="3" fontId="1" fillId="4" borderId="7" xfId="0" applyNumberFormat="1" applyFont="1" applyFill="1" applyBorder="1" applyAlignment="1">
      <alignment horizontal="center" vertical="top" wrapText="1"/>
    </xf>
    <xf numFmtId="3" fontId="1" fillId="4" borderId="15" xfId="0" applyNumberFormat="1" applyFont="1" applyFill="1" applyBorder="1" applyAlignment="1">
      <alignment horizontal="center" vertical="top" wrapText="1"/>
    </xf>
    <xf numFmtId="3" fontId="1" fillId="4" borderId="58" xfId="0" applyNumberFormat="1" applyFont="1" applyFill="1" applyBorder="1" applyAlignment="1">
      <alignment horizontal="center" vertical="top" wrapText="1"/>
    </xf>
    <xf numFmtId="164" fontId="1" fillId="4" borderId="35" xfId="0" applyNumberFormat="1" applyFont="1" applyFill="1" applyBorder="1" applyAlignment="1">
      <alignment horizontal="center" vertical="top" wrapText="1"/>
    </xf>
    <xf numFmtId="164" fontId="1" fillId="4" borderId="30" xfId="0" applyNumberFormat="1" applyFont="1" applyFill="1" applyBorder="1" applyAlignment="1">
      <alignment horizontal="center" vertical="top" wrapText="1"/>
    </xf>
    <xf numFmtId="3" fontId="1" fillId="4" borderId="4" xfId="0" applyNumberFormat="1" applyFont="1" applyFill="1" applyBorder="1" applyAlignment="1">
      <alignment horizontal="center" vertical="top" wrapText="1"/>
    </xf>
    <xf numFmtId="3" fontId="4" fillId="4" borderId="35" xfId="0" applyNumberFormat="1" applyFont="1" applyFill="1" applyBorder="1" applyAlignment="1">
      <alignment horizontal="center" vertical="top" wrapText="1"/>
    </xf>
    <xf numFmtId="3" fontId="14" fillId="4" borderId="17" xfId="0" applyNumberFormat="1" applyFont="1" applyFill="1" applyBorder="1" applyAlignment="1">
      <alignment horizontal="center" vertical="top" wrapText="1"/>
    </xf>
    <xf numFmtId="3" fontId="1" fillId="4" borderId="47" xfId="0" applyNumberFormat="1" applyFont="1" applyFill="1" applyBorder="1" applyAlignment="1">
      <alignment horizontal="center" vertical="top" wrapText="1"/>
    </xf>
    <xf numFmtId="3" fontId="4" fillId="0" borderId="56" xfId="0" applyNumberFormat="1" applyFont="1" applyBorder="1" applyAlignment="1">
      <alignment horizontal="center" vertical="center" textRotation="90" wrapText="1"/>
    </xf>
    <xf numFmtId="3" fontId="4" fillId="4" borderId="62" xfId="0" applyNumberFormat="1" applyFont="1" applyFill="1" applyBorder="1" applyAlignment="1">
      <alignment horizontal="center" vertical="top" wrapText="1"/>
    </xf>
    <xf numFmtId="3" fontId="4" fillId="4" borderId="3" xfId="0" applyNumberFormat="1" applyFont="1" applyFill="1" applyBorder="1" applyAlignment="1">
      <alignment horizontal="center" vertical="top" wrapText="1"/>
    </xf>
    <xf numFmtId="49" fontId="4" fillId="4" borderId="32" xfId="0" applyNumberFormat="1" applyFont="1" applyFill="1" applyBorder="1" applyAlignment="1">
      <alignment horizontal="center" vertical="top" wrapText="1"/>
    </xf>
    <xf numFmtId="3" fontId="1" fillId="4" borderId="0" xfId="0" applyNumberFormat="1" applyFont="1" applyFill="1" applyBorder="1" applyAlignment="1">
      <alignment horizontal="center" vertical="top" wrapText="1"/>
    </xf>
    <xf numFmtId="3" fontId="4" fillId="4" borderId="56" xfId="0" applyNumberFormat="1" applyFont="1" applyFill="1" applyBorder="1" applyAlignment="1">
      <alignment horizontal="center" vertical="top" wrapText="1"/>
    </xf>
    <xf numFmtId="3" fontId="4" fillId="4" borderId="16" xfId="0" applyNumberFormat="1" applyFont="1" applyFill="1" applyBorder="1" applyAlignment="1">
      <alignment horizontal="left" vertical="top" wrapText="1"/>
    </xf>
    <xf numFmtId="3" fontId="1" fillId="4" borderId="12" xfId="0" applyNumberFormat="1" applyFont="1" applyFill="1" applyBorder="1" applyAlignment="1">
      <alignment horizontal="left" vertical="top" wrapText="1"/>
    </xf>
    <xf numFmtId="3" fontId="1" fillId="4" borderId="12" xfId="0" applyNumberFormat="1" applyFont="1" applyFill="1" applyBorder="1" applyAlignment="1">
      <alignment vertical="top" wrapText="1"/>
    </xf>
    <xf numFmtId="3" fontId="4" fillId="4" borderId="76" xfId="0" applyNumberFormat="1" applyFont="1" applyFill="1" applyBorder="1" applyAlignment="1">
      <alignment horizontal="center" vertical="top" wrapText="1"/>
    </xf>
    <xf numFmtId="3" fontId="4" fillId="4" borderId="38" xfId="0" applyNumberFormat="1" applyFont="1" applyFill="1" applyBorder="1" applyAlignment="1">
      <alignment horizontal="center" vertical="top" wrapText="1"/>
    </xf>
    <xf numFmtId="3" fontId="4" fillId="4" borderId="0" xfId="0" applyNumberFormat="1" applyFont="1" applyFill="1" applyBorder="1" applyAlignment="1">
      <alignment vertical="top" wrapText="1"/>
    </xf>
    <xf numFmtId="3" fontId="4" fillId="4" borderId="22" xfId="0" applyNumberFormat="1" applyFont="1" applyFill="1" applyBorder="1" applyAlignment="1">
      <alignment horizontal="center" vertical="top" wrapText="1"/>
    </xf>
    <xf numFmtId="3" fontId="4" fillId="4" borderId="47" xfId="0" applyNumberFormat="1" applyFont="1" applyFill="1" applyBorder="1" applyAlignment="1">
      <alignment horizontal="center" vertical="top" wrapText="1"/>
    </xf>
    <xf numFmtId="164" fontId="4" fillId="4" borderId="0" xfId="0" applyNumberFormat="1" applyFont="1" applyFill="1" applyBorder="1" applyAlignment="1">
      <alignment vertical="top" wrapText="1"/>
    </xf>
    <xf numFmtId="3" fontId="4" fillId="4" borderId="56" xfId="0" applyNumberFormat="1" applyFont="1" applyFill="1" applyBorder="1" applyAlignment="1">
      <alignment vertical="top" wrapText="1"/>
    </xf>
    <xf numFmtId="3" fontId="4" fillId="4" borderId="20" xfId="0" applyNumberFormat="1" applyFont="1" applyFill="1" applyBorder="1" applyAlignment="1">
      <alignment horizontal="center" vertical="top" wrapText="1"/>
    </xf>
    <xf numFmtId="4" fontId="4" fillId="4" borderId="47" xfId="0" applyNumberFormat="1" applyFont="1" applyFill="1" applyBorder="1" applyAlignment="1">
      <alignment horizontal="center" vertical="top" wrapText="1"/>
    </xf>
    <xf numFmtId="4" fontId="4" fillId="4" borderId="46" xfId="0" applyNumberFormat="1" applyFont="1" applyFill="1" applyBorder="1" applyAlignment="1">
      <alignment horizontal="center" vertical="top" wrapText="1"/>
    </xf>
    <xf numFmtId="3" fontId="4" fillId="4" borderId="50" xfId="0" applyNumberFormat="1" applyFont="1" applyFill="1" applyBorder="1" applyAlignment="1">
      <alignment horizontal="center" vertical="top" wrapText="1"/>
    </xf>
    <xf numFmtId="165" fontId="4" fillId="0" borderId="16" xfId="0" applyNumberFormat="1" applyFont="1" applyBorder="1" applyAlignment="1">
      <alignment horizontal="center" vertical="center" wrapText="1"/>
    </xf>
    <xf numFmtId="3" fontId="1" fillId="4" borderId="19" xfId="0" applyNumberFormat="1" applyFont="1" applyFill="1" applyBorder="1" applyAlignment="1">
      <alignment horizontal="center" vertical="top" wrapText="1"/>
    </xf>
    <xf numFmtId="3" fontId="1" fillId="4" borderId="14" xfId="0" applyNumberFormat="1" applyFont="1" applyFill="1" applyBorder="1" applyAlignment="1">
      <alignment horizontal="center" vertical="top" wrapText="1"/>
    </xf>
    <xf numFmtId="3" fontId="1" fillId="4" borderId="12" xfId="0" applyNumberFormat="1" applyFont="1" applyFill="1" applyBorder="1" applyAlignment="1">
      <alignment horizontal="center" vertical="top" wrapText="1"/>
    </xf>
    <xf numFmtId="3" fontId="2" fillId="4" borderId="13" xfId="0" applyNumberFormat="1" applyFont="1" applyFill="1" applyBorder="1" applyAlignment="1">
      <alignment horizontal="center" vertical="top" textRotation="90" wrapText="1"/>
    </xf>
    <xf numFmtId="3" fontId="2" fillId="4" borderId="19" xfId="0" applyNumberFormat="1" applyFont="1" applyFill="1" applyBorder="1" applyAlignment="1">
      <alignment horizontal="center" vertical="top" textRotation="90" wrapText="1"/>
    </xf>
    <xf numFmtId="3" fontId="2" fillId="8" borderId="54" xfId="0" applyNumberFormat="1" applyFont="1" applyFill="1" applyBorder="1" applyAlignment="1">
      <alignment horizontal="center" vertical="top" wrapText="1"/>
    </xf>
    <xf numFmtId="3" fontId="2" fillId="8" borderId="70" xfId="0" applyNumberFormat="1" applyFont="1" applyFill="1" applyBorder="1" applyAlignment="1">
      <alignment horizontal="center" vertical="top" wrapText="1"/>
    </xf>
    <xf numFmtId="3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 wrapText="1"/>
    </xf>
    <xf numFmtId="3" fontId="4" fillId="0" borderId="0" xfId="0" applyNumberFormat="1" applyFont="1" applyAlignment="1">
      <alignment horizontal="center" vertical="top" wrapText="1"/>
    </xf>
    <xf numFmtId="165" fontId="1" fillId="0" borderId="0" xfId="0" applyNumberFormat="1" applyFont="1" applyAlignment="1">
      <alignment horizontal="center" vertical="top" wrapText="1"/>
    </xf>
    <xf numFmtId="3" fontId="1" fillId="0" borderId="0" xfId="0" applyNumberFormat="1" applyFont="1" applyBorder="1" applyAlignment="1">
      <alignment vertical="top" wrapText="1"/>
    </xf>
    <xf numFmtId="3" fontId="8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49" fontId="5" fillId="8" borderId="12" xfId="0" applyNumberFormat="1" applyFont="1" applyFill="1" applyBorder="1" applyAlignment="1">
      <alignment vertical="top" wrapText="1"/>
    </xf>
    <xf numFmtId="49" fontId="5" fillId="8" borderId="16" xfId="0" applyNumberFormat="1" applyFont="1" applyFill="1" applyBorder="1" applyAlignment="1">
      <alignment horizontal="center" vertical="top" wrapText="1"/>
    </xf>
    <xf numFmtId="49" fontId="5" fillId="2" borderId="32" xfId="0" applyNumberFormat="1" applyFont="1" applyFill="1" applyBorder="1" applyAlignment="1">
      <alignment horizontal="center" vertical="top" wrapText="1"/>
    </xf>
    <xf numFmtId="49" fontId="5" fillId="8" borderId="16" xfId="0" applyNumberFormat="1" applyFont="1" applyFill="1" applyBorder="1" applyAlignment="1">
      <alignment vertical="top" wrapText="1"/>
    </xf>
    <xf numFmtId="49" fontId="5" fillId="2" borderId="13" xfId="0" applyNumberFormat="1" applyFont="1" applyFill="1" applyBorder="1" applyAlignment="1">
      <alignment vertical="top" wrapText="1"/>
    </xf>
    <xf numFmtId="49" fontId="5" fillId="3" borderId="62" xfId="0" applyNumberFormat="1" applyFont="1" applyFill="1" applyBorder="1" applyAlignment="1">
      <alignment horizontal="center" vertical="top" wrapText="1"/>
    </xf>
    <xf numFmtId="3" fontId="5" fillId="0" borderId="69" xfId="0" applyNumberFormat="1" applyFont="1" applyBorder="1" applyAlignment="1">
      <alignment horizontal="center" vertical="top" wrapText="1"/>
    </xf>
    <xf numFmtId="49" fontId="5" fillId="8" borderId="17" xfId="0" applyNumberFormat="1" applyFont="1" applyFill="1" applyBorder="1" applyAlignment="1">
      <alignment vertical="top" wrapText="1"/>
    </xf>
    <xf numFmtId="49" fontId="5" fillId="2" borderId="18" xfId="0" applyNumberFormat="1" applyFont="1" applyFill="1" applyBorder="1" applyAlignment="1">
      <alignment horizontal="center" vertical="top" wrapText="1"/>
    </xf>
    <xf numFmtId="49" fontId="5" fillId="3" borderId="32" xfId="0" applyNumberFormat="1" applyFont="1" applyFill="1" applyBorder="1" applyAlignment="1">
      <alignment vertical="top" wrapText="1"/>
    </xf>
    <xf numFmtId="3" fontId="5" fillId="0" borderId="32" xfId="0" applyNumberFormat="1" applyFont="1" applyBorder="1" applyAlignment="1">
      <alignment horizontal="center" vertical="top" wrapText="1"/>
    </xf>
    <xf numFmtId="49" fontId="5" fillId="2" borderId="18" xfId="0" applyNumberFormat="1" applyFont="1" applyFill="1" applyBorder="1" applyAlignment="1">
      <alignment vertical="top" wrapText="1"/>
    </xf>
    <xf numFmtId="49" fontId="5" fillId="8" borderId="40" xfId="0" applyNumberFormat="1" applyFont="1" applyFill="1" applyBorder="1" applyAlignment="1">
      <alignment horizontal="center" vertical="top" wrapText="1"/>
    </xf>
    <xf numFmtId="49" fontId="5" fillId="3" borderId="0" xfId="0" applyNumberFormat="1" applyFont="1" applyFill="1" applyBorder="1" applyAlignment="1">
      <alignment horizontal="center" vertical="top" wrapText="1"/>
    </xf>
    <xf numFmtId="49" fontId="5" fillId="3" borderId="32" xfId="0" applyNumberFormat="1" applyFont="1" applyFill="1" applyBorder="1" applyAlignment="1">
      <alignment horizontal="center" vertical="top" wrapText="1"/>
    </xf>
    <xf numFmtId="49" fontId="5" fillId="8" borderId="17" xfId="0" applyNumberFormat="1" applyFont="1" applyFill="1" applyBorder="1" applyAlignment="1">
      <alignment horizontal="center" vertical="top" wrapText="1"/>
    </xf>
    <xf numFmtId="3" fontId="5" fillId="0" borderId="32" xfId="0" applyNumberFormat="1" applyFont="1" applyFill="1" applyBorder="1" applyAlignment="1">
      <alignment horizontal="center" vertical="top" wrapText="1"/>
    </xf>
    <xf numFmtId="3" fontId="5" fillId="4" borderId="32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3" fontId="2" fillId="0" borderId="32" xfId="0" applyNumberFormat="1" applyFont="1" applyBorder="1" applyAlignment="1">
      <alignment horizontal="center" vertical="top" wrapText="1"/>
    </xf>
    <xf numFmtId="3" fontId="3" fillId="0" borderId="0" xfId="0" applyNumberFormat="1" applyFont="1" applyAlignment="1">
      <alignment wrapText="1"/>
    </xf>
    <xf numFmtId="49" fontId="5" fillId="8" borderId="40" xfId="0" applyNumberFormat="1" applyFont="1" applyFill="1" applyBorder="1" applyAlignment="1">
      <alignment vertical="top" wrapText="1"/>
    </xf>
    <xf numFmtId="3" fontId="5" fillId="0" borderId="32" xfId="0" applyNumberFormat="1" applyFont="1" applyBorder="1" applyAlignment="1">
      <alignment vertical="top" wrapText="1"/>
    </xf>
    <xf numFmtId="3" fontId="1" fillId="4" borderId="30" xfId="0" applyNumberFormat="1" applyFont="1" applyFill="1" applyBorder="1" applyAlignment="1">
      <alignment horizontal="center" vertical="top" wrapText="1"/>
    </xf>
    <xf numFmtId="49" fontId="2" fillId="8" borderId="17" xfId="0" applyNumberFormat="1" applyFont="1" applyFill="1" applyBorder="1" applyAlignment="1">
      <alignment vertical="top" wrapText="1"/>
    </xf>
    <xf numFmtId="49" fontId="2" fillId="2" borderId="18" xfId="0" applyNumberFormat="1" applyFont="1" applyFill="1" applyBorder="1" applyAlignment="1">
      <alignment vertical="top" wrapText="1"/>
    </xf>
    <xf numFmtId="49" fontId="2" fillId="3" borderId="32" xfId="0" applyNumberFormat="1" applyFont="1" applyFill="1" applyBorder="1" applyAlignment="1">
      <alignment vertical="top" wrapText="1"/>
    </xf>
    <xf numFmtId="4" fontId="4" fillId="4" borderId="44" xfId="0" applyNumberFormat="1" applyFont="1" applyFill="1" applyBorder="1" applyAlignment="1">
      <alignment horizontal="center" vertical="top" wrapText="1"/>
    </xf>
    <xf numFmtId="49" fontId="2" fillId="8" borderId="17" xfId="0" applyNumberFormat="1" applyFont="1" applyFill="1" applyBorder="1" applyAlignment="1">
      <alignment horizontal="center" vertical="top" wrapText="1"/>
    </xf>
    <xf numFmtId="49" fontId="2" fillId="2" borderId="18" xfId="0" applyNumberFormat="1" applyFont="1" applyFill="1" applyBorder="1" applyAlignment="1">
      <alignment horizontal="center" vertical="top" wrapText="1"/>
    </xf>
    <xf numFmtId="49" fontId="2" fillId="3" borderId="32" xfId="0" applyNumberFormat="1" applyFont="1" applyFill="1" applyBorder="1" applyAlignment="1">
      <alignment horizontal="center" vertical="top" wrapText="1"/>
    </xf>
    <xf numFmtId="3" fontId="2" fillId="4" borderId="32" xfId="0" applyNumberFormat="1" applyFont="1" applyFill="1" applyBorder="1" applyAlignment="1">
      <alignment horizontal="center" vertical="top" wrapText="1"/>
    </xf>
    <xf numFmtId="3" fontId="1" fillId="0" borderId="74" xfId="0" applyNumberFormat="1" applyFont="1" applyBorder="1" applyAlignment="1">
      <alignment horizontal="center" vertical="top" wrapText="1"/>
    </xf>
    <xf numFmtId="3" fontId="2" fillId="0" borderId="32" xfId="0" applyNumberFormat="1" applyFont="1" applyFill="1" applyBorder="1" applyAlignment="1">
      <alignment horizontal="center" vertical="top" wrapText="1"/>
    </xf>
    <xf numFmtId="3" fontId="1" fillId="0" borderId="38" xfId="0" applyNumberFormat="1" applyFont="1" applyBorder="1" applyAlignment="1">
      <alignment horizontal="center" vertical="top" wrapText="1"/>
    </xf>
    <xf numFmtId="3" fontId="1" fillId="0" borderId="17" xfId="0" applyNumberFormat="1" applyFont="1" applyBorder="1" applyAlignment="1">
      <alignment horizontal="center" vertical="top" wrapText="1"/>
    </xf>
    <xf numFmtId="0" fontId="4" fillId="4" borderId="35" xfId="0" applyFont="1" applyFill="1" applyBorder="1" applyAlignment="1">
      <alignment horizontal="center" vertical="top" wrapText="1"/>
    </xf>
    <xf numFmtId="0" fontId="1" fillId="4" borderId="29" xfId="0" applyFont="1" applyFill="1" applyBorder="1" applyAlignment="1">
      <alignment horizontal="center" vertical="top" wrapText="1"/>
    </xf>
    <xf numFmtId="3" fontId="1" fillId="0" borderId="30" xfId="0" applyNumberFormat="1" applyFont="1" applyBorder="1" applyAlignment="1">
      <alignment horizontal="center" vertical="top" wrapText="1"/>
    </xf>
    <xf numFmtId="3" fontId="1" fillId="0" borderId="56" xfId="0" applyNumberFormat="1" applyFont="1" applyBorder="1" applyAlignment="1">
      <alignment horizontal="center" vertical="top" wrapText="1"/>
    </xf>
    <xf numFmtId="0" fontId="15" fillId="4" borderId="48" xfId="0" applyFont="1" applyFill="1" applyBorder="1" applyAlignment="1">
      <alignment horizontal="center" vertical="top" wrapText="1"/>
    </xf>
    <xf numFmtId="0" fontId="12" fillId="4" borderId="4" xfId="0" applyFont="1" applyFill="1" applyBorder="1" applyAlignment="1">
      <alignment horizontal="center" vertical="top" wrapText="1"/>
    </xf>
    <xf numFmtId="3" fontId="4" fillId="0" borderId="44" xfId="0" applyNumberFormat="1" applyFont="1" applyBorder="1" applyAlignment="1">
      <alignment horizontal="center" vertical="top" wrapText="1"/>
    </xf>
    <xf numFmtId="49" fontId="2" fillId="8" borderId="40" xfId="0" applyNumberFormat="1" applyFont="1" applyFill="1" applyBorder="1" applyAlignment="1">
      <alignment horizontal="center" vertical="top" wrapText="1"/>
    </xf>
    <xf numFmtId="49" fontId="5" fillId="8" borderId="20" xfId="0" applyNumberFormat="1" applyFont="1" applyFill="1" applyBorder="1" applyAlignment="1">
      <alignment vertical="top" wrapText="1"/>
    </xf>
    <xf numFmtId="49" fontId="2" fillId="2" borderId="19" xfId="0" applyNumberFormat="1" applyFont="1" applyFill="1" applyBorder="1" applyAlignment="1">
      <alignment vertical="top" wrapText="1"/>
    </xf>
    <xf numFmtId="49" fontId="2" fillId="3" borderId="66" xfId="0" applyNumberFormat="1" applyFont="1" applyFill="1" applyBorder="1" applyAlignment="1">
      <alignment vertical="top" wrapText="1"/>
    </xf>
    <xf numFmtId="0" fontId="12" fillId="4" borderId="56" xfId="0" applyFont="1" applyFill="1" applyBorder="1" applyAlignment="1">
      <alignment horizontal="center" vertical="top" wrapText="1"/>
    </xf>
    <xf numFmtId="0" fontId="12" fillId="4" borderId="66" xfId="0" applyFont="1" applyFill="1" applyBorder="1" applyAlignment="1">
      <alignment horizontal="center" vertical="top" wrapText="1"/>
    </xf>
    <xf numFmtId="0" fontId="12" fillId="4" borderId="21" xfId="0" applyFont="1" applyFill="1" applyBorder="1" applyAlignment="1">
      <alignment horizontal="center" vertical="top" wrapText="1"/>
    </xf>
    <xf numFmtId="49" fontId="2" fillId="8" borderId="22" xfId="0" applyNumberFormat="1" applyFont="1" applyFill="1" applyBorder="1" applyAlignment="1">
      <alignment horizontal="center" vertical="top" wrapText="1"/>
    </xf>
    <xf numFmtId="49" fontId="2" fillId="2" borderId="13" xfId="0" applyNumberFormat="1" applyFont="1" applyFill="1" applyBorder="1" applyAlignment="1">
      <alignment horizontal="center" vertical="top" wrapText="1"/>
    </xf>
    <xf numFmtId="49" fontId="2" fillId="3" borderId="62" xfId="0" applyNumberFormat="1" applyFont="1" applyFill="1" applyBorder="1" applyAlignment="1">
      <alignment horizontal="center" vertical="top" wrapText="1"/>
    </xf>
    <xf numFmtId="3" fontId="2" fillId="0" borderId="62" xfId="0" applyNumberFormat="1" applyFont="1" applyBorder="1" applyAlignment="1">
      <alignment horizontal="center" vertical="top" wrapText="1"/>
    </xf>
    <xf numFmtId="3" fontId="1" fillId="0" borderId="16" xfId="0" applyNumberFormat="1" applyFont="1" applyBorder="1" applyAlignment="1">
      <alignment horizontal="center" vertical="top" wrapText="1"/>
    </xf>
    <xf numFmtId="3" fontId="2" fillId="0" borderId="31" xfId="0" applyNumberFormat="1" applyFont="1" applyBorder="1" applyAlignment="1">
      <alignment horizontal="center" vertical="top" wrapText="1"/>
    </xf>
    <xf numFmtId="3" fontId="4" fillId="4" borderId="21" xfId="0" applyNumberFormat="1" applyFont="1" applyFill="1" applyBorder="1" applyAlignment="1">
      <alignment horizontal="center" vertical="top" wrapText="1"/>
    </xf>
    <xf numFmtId="49" fontId="5" fillId="8" borderId="56" xfId="0" applyNumberFormat="1" applyFont="1" applyFill="1" applyBorder="1" applyAlignment="1">
      <alignment horizontal="center" vertical="top" wrapText="1"/>
    </xf>
    <xf numFmtId="49" fontId="2" fillId="2" borderId="19" xfId="0" applyNumberFormat="1" applyFont="1" applyFill="1" applyBorder="1" applyAlignment="1">
      <alignment horizontal="center" vertical="top" wrapText="1"/>
    </xf>
    <xf numFmtId="49" fontId="2" fillId="3" borderId="66" xfId="0" applyNumberFormat="1" applyFont="1" applyFill="1" applyBorder="1" applyAlignment="1">
      <alignment horizontal="center" vertical="top" wrapText="1"/>
    </xf>
    <xf numFmtId="3" fontId="2" fillId="0" borderId="66" xfId="0" applyNumberFormat="1" applyFont="1" applyFill="1" applyBorder="1" applyAlignment="1">
      <alignment horizontal="center" vertical="top" wrapText="1"/>
    </xf>
    <xf numFmtId="49" fontId="2" fillId="8" borderId="56" xfId="0" applyNumberFormat="1" applyFont="1" applyFill="1" applyBorder="1" applyAlignment="1">
      <alignment horizontal="center" vertical="top" wrapText="1"/>
    </xf>
    <xf numFmtId="3" fontId="2" fillId="4" borderId="66" xfId="0" applyNumberFormat="1" applyFont="1" applyFill="1" applyBorder="1" applyAlignment="1">
      <alignment horizontal="center" vertical="top" wrapText="1"/>
    </xf>
    <xf numFmtId="3" fontId="2" fillId="0" borderId="62" xfId="0" applyNumberFormat="1" applyFont="1" applyFill="1" applyBorder="1" applyAlignment="1">
      <alignment horizontal="center" vertical="top" wrapText="1"/>
    </xf>
    <xf numFmtId="49" fontId="5" fillId="8" borderId="22" xfId="0" applyNumberFormat="1" applyFont="1" applyFill="1" applyBorder="1" applyAlignment="1">
      <alignment horizontal="center" vertical="top" wrapText="1"/>
    </xf>
    <xf numFmtId="3" fontId="1" fillId="4" borderId="69" xfId="0" applyNumberFormat="1" applyFont="1" applyFill="1" applyBorder="1" applyAlignment="1">
      <alignment horizontal="center" vertical="top" wrapText="1"/>
    </xf>
    <xf numFmtId="3" fontId="1" fillId="4" borderId="72" xfId="0" applyNumberFormat="1" applyFont="1" applyFill="1" applyBorder="1" applyAlignment="1">
      <alignment horizontal="center" vertical="top" wrapText="1"/>
    </xf>
    <xf numFmtId="164" fontId="1" fillId="0" borderId="61" xfId="0" applyNumberFormat="1" applyFont="1" applyFill="1" applyBorder="1" applyAlignment="1">
      <alignment horizontal="center" vertical="top" wrapText="1"/>
    </xf>
    <xf numFmtId="164" fontId="1" fillId="0" borderId="42" xfId="0" applyNumberFormat="1" applyFont="1" applyFill="1" applyBorder="1" applyAlignment="1">
      <alignment horizontal="center" vertical="top" wrapText="1"/>
    </xf>
    <xf numFmtId="164" fontId="1" fillId="0" borderId="15" xfId="0" applyNumberFormat="1" applyFont="1" applyFill="1" applyBorder="1" applyAlignment="1">
      <alignment horizontal="center" vertical="top" wrapText="1"/>
    </xf>
    <xf numFmtId="3" fontId="1" fillId="0" borderId="39" xfId="0" applyNumberFormat="1" applyFont="1" applyBorder="1" applyAlignment="1">
      <alignment horizontal="center" vertical="top" wrapText="1"/>
    </xf>
    <xf numFmtId="49" fontId="5" fillId="8" borderId="20" xfId="0" applyNumberFormat="1" applyFont="1" applyFill="1" applyBorder="1" applyAlignment="1">
      <alignment horizontal="center" vertical="top" wrapText="1"/>
    </xf>
    <xf numFmtId="164" fontId="2" fillId="5" borderId="50" xfId="0" applyNumberFormat="1" applyFont="1" applyFill="1" applyBorder="1" applyAlignment="1">
      <alignment horizontal="center" vertical="top" wrapText="1"/>
    </xf>
    <xf numFmtId="3" fontId="2" fillId="4" borderId="62" xfId="0" applyNumberFormat="1" applyFont="1" applyFill="1" applyBorder="1" applyAlignment="1">
      <alignment horizontal="center" vertical="top" wrapText="1"/>
    </xf>
    <xf numFmtId="3" fontId="1" fillId="4" borderId="35" xfId="0" applyNumberFormat="1" applyFont="1" applyFill="1" applyBorder="1" applyAlignment="1">
      <alignment horizontal="center" vertical="top" wrapText="1"/>
    </xf>
    <xf numFmtId="3" fontId="1" fillId="4" borderId="29" xfId="0" applyNumberFormat="1" applyFont="1" applyFill="1" applyBorder="1" applyAlignment="1">
      <alignment horizontal="center" vertical="top" wrapText="1"/>
    </xf>
    <xf numFmtId="49" fontId="2" fillId="8" borderId="12" xfId="0" applyNumberFormat="1" applyFont="1" applyFill="1" applyBorder="1" applyAlignment="1">
      <alignment horizontal="center" vertical="top" wrapText="1"/>
    </xf>
    <xf numFmtId="49" fontId="2" fillId="2" borderId="11" xfId="0" applyNumberFormat="1" applyFont="1" applyFill="1" applyBorder="1" applyAlignment="1">
      <alignment horizontal="center" vertical="top" wrapText="1"/>
    </xf>
    <xf numFmtId="3" fontId="2" fillId="2" borderId="12" xfId="0" applyNumberFormat="1" applyFont="1" applyFill="1" applyBorder="1" applyAlignment="1">
      <alignment horizontal="center" vertical="top" wrapText="1"/>
    </xf>
    <xf numFmtId="3" fontId="2" fillId="2" borderId="54" xfId="0" applyNumberFormat="1" applyFont="1" applyFill="1" applyBorder="1" applyAlignment="1">
      <alignment horizontal="center" vertical="top" wrapText="1"/>
    </xf>
    <xf numFmtId="3" fontId="2" fillId="2" borderId="70" xfId="0" applyNumberFormat="1" applyFont="1" applyFill="1" applyBorder="1" applyAlignment="1">
      <alignment horizontal="center" vertical="top" wrapText="1"/>
    </xf>
    <xf numFmtId="3" fontId="2" fillId="8" borderId="12" xfId="0" applyNumberFormat="1" applyFont="1" applyFill="1" applyBorder="1" applyAlignment="1">
      <alignment horizontal="center" vertical="top" wrapText="1"/>
    </xf>
    <xf numFmtId="49" fontId="2" fillId="8" borderId="16" xfId="0" applyNumberFormat="1" applyFont="1" applyFill="1" applyBorder="1" applyAlignment="1">
      <alignment horizontal="center" vertical="top" wrapText="1"/>
    </xf>
    <xf numFmtId="49" fontId="5" fillId="8" borderId="12" xfId="0" applyNumberFormat="1" applyFont="1" applyFill="1" applyBorder="1" applyAlignment="1">
      <alignment horizontal="center" vertical="top" wrapText="1"/>
    </xf>
    <xf numFmtId="49" fontId="2" fillId="2" borderId="14" xfId="0" applyNumberFormat="1" applyFont="1" applyFill="1" applyBorder="1" applyAlignment="1">
      <alignment horizontal="center" vertical="top" wrapText="1"/>
    </xf>
    <xf numFmtId="49" fontId="2" fillId="3" borderId="13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 wrapText="1"/>
    </xf>
    <xf numFmtId="3" fontId="1" fillId="0" borderId="13" xfId="0" applyNumberFormat="1" applyFont="1" applyBorder="1" applyAlignment="1">
      <alignment horizontal="center" vertical="top" wrapText="1"/>
    </xf>
    <xf numFmtId="3" fontId="1" fillId="0" borderId="24" xfId="0" applyNumberFormat="1" applyFont="1" applyBorder="1" applyAlignment="1">
      <alignment horizontal="center" vertical="top" wrapText="1"/>
    </xf>
    <xf numFmtId="164" fontId="1" fillId="0" borderId="0" xfId="0" applyNumberFormat="1" applyFont="1" applyBorder="1" applyAlignment="1">
      <alignment vertical="top" wrapText="1"/>
    </xf>
    <xf numFmtId="49" fontId="2" fillId="3" borderId="18" xfId="0" applyNumberFormat="1" applyFont="1" applyFill="1" applyBorder="1" applyAlignment="1">
      <alignment horizontal="center" vertical="top" wrapText="1"/>
    </xf>
    <xf numFmtId="3" fontId="4" fillId="0" borderId="0" xfId="0" applyNumberFormat="1" applyFont="1" applyBorder="1" applyAlignment="1">
      <alignment horizontal="center" vertical="top" wrapText="1"/>
    </xf>
    <xf numFmtId="3" fontId="1" fillId="0" borderId="18" xfId="0" applyNumberFormat="1" applyFont="1" applyBorder="1" applyAlignment="1">
      <alignment horizontal="center" vertical="top" wrapText="1"/>
    </xf>
    <xf numFmtId="3" fontId="1" fillId="0" borderId="7" xfId="0" applyNumberFormat="1" applyFont="1" applyBorder="1" applyAlignment="1">
      <alignment horizontal="center" vertical="top" wrapText="1"/>
    </xf>
    <xf numFmtId="3" fontId="1" fillId="3" borderId="17" xfId="0" applyNumberFormat="1" applyFont="1" applyFill="1" applyBorder="1" applyAlignment="1">
      <alignment horizontal="center" vertical="top" wrapText="1"/>
    </xf>
    <xf numFmtId="3" fontId="2" fillId="0" borderId="18" xfId="0" applyNumberFormat="1" applyFont="1" applyBorder="1" applyAlignment="1">
      <alignment horizontal="center" vertical="top" wrapText="1"/>
    </xf>
    <xf numFmtId="3" fontId="2" fillId="4" borderId="18" xfId="0" applyNumberFormat="1" applyFont="1" applyFill="1" applyBorder="1" applyAlignment="1">
      <alignment horizontal="center" vertical="top" wrapText="1"/>
    </xf>
    <xf numFmtId="3" fontId="1" fillId="4" borderId="26" xfId="0" applyNumberFormat="1" applyFont="1" applyFill="1" applyBorder="1" applyAlignment="1">
      <alignment horizontal="center" vertical="top" wrapText="1"/>
    </xf>
    <xf numFmtId="3" fontId="1" fillId="0" borderId="63" xfId="0" applyNumberFormat="1" applyFont="1" applyBorder="1" applyAlignment="1">
      <alignment horizontal="center" vertical="top" wrapText="1"/>
    </xf>
    <xf numFmtId="49" fontId="2" fillId="3" borderId="18" xfId="0" applyNumberFormat="1" applyFont="1" applyFill="1" applyBorder="1" applyAlignment="1">
      <alignment vertical="top" wrapText="1"/>
    </xf>
    <xf numFmtId="49" fontId="1" fillId="0" borderId="0" xfId="0" applyNumberFormat="1" applyFont="1" applyBorder="1" applyAlignment="1">
      <alignment vertical="top" wrapText="1"/>
    </xf>
    <xf numFmtId="49" fontId="2" fillId="8" borderId="20" xfId="0" applyNumberFormat="1" applyFont="1" applyFill="1" applyBorder="1" applyAlignment="1">
      <alignment horizontal="center" vertical="top" wrapText="1"/>
    </xf>
    <xf numFmtId="49" fontId="5" fillId="3" borderId="66" xfId="0" applyNumberFormat="1" applyFont="1" applyFill="1" applyBorder="1" applyAlignment="1">
      <alignment horizontal="center" vertical="top" wrapText="1"/>
    </xf>
    <xf numFmtId="3" fontId="4" fillId="3" borderId="56" xfId="0" applyNumberFormat="1" applyFont="1" applyFill="1" applyBorder="1" applyAlignment="1">
      <alignment horizontal="center" vertical="top" wrapText="1"/>
    </xf>
    <xf numFmtId="3" fontId="4" fillId="3" borderId="19" xfId="0" applyNumberFormat="1" applyFont="1" applyFill="1" applyBorder="1" applyAlignment="1">
      <alignment horizontal="center" vertical="top" wrapText="1"/>
    </xf>
    <xf numFmtId="3" fontId="4" fillId="3" borderId="67" xfId="0" applyNumberFormat="1" applyFont="1" applyFill="1" applyBorder="1" applyAlignment="1">
      <alignment horizontal="center" vertical="top" wrapText="1"/>
    </xf>
    <xf numFmtId="3" fontId="5" fillId="0" borderId="3" xfId="0" applyNumberFormat="1" applyFont="1" applyBorder="1" applyAlignment="1">
      <alignment horizontal="center" vertical="top" wrapText="1"/>
    </xf>
    <xf numFmtId="3" fontId="5" fillId="0" borderId="0" xfId="0" applyNumberFormat="1" applyFont="1" applyBorder="1" applyAlignment="1">
      <alignment horizontal="center" vertical="top" wrapText="1"/>
    </xf>
    <xf numFmtId="164" fontId="1" fillId="0" borderId="0" xfId="0" applyNumberFormat="1" applyFont="1" applyBorder="1" applyAlignment="1">
      <alignment horizontal="left" vertical="top" wrapText="1"/>
    </xf>
    <xf numFmtId="49" fontId="2" fillId="3" borderId="0" xfId="0" applyNumberFormat="1" applyFont="1" applyFill="1" applyBorder="1" applyAlignment="1">
      <alignment horizontal="center" vertical="top" wrapText="1"/>
    </xf>
    <xf numFmtId="3" fontId="2" fillId="0" borderId="18" xfId="0" applyNumberFormat="1" applyFont="1" applyBorder="1" applyAlignment="1">
      <alignment vertical="top" wrapText="1"/>
    </xf>
    <xf numFmtId="3" fontId="2" fillId="0" borderId="32" xfId="0" applyNumberFormat="1" applyFont="1" applyBorder="1" applyAlignment="1">
      <alignment vertical="top" wrapText="1"/>
    </xf>
    <xf numFmtId="3" fontId="1" fillId="4" borderId="50" xfId="0" applyNumberFormat="1" applyFont="1" applyFill="1" applyBorder="1" applyAlignment="1">
      <alignment horizontal="center" vertical="top" wrapText="1"/>
    </xf>
    <xf numFmtId="3" fontId="2" fillId="0" borderId="3" xfId="0" applyNumberFormat="1" applyFont="1" applyBorder="1" applyAlignment="1">
      <alignment horizontal="center" vertical="top" wrapText="1"/>
    </xf>
    <xf numFmtId="3" fontId="1" fillId="4" borderId="67" xfId="0" applyNumberFormat="1" applyFont="1" applyFill="1" applyBorder="1" applyAlignment="1">
      <alignment horizontal="center" vertical="top" wrapText="1"/>
    </xf>
    <xf numFmtId="49" fontId="2" fillId="4" borderId="32" xfId="0" applyNumberFormat="1" applyFont="1" applyFill="1" applyBorder="1" applyAlignment="1">
      <alignment horizontal="center" vertical="top" wrapText="1"/>
    </xf>
    <xf numFmtId="49" fontId="2" fillId="8" borderId="23" xfId="0" applyNumberFormat="1" applyFont="1" applyFill="1" applyBorder="1" applyAlignment="1">
      <alignment horizontal="center" vertical="top" wrapText="1"/>
    </xf>
    <xf numFmtId="49" fontId="2" fillId="2" borderId="25" xfId="0" applyNumberFormat="1" applyFont="1" applyFill="1" applyBorder="1" applyAlignment="1">
      <alignment horizontal="center" vertical="top" wrapText="1"/>
    </xf>
    <xf numFmtId="49" fontId="2" fillId="8" borderId="22" xfId="0" applyNumberFormat="1" applyFont="1" applyFill="1" applyBorder="1" applyAlignment="1">
      <alignment vertical="top" wrapText="1"/>
    </xf>
    <xf numFmtId="49" fontId="2" fillId="2" borderId="13" xfId="0" applyNumberFormat="1" applyFont="1" applyFill="1" applyBorder="1" applyAlignment="1">
      <alignment vertical="top" wrapText="1"/>
    </xf>
    <xf numFmtId="3" fontId="1" fillId="0" borderId="60" xfId="0" applyNumberFormat="1" applyFont="1" applyBorder="1" applyAlignment="1">
      <alignment horizontal="center" vertical="top" wrapText="1"/>
    </xf>
    <xf numFmtId="3" fontId="1" fillId="4" borderId="24" xfId="0" applyNumberFormat="1" applyFont="1" applyFill="1" applyBorder="1" applyAlignment="1">
      <alignment horizontal="center" vertical="top" wrapText="1"/>
    </xf>
    <xf numFmtId="49" fontId="2" fillId="8" borderId="20" xfId="0" applyNumberFormat="1" applyFont="1" applyFill="1" applyBorder="1" applyAlignment="1">
      <alignment vertical="top" wrapText="1"/>
    </xf>
    <xf numFmtId="3" fontId="1" fillId="0" borderId="19" xfId="0" applyNumberFormat="1" applyFont="1" applyBorder="1" applyAlignment="1">
      <alignment horizontal="center" vertical="top" wrapText="1"/>
    </xf>
    <xf numFmtId="3" fontId="1" fillId="0" borderId="67" xfId="0" applyNumberFormat="1" applyFont="1" applyBorder="1" applyAlignment="1">
      <alignment horizontal="center" vertical="top" wrapText="1"/>
    </xf>
    <xf numFmtId="49" fontId="2" fillId="3" borderId="13" xfId="0" applyNumberFormat="1" applyFont="1" applyFill="1" applyBorder="1" applyAlignment="1">
      <alignment vertical="top" wrapText="1"/>
    </xf>
    <xf numFmtId="49" fontId="2" fillId="2" borderId="11" xfId="0" applyNumberFormat="1" applyFont="1" applyFill="1" applyBorder="1" applyAlignment="1">
      <alignment horizontal="left" vertical="top" wrapText="1"/>
    </xf>
    <xf numFmtId="3" fontId="1" fillId="3" borderId="16" xfId="0" applyNumberFormat="1" applyFont="1" applyFill="1" applyBorder="1" applyAlignment="1">
      <alignment horizontal="center" vertical="top" wrapText="1"/>
    </xf>
    <xf numFmtId="3" fontId="2" fillId="3" borderId="43" xfId="0" applyNumberFormat="1" applyFont="1" applyFill="1" applyBorder="1" applyAlignment="1">
      <alignment horizontal="center" vertical="top" wrapText="1"/>
    </xf>
    <xf numFmtId="49" fontId="2" fillId="3" borderId="19" xfId="0" applyNumberFormat="1" applyFont="1" applyFill="1" applyBorder="1" applyAlignment="1">
      <alignment vertical="top" wrapText="1"/>
    </xf>
    <xf numFmtId="3" fontId="10" fillId="4" borderId="17" xfId="0" applyNumberFormat="1" applyFont="1" applyFill="1" applyBorder="1" applyAlignment="1">
      <alignment horizontal="center" vertical="top" wrapText="1"/>
    </xf>
    <xf numFmtId="3" fontId="2" fillId="3" borderId="66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165" fontId="1" fillId="0" borderId="0" xfId="0" applyNumberFormat="1" applyFont="1" applyBorder="1" applyAlignment="1">
      <alignment horizontal="center" vertical="top" wrapText="1"/>
    </xf>
    <xf numFmtId="3" fontId="1" fillId="0" borderId="26" xfId="0" applyNumberFormat="1" applyFont="1" applyFill="1" applyBorder="1" applyAlignment="1">
      <alignment horizontal="center" vertical="top" wrapText="1"/>
    </xf>
    <xf numFmtId="49" fontId="2" fillId="2" borderId="65" xfId="0" applyNumberFormat="1" applyFont="1" applyFill="1" applyBorder="1" applyAlignment="1">
      <alignment horizontal="center" vertical="top" wrapText="1"/>
    </xf>
    <xf numFmtId="49" fontId="2" fillId="8" borderId="1" xfId="0" applyNumberFormat="1" applyFont="1" applyFill="1" applyBorder="1" applyAlignment="1">
      <alignment horizontal="center" vertical="top" wrapText="1"/>
    </xf>
    <xf numFmtId="3" fontId="3" fillId="0" borderId="0" xfId="0" applyNumberFormat="1" applyFont="1" applyBorder="1" applyAlignment="1">
      <alignment vertical="top" wrapText="1"/>
    </xf>
    <xf numFmtId="49" fontId="2" fillId="7" borderId="1" xfId="0" applyNumberFormat="1" applyFont="1" applyFill="1" applyBorder="1" applyAlignment="1">
      <alignment horizontal="center" vertical="top" wrapText="1"/>
    </xf>
    <xf numFmtId="3" fontId="2" fillId="7" borderId="56" xfId="0" applyNumberFormat="1" applyFont="1" applyFill="1" applyBorder="1" applyAlignment="1">
      <alignment horizontal="center" vertical="top" wrapText="1"/>
    </xf>
    <xf numFmtId="3" fontId="2" fillId="7" borderId="43" xfId="0" applyNumberFormat="1" applyFont="1" applyFill="1" applyBorder="1" applyAlignment="1">
      <alignment horizontal="center" vertical="top" wrapText="1"/>
    </xf>
    <xf numFmtId="3" fontId="2" fillId="7" borderId="67" xfId="0" applyNumberFormat="1" applyFont="1" applyFill="1" applyBorder="1" applyAlignment="1">
      <alignment horizontal="center" vertical="top" wrapText="1"/>
    </xf>
    <xf numFmtId="3" fontId="1" fillId="3" borderId="10" xfId="0" applyNumberFormat="1" applyFont="1" applyFill="1" applyBorder="1" applyAlignment="1">
      <alignment horizontal="center" vertical="top" wrapText="1"/>
    </xf>
    <xf numFmtId="3" fontId="1" fillId="0" borderId="22" xfId="0" applyNumberFormat="1" applyFont="1" applyFill="1" applyBorder="1" applyAlignment="1">
      <alignment horizontal="center" vertical="top" wrapText="1"/>
    </xf>
    <xf numFmtId="3" fontId="1" fillId="4" borderId="36" xfId="0" applyNumberFormat="1" applyFont="1" applyFill="1" applyBorder="1" applyAlignment="1">
      <alignment vertical="top" wrapText="1"/>
    </xf>
    <xf numFmtId="164" fontId="1" fillId="4" borderId="42" xfId="0" applyNumberFormat="1" applyFont="1" applyFill="1" applyBorder="1" applyAlignment="1">
      <alignment horizontal="center" vertical="top" wrapText="1"/>
    </xf>
    <xf numFmtId="164" fontId="1" fillId="4" borderId="15" xfId="0" applyNumberFormat="1" applyFont="1" applyFill="1" applyBorder="1" applyAlignment="1">
      <alignment horizontal="center" vertical="top" wrapText="1"/>
    </xf>
    <xf numFmtId="164" fontId="1" fillId="4" borderId="58" xfId="0" applyNumberFormat="1" applyFont="1" applyFill="1" applyBorder="1" applyAlignment="1">
      <alignment horizontal="center" vertical="top" wrapText="1"/>
    </xf>
    <xf numFmtId="164" fontId="1" fillId="4" borderId="28" xfId="0" applyNumberFormat="1" applyFont="1" applyFill="1" applyBorder="1" applyAlignment="1">
      <alignment horizontal="center" vertical="top" wrapText="1"/>
    </xf>
    <xf numFmtId="3" fontId="1" fillId="4" borderId="37" xfId="0" applyNumberFormat="1" applyFont="1" applyFill="1" applyBorder="1" applyAlignment="1">
      <alignment vertical="top" wrapText="1"/>
    </xf>
    <xf numFmtId="3" fontId="4" fillId="4" borderId="66" xfId="0" applyNumberFormat="1" applyFont="1" applyFill="1" applyBorder="1" applyAlignment="1">
      <alignment horizontal="center" vertical="top" wrapText="1"/>
    </xf>
    <xf numFmtId="167" fontId="4" fillId="9" borderId="7" xfId="2" applyNumberFormat="1" applyFont="1" applyFill="1" applyBorder="1" applyAlignment="1">
      <alignment horizontal="center" vertical="top" wrapText="1"/>
    </xf>
    <xf numFmtId="3" fontId="4" fillId="0" borderId="43" xfId="0" applyNumberFormat="1" applyFont="1" applyBorder="1" applyAlignment="1">
      <alignment horizontal="right" vertical="top" wrapText="1"/>
    </xf>
    <xf numFmtId="164" fontId="4" fillId="12" borderId="84" xfId="2" applyNumberFormat="1" applyFont="1" applyFill="1" applyBorder="1" applyAlignment="1">
      <alignment horizontal="center" vertical="top"/>
    </xf>
    <xf numFmtId="164" fontId="4" fillId="11" borderId="91" xfId="2" applyNumberFormat="1" applyFont="1" applyFill="1" applyBorder="1" applyAlignment="1">
      <alignment horizontal="center" vertical="top"/>
    </xf>
    <xf numFmtId="164" fontId="4" fillId="12" borderId="93" xfId="2" applyNumberFormat="1" applyFont="1" applyFill="1" applyBorder="1" applyAlignment="1">
      <alignment horizontal="center" vertical="top"/>
    </xf>
    <xf numFmtId="164" fontId="4" fillId="11" borderId="40" xfId="2" applyNumberFormat="1" applyFont="1" applyFill="1" applyBorder="1" applyAlignment="1">
      <alignment horizontal="center" vertical="top"/>
    </xf>
    <xf numFmtId="167" fontId="4" fillId="9" borderId="15" xfId="2" applyNumberFormat="1" applyFont="1" applyFill="1" applyBorder="1" applyAlignment="1">
      <alignment horizontal="center" vertical="top" wrapText="1"/>
    </xf>
    <xf numFmtId="164" fontId="4" fillId="12" borderId="99" xfId="2" applyNumberFormat="1" applyFont="1" applyFill="1" applyBorder="1" applyAlignment="1">
      <alignment horizontal="center" vertical="top"/>
    </xf>
    <xf numFmtId="167" fontId="4" fillId="9" borderId="24" xfId="2" applyNumberFormat="1" applyFont="1" applyFill="1" applyBorder="1" applyAlignment="1">
      <alignment horizontal="center" vertical="top" wrapText="1"/>
    </xf>
    <xf numFmtId="3" fontId="5" fillId="0" borderId="31" xfId="0" applyNumberFormat="1" applyFont="1" applyFill="1" applyBorder="1" applyAlignment="1">
      <alignment horizontal="center" vertical="top" wrapText="1"/>
    </xf>
    <xf numFmtId="3" fontId="1" fillId="4" borderId="3" xfId="0" applyNumberFormat="1" applyFont="1" applyFill="1" applyBorder="1" applyAlignment="1">
      <alignment horizontal="left" vertical="top" wrapText="1"/>
    </xf>
    <xf numFmtId="3" fontId="1" fillId="4" borderId="0" xfId="0" applyNumberFormat="1" applyFont="1" applyFill="1" applyBorder="1" applyAlignment="1">
      <alignment horizontal="left" vertical="top" wrapText="1"/>
    </xf>
    <xf numFmtId="164" fontId="4" fillId="4" borderId="35" xfId="0" applyNumberFormat="1" applyFont="1" applyFill="1" applyBorder="1" applyAlignment="1">
      <alignment horizontal="center" vertical="top" wrapText="1"/>
    </xf>
    <xf numFmtId="3" fontId="1" fillId="4" borderId="64" xfId="0" applyNumberFormat="1" applyFont="1" applyFill="1" applyBorder="1" applyAlignment="1">
      <alignment horizontal="center" vertical="top"/>
    </xf>
    <xf numFmtId="3" fontId="1" fillId="4" borderId="26" xfId="0" applyNumberFormat="1" applyFont="1" applyFill="1" applyBorder="1" applyAlignment="1">
      <alignment horizontal="center" vertical="top"/>
    </xf>
    <xf numFmtId="3" fontId="1" fillId="4" borderId="7" xfId="0" applyNumberFormat="1" applyFont="1" applyFill="1" applyBorder="1" applyAlignment="1">
      <alignment horizontal="center" vertical="top"/>
    </xf>
    <xf numFmtId="3" fontId="1" fillId="4" borderId="42" xfId="0" applyNumberFormat="1" applyFont="1" applyFill="1" applyBorder="1" applyAlignment="1">
      <alignment horizontal="center" vertical="top"/>
    </xf>
    <xf numFmtId="3" fontId="1" fillId="4" borderId="15" xfId="0" applyNumberFormat="1" applyFont="1" applyFill="1" applyBorder="1" applyAlignment="1">
      <alignment horizontal="center" vertical="top"/>
    </xf>
    <xf numFmtId="3" fontId="1" fillId="4" borderId="28" xfId="0" applyNumberFormat="1" applyFont="1" applyFill="1" applyBorder="1" applyAlignment="1">
      <alignment horizontal="center" vertical="top"/>
    </xf>
    <xf numFmtId="3" fontId="4" fillId="4" borderId="7" xfId="0" applyNumberFormat="1" applyFont="1" applyFill="1" applyBorder="1" applyAlignment="1">
      <alignment horizontal="center" vertical="top"/>
    </xf>
    <xf numFmtId="0" fontId="1" fillId="0" borderId="61" xfId="0" applyFont="1" applyFill="1" applyBorder="1" applyAlignment="1">
      <alignment horizontal="center" vertical="top" wrapText="1"/>
    </xf>
    <xf numFmtId="3" fontId="2" fillId="2" borderId="43" xfId="0" applyNumberFormat="1" applyFont="1" applyFill="1" applyBorder="1" applyAlignment="1">
      <alignment horizontal="center" vertical="top" wrapText="1"/>
    </xf>
    <xf numFmtId="3" fontId="2" fillId="2" borderId="67" xfId="0" applyNumberFormat="1" applyFont="1" applyFill="1" applyBorder="1" applyAlignment="1">
      <alignment horizontal="center" vertical="top" wrapText="1"/>
    </xf>
    <xf numFmtId="3" fontId="1" fillId="4" borderId="29" xfId="0" applyNumberFormat="1" applyFont="1" applyFill="1" applyBorder="1" applyAlignment="1">
      <alignment horizontal="center" vertical="top"/>
    </xf>
    <xf numFmtId="3" fontId="1" fillId="4" borderId="4" xfId="0" applyNumberFormat="1" applyFont="1" applyFill="1" applyBorder="1" applyAlignment="1">
      <alignment horizontal="center" vertical="top"/>
    </xf>
    <xf numFmtId="164" fontId="1" fillId="4" borderId="63" xfId="0" applyNumberFormat="1" applyFont="1" applyFill="1" applyBorder="1" applyAlignment="1">
      <alignment horizontal="center" vertical="top" wrapText="1"/>
    </xf>
    <xf numFmtId="164" fontId="1" fillId="4" borderId="64" xfId="0" applyNumberFormat="1" applyFont="1" applyFill="1" applyBorder="1" applyAlignment="1">
      <alignment horizontal="center" vertical="top" wrapText="1"/>
    </xf>
    <xf numFmtId="164" fontId="1" fillId="4" borderId="52" xfId="0" applyNumberFormat="1" applyFont="1" applyFill="1" applyBorder="1" applyAlignment="1">
      <alignment horizontal="center" vertical="top" wrapText="1"/>
    </xf>
    <xf numFmtId="3" fontId="1" fillId="0" borderId="52" xfId="0" applyNumberFormat="1" applyFont="1" applyBorder="1" applyAlignment="1">
      <alignment horizontal="center" vertical="top" wrapText="1"/>
    </xf>
    <xf numFmtId="164" fontId="1" fillId="4" borderId="26" xfId="0" applyNumberFormat="1" applyFont="1" applyFill="1" applyBorder="1" applyAlignment="1">
      <alignment horizontal="center" vertical="top" wrapText="1"/>
    </xf>
    <xf numFmtId="164" fontId="1" fillId="4" borderId="18" xfId="0" applyNumberFormat="1" applyFont="1" applyFill="1" applyBorder="1" applyAlignment="1">
      <alignment vertical="top"/>
    </xf>
    <xf numFmtId="164" fontId="1" fillId="4" borderId="0" xfId="0" applyNumberFormat="1" applyFont="1" applyFill="1" applyBorder="1" applyAlignment="1">
      <alignment vertical="top" wrapText="1"/>
    </xf>
    <xf numFmtId="3" fontId="5" fillId="0" borderId="31" xfId="0" applyNumberFormat="1" applyFont="1" applyBorder="1" applyAlignment="1">
      <alignment horizontal="center" vertical="top" wrapText="1"/>
    </xf>
    <xf numFmtId="165" fontId="2" fillId="7" borderId="72" xfId="0" applyNumberFormat="1" applyFont="1" applyFill="1" applyBorder="1" applyAlignment="1">
      <alignment horizontal="center" vertical="top" wrapText="1"/>
    </xf>
    <xf numFmtId="165" fontId="4" fillId="0" borderId="24" xfId="0" applyNumberFormat="1" applyFont="1" applyBorder="1" applyAlignment="1">
      <alignment horizontal="center" vertical="center" wrapText="1"/>
    </xf>
    <xf numFmtId="165" fontId="2" fillId="7" borderId="71" xfId="0" applyNumberFormat="1" applyFont="1" applyFill="1" applyBorder="1" applyAlignment="1">
      <alignment horizontal="center" vertical="top" wrapText="1"/>
    </xf>
    <xf numFmtId="165" fontId="4" fillId="0" borderId="13" xfId="0" applyNumberFormat="1" applyFont="1" applyBorder="1" applyAlignment="1">
      <alignment horizontal="center" vertical="center" wrapText="1"/>
    </xf>
    <xf numFmtId="165" fontId="2" fillId="7" borderId="29" xfId="0" applyNumberFormat="1" applyFont="1" applyFill="1" applyBorder="1" applyAlignment="1">
      <alignment horizontal="center" vertical="top" wrapText="1"/>
    </xf>
    <xf numFmtId="49" fontId="4" fillId="0" borderId="0" xfId="0" applyNumberFormat="1" applyFont="1" applyAlignment="1">
      <alignment vertical="top" wrapText="1"/>
    </xf>
    <xf numFmtId="49" fontId="4" fillId="3" borderId="62" xfId="0" applyNumberFormat="1" applyFont="1" applyFill="1" applyBorder="1" applyAlignment="1">
      <alignment horizontal="center" vertical="top" wrapText="1"/>
    </xf>
    <xf numFmtId="49" fontId="4" fillId="3" borderId="32" xfId="0" applyNumberFormat="1" applyFont="1" applyFill="1" applyBorder="1" applyAlignment="1">
      <alignment horizontal="center" vertical="top" wrapText="1"/>
    </xf>
    <xf numFmtId="49" fontId="4" fillId="3" borderId="18" xfId="0" applyNumberFormat="1" applyFont="1" applyFill="1" applyBorder="1" applyAlignment="1">
      <alignment vertical="top" wrapText="1"/>
    </xf>
    <xf numFmtId="49" fontId="4" fillId="3" borderId="66" xfId="0" applyNumberFormat="1" applyFont="1" applyFill="1" applyBorder="1" applyAlignment="1">
      <alignment horizontal="center" vertical="top" wrapText="1"/>
    </xf>
    <xf numFmtId="3" fontId="4" fillId="4" borderId="13" xfId="0" quotePrefix="1" applyNumberFormat="1" applyFont="1" applyFill="1" applyBorder="1" applyAlignment="1">
      <alignment horizontal="center" vertical="top" wrapText="1"/>
    </xf>
    <xf numFmtId="3" fontId="4" fillId="4" borderId="19" xfId="0" quotePrefix="1" applyNumberFormat="1" applyFont="1" applyFill="1" applyBorder="1" applyAlignment="1">
      <alignment horizontal="center" vertical="top" wrapText="1"/>
    </xf>
    <xf numFmtId="49" fontId="4" fillId="3" borderId="13" xfId="0" applyNumberFormat="1" applyFont="1" applyFill="1" applyBorder="1" applyAlignment="1">
      <alignment horizontal="center" vertical="top" wrapText="1"/>
    </xf>
    <xf numFmtId="49" fontId="4" fillId="3" borderId="18" xfId="0" applyNumberFormat="1" applyFont="1" applyFill="1" applyBorder="1" applyAlignment="1">
      <alignment horizontal="center" vertical="top" wrapText="1"/>
    </xf>
    <xf numFmtId="49" fontId="4" fillId="0" borderId="0" xfId="0" applyNumberFormat="1" applyFont="1" applyBorder="1" applyAlignment="1">
      <alignment vertical="top" wrapText="1"/>
    </xf>
    <xf numFmtId="49" fontId="4" fillId="3" borderId="32" xfId="0" applyNumberFormat="1" applyFont="1" applyFill="1" applyBorder="1" applyAlignment="1">
      <alignment horizontal="center" vertical="top"/>
    </xf>
    <xf numFmtId="49" fontId="4" fillId="3" borderId="13" xfId="0" applyNumberFormat="1" applyFont="1" applyFill="1" applyBorder="1" applyAlignment="1">
      <alignment vertical="top" wrapText="1"/>
    </xf>
    <xf numFmtId="49" fontId="4" fillId="3" borderId="32" xfId="0" applyNumberFormat="1" applyFont="1" applyFill="1" applyBorder="1" applyAlignment="1">
      <alignment vertical="top"/>
    </xf>
    <xf numFmtId="49" fontId="4" fillId="3" borderId="19" xfId="0" applyNumberFormat="1" applyFont="1" applyFill="1" applyBorder="1" applyAlignment="1">
      <alignment vertical="top"/>
    </xf>
    <xf numFmtId="49" fontId="4" fillId="3" borderId="19" xfId="0" applyNumberFormat="1" applyFont="1" applyFill="1" applyBorder="1" applyAlignment="1">
      <alignment vertical="top" wrapText="1"/>
    </xf>
    <xf numFmtId="49" fontId="4" fillId="0" borderId="18" xfId="0" applyNumberFormat="1" applyFont="1" applyBorder="1" applyAlignment="1">
      <alignment horizontal="center" vertical="top" wrapText="1"/>
    </xf>
    <xf numFmtId="49" fontId="4" fillId="0" borderId="32" xfId="0" applyNumberFormat="1" applyFont="1" applyBorder="1" applyAlignment="1">
      <alignment horizontal="center" vertical="top" wrapText="1"/>
    </xf>
    <xf numFmtId="49" fontId="4" fillId="3" borderId="19" xfId="0" applyNumberFormat="1" applyFont="1" applyFill="1" applyBorder="1" applyAlignment="1">
      <alignment horizontal="center" vertical="top" wrapText="1"/>
    </xf>
    <xf numFmtId="49" fontId="4" fillId="0" borderId="18" xfId="0" applyNumberFormat="1" applyFont="1" applyBorder="1" applyAlignment="1">
      <alignment vertical="top" wrapText="1"/>
    </xf>
    <xf numFmtId="49" fontId="4" fillId="4" borderId="18" xfId="0" applyNumberFormat="1" applyFont="1" applyFill="1" applyBorder="1" applyAlignment="1">
      <alignment horizontal="center" vertical="top" wrapText="1"/>
    </xf>
    <xf numFmtId="49" fontId="4" fillId="4" borderId="18" xfId="0" applyNumberFormat="1" applyFont="1" applyFill="1" applyBorder="1" applyAlignment="1">
      <alignment horizontal="center" vertical="top"/>
    </xf>
    <xf numFmtId="49" fontId="4" fillId="3" borderId="18" xfId="0" applyNumberFormat="1" applyFont="1" applyFill="1" applyBorder="1" applyAlignment="1">
      <alignment horizontal="center" vertical="top"/>
    </xf>
    <xf numFmtId="49" fontId="4" fillId="3" borderId="42" xfId="0" applyNumberFormat="1" applyFont="1" applyFill="1" applyBorder="1" applyAlignment="1">
      <alignment vertical="top" wrapText="1"/>
    </xf>
    <xf numFmtId="49" fontId="4" fillId="3" borderId="58" xfId="0" applyNumberFormat="1" applyFont="1" applyFill="1" applyBorder="1" applyAlignment="1">
      <alignment vertical="top" wrapText="1"/>
    </xf>
    <xf numFmtId="49" fontId="4" fillId="3" borderId="58" xfId="0" applyNumberFormat="1" applyFont="1" applyFill="1" applyBorder="1" applyAlignment="1">
      <alignment horizontal="center" vertical="top" wrapText="1"/>
    </xf>
    <xf numFmtId="49" fontId="4" fillId="3" borderId="42" xfId="0" applyNumberFormat="1" applyFont="1" applyFill="1" applyBorder="1" applyAlignment="1">
      <alignment horizontal="center" vertical="top" wrapText="1"/>
    </xf>
    <xf numFmtId="49" fontId="4" fillId="3" borderId="64" xfId="0" applyNumberFormat="1" applyFont="1" applyFill="1" applyBorder="1" applyAlignment="1">
      <alignment horizontal="center" vertical="top" wrapText="1"/>
    </xf>
    <xf numFmtId="49" fontId="4" fillId="0" borderId="0" xfId="0" applyNumberFormat="1" applyFont="1" applyAlignment="1">
      <alignment horizontal="center" vertical="top" wrapText="1"/>
    </xf>
    <xf numFmtId="49" fontId="4" fillId="3" borderId="33" xfId="0" applyNumberFormat="1" applyFont="1" applyFill="1" applyBorder="1" applyAlignment="1">
      <alignment horizontal="center" vertical="top" wrapText="1"/>
    </xf>
    <xf numFmtId="49" fontId="4" fillId="3" borderId="53" xfId="0" applyNumberFormat="1" applyFont="1" applyFill="1" applyBorder="1" applyAlignment="1">
      <alignment horizontal="center" vertical="top" wrapText="1"/>
    </xf>
    <xf numFmtId="49" fontId="4" fillId="3" borderId="19" xfId="0" applyNumberFormat="1" applyFont="1" applyFill="1" applyBorder="1" applyAlignment="1">
      <alignment horizontal="center" vertical="top"/>
    </xf>
    <xf numFmtId="49" fontId="4" fillId="0" borderId="0" xfId="0" applyNumberFormat="1" applyFont="1" applyBorder="1" applyAlignment="1">
      <alignment horizontal="center" vertical="top" wrapText="1"/>
    </xf>
    <xf numFmtId="49" fontId="4" fillId="4" borderId="42" xfId="0" applyNumberFormat="1" applyFont="1" applyFill="1" applyBorder="1" applyAlignment="1">
      <alignment horizontal="center" vertical="top" wrapText="1"/>
    </xf>
    <xf numFmtId="49" fontId="4" fillId="3" borderId="58" xfId="0" applyNumberFormat="1" applyFont="1" applyFill="1" applyBorder="1" applyAlignment="1">
      <alignment horizontal="center" vertical="top"/>
    </xf>
    <xf numFmtId="49" fontId="2" fillId="3" borderId="62" xfId="0" applyNumberFormat="1" applyFont="1" applyFill="1" applyBorder="1" applyAlignment="1">
      <alignment vertical="top" wrapText="1"/>
    </xf>
    <xf numFmtId="49" fontId="4" fillId="3" borderId="51" xfId="0" applyNumberFormat="1" applyFont="1" applyFill="1" applyBorder="1" applyAlignment="1">
      <alignment horizontal="center" vertical="top" wrapText="1"/>
    </xf>
    <xf numFmtId="49" fontId="4" fillId="0" borderId="64" xfId="0" applyNumberFormat="1" applyFont="1" applyBorder="1" applyAlignment="1">
      <alignment horizontal="center" vertical="top" wrapText="1"/>
    </xf>
    <xf numFmtId="49" fontId="4" fillId="0" borderId="58" xfId="0" applyNumberFormat="1" applyFont="1" applyBorder="1" applyAlignment="1">
      <alignment horizontal="center" vertical="top" wrapText="1"/>
    </xf>
    <xf numFmtId="49" fontId="1" fillId="4" borderId="60" xfId="0" applyNumberFormat="1" applyFont="1" applyFill="1" applyBorder="1" applyAlignment="1">
      <alignment horizontal="center" vertical="top"/>
    </xf>
    <xf numFmtId="3" fontId="1" fillId="3" borderId="2" xfId="0" applyNumberFormat="1" applyFont="1" applyFill="1" applyBorder="1" applyAlignment="1">
      <alignment horizontal="center" vertical="top" wrapText="1"/>
    </xf>
    <xf numFmtId="3" fontId="4" fillId="0" borderId="33" xfId="0" applyNumberFormat="1" applyFont="1" applyFill="1" applyBorder="1" applyAlignment="1">
      <alignment horizontal="center" vertical="top" wrapText="1"/>
    </xf>
    <xf numFmtId="164" fontId="4" fillId="12" borderId="85" xfId="2" applyNumberFormat="1" applyFont="1" applyFill="1" applyBorder="1" applyAlignment="1">
      <alignment horizontal="center" vertical="top"/>
    </xf>
    <xf numFmtId="164" fontId="4" fillId="4" borderId="29" xfId="0" applyNumberFormat="1" applyFont="1" applyFill="1" applyBorder="1" applyAlignment="1">
      <alignment horizontal="center" vertical="top"/>
    </xf>
    <xf numFmtId="164" fontId="4" fillId="4" borderId="57" xfId="0" applyNumberFormat="1" applyFont="1" applyFill="1" applyBorder="1" applyAlignment="1">
      <alignment horizontal="center" vertical="top"/>
    </xf>
    <xf numFmtId="164" fontId="5" fillId="5" borderId="47" xfId="0" applyNumberFormat="1" applyFont="1" applyFill="1" applyBorder="1" applyAlignment="1">
      <alignment horizontal="center" vertical="top" wrapText="1"/>
    </xf>
    <xf numFmtId="164" fontId="4" fillId="11" borderId="110" xfId="2" applyNumberFormat="1" applyFont="1" applyFill="1" applyBorder="1" applyAlignment="1">
      <alignment horizontal="center" vertical="top"/>
    </xf>
    <xf numFmtId="164" fontId="4" fillId="12" borderId="107" xfId="2" applyNumberFormat="1" applyFont="1" applyFill="1" applyBorder="1" applyAlignment="1">
      <alignment horizontal="center" vertical="top"/>
    </xf>
    <xf numFmtId="164" fontId="4" fillId="12" borderId="88" xfId="2" applyNumberFormat="1" applyFont="1" applyFill="1" applyBorder="1" applyAlignment="1">
      <alignment horizontal="center" vertical="top"/>
    </xf>
    <xf numFmtId="164" fontId="4" fillId="4" borderId="16" xfId="0" applyNumberFormat="1" applyFont="1" applyFill="1" applyBorder="1" applyAlignment="1">
      <alignment horizontal="center" vertical="top" wrapText="1"/>
    </xf>
    <xf numFmtId="164" fontId="4" fillId="4" borderId="13" xfId="0" applyNumberFormat="1" applyFont="1" applyFill="1" applyBorder="1" applyAlignment="1">
      <alignment horizontal="center" vertical="top" wrapText="1"/>
    </xf>
    <xf numFmtId="164" fontId="4" fillId="4" borderId="26" xfId="0" applyNumberFormat="1" applyFont="1" applyFill="1" applyBorder="1" applyAlignment="1">
      <alignment horizontal="center" vertical="top" wrapText="1"/>
    </xf>
    <xf numFmtId="164" fontId="5" fillId="4" borderId="17" xfId="0" applyNumberFormat="1" applyFont="1" applyFill="1" applyBorder="1" applyAlignment="1">
      <alignment horizontal="center" vertical="top" wrapText="1"/>
    </xf>
    <xf numFmtId="164" fontId="5" fillId="4" borderId="18" xfId="0" applyNumberFormat="1" applyFont="1" applyFill="1" applyBorder="1" applyAlignment="1">
      <alignment horizontal="center" vertical="top" wrapText="1"/>
    </xf>
    <xf numFmtId="164" fontId="5" fillId="4" borderId="7" xfId="0" applyNumberFormat="1" applyFont="1" applyFill="1" applyBorder="1" applyAlignment="1">
      <alignment horizontal="center" vertical="top" wrapText="1"/>
    </xf>
    <xf numFmtId="164" fontId="4" fillId="4" borderId="17" xfId="0" applyNumberFormat="1" applyFont="1" applyFill="1" applyBorder="1" applyAlignment="1">
      <alignment horizontal="center" vertical="top" wrapText="1"/>
    </xf>
    <xf numFmtId="164" fontId="4" fillId="4" borderId="60" xfId="0" applyNumberFormat="1" applyFont="1" applyFill="1" applyBorder="1" applyAlignment="1">
      <alignment horizontal="center" vertical="top" wrapText="1"/>
    </xf>
    <xf numFmtId="164" fontId="4" fillId="4" borderId="58" xfId="0" applyNumberFormat="1" applyFont="1" applyFill="1" applyBorder="1" applyAlignment="1">
      <alignment horizontal="center" vertical="top" wrapText="1"/>
    </xf>
    <xf numFmtId="164" fontId="4" fillId="4" borderId="28" xfId="0" applyNumberFormat="1" applyFont="1" applyFill="1" applyBorder="1" applyAlignment="1">
      <alignment horizontal="center" vertical="top" wrapText="1"/>
    </xf>
    <xf numFmtId="164" fontId="1" fillId="4" borderId="13" xfId="0" applyNumberFormat="1" applyFont="1" applyFill="1" applyBorder="1" applyAlignment="1">
      <alignment horizontal="center" vertical="top" wrapText="1"/>
    </xf>
    <xf numFmtId="164" fontId="1" fillId="4" borderId="24" xfId="0" applyNumberFormat="1" applyFont="1" applyFill="1" applyBorder="1" applyAlignment="1">
      <alignment horizontal="center" vertical="top" wrapText="1"/>
    </xf>
    <xf numFmtId="164" fontId="1" fillId="4" borderId="16" xfId="0" applyNumberFormat="1" applyFont="1" applyFill="1" applyBorder="1" applyAlignment="1">
      <alignment horizontal="center" vertical="top" wrapText="1"/>
    </xf>
    <xf numFmtId="164" fontId="1" fillId="4" borderId="61" xfId="0" applyNumberFormat="1" applyFont="1" applyFill="1" applyBorder="1" applyAlignment="1">
      <alignment horizontal="center" vertical="top" wrapText="1"/>
    </xf>
    <xf numFmtId="164" fontId="2" fillId="2" borderId="12" xfId="0" applyNumberFormat="1" applyFont="1" applyFill="1" applyBorder="1" applyAlignment="1">
      <alignment horizontal="center" vertical="top" wrapText="1"/>
    </xf>
    <xf numFmtId="164" fontId="2" fillId="2" borderId="11" xfId="0" applyNumberFormat="1" applyFont="1" applyFill="1" applyBorder="1" applyAlignment="1">
      <alignment horizontal="center" vertical="top" wrapText="1"/>
    </xf>
    <xf numFmtId="164" fontId="2" fillId="2" borderId="54" xfId="0" applyNumberFormat="1" applyFont="1" applyFill="1" applyBorder="1" applyAlignment="1">
      <alignment horizontal="center" vertical="top" wrapText="1"/>
    </xf>
    <xf numFmtId="164" fontId="2" fillId="8" borderId="12" xfId="0" applyNumberFormat="1" applyFont="1" applyFill="1" applyBorder="1" applyAlignment="1">
      <alignment horizontal="center" vertical="top" wrapText="1"/>
    </xf>
    <xf numFmtId="164" fontId="2" fillId="8" borderId="11" xfId="0" applyNumberFormat="1" applyFont="1" applyFill="1" applyBorder="1" applyAlignment="1">
      <alignment horizontal="center" vertical="top" wrapText="1"/>
    </xf>
    <xf numFmtId="164" fontId="1" fillId="4" borderId="31" xfId="0" applyNumberFormat="1" applyFont="1" applyFill="1" applyBorder="1" applyAlignment="1">
      <alignment horizontal="center" vertical="top" wrapText="1"/>
    </xf>
    <xf numFmtId="164" fontId="4" fillId="4" borderId="31" xfId="0" applyNumberFormat="1" applyFont="1" applyFill="1" applyBorder="1" applyAlignment="1">
      <alignment horizontal="center" vertical="top" wrapText="1"/>
    </xf>
    <xf numFmtId="164" fontId="1" fillId="0" borderId="22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164" fontId="1" fillId="0" borderId="38" xfId="0" applyNumberFormat="1" applyFont="1" applyFill="1" applyBorder="1" applyAlignment="1">
      <alignment horizontal="center" vertical="top" wrapText="1"/>
    </xf>
    <xf numFmtId="164" fontId="1" fillId="0" borderId="40" xfId="0" applyNumberFormat="1" applyFont="1" applyFill="1" applyBorder="1" applyAlignment="1">
      <alignment horizontal="center" vertical="top" wrapText="1"/>
    </xf>
    <xf numFmtId="164" fontId="1" fillId="0" borderId="0" xfId="0" applyNumberFormat="1" applyFont="1" applyFill="1" applyBorder="1" applyAlignment="1">
      <alignment horizontal="center" vertical="top" wrapText="1"/>
    </xf>
    <xf numFmtId="164" fontId="1" fillId="0" borderId="31" xfId="0" applyNumberFormat="1" applyFont="1" applyFill="1" applyBorder="1" applyAlignment="1">
      <alignment horizontal="center" vertical="top" wrapText="1"/>
    </xf>
    <xf numFmtId="164" fontId="2" fillId="2" borderId="70" xfId="0" applyNumberFormat="1" applyFont="1" applyFill="1" applyBorder="1" applyAlignment="1">
      <alignment horizontal="center" vertical="top" wrapText="1"/>
    </xf>
    <xf numFmtId="164" fontId="2" fillId="2" borderId="66" xfId="0" applyNumberFormat="1" applyFont="1" applyFill="1" applyBorder="1" applyAlignment="1">
      <alignment horizontal="center" vertical="top" wrapText="1"/>
    </xf>
    <xf numFmtId="164" fontId="1" fillId="3" borderId="16" xfId="0" applyNumberFormat="1" applyFont="1" applyFill="1" applyBorder="1" applyAlignment="1">
      <alignment horizontal="center" vertical="top" wrapText="1"/>
    </xf>
    <xf numFmtId="164" fontId="1" fillId="3" borderId="13" xfId="0" applyNumberFormat="1" applyFont="1" applyFill="1" applyBorder="1" applyAlignment="1">
      <alignment horizontal="center" vertical="top" wrapText="1"/>
    </xf>
    <xf numFmtId="164" fontId="5" fillId="5" borderId="45" xfId="0" applyNumberFormat="1" applyFont="1" applyFill="1" applyBorder="1" applyAlignment="1">
      <alignment horizontal="center" vertical="top" wrapText="1"/>
    </xf>
    <xf numFmtId="164" fontId="4" fillId="4" borderId="38" xfId="0" applyNumberFormat="1" applyFont="1" applyFill="1" applyBorder="1" applyAlignment="1">
      <alignment horizontal="center" vertical="top" wrapText="1"/>
    </xf>
    <xf numFmtId="164" fontId="4" fillId="4" borderId="3" xfId="0" applyNumberFormat="1" applyFont="1" applyFill="1" applyBorder="1" applyAlignment="1">
      <alignment horizontal="center" vertical="top" wrapText="1"/>
    </xf>
    <xf numFmtId="164" fontId="2" fillId="8" borderId="19" xfId="0" applyNumberFormat="1" applyFont="1" applyFill="1" applyBorder="1" applyAlignment="1">
      <alignment horizontal="center" vertical="top" wrapText="1"/>
    </xf>
    <xf numFmtId="164" fontId="2" fillId="8" borderId="67" xfId="0" applyNumberFormat="1" applyFont="1" applyFill="1" applyBorder="1" applyAlignment="1">
      <alignment horizontal="center" vertical="top" wrapText="1"/>
    </xf>
    <xf numFmtId="164" fontId="2" fillId="7" borderId="19" xfId="0" applyNumberFormat="1" applyFont="1" applyFill="1" applyBorder="1" applyAlignment="1">
      <alignment horizontal="center" vertical="top" wrapText="1"/>
    </xf>
    <xf numFmtId="164" fontId="2" fillId="7" borderId="67" xfId="0" applyNumberFormat="1" applyFont="1" applyFill="1" applyBorder="1" applyAlignment="1">
      <alignment horizontal="center" vertical="top" wrapText="1"/>
    </xf>
    <xf numFmtId="164" fontId="4" fillId="0" borderId="7" xfId="0" applyNumberFormat="1" applyFont="1" applyFill="1" applyBorder="1" applyAlignment="1">
      <alignment horizontal="center" vertical="top" wrapText="1"/>
    </xf>
    <xf numFmtId="164" fontId="5" fillId="7" borderId="70" xfId="0" applyNumberFormat="1" applyFont="1" applyFill="1" applyBorder="1" applyAlignment="1">
      <alignment horizontal="center" vertical="top" wrapText="1"/>
    </xf>
    <xf numFmtId="3" fontId="2" fillId="4" borderId="31" xfId="0" applyNumberFormat="1" applyFont="1" applyFill="1" applyBorder="1" applyAlignment="1">
      <alignment horizontal="center" vertical="top" wrapText="1"/>
    </xf>
    <xf numFmtId="3" fontId="4" fillId="4" borderId="47" xfId="0" applyNumberFormat="1" applyFont="1" applyFill="1" applyBorder="1" applyAlignment="1">
      <alignment horizontal="left" vertical="top" wrapText="1"/>
    </xf>
    <xf numFmtId="164" fontId="4" fillId="4" borderId="52" xfId="0" applyNumberFormat="1" applyFont="1" applyFill="1" applyBorder="1" applyAlignment="1">
      <alignment horizontal="center" vertical="top" wrapText="1"/>
    </xf>
    <xf numFmtId="3" fontId="1" fillId="4" borderId="35" xfId="0" applyNumberFormat="1" applyFont="1" applyFill="1" applyBorder="1" applyAlignment="1">
      <alignment horizontal="center" vertical="top"/>
    </xf>
    <xf numFmtId="3" fontId="1" fillId="4" borderId="48" xfId="0" applyNumberFormat="1" applyFont="1" applyFill="1" applyBorder="1" applyAlignment="1">
      <alignment horizontal="center" vertical="top"/>
    </xf>
    <xf numFmtId="3" fontId="5" fillId="4" borderId="58" xfId="0" applyNumberFormat="1" applyFont="1" applyFill="1" applyBorder="1" applyAlignment="1">
      <alignment vertical="top" wrapText="1"/>
    </xf>
    <xf numFmtId="3" fontId="2" fillId="0" borderId="62" xfId="0" applyNumberFormat="1" applyFont="1" applyFill="1" applyBorder="1" applyAlignment="1">
      <alignment horizontal="center" vertical="top" textRotation="90" wrapText="1"/>
    </xf>
    <xf numFmtId="3" fontId="2" fillId="4" borderId="32" xfId="0" applyNumberFormat="1" applyFont="1" applyFill="1" applyBorder="1" applyAlignment="1">
      <alignment horizontal="center" vertical="top" textRotation="90" wrapText="1"/>
    </xf>
    <xf numFmtId="49" fontId="4" fillId="3" borderId="33" xfId="0" applyNumberFormat="1" applyFont="1" applyFill="1" applyBorder="1" applyAlignment="1">
      <alignment horizontal="center" vertical="top"/>
    </xf>
    <xf numFmtId="3" fontId="1" fillId="0" borderId="16" xfId="0" applyNumberFormat="1" applyFont="1" applyBorder="1" applyAlignment="1">
      <alignment horizontal="center" vertical="top"/>
    </xf>
    <xf numFmtId="3" fontId="2" fillId="4" borderId="39" xfId="0" applyNumberFormat="1" applyFont="1" applyFill="1" applyBorder="1" applyAlignment="1">
      <alignment horizontal="center" vertical="top" wrapText="1"/>
    </xf>
    <xf numFmtId="165" fontId="4" fillId="4" borderId="0" xfId="0" applyNumberFormat="1" applyFont="1" applyFill="1" applyBorder="1" applyAlignment="1">
      <alignment horizontal="center" vertical="top" wrapText="1"/>
    </xf>
    <xf numFmtId="3" fontId="2" fillId="4" borderId="0" xfId="0" applyNumberFormat="1" applyFont="1" applyFill="1" applyBorder="1" applyAlignment="1">
      <alignment horizontal="center" vertical="top" wrapText="1"/>
    </xf>
    <xf numFmtId="3" fontId="1" fillId="4" borderId="13" xfId="0" applyNumberFormat="1" applyFont="1" applyFill="1" applyBorder="1" applyAlignment="1">
      <alignment horizontal="center" vertical="top" wrapText="1"/>
    </xf>
    <xf numFmtId="49" fontId="4" fillId="4" borderId="62" xfId="0" applyNumberFormat="1" applyFont="1" applyFill="1" applyBorder="1" applyAlignment="1">
      <alignment horizontal="center" vertical="top" wrapText="1"/>
    </xf>
    <xf numFmtId="3" fontId="2" fillId="4" borderId="3" xfId="0" applyNumberFormat="1" applyFont="1" applyFill="1" applyBorder="1" applyAlignment="1">
      <alignment horizontal="center" vertical="top" wrapText="1"/>
    </xf>
    <xf numFmtId="3" fontId="1" fillId="4" borderId="35" xfId="0" applyNumberFormat="1" applyFont="1" applyFill="1" applyBorder="1" applyAlignment="1">
      <alignment horizontal="left" vertical="top" wrapText="1"/>
    </xf>
    <xf numFmtId="49" fontId="4" fillId="4" borderId="13" xfId="0" applyNumberFormat="1" applyFont="1" applyFill="1" applyBorder="1" applyAlignment="1">
      <alignment horizontal="center" vertical="top" wrapText="1"/>
    </xf>
    <xf numFmtId="3" fontId="1" fillId="4" borderId="115" xfId="0" applyNumberFormat="1" applyFont="1" applyFill="1" applyBorder="1" applyAlignment="1">
      <alignment horizontal="center" vertical="top"/>
    </xf>
    <xf numFmtId="3" fontId="1" fillId="4" borderId="116" xfId="0" applyNumberFormat="1" applyFont="1" applyFill="1" applyBorder="1" applyAlignment="1">
      <alignment horizontal="center" vertical="top"/>
    </xf>
    <xf numFmtId="3" fontId="4" fillId="4" borderId="33" xfId="0" applyNumberFormat="1" applyFont="1" applyFill="1" applyBorder="1" applyAlignment="1">
      <alignment horizontal="center" vertical="top" wrapText="1"/>
    </xf>
    <xf numFmtId="3" fontId="4" fillId="4" borderId="26" xfId="0" applyNumberFormat="1" applyFont="1" applyFill="1" applyBorder="1" applyAlignment="1">
      <alignment horizontal="center" vertical="top" wrapText="1"/>
    </xf>
    <xf numFmtId="49" fontId="1" fillId="4" borderId="58" xfId="0" applyNumberFormat="1" applyFont="1" applyFill="1" applyBorder="1" applyAlignment="1">
      <alignment horizontal="center" vertical="top" wrapText="1"/>
    </xf>
    <xf numFmtId="49" fontId="1" fillId="4" borderId="28" xfId="0" applyNumberFormat="1" applyFont="1" applyFill="1" applyBorder="1" applyAlignment="1">
      <alignment horizontal="center" vertical="top" wrapText="1"/>
    </xf>
    <xf numFmtId="0" fontId="1" fillId="0" borderId="60" xfId="0" applyFont="1" applyFill="1" applyBorder="1" applyAlignment="1">
      <alignment horizontal="center" vertical="top" wrapText="1"/>
    </xf>
    <xf numFmtId="164" fontId="1" fillId="4" borderId="60" xfId="0" applyNumberFormat="1" applyFont="1" applyFill="1" applyBorder="1" applyAlignment="1">
      <alignment horizontal="center" vertical="top"/>
    </xf>
    <xf numFmtId="3" fontId="1" fillId="4" borderId="40" xfId="0" applyNumberFormat="1" applyFont="1" applyFill="1" applyBorder="1" applyAlignment="1">
      <alignment horizontal="center" vertical="top" wrapText="1"/>
    </xf>
    <xf numFmtId="3" fontId="4" fillId="4" borderId="31" xfId="0" applyNumberFormat="1" applyFont="1" applyFill="1" applyBorder="1" applyAlignment="1">
      <alignment horizontal="center" vertical="top" wrapText="1"/>
    </xf>
    <xf numFmtId="3" fontId="4" fillId="4" borderId="18" xfId="0" quotePrefix="1" applyNumberFormat="1" applyFont="1" applyFill="1" applyBorder="1" applyAlignment="1">
      <alignment horizontal="center" vertical="top" wrapText="1"/>
    </xf>
    <xf numFmtId="3" fontId="5" fillId="4" borderId="66" xfId="0" applyNumberFormat="1" applyFont="1" applyFill="1" applyBorder="1" applyAlignment="1">
      <alignment vertical="top" wrapText="1"/>
    </xf>
    <xf numFmtId="3" fontId="5" fillId="4" borderId="33" xfId="0" applyNumberFormat="1" applyFont="1" applyFill="1" applyBorder="1" applyAlignment="1">
      <alignment horizontal="center" vertical="top" wrapText="1"/>
    </xf>
    <xf numFmtId="164" fontId="4" fillId="4" borderId="36" xfId="0" applyNumberFormat="1" applyFont="1" applyFill="1" applyBorder="1" applyAlignment="1">
      <alignment horizontal="center" vertical="top" wrapText="1"/>
    </xf>
    <xf numFmtId="3" fontId="4" fillId="0" borderId="26" xfId="0" applyNumberFormat="1" applyFont="1" applyFill="1" applyBorder="1" applyAlignment="1">
      <alignment horizontal="center" vertical="top"/>
    </xf>
    <xf numFmtId="167" fontId="4" fillId="9" borderId="102" xfId="2" applyNumberFormat="1" applyFont="1" applyFill="1" applyBorder="1" applyAlignment="1">
      <alignment horizontal="center" vertical="top" wrapText="1"/>
    </xf>
    <xf numFmtId="167" fontId="4" fillId="9" borderId="16" xfId="2" applyNumberFormat="1" applyFont="1" applyFill="1" applyBorder="1" applyAlignment="1">
      <alignment horizontal="center" vertical="top" wrapText="1"/>
    </xf>
    <xf numFmtId="167" fontId="4" fillId="9" borderId="103" xfId="2" applyNumberFormat="1" applyFont="1" applyFill="1" applyBorder="1" applyAlignment="1">
      <alignment horizontal="center" vertical="top" wrapText="1"/>
    </xf>
    <xf numFmtId="167" fontId="4" fillId="9" borderId="61" xfId="2" applyNumberFormat="1" applyFont="1" applyFill="1" applyBorder="1" applyAlignment="1">
      <alignment horizontal="center" vertical="top" wrapText="1"/>
    </xf>
    <xf numFmtId="167" fontId="4" fillId="9" borderId="96" xfId="2" applyNumberFormat="1" applyFont="1" applyFill="1" applyBorder="1" applyAlignment="1">
      <alignment horizontal="center" vertical="top" wrapText="1"/>
    </xf>
    <xf numFmtId="167" fontId="4" fillId="9" borderId="85" xfId="2" applyNumberFormat="1" applyFont="1" applyFill="1" applyBorder="1" applyAlignment="1">
      <alignment horizontal="center" vertical="top" wrapText="1"/>
    </xf>
    <xf numFmtId="167" fontId="4" fillId="9" borderId="17" xfId="2" applyNumberFormat="1" applyFont="1" applyFill="1" applyBorder="1" applyAlignment="1">
      <alignment horizontal="center" vertical="top" wrapText="1"/>
    </xf>
    <xf numFmtId="167" fontId="4" fillId="9" borderId="83" xfId="2" applyNumberFormat="1" applyFont="1" applyFill="1" applyBorder="1" applyAlignment="1">
      <alignment horizontal="center" vertical="top" wrapText="1"/>
    </xf>
    <xf numFmtId="167" fontId="4" fillId="9" borderId="100" xfId="2" applyNumberFormat="1" applyFont="1" applyFill="1" applyBorder="1" applyAlignment="1">
      <alignment horizontal="center" vertical="top"/>
    </xf>
    <xf numFmtId="167" fontId="4" fillId="9" borderId="83" xfId="2" applyNumberFormat="1" applyFont="1" applyFill="1" applyBorder="1" applyAlignment="1">
      <alignment horizontal="center" vertical="top"/>
    </xf>
    <xf numFmtId="164" fontId="4" fillId="4" borderId="7" xfId="2" applyNumberFormat="1" applyFont="1" applyFill="1" applyBorder="1" applyAlignment="1">
      <alignment horizontal="center"/>
    </xf>
    <xf numFmtId="167" fontId="4" fillId="9" borderId="94" xfId="2" applyNumberFormat="1" applyFont="1" applyFill="1" applyBorder="1" applyAlignment="1">
      <alignment horizontal="center" vertical="top"/>
    </xf>
    <xf numFmtId="167" fontId="4" fillId="9" borderId="86" xfId="2" applyNumberFormat="1" applyFont="1" applyFill="1" applyBorder="1" applyAlignment="1">
      <alignment horizontal="center" vertical="top"/>
    </xf>
    <xf numFmtId="164" fontId="4" fillId="4" borderId="87" xfId="2" applyNumberFormat="1" applyFont="1" applyFill="1" applyBorder="1" applyAlignment="1">
      <alignment horizontal="center"/>
    </xf>
    <xf numFmtId="166" fontId="4" fillId="9" borderId="104" xfId="2" applyFont="1" applyFill="1" applyBorder="1" applyAlignment="1">
      <alignment vertical="center" wrapText="1"/>
    </xf>
    <xf numFmtId="167" fontId="4" fillId="9" borderId="16" xfId="2" applyNumberFormat="1" applyFont="1" applyFill="1" applyBorder="1" applyAlignment="1">
      <alignment horizontal="center" vertical="top"/>
    </xf>
    <xf numFmtId="167" fontId="4" fillId="9" borderId="103" xfId="2" applyNumberFormat="1" applyFont="1" applyFill="1" applyBorder="1" applyAlignment="1">
      <alignment horizontal="center" vertical="top"/>
    </xf>
    <xf numFmtId="164" fontId="4" fillId="4" borderId="105" xfId="2" applyNumberFormat="1" applyFont="1" applyFill="1" applyBorder="1" applyAlignment="1">
      <alignment horizontal="center"/>
    </xf>
    <xf numFmtId="167" fontId="4" fillId="9" borderId="97" xfId="2" applyNumberFormat="1" applyFont="1" applyFill="1" applyBorder="1" applyAlignment="1">
      <alignment horizontal="center" vertical="top"/>
    </xf>
    <xf numFmtId="167" fontId="4" fillId="9" borderId="78" xfId="2" applyNumberFormat="1" applyFont="1" applyFill="1" applyBorder="1" applyAlignment="1">
      <alignment vertical="top" wrapText="1"/>
    </xf>
    <xf numFmtId="167" fontId="4" fillId="9" borderId="78" xfId="2" applyNumberFormat="1" applyFont="1" applyFill="1" applyBorder="1" applyAlignment="1">
      <alignment horizontal="center" vertical="top" wrapText="1"/>
    </xf>
    <xf numFmtId="167" fontId="4" fillId="9" borderId="82" xfId="2" applyNumberFormat="1" applyFont="1" applyFill="1" applyBorder="1" applyAlignment="1">
      <alignment horizontal="center" vertical="top" wrapText="1"/>
    </xf>
    <xf numFmtId="167" fontId="4" fillId="9" borderId="79" xfId="2" applyNumberFormat="1" applyFont="1" applyFill="1" applyBorder="1" applyAlignment="1">
      <alignment horizontal="center" vertical="top" wrapText="1"/>
    </xf>
    <xf numFmtId="167" fontId="4" fillId="9" borderId="108" xfId="2" applyNumberFormat="1" applyFont="1" applyFill="1" applyBorder="1" applyAlignment="1">
      <alignment horizontal="center" vertical="top" wrapText="1"/>
    </xf>
    <xf numFmtId="167" fontId="4" fillId="9" borderId="80" xfId="2" applyNumberFormat="1" applyFont="1" applyFill="1" applyBorder="1" applyAlignment="1">
      <alignment horizontal="center" vertical="top" wrapText="1"/>
    </xf>
    <xf numFmtId="167" fontId="4" fillId="9" borderId="101" xfId="2" applyNumberFormat="1" applyFont="1" applyFill="1" applyBorder="1" applyAlignment="1">
      <alignment horizontal="center" vertical="top" wrapText="1"/>
    </xf>
    <xf numFmtId="167" fontId="4" fillId="9" borderId="100" xfId="2" applyNumberFormat="1" applyFont="1" applyFill="1" applyBorder="1" applyAlignment="1">
      <alignment horizontal="center" vertical="top" wrapText="1"/>
    </xf>
    <xf numFmtId="167" fontId="4" fillId="11" borderId="60" xfId="2" applyNumberFormat="1" applyFont="1" applyFill="1" applyBorder="1" applyAlignment="1">
      <alignment horizontal="center" vertical="top"/>
    </xf>
    <xf numFmtId="167" fontId="4" fillId="11" borderId="113" xfId="2" applyNumberFormat="1" applyFont="1" applyFill="1" applyBorder="1" applyAlignment="1">
      <alignment horizontal="center" vertical="top"/>
    </xf>
    <xf numFmtId="167" fontId="4" fillId="11" borderId="61" xfId="2" applyNumberFormat="1" applyFont="1" applyFill="1" applyBorder="1" applyAlignment="1">
      <alignment horizontal="center" vertical="top"/>
    </xf>
    <xf numFmtId="167" fontId="4" fillId="11" borderId="96" xfId="2" applyNumberFormat="1" applyFont="1" applyFill="1" applyBorder="1" applyAlignment="1">
      <alignment horizontal="center" vertical="top"/>
    </xf>
    <xf numFmtId="167" fontId="4" fillId="9" borderId="34" xfId="2" applyNumberFormat="1" applyFont="1" applyFill="1" applyBorder="1" applyAlignment="1">
      <alignment horizontal="left" vertical="top" wrapText="1"/>
    </xf>
    <xf numFmtId="167" fontId="4" fillId="9" borderId="63" xfId="2" applyNumberFormat="1" applyFont="1" applyFill="1" applyBorder="1" applyAlignment="1">
      <alignment horizontal="center" vertical="top"/>
    </xf>
    <xf numFmtId="167" fontId="4" fillId="9" borderId="111" xfId="2" applyNumberFormat="1" applyFont="1" applyFill="1" applyBorder="1" applyAlignment="1">
      <alignment horizontal="center" vertical="top"/>
    </xf>
    <xf numFmtId="164" fontId="4" fillId="4" borderId="26" xfId="2" applyNumberFormat="1" applyFont="1" applyFill="1" applyBorder="1" applyAlignment="1"/>
    <xf numFmtId="167" fontId="4" fillId="9" borderId="107" xfId="2" applyNumberFormat="1" applyFont="1" applyFill="1" applyBorder="1" applyAlignment="1">
      <alignment horizontal="left" vertical="top" wrapText="1"/>
    </xf>
    <xf numFmtId="3" fontId="4" fillId="11" borderId="87" xfId="2" applyNumberFormat="1" applyFont="1" applyFill="1" applyBorder="1" applyAlignment="1">
      <alignment horizontal="center" vertical="top"/>
    </xf>
    <xf numFmtId="167" fontId="4" fillId="9" borderId="98" xfId="2" applyNumberFormat="1" applyFont="1" applyFill="1" applyBorder="1" applyAlignment="1">
      <alignment horizontal="center" vertical="top"/>
    </xf>
    <xf numFmtId="164" fontId="4" fillId="4" borderId="109" xfId="2" applyNumberFormat="1" applyFont="1" applyFill="1" applyBorder="1" applyAlignment="1"/>
    <xf numFmtId="167" fontId="4" fillId="9" borderId="17" xfId="2" applyNumberFormat="1" applyFont="1" applyFill="1" applyBorder="1" applyAlignment="1">
      <alignment horizontal="center" vertical="top"/>
    </xf>
    <xf numFmtId="164" fontId="4" fillId="4" borderId="7" xfId="2" applyNumberFormat="1" applyFont="1" applyFill="1" applyBorder="1" applyAlignment="1"/>
    <xf numFmtId="167" fontId="4" fillId="9" borderId="106" xfId="2" applyNumberFormat="1" applyFont="1" applyFill="1" applyBorder="1" applyAlignment="1">
      <alignment vertical="top" wrapText="1"/>
    </xf>
    <xf numFmtId="167" fontId="4" fillId="9" borderId="114" xfId="2" applyNumberFormat="1" applyFont="1" applyFill="1" applyBorder="1" applyAlignment="1">
      <alignment vertical="top" wrapText="1"/>
    </xf>
    <xf numFmtId="167" fontId="4" fillId="9" borderId="78" xfId="2" applyNumberFormat="1" applyFont="1" applyFill="1" applyBorder="1" applyAlignment="1">
      <alignment horizontal="center" vertical="top"/>
    </xf>
    <xf numFmtId="3" fontId="4" fillId="11" borderId="7" xfId="2" applyNumberFormat="1" applyFont="1" applyFill="1" applyBorder="1" applyAlignment="1">
      <alignment horizontal="center" vertical="top"/>
    </xf>
    <xf numFmtId="3" fontId="1" fillId="0" borderId="7" xfId="0" applyNumberFormat="1" applyFont="1" applyFill="1" applyBorder="1" applyAlignment="1">
      <alignment horizontal="center" vertical="top"/>
    </xf>
    <xf numFmtId="3" fontId="4" fillId="0" borderId="43" xfId="0" applyNumberFormat="1" applyFont="1" applyBorder="1" applyAlignment="1">
      <alignment horizontal="right" wrapText="1"/>
    </xf>
    <xf numFmtId="3" fontId="5" fillId="0" borderId="68" xfId="0" applyNumberFormat="1" applyFont="1" applyFill="1" applyBorder="1" applyAlignment="1">
      <alignment horizontal="center" vertical="top" wrapText="1"/>
    </xf>
    <xf numFmtId="3" fontId="4" fillId="4" borderId="61" xfId="0" applyNumberFormat="1" applyFont="1" applyFill="1" applyBorder="1" applyAlignment="1">
      <alignment horizontal="left" vertical="top" wrapText="1"/>
    </xf>
    <xf numFmtId="3" fontId="4" fillId="4" borderId="63" xfId="0" applyNumberFormat="1" applyFont="1" applyFill="1" applyBorder="1" applyAlignment="1">
      <alignment horizontal="left" vertical="top" wrapText="1"/>
    </xf>
    <xf numFmtId="3" fontId="4" fillId="4" borderId="72" xfId="0" applyNumberFormat="1" applyFont="1" applyFill="1" applyBorder="1" applyAlignment="1">
      <alignment horizontal="left" vertical="top" wrapText="1"/>
    </xf>
    <xf numFmtId="3" fontId="5" fillId="0" borderId="65" xfId="0" applyNumberFormat="1" applyFont="1" applyFill="1" applyBorder="1" applyAlignment="1">
      <alignment horizontal="center" vertical="top" textRotation="180" wrapText="1"/>
    </xf>
    <xf numFmtId="3" fontId="4" fillId="4" borderId="58" xfId="0" applyNumberFormat="1" applyFont="1" applyFill="1" applyBorder="1" applyAlignment="1">
      <alignment horizontal="left" vertical="top" wrapText="1"/>
    </xf>
    <xf numFmtId="3" fontId="4" fillId="4" borderId="42" xfId="0" applyNumberFormat="1" applyFont="1" applyFill="1" applyBorder="1" applyAlignment="1">
      <alignment horizontal="left" vertical="top" wrapText="1"/>
    </xf>
    <xf numFmtId="3" fontId="5" fillId="0" borderId="65" xfId="0" applyNumberFormat="1" applyFont="1" applyFill="1" applyBorder="1" applyAlignment="1">
      <alignment horizontal="center" vertical="top" textRotation="90" wrapText="1"/>
    </xf>
    <xf numFmtId="3" fontId="4" fillId="4" borderId="0" xfId="0" applyNumberFormat="1" applyFont="1" applyFill="1" applyBorder="1" applyAlignment="1">
      <alignment horizontal="center" vertical="top" wrapText="1"/>
    </xf>
    <xf numFmtId="3" fontId="4" fillId="4" borderId="60" xfId="0" applyNumberFormat="1" applyFont="1" applyFill="1" applyBorder="1" applyAlignment="1">
      <alignment horizontal="left" vertical="top" wrapText="1"/>
    </xf>
    <xf numFmtId="3" fontId="4" fillId="4" borderId="17" xfId="0" applyNumberFormat="1" applyFont="1" applyFill="1" applyBorder="1" applyAlignment="1">
      <alignment horizontal="left" vertical="top" wrapText="1"/>
    </xf>
    <xf numFmtId="3" fontId="5" fillId="4" borderId="58" xfId="0" applyNumberFormat="1" applyFont="1" applyFill="1" applyBorder="1" applyAlignment="1">
      <alignment horizontal="left" vertical="top" wrapText="1"/>
    </xf>
    <xf numFmtId="3" fontId="5" fillId="4" borderId="18" xfId="0" applyNumberFormat="1" applyFont="1" applyFill="1" applyBorder="1" applyAlignment="1">
      <alignment horizontal="left" vertical="top" wrapText="1"/>
    </xf>
    <xf numFmtId="3" fontId="4" fillId="4" borderId="17" xfId="0" applyNumberFormat="1" applyFont="1" applyFill="1" applyBorder="1" applyAlignment="1">
      <alignment horizontal="center" vertical="top"/>
    </xf>
    <xf numFmtId="3" fontId="5" fillId="4" borderId="42" xfId="0" applyNumberFormat="1" applyFont="1" applyFill="1" applyBorder="1" applyAlignment="1">
      <alignment horizontal="left" vertical="top" wrapText="1"/>
    </xf>
    <xf numFmtId="3" fontId="4" fillId="0" borderId="18" xfId="0" applyNumberFormat="1" applyFont="1" applyFill="1" applyBorder="1" applyAlignment="1">
      <alignment horizontal="center" vertical="top" wrapText="1"/>
    </xf>
    <xf numFmtId="3" fontId="4" fillId="4" borderId="18" xfId="0" applyNumberFormat="1" applyFont="1" applyFill="1" applyBorder="1" applyAlignment="1">
      <alignment horizontal="left" vertical="top" wrapText="1"/>
    </xf>
    <xf numFmtId="3" fontId="1" fillId="4" borderId="58" xfId="0" applyNumberFormat="1" applyFont="1" applyFill="1" applyBorder="1" applyAlignment="1">
      <alignment horizontal="left" vertical="top" wrapText="1"/>
    </xf>
    <xf numFmtId="3" fontId="1" fillId="4" borderId="42" xfId="0" applyNumberFormat="1" applyFont="1" applyFill="1" applyBorder="1" applyAlignment="1">
      <alignment horizontal="left" vertical="top" wrapText="1"/>
    </xf>
    <xf numFmtId="3" fontId="2" fillId="0" borderId="65" xfId="0" applyNumberFormat="1" applyFont="1" applyFill="1" applyBorder="1" applyAlignment="1">
      <alignment horizontal="center" vertical="top" textRotation="90" wrapText="1"/>
    </xf>
    <xf numFmtId="164" fontId="1" fillId="4" borderId="18" xfId="0" applyNumberFormat="1" applyFont="1" applyFill="1" applyBorder="1" applyAlignment="1">
      <alignment horizontal="center" vertical="top"/>
    </xf>
    <xf numFmtId="49" fontId="2" fillId="3" borderId="32" xfId="0" applyNumberFormat="1" applyFont="1" applyFill="1" applyBorder="1" applyAlignment="1">
      <alignment horizontal="center" vertical="top"/>
    </xf>
    <xf numFmtId="3" fontId="1" fillId="4" borderId="13" xfId="0" applyNumberFormat="1" applyFont="1" applyFill="1" applyBorder="1" applyAlignment="1">
      <alignment horizontal="left" vertical="top" wrapText="1"/>
    </xf>
    <xf numFmtId="3" fontId="1" fillId="4" borderId="19" xfId="0" applyNumberFormat="1" applyFont="1" applyFill="1" applyBorder="1" applyAlignment="1">
      <alignment horizontal="left" vertical="top" wrapText="1"/>
    </xf>
    <xf numFmtId="3" fontId="2" fillId="0" borderId="75" xfId="0" applyNumberFormat="1" applyFont="1" applyFill="1" applyBorder="1" applyAlignment="1">
      <alignment horizontal="center" vertical="top" textRotation="90" wrapText="1"/>
    </xf>
    <xf numFmtId="3" fontId="2" fillId="0" borderId="73" xfId="0" applyNumberFormat="1" applyFont="1" applyFill="1" applyBorder="1" applyAlignment="1">
      <alignment horizontal="center" vertical="top" textRotation="90" wrapText="1"/>
    </xf>
    <xf numFmtId="3" fontId="1" fillId="4" borderId="60" xfId="0" applyNumberFormat="1" applyFont="1" applyFill="1" applyBorder="1" applyAlignment="1">
      <alignment horizontal="left" vertical="top" wrapText="1"/>
    </xf>
    <xf numFmtId="3" fontId="1" fillId="4" borderId="56" xfId="0" applyNumberFormat="1" applyFont="1" applyFill="1" applyBorder="1" applyAlignment="1">
      <alignment horizontal="left" vertical="top" wrapText="1"/>
    </xf>
    <xf numFmtId="3" fontId="1" fillId="4" borderId="61" xfId="0" applyNumberFormat="1" applyFont="1" applyFill="1" applyBorder="1" applyAlignment="1">
      <alignment horizontal="left" vertical="top" wrapText="1"/>
    </xf>
    <xf numFmtId="3" fontId="1" fillId="4" borderId="16" xfId="0" applyNumberFormat="1" applyFont="1" applyFill="1" applyBorder="1" applyAlignment="1">
      <alignment horizontal="left" vertical="top" wrapText="1"/>
    </xf>
    <xf numFmtId="3" fontId="2" fillId="4" borderId="13" xfId="0" applyNumberFormat="1" applyFont="1" applyFill="1" applyBorder="1" applyAlignment="1">
      <alignment horizontal="left" vertical="top" wrapText="1"/>
    </xf>
    <xf numFmtId="3" fontId="2" fillId="4" borderId="58" xfId="0" applyNumberFormat="1" applyFont="1" applyFill="1" applyBorder="1" applyAlignment="1">
      <alignment horizontal="left" vertical="top" wrapText="1"/>
    </xf>
    <xf numFmtId="3" fontId="1" fillId="0" borderId="0" xfId="0" applyNumberFormat="1" applyFont="1" applyFill="1" applyBorder="1" applyAlignment="1">
      <alignment horizontal="center" vertical="top" wrapText="1"/>
    </xf>
    <xf numFmtId="3" fontId="2" fillId="0" borderId="13" xfId="0" applyNumberFormat="1" applyFont="1" applyFill="1" applyBorder="1" applyAlignment="1">
      <alignment horizontal="center" vertical="top" textRotation="90" wrapText="1"/>
    </xf>
    <xf numFmtId="3" fontId="2" fillId="0" borderId="19" xfId="0" applyNumberFormat="1" applyFont="1" applyFill="1" applyBorder="1" applyAlignment="1">
      <alignment horizontal="center" vertical="top" textRotation="90" wrapText="1"/>
    </xf>
    <xf numFmtId="49" fontId="2" fillId="2" borderId="18" xfId="0" applyNumberFormat="1" applyFont="1" applyFill="1" applyBorder="1" applyAlignment="1">
      <alignment horizontal="center" vertical="top"/>
    </xf>
    <xf numFmtId="3" fontId="1" fillId="3" borderId="58" xfId="0" applyNumberFormat="1" applyFont="1" applyFill="1" applyBorder="1" applyAlignment="1">
      <alignment horizontal="left" vertical="top" wrapText="1"/>
    </xf>
    <xf numFmtId="164" fontId="1" fillId="4" borderId="39" xfId="0" applyNumberFormat="1" applyFont="1" applyFill="1" applyBorder="1" applyAlignment="1">
      <alignment horizontal="center" vertical="top"/>
    </xf>
    <xf numFmtId="164" fontId="1" fillId="4" borderId="59" xfId="0" applyNumberFormat="1" applyFont="1" applyFill="1" applyBorder="1" applyAlignment="1">
      <alignment horizontal="center" vertical="top"/>
    </xf>
    <xf numFmtId="0" fontId="1" fillId="4" borderId="18" xfId="0" applyFont="1" applyFill="1" applyBorder="1" applyAlignment="1">
      <alignment horizontal="left" vertical="top" wrapText="1"/>
    </xf>
    <xf numFmtId="0" fontId="1" fillId="4" borderId="42" xfId="0" applyFont="1" applyFill="1" applyBorder="1" applyAlignment="1">
      <alignment horizontal="left" vertical="top" wrapText="1"/>
    </xf>
    <xf numFmtId="3" fontId="4" fillId="0" borderId="10" xfId="0" applyNumberFormat="1" applyFont="1" applyFill="1" applyBorder="1" applyAlignment="1">
      <alignment horizontal="center" vertical="top" wrapText="1"/>
    </xf>
    <xf numFmtId="3" fontId="1" fillId="0" borderId="10" xfId="0" applyNumberFormat="1" applyFont="1" applyFill="1" applyBorder="1" applyAlignment="1">
      <alignment horizontal="center" vertical="top" wrapText="1"/>
    </xf>
    <xf numFmtId="3" fontId="1" fillId="4" borderId="17" xfId="0" applyNumberFormat="1" applyFont="1" applyFill="1" applyBorder="1" applyAlignment="1">
      <alignment horizontal="left" vertical="top" wrapText="1"/>
    </xf>
    <xf numFmtId="3" fontId="4" fillId="4" borderId="13" xfId="0" applyNumberFormat="1" applyFont="1" applyFill="1" applyBorder="1" applyAlignment="1">
      <alignment horizontal="center" vertical="top" wrapText="1"/>
    </xf>
    <xf numFmtId="3" fontId="4" fillId="4" borderId="18" xfId="0" applyNumberFormat="1" applyFont="1" applyFill="1" applyBorder="1" applyAlignment="1">
      <alignment horizontal="center" vertical="top" wrapText="1"/>
    </xf>
    <xf numFmtId="3" fontId="4" fillId="0" borderId="43" xfId="0" applyNumberFormat="1" applyFont="1" applyBorder="1" applyAlignment="1">
      <alignment horizontal="center" wrapText="1"/>
    </xf>
    <xf numFmtId="3" fontId="1" fillId="0" borderId="0" xfId="0" applyNumberFormat="1" applyFont="1" applyBorder="1" applyAlignment="1">
      <alignment horizontal="center" vertical="top" wrapText="1"/>
    </xf>
    <xf numFmtId="3" fontId="1" fillId="0" borderId="0" xfId="0" applyNumberFormat="1" applyFont="1" applyBorder="1" applyAlignment="1">
      <alignment horizontal="left" vertical="top" wrapText="1"/>
    </xf>
    <xf numFmtId="3" fontId="4" fillId="4" borderId="39" xfId="0" applyNumberFormat="1" applyFont="1" applyFill="1" applyBorder="1" applyAlignment="1">
      <alignment horizontal="center" vertical="top" wrapText="1"/>
    </xf>
    <xf numFmtId="3" fontId="4" fillId="4" borderId="59" xfId="0" applyNumberFormat="1" applyFont="1" applyFill="1" applyBorder="1" applyAlignment="1">
      <alignment horizontal="center" vertical="top" wrapText="1"/>
    </xf>
    <xf numFmtId="3" fontId="4" fillId="4" borderId="37" xfId="0" applyNumberFormat="1" applyFont="1" applyFill="1" applyBorder="1" applyAlignment="1">
      <alignment horizontal="center" vertical="top" wrapText="1"/>
    </xf>
    <xf numFmtId="3" fontId="4" fillId="4" borderId="41" xfId="0" applyNumberFormat="1" applyFont="1" applyFill="1" applyBorder="1" applyAlignment="1">
      <alignment horizontal="center" vertical="top" wrapText="1"/>
    </xf>
    <xf numFmtId="3" fontId="4" fillId="4" borderId="58" xfId="0" applyNumberFormat="1" applyFont="1" applyFill="1" applyBorder="1" applyAlignment="1">
      <alignment horizontal="center" vertical="top" wrapText="1"/>
    </xf>
    <xf numFmtId="3" fontId="1" fillId="0" borderId="21" xfId="0" applyNumberFormat="1" applyFont="1" applyBorder="1" applyAlignment="1">
      <alignment horizontal="center" vertical="top" wrapText="1"/>
    </xf>
    <xf numFmtId="3" fontId="2" fillId="4" borderId="33" xfId="0" applyNumberFormat="1" applyFont="1" applyFill="1" applyBorder="1" applyAlignment="1">
      <alignment horizontal="center" vertical="top"/>
    </xf>
    <xf numFmtId="3" fontId="2" fillId="4" borderId="32" xfId="0" applyNumberFormat="1" applyFont="1" applyFill="1" applyBorder="1" applyAlignment="1">
      <alignment horizontal="center" vertical="top"/>
    </xf>
    <xf numFmtId="49" fontId="2" fillId="8" borderId="17" xfId="0" applyNumberFormat="1" applyFont="1" applyFill="1" applyBorder="1" applyAlignment="1">
      <alignment horizontal="center" vertical="top"/>
    </xf>
    <xf numFmtId="3" fontId="2" fillId="0" borderId="18" xfId="0" applyNumberFormat="1" applyFont="1" applyFill="1" applyBorder="1" applyAlignment="1">
      <alignment horizontal="center" vertical="top" textRotation="90" wrapText="1"/>
    </xf>
    <xf numFmtId="3" fontId="4" fillId="0" borderId="8" xfId="0" applyNumberFormat="1" applyFont="1" applyFill="1" applyBorder="1" applyAlignment="1">
      <alignment horizontal="center" vertical="top" wrapText="1"/>
    </xf>
    <xf numFmtId="49" fontId="2" fillId="8" borderId="40" xfId="0" applyNumberFormat="1" applyFont="1" applyFill="1" applyBorder="1" applyAlignment="1">
      <alignment horizontal="center" vertical="top"/>
    </xf>
    <xf numFmtId="164" fontId="1" fillId="4" borderId="58" xfId="0" applyNumberFormat="1" applyFont="1" applyFill="1" applyBorder="1" applyAlignment="1">
      <alignment horizontal="center" vertical="top"/>
    </xf>
    <xf numFmtId="164" fontId="1" fillId="4" borderId="42" xfId="0" applyNumberFormat="1" applyFont="1" applyFill="1" applyBorder="1" applyAlignment="1">
      <alignment horizontal="center" vertical="top"/>
    </xf>
    <xf numFmtId="3" fontId="4" fillId="4" borderId="10" xfId="0" applyNumberFormat="1" applyFont="1" applyFill="1" applyBorder="1" applyAlignment="1">
      <alignment horizontal="center" vertical="top" wrapText="1"/>
    </xf>
    <xf numFmtId="3" fontId="4" fillId="4" borderId="2" xfId="0" applyNumberFormat="1" applyFont="1" applyFill="1" applyBorder="1" applyAlignment="1">
      <alignment horizontal="center" vertical="top" wrapText="1"/>
    </xf>
    <xf numFmtId="3" fontId="5" fillId="5" borderId="55" xfId="0" applyNumberFormat="1" applyFont="1" applyFill="1" applyBorder="1" applyAlignment="1">
      <alignment horizontal="center" vertical="top" wrapText="1"/>
    </xf>
    <xf numFmtId="3" fontId="1" fillId="3" borderId="8" xfId="0" applyNumberFormat="1" applyFont="1" applyFill="1" applyBorder="1" applyAlignment="1">
      <alignment horizontal="center" vertical="top" wrapText="1"/>
    </xf>
    <xf numFmtId="3" fontId="1" fillId="3" borderId="5" xfId="0" applyNumberFormat="1" applyFont="1" applyFill="1" applyBorder="1" applyAlignment="1">
      <alignment horizontal="center" vertical="top" wrapText="1"/>
    </xf>
    <xf numFmtId="49" fontId="4" fillId="4" borderId="8" xfId="2" applyNumberFormat="1" applyFont="1" applyFill="1" applyBorder="1" applyAlignment="1">
      <alignment horizontal="center" vertical="top"/>
    </xf>
    <xf numFmtId="168" fontId="4" fillId="9" borderId="118" xfId="2" applyNumberFormat="1" applyFont="1" applyFill="1" applyBorder="1" applyAlignment="1">
      <alignment vertical="top" wrapText="1"/>
    </xf>
    <xf numFmtId="167" fontId="4" fillId="9" borderId="118" xfId="2" applyNumberFormat="1" applyFont="1" applyFill="1" applyBorder="1" applyAlignment="1">
      <alignment horizontal="center" vertical="top"/>
    </xf>
    <xf numFmtId="167" fontId="4" fillId="9" borderId="95" xfId="2" applyNumberFormat="1" applyFont="1" applyFill="1" applyBorder="1" applyAlignment="1">
      <alignment horizontal="center" vertical="top"/>
    </xf>
    <xf numFmtId="3" fontId="4" fillId="4" borderId="119" xfId="2" applyNumberFormat="1" applyFont="1" applyFill="1" applyBorder="1" applyAlignment="1">
      <alignment horizontal="center" vertical="top"/>
    </xf>
    <xf numFmtId="164" fontId="4" fillId="12" borderId="65" xfId="2" applyNumberFormat="1" applyFont="1" applyFill="1" applyBorder="1" applyAlignment="1">
      <alignment horizontal="center" vertical="top"/>
    </xf>
    <xf numFmtId="164" fontId="4" fillId="12" borderId="7" xfId="2" applyNumberFormat="1" applyFont="1" applyFill="1" applyBorder="1" applyAlignment="1">
      <alignment horizontal="center" vertical="top"/>
    </xf>
    <xf numFmtId="49" fontId="4" fillId="0" borderId="2" xfId="2" applyNumberFormat="1" applyFont="1" applyFill="1" applyBorder="1" applyAlignment="1">
      <alignment horizontal="center" vertical="top"/>
    </xf>
    <xf numFmtId="49" fontId="4" fillId="0" borderId="8" xfId="2" applyNumberFormat="1" applyFont="1" applyFill="1" applyBorder="1" applyAlignment="1">
      <alignment horizontal="center" vertical="top"/>
    </xf>
    <xf numFmtId="0" fontId="4" fillId="4" borderId="58" xfId="0" applyFont="1" applyFill="1" applyBorder="1" applyAlignment="1">
      <alignment horizontal="center" vertical="top" wrapText="1"/>
    </xf>
    <xf numFmtId="0" fontId="4" fillId="4" borderId="28" xfId="0" applyFont="1" applyFill="1" applyBorder="1" applyAlignment="1">
      <alignment horizontal="center" vertical="top" wrapText="1"/>
    </xf>
    <xf numFmtId="167" fontId="4" fillId="11" borderId="34" xfId="2" applyNumberFormat="1" applyFont="1" applyFill="1" applyBorder="1" applyAlignment="1">
      <alignment horizontal="left" vertical="top" wrapText="1"/>
    </xf>
    <xf numFmtId="167" fontId="4" fillId="11" borderId="63" xfId="2" applyNumberFormat="1" applyFont="1" applyFill="1" applyBorder="1" applyAlignment="1">
      <alignment horizontal="center" vertical="top"/>
    </xf>
    <xf numFmtId="167" fontId="4" fillId="11" borderId="111" xfId="2" applyNumberFormat="1" applyFont="1" applyFill="1" applyBorder="1" applyAlignment="1">
      <alignment horizontal="center" vertical="top"/>
    </xf>
    <xf numFmtId="49" fontId="4" fillId="0" borderId="2" xfId="2" applyNumberFormat="1" applyFont="1" applyFill="1" applyBorder="1" applyAlignment="1">
      <alignment horizontal="center" vertical="top" wrapText="1"/>
    </xf>
    <xf numFmtId="49" fontId="4" fillId="0" borderId="8" xfId="2" applyNumberFormat="1" applyFont="1" applyFill="1" applyBorder="1" applyAlignment="1">
      <alignment horizontal="center" vertical="top" wrapText="1"/>
    </xf>
    <xf numFmtId="164" fontId="4" fillId="12" borderId="120" xfId="2" applyNumberFormat="1" applyFont="1" applyFill="1" applyBorder="1" applyAlignment="1">
      <alignment horizontal="center" vertical="top"/>
    </xf>
    <xf numFmtId="164" fontId="2" fillId="2" borderId="56" xfId="0" applyNumberFormat="1" applyFont="1" applyFill="1" applyBorder="1" applyAlignment="1">
      <alignment horizontal="center" vertical="top" wrapText="1"/>
    </xf>
    <xf numFmtId="164" fontId="2" fillId="2" borderId="21" xfId="0" applyNumberFormat="1" applyFont="1" applyFill="1" applyBorder="1" applyAlignment="1">
      <alignment horizontal="center" vertical="top" wrapText="1"/>
    </xf>
    <xf numFmtId="3" fontId="2" fillId="5" borderId="60" xfId="0" applyNumberFormat="1" applyFont="1" applyFill="1" applyBorder="1" applyAlignment="1">
      <alignment horizontal="center" vertical="top" wrapText="1"/>
    </xf>
    <xf numFmtId="164" fontId="1" fillId="4" borderId="7" xfId="0" applyNumberFormat="1" applyFont="1" applyFill="1" applyBorder="1" applyAlignment="1">
      <alignment vertical="top"/>
    </xf>
    <xf numFmtId="164" fontId="2" fillId="8" borderId="56" xfId="0" applyNumberFormat="1" applyFont="1" applyFill="1" applyBorder="1" applyAlignment="1">
      <alignment horizontal="center" vertical="top" wrapText="1"/>
    </xf>
    <xf numFmtId="164" fontId="2" fillId="7" borderId="56" xfId="0" applyNumberFormat="1" applyFont="1" applyFill="1" applyBorder="1" applyAlignment="1">
      <alignment horizontal="center" vertical="top" wrapText="1"/>
    </xf>
    <xf numFmtId="49" fontId="4" fillId="3" borderId="64" xfId="0" applyNumberFormat="1" applyFont="1" applyFill="1" applyBorder="1" applyAlignment="1">
      <alignment vertical="top" wrapText="1"/>
    </xf>
    <xf numFmtId="49" fontId="1" fillId="4" borderId="61" xfId="0" applyNumberFormat="1" applyFont="1" applyFill="1" applyBorder="1" applyAlignment="1">
      <alignment vertical="top" wrapText="1"/>
    </xf>
    <xf numFmtId="49" fontId="1" fillId="4" borderId="61" xfId="0" applyNumberFormat="1" applyFont="1" applyFill="1" applyBorder="1" applyAlignment="1">
      <alignment horizontal="center" vertical="top"/>
    </xf>
    <xf numFmtId="49" fontId="1" fillId="4" borderId="42" xfId="0" applyNumberFormat="1" applyFont="1" applyFill="1" applyBorder="1" applyAlignment="1">
      <alignment horizontal="center" vertical="top" wrapText="1"/>
    </xf>
    <xf numFmtId="49" fontId="1" fillId="4" borderId="15" xfId="0" applyNumberFormat="1" applyFont="1" applyFill="1" applyBorder="1" applyAlignment="1">
      <alignment horizontal="center" vertical="top" wrapText="1"/>
    </xf>
    <xf numFmtId="0" fontId="4" fillId="4" borderId="18" xfId="0" applyFont="1" applyFill="1" applyBorder="1" applyAlignment="1">
      <alignment horizontal="center" vertical="top" wrapText="1"/>
    </xf>
    <xf numFmtId="0" fontId="4" fillId="4" borderId="7" xfId="0" applyFont="1" applyFill="1" applyBorder="1" applyAlignment="1">
      <alignment horizontal="center" vertical="top" wrapText="1"/>
    </xf>
    <xf numFmtId="167" fontId="4" fillId="9" borderId="60" xfId="2" applyNumberFormat="1" applyFont="1" applyFill="1" applyBorder="1" applyAlignment="1">
      <alignment horizontal="center" vertical="top"/>
    </xf>
    <xf numFmtId="167" fontId="4" fillId="9" borderId="113" xfId="2" applyNumberFormat="1" applyFont="1" applyFill="1" applyBorder="1" applyAlignment="1">
      <alignment horizontal="center" vertical="top"/>
    </xf>
    <xf numFmtId="3" fontId="4" fillId="11" borderId="28" xfId="2" applyNumberFormat="1" applyFont="1" applyFill="1" applyBorder="1" applyAlignment="1">
      <alignment horizontal="center" vertical="top"/>
    </xf>
    <xf numFmtId="3" fontId="1" fillId="4" borderId="58" xfId="0" applyNumberFormat="1" applyFont="1" applyFill="1" applyBorder="1" applyAlignment="1">
      <alignment horizontal="left" vertical="top" wrapText="1"/>
    </xf>
    <xf numFmtId="49" fontId="4" fillId="3" borderId="62" xfId="0" applyNumberFormat="1" applyFont="1" applyFill="1" applyBorder="1" applyAlignment="1">
      <alignment vertical="top"/>
    </xf>
    <xf numFmtId="49" fontId="4" fillId="3" borderId="13" xfId="0" applyNumberFormat="1" applyFont="1" applyFill="1" applyBorder="1" applyAlignment="1">
      <alignment horizontal="center" vertical="top"/>
    </xf>
    <xf numFmtId="3" fontId="1" fillId="0" borderId="17" xfId="0" applyNumberFormat="1" applyFont="1" applyBorder="1" applyAlignment="1">
      <alignment horizontal="left" vertical="top" wrapText="1"/>
    </xf>
    <xf numFmtId="3" fontId="1" fillId="0" borderId="0" xfId="0" applyNumberFormat="1" applyFont="1" applyBorder="1" applyAlignment="1">
      <alignment horizontal="left" vertical="top" wrapText="1"/>
    </xf>
    <xf numFmtId="164" fontId="1" fillId="4" borderId="17" xfId="0" applyNumberFormat="1" applyFont="1" applyFill="1" applyBorder="1" applyAlignment="1">
      <alignment horizontal="left" vertical="top" wrapText="1"/>
    </xf>
    <xf numFmtId="3" fontId="4" fillId="4" borderId="58" xfId="0" applyNumberFormat="1" applyFont="1" applyFill="1" applyBorder="1" applyAlignment="1">
      <alignment horizontal="center" vertical="top" wrapText="1"/>
    </xf>
    <xf numFmtId="3" fontId="4" fillId="4" borderId="0" xfId="0" applyNumberFormat="1" applyFont="1" applyFill="1" applyBorder="1" applyAlignment="1">
      <alignment horizontal="center" vertical="top" wrapText="1"/>
    </xf>
    <xf numFmtId="3" fontId="5" fillId="4" borderId="18" xfId="0" applyNumberFormat="1" applyFont="1" applyFill="1" applyBorder="1" applyAlignment="1">
      <alignment horizontal="left" vertical="top" wrapText="1"/>
    </xf>
    <xf numFmtId="164" fontId="1" fillId="4" borderId="18" xfId="0" applyNumberFormat="1" applyFont="1" applyFill="1" applyBorder="1" applyAlignment="1">
      <alignment horizontal="center" vertical="top"/>
    </xf>
    <xf numFmtId="3" fontId="2" fillId="4" borderId="18" xfId="0" applyNumberFormat="1" applyFont="1" applyFill="1" applyBorder="1" applyAlignment="1">
      <alignment horizontal="left" vertical="top" wrapText="1"/>
    </xf>
    <xf numFmtId="3" fontId="1" fillId="0" borderId="0" xfId="0" applyNumberFormat="1" applyFont="1" applyFill="1" applyBorder="1" applyAlignment="1">
      <alignment horizontal="center" vertical="top" wrapText="1"/>
    </xf>
    <xf numFmtId="3" fontId="1" fillId="0" borderId="0" xfId="0" applyNumberFormat="1" applyFont="1" applyBorder="1" applyAlignment="1">
      <alignment horizontal="center" vertical="top" wrapText="1"/>
    </xf>
    <xf numFmtId="3" fontId="2" fillId="0" borderId="18" xfId="0" applyNumberFormat="1" applyFont="1" applyFill="1" applyBorder="1" applyAlignment="1">
      <alignment horizontal="center" vertical="top" textRotation="90" wrapText="1"/>
    </xf>
    <xf numFmtId="164" fontId="1" fillId="4" borderId="37" xfId="0" applyNumberFormat="1" applyFont="1" applyFill="1" applyBorder="1" applyAlignment="1">
      <alignment horizontal="center" vertical="top"/>
    </xf>
    <xf numFmtId="164" fontId="1" fillId="4" borderId="41" xfId="0" applyNumberFormat="1" applyFont="1" applyFill="1" applyBorder="1" applyAlignment="1">
      <alignment horizontal="center" vertical="top"/>
    </xf>
    <xf numFmtId="164" fontId="1" fillId="4" borderId="58" xfId="0" applyNumberFormat="1" applyFont="1" applyFill="1" applyBorder="1" applyAlignment="1">
      <alignment horizontal="center" vertical="top"/>
    </xf>
    <xf numFmtId="164" fontId="1" fillId="4" borderId="42" xfId="0" applyNumberFormat="1" applyFont="1" applyFill="1" applyBorder="1" applyAlignment="1">
      <alignment horizontal="center" vertical="top"/>
    </xf>
    <xf numFmtId="3" fontId="4" fillId="4" borderId="18" xfId="0" applyNumberFormat="1" applyFont="1" applyFill="1" applyBorder="1" applyAlignment="1">
      <alignment horizontal="center" vertical="top" wrapText="1"/>
    </xf>
    <xf numFmtId="164" fontId="1" fillId="4" borderId="40" xfId="0" applyNumberFormat="1" applyFont="1" applyFill="1" applyBorder="1" applyAlignment="1">
      <alignment horizontal="center" vertical="top" wrapText="1"/>
    </xf>
    <xf numFmtId="3" fontId="1" fillId="4" borderId="17" xfId="0" applyNumberFormat="1" applyFont="1" applyFill="1" applyBorder="1" applyAlignment="1">
      <alignment horizontal="left" vertical="top" wrapText="1"/>
    </xf>
    <xf numFmtId="3" fontId="1" fillId="4" borderId="17" xfId="0" applyNumberFormat="1" applyFont="1" applyFill="1" applyBorder="1" applyAlignment="1">
      <alignment horizontal="center" vertical="top" wrapText="1"/>
    </xf>
    <xf numFmtId="3" fontId="1" fillId="4" borderId="58" xfId="0" applyNumberFormat="1" applyFont="1" applyFill="1" applyBorder="1" applyAlignment="1">
      <alignment horizontal="center" vertical="top" wrapText="1"/>
    </xf>
    <xf numFmtId="3" fontId="1" fillId="4" borderId="7" xfId="0" applyNumberFormat="1" applyFont="1" applyFill="1" applyBorder="1" applyAlignment="1">
      <alignment horizontal="center" vertical="top" wrapText="1"/>
    </xf>
    <xf numFmtId="3" fontId="4" fillId="4" borderId="42" xfId="0" applyNumberFormat="1" applyFont="1" applyFill="1" applyBorder="1" applyAlignment="1">
      <alignment horizontal="center" vertical="top" wrapText="1"/>
    </xf>
    <xf numFmtId="3" fontId="1" fillId="4" borderId="8" xfId="0" applyNumberFormat="1" applyFont="1" applyFill="1" applyBorder="1" applyAlignment="1">
      <alignment horizontal="center" vertical="top" wrapText="1"/>
    </xf>
    <xf numFmtId="3" fontId="1" fillId="0" borderId="6" xfId="0" applyNumberFormat="1" applyFont="1" applyFill="1" applyBorder="1" applyAlignment="1">
      <alignment horizontal="center" vertical="top" wrapText="1"/>
    </xf>
    <xf numFmtId="3" fontId="4" fillId="4" borderId="8" xfId="0" applyNumberFormat="1" applyFont="1" applyFill="1" applyBorder="1" applyAlignment="1">
      <alignment horizontal="center" vertical="top" wrapText="1"/>
    </xf>
    <xf numFmtId="3" fontId="2" fillId="4" borderId="32" xfId="0" applyNumberFormat="1" applyFont="1" applyFill="1" applyBorder="1" applyAlignment="1">
      <alignment horizontal="center" vertical="top"/>
    </xf>
    <xf numFmtId="3" fontId="4" fillId="0" borderId="8" xfId="0" applyNumberFormat="1" applyFont="1" applyFill="1" applyBorder="1" applyAlignment="1">
      <alignment horizontal="center" vertical="top" wrapText="1"/>
    </xf>
    <xf numFmtId="164" fontId="4" fillId="4" borderId="17" xfId="0" applyNumberFormat="1" applyFont="1" applyFill="1" applyBorder="1" applyAlignment="1">
      <alignment horizontal="center"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4" fillId="4" borderId="7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top" wrapText="1"/>
    </xf>
    <xf numFmtId="164" fontId="1" fillId="4" borderId="75" xfId="0" applyNumberFormat="1" applyFont="1" applyFill="1" applyBorder="1" applyAlignment="1">
      <alignment horizontal="center" vertical="top" wrapText="1"/>
    </xf>
    <xf numFmtId="164" fontId="1" fillId="4" borderId="65" xfId="0" applyNumberFormat="1" applyFont="1" applyFill="1" applyBorder="1" applyAlignment="1">
      <alignment horizontal="center" vertical="top" wrapText="1"/>
    </xf>
    <xf numFmtId="3" fontId="1" fillId="3" borderId="6" xfId="0" applyNumberFormat="1" applyFont="1" applyFill="1" applyBorder="1" applyAlignment="1">
      <alignment horizontal="center" vertical="top" wrapText="1"/>
    </xf>
    <xf numFmtId="164" fontId="1" fillId="4" borderId="60" xfId="0" applyNumberFormat="1" applyFont="1" applyFill="1" applyBorder="1" applyAlignment="1">
      <alignment horizontal="center" vertical="top" wrapText="1"/>
    </xf>
    <xf numFmtId="164" fontId="4" fillId="11" borderId="41" xfId="2" applyNumberFormat="1" applyFont="1" applyFill="1" applyBorder="1" applyAlignment="1">
      <alignment horizontal="center" vertical="top"/>
    </xf>
    <xf numFmtId="164" fontId="4" fillId="12" borderId="112" xfId="2" applyNumberFormat="1" applyFont="1" applyFill="1" applyBorder="1" applyAlignment="1">
      <alignment horizontal="center" vertical="top"/>
    </xf>
    <xf numFmtId="49" fontId="4" fillId="13" borderId="8" xfId="2" applyNumberFormat="1" applyFont="1" applyFill="1" applyBorder="1" applyAlignment="1">
      <alignment horizontal="center" vertical="top" wrapText="1"/>
    </xf>
    <xf numFmtId="164" fontId="4" fillId="13" borderId="40" xfId="2" applyNumberFormat="1" applyFont="1" applyFill="1" applyBorder="1" applyAlignment="1">
      <alignment horizontal="center" vertical="top"/>
    </xf>
    <xf numFmtId="164" fontId="4" fillId="13" borderId="65" xfId="2" applyNumberFormat="1" applyFont="1" applyFill="1" applyBorder="1" applyAlignment="1">
      <alignment horizontal="center" vertical="top"/>
    </xf>
    <xf numFmtId="164" fontId="4" fillId="13" borderId="7" xfId="2" applyNumberFormat="1" applyFont="1" applyFill="1" applyBorder="1" applyAlignment="1">
      <alignment horizontal="center" vertical="top"/>
    </xf>
    <xf numFmtId="164" fontId="4" fillId="4" borderId="31" xfId="0" applyNumberFormat="1" applyFont="1" applyFill="1" applyBorder="1" applyAlignment="1">
      <alignment horizontal="center" vertical="top"/>
    </xf>
    <xf numFmtId="164" fontId="5" fillId="4" borderId="40" xfId="0" applyNumberFormat="1" applyFont="1" applyFill="1" applyBorder="1" applyAlignment="1">
      <alignment horizontal="center" vertical="top" wrapText="1"/>
    </xf>
    <xf numFmtId="164" fontId="5" fillId="4" borderId="0" xfId="0" applyNumberFormat="1" applyFont="1" applyFill="1" applyBorder="1" applyAlignment="1">
      <alignment horizontal="center" vertical="top" wrapText="1"/>
    </xf>
    <xf numFmtId="164" fontId="5" fillId="4" borderId="31" xfId="0" applyNumberFormat="1" applyFont="1" applyFill="1" applyBorder="1" applyAlignment="1">
      <alignment horizontal="center" vertical="top" wrapText="1"/>
    </xf>
    <xf numFmtId="3" fontId="1" fillId="4" borderId="9" xfId="0" applyNumberFormat="1" applyFont="1" applyFill="1" applyBorder="1" applyAlignment="1">
      <alignment horizontal="center" vertical="top" wrapText="1"/>
    </xf>
    <xf numFmtId="164" fontId="4" fillId="4" borderId="35" xfId="0" applyNumberFormat="1" applyFont="1" applyFill="1" applyBorder="1" applyAlignment="1">
      <alignment horizontal="center" vertical="top"/>
    </xf>
    <xf numFmtId="164" fontId="4" fillId="4" borderId="77" xfId="0" applyNumberFormat="1" applyFont="1" applyFill="1" applyBorder="1" applyAlignment="1">
      <alignment horizontal="center" vertical="top"/>
    </xf>
    <xf numFmtId="164" fontId="4" fillId="0" borderId="16" xfId="0" applyNumberFormat="1" applyFont="1" applyFill="1" applyBorder="1" applyAlignment="1">
      <alignment horizontal="center" vertical="top" wrapText="1"/>
    </xf>
    <xf numFmtId="164" fontId="4" fillId="0" borderId="13" xfId="0" applyNumberFormat="1" applyFont="1" applyFill="1" applyBorder="1" applyAlignment="1">
      <alignment horizontal="center" vertical="top" wrapText="1"/>
    </xf>
    <xf numFmtId="164" fontId="2" fillId="5" borderId="121" xfId="0" applyNumberFormat="1" applyFont="1" applyFill="1" applyBorder="1" applyAlignment="1">
      <alignment horizontal="center" vertical="top" wrapText="1"/>
    </xf>
    <xf numFmtId="167" fontId="4" fillId="9" borderId="27" xfId="2" applyNumberFormat="1" applyFont="1" applyFill="1" applyBorder="1" applyAlignment="1">
      <alignment horizontal="left" vertical="top" wrapText="1"/>
    </xf>
    <xf numFmtId="164" fontId="4" fillId="0" borderId="24" xfId="0" applyNumberFormat="1" applyFont="1" applyFill="1" applyBorder="1" applyAlignment="1">
      <alignment horizontal="center" vertical="top" wrapText="1"/>
    </xf>
    <xf numFmtId="3" fontId="1" fillId="0" borderId="42" xfId="0" applyNumberFormat="1" applyFont="1" applyBorder="1" applyAlignment="1">
      <alignment horizontal="center" vertical="top" wrapText="1"/>
    </xf>
    <xf numFmtId="49" fontId="4" fillId="0" borderId="5" xfId="2" applyNumberFormat="1" applyFont="1" applyFill="1" applyBorder="1" applyAlignment="1">
      <alignment horizontal="center" vertical="top"/>
    </xf>
    <xf numFmtId="49" fontId="4" fillId="0" borderId="6" xfId="2" applyNumberFormat="1" applyFont="1" applyFill="1" applyBorder="1" applyAlignment="1">
      <alignment horizontal="center" vertical="top"/>
    </xf>
    <xf numFmtId="164" fontId="4" fillId="11" borderId="60" xfId="2" applyNumberFormat="1" applyFont="1" applyFill="1" applyBorder="1" applyAlignment="1">
      <alignment horizontal="center" vertical="top"/>
    </xf>
    <xf numFmtId="164" fontId="4" fillId="12" borderId="58" xfId="2" applyNumberFormat="1" applyFont="1" applyFill="1" applyBorder="1" applyAlignment="1">
      <alignment horizontal="center" vertical="top"/>
    </xf>
    <xf numFmtId="164" fontId="4" fillId="12" borderId="90" xfId="2" applyNumberFormat="1" applyFont="1" applyFill="1" applyBorder="1" applyAlignment="1">
      <alignment horizontal="center" vertical="top"/>
    </xf>
    <xf numFmtId="164" fontId="4" fillId="11" borderId="17" xfId="2" applyNumberFormat="1" applyFont="1" applyFill="1" applyBorder="1" applyAlignment="1">
      <alignment horizontal="center" vertical="top"/>
    </xf>
    <xf numFmtId="164" fontId="4" fillId="12" borderId="18" xfId="2" applyNumberFormat="1" applyFont="1" applyFill="1" applyBorder="1" applyAlignment="1">
      <alignment horizontal="center" vertical="top"/>
    </xf>
    <xf numFmtId="164" fontId="4" fillId="12" borderId="122" xfId="2" applyNumberFormat="1" applyFont="1" applyFill="1" applyBorder="1" applyAlignment="1">
      <alignment horizontal="center" vertical="top"/>
    </xf>
    <xf numFmtId="164" fontId="1" fillId="0" borderId="37" xfId="0" applyNumberFormat="1" applyFont="1" applyFill="1" applyBorder="1" applyAlignment="1">
      <alignment horizontal="center" vertical="top" wrapText="1"/>
    </xf>
    <xf numFmtId="164" fontId="1" fillId="0" borderId="92" xfId="0" applyNumberFormat="1" applyFont="1" applyFill="1" applyBorder="1" applyAlignment="1">
      <alignment horizontal="center" vertical="top" wrapText="1"/>
    </xf>
    <xf numFmtId="3" fontId="1" fillId="0" borderId="40" xfId="0" applyNumberFormat="1" applyFont="1" applyFill="1" applyBorder="1" applyAlignment="1">
      <alignment horizontal="center" vertical="top" wrapText="1"/>
    </xf>
    <xf numFmtId="164" fontId="2" fillId="4" borderId="40" xfId="0" applyNumberFormat="1" applyFont="1" applyFill="1" applyBorder="1" applyAlignment="1">
      <alignment horizontal="center" vertical="top"/>
    </xf>
    <xf numFmtId="164" fontId="1" fillId="3" borderId="17" xfId="0" applyNumberFormat="1" applyFont="1" applyFill="1" applyBorder="1" applyAlignment="1">
      <alignment horizontal="center" vertical="top" wrapText="1"/>
    </xf>
    <xf numFmtId="164" fontId="1" fillId="3" borderId="18" xfId="0" applyNumberFormat="1" applyFont="1" applyFill="1" applyBorder="1" applyAlignment="1">
      <alignment horizontal="center" vertical="top" wrapText="1"/>
    </xf>
    <xf numFmtId="164" fontId="1" fillId="3" borderId="63" xfId="0" applyNumberFormat="1" applyFont="1" applyFill="1" applyBorder="1" applyAlignment="1">
      <alignment horizontal="center"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164" fontId="1" fillId="3" borderId="26" xfId="0" applyNumberFormat="1" applyFont="1" applyFill="1" applyBorder="1" applyAlignment="1">
      <alignment horizontal="center" vertical="top" wrapText="1"/>
    </xf>
    <xf numFmtId="164" fontId="1" fillId="3" borderId="0" xfId="0" applyNumberFormat="1" applyFont="1" applyFill="1" applyBorder="1" applyAlignment="1">
      <alignment horizontal="center" vertical="top" wrapText="1"/>
    </xf>
    <xf numFmtId="164" fontId="1" fillId="3" borderId="64" xfId="0" applyNumberFormat="1" applyFont="1" applyFill="1" applyBorder="1" applyAlignment="1">
      <alignment horizontal="center" vertical="top" wrapText="1"/>
    </xf>
    <xf numFmtId="0" fontId="1" fillId="4" borderId="36" xfId="0" applyFont="1" applyFill="1" applyBorder="1" applyAlignment="1">
      <alignment horizontal="left" vertical="top" wrapText="1"/>
    </xf>
    <xf numFmtId="164" fontId="1" fillId="4" borderId="31" xfId="0" applyNumberFormat="1" applyFont="1" applyFill="1" applyBorder="1" applyAlignment="1">
      <alignment horizontal="center" vertical="top"/>
    </xf>
    <xf numFmtId="164" fontId="1" fillId="4" borderId="123" xfId="0" applyNumberFormat="1" applyFont="1" applyFill="1" applyBorder="1" applyAlignment="1">
      <alignment horizontal="center" vertical="top"/>
    </xf>
    <xf numFmtId="164" fontId="1" fillId="4" borderId="116" xfId="0" applyNumberFormat="1" applyFont="1" applyFill="1" applyBorder="1" applyAlignment="1">
      <alignment horizontal="center" vertical="top"/>
    </xf>
    <xf numFmtId="0" fontId="1" fillId="0" borderId="124" xfId="0" applyFont="1" applyFill="1" applyBorder="1" applyAlignment="1">
      <alignment vertical="top" wrapText="1"/>
    </xf>
    <xf numFmtId="164" fontId="1" fillId="4" borderId="124" xfId="0" applyNumberFormat="1" applyFont="1" applyFill="1" applyBorder="1" applyAlignment="1">
      <alignment vertical="top"/>
    </xf>
    <xf numFmtId="164" fontId="1" fillId="4" borderId="125" xfId="0" applyNumberFormat="1" applyFont="1" applyFill="1" applyBorder="1" applyAlignment="1">
      <alignment vertical="top"/>
    </xf>
    <xf numFmtId="164" fontId="1" fillId="4" borderId="126" xfId="0" applyNumberFormat="1" applyFont="1" applyFill="1" applyBorder="1" applyAlignment="1">
      <alignment vertical="top"/>
    </xf>
    <xf numFmtId="164" fontId="4" fillId="4" borderId="75" xfId="0" applyNumberFormat="1" applyFont="1" applyFill="1" applyBorder="1" applyAlignment="1">
      <alignment horizontal="center" vertical="top" wrapText="1"/>
    </xf>
    <xf numFmtId="3" fontId="2" fillId="0" borderId="3" xfId="0" applyNumberFormat="1" applyFont="1" applyFill="1" applyBorder="1" applyAlignment="1">
      <alignment wrapText="1"/>
    </xf>
    <xf numFmtId="3" fontId="4" fillId="4" borderId="18" xfId="0" applyNumberFormat="1" applyFont="1" applyFill="1" applyBorder="1" applyAlignment="1">
      <alignment horizontal="left" vertical="top" wrapText="1"/>
    </xf>
    <xf numFmtId="164" fontId="4" fillId="11" borderId="60" xfId="2" applyNumberFormat="1" applyFont="1" applyFill="1" applyBorder="1" applyAlignment="1"/>
    <xf numFmtId="167" fontId="4" fillId="9" borderId="99" xfId="2" applyNumberFormat="1" applyFont="1" applyFill="1" applyBorder="1" applyAlignment="1">
      <alignment horizontal="center" vertical="top" wrapText="1"/>
    </xf>
    <xf numFmtId="3" fontId="2" fillId="5" borderId="12" xfId="0" applyNumberFormat="1" applyFont="1" applyFill="1" applyBorder="1" applyAlignment="1">
      <alignment horizontal="right" vertical="top" wrapText="1"/>
    </xf>
    <xf numFmtId="3" fontId="2" fillId="5" borderId="54" xfId="0" applyNumberFormat="1" applyFont="1" applyFill="1" applyBorder="1" applyAlignment="1">
      <alignment horizontal="right" vertical="top" wrapText="1"/>
    </xf>
    <xf numFmtId="3" fontId="1" fillId="0" borderId="63" xfId="0" applyNumberFormat="1" applyFont="1" applyBorder="1" applyAlignment="1">
      <alignment horizontal="left" vertical="top" wrapText="1"/>
    </xf>
    <xf numFmtId="3" fontId="1" fillId="0" borderId="34" xfId="0" applyNumberFormat="1" applyFont="1" applyBorder="1" applyAlignment="1">
      <alignment horizontal="left" vertical="top" wrapText="1"/>
    </xf>
    <xf numFmtId="3" fontId="1" fillId="0" borderId="26" xfId="0" applyNumberFormat="1" applyFont="1" applyBorder="1" applyAlignment="1">
      <alignment horizontal="left" vertical="top" wrapText="1"/>
    </xf>
    <xf numFmtId="3" fontId="1" fillId="0" borderId="47" xfId="0" applyNumberFormat="1" applyFont="1" applyBorder="1" applyAlignment="1">
      <alignment horizontal="left" vertical="top" wrapText="1"/>
    </xf>
    <xf numFmtId="3" fontId="1" fillId="0" borderId="45" xfId="0" applyNumberFormat="1" applyFont="1" applyBorder="1" applyAlignment="1">
      <alignment horizontal="left" vertical="top" wrapText="1"/>
    </xf>
    <xf numFmtId="3" fontId="1" fillId="0" borderId="50" xfId="0" applyNumberFormat="1" applyFont="1" applyBorder="1" applyAlignment="1">
      <alignment horizontal="left" vertical="top" wrapText="1"/>
    </xf>
    <xf numFmtId="3" fontId="2" fillId="7" borderId="12" xfId="0" applyNumberFormat="1" applyFont="1" applyFill="1" applyBorder="1" applyAlignment="1">
      <alignment horizontal="right" vertical="top" wrapText="1"/>
    </xf>
    <xf numFmtId="3" fontId="2" fillId="7" borderId="54" xfId="0" applyNumberFormat="1" applyFont="1" applyFill="1" applyBorder="1" applyAlignment="1">
      <alignment horizontal="right" vertical="top" wrapText="1"/>
    </xf>
    <xf numFmtId="3" fontId="2" fillId="0" borderId="12" xfId="0" applyNumberFormat="1" applyFont="1" applyBorder="1" applyAlignment="1">
      <alignment horizontal="center" vertical="center" wrapText="1"/>
    </xf>
    <xf numFmtId="3" fontId="2" fillId="0" borderId="54" xfId="0" applyNumberFormat="1" applyFont="1" applyBorder="1" applyAlignment="1">
      <alignment horizontal="center" vertical="center" wrapText="1"/>
    </xf>
    <xf numFmtId="3" fontId="2" fillId="7" borderId="72" xfId="0" applyNumberFormat="1" applyFont="1" applyFill="1" applyBorder="1" applyAlignment="1">
      <alignment horizontal="right" vertical="top" wrapText="1"/>
    </xf>
    <xf numFmtId="3" fontId="2" fillId="7" borderId="57" xfId="0" applyNumberFormat="1" applyFont="1" applyFill="1" applyBorder="1" applyAlignment="1">
      <alignment horizontal="right" vertical="top" wrapText="1"/>
    </xf>
    <xf numFmtId="0" fontId="1" fillId="4" borderId="17" xfId="0" applyFont="1" applyFill="1" applyBorder="1" applyAlignment="1">
      <alignment horizontal="left" vertical="top" wrapText="1"/>
    </xf>
    <xf numFmtId="0" fontId="1" fillId="4" borderId="56" xfId="0" applyFont="1" applyFill="1" applyBorder="1" applyAlignment="1">
      <alignment horizontal="left" vertical="top" wrapText="1"/>
    </xf>
    <xf numFmtId="3" fontId="5" fillId="4" borderId="13" xfId="0" applyNumberFormat="1" applyFont="1" applyFill="1" applyBorder="1" applyAlignment="1">
      <alignment horizontal="left" vertical="top" wrapText="1"/>
    </xf>
    <xf numFmtId="3" fontId="5" fillId="4" borderId="18" xfId="0" applyNumberFormat="1" applyFont="1" applyFill="1" applyBorder="1" applyAlignment="1">
      <alignment horizontal="left" vertical="top" wrapText="1"/>
    </xf>
    <xf numFmtId="3" fontId="4" fillId="4" borderId="58" xfId="0" applyNumberFormat="1" applyFont="1" applyFill="1" applyBorder="1" applyAlignment="1">
      <alignment horizontal="left" vertical="top" wrapText="1"/>
    </xf>
    <xf numFmtId="3" fontId="4" fillId="4" borderId="19" xfId="0" applyNumberFormat="1" applyFont="1" applyFill="1" applyBorder="1" applyAlignment="1">
      <alignment horizontal="left" vertical="top" wrapText="1"/>
    </xf>
    <xf numFmtId="3" fontId="1" fillId="4" borderId="6" xfId="0" applyNumberFormat="1" applyFont="1" applyFill="1" applyBorder="1" applyAlignment="1">
      <alignment horizontal="left" vertical="top" wrapText="1"/>
    </xf>
    <xf numFmtId="3" fontId="1" fillId="4" borderId="49" xfId="0" applyNumberFormat="1" applyFont="1" applyFill="1" applyBorder="1" applyAlignment="1">
      <alignment horizontal="left" vertical="top" wrapText="1"/>
    </xf>
    <xf numFmtId="49" fontId="2" fillId="8" borderId="56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top"/>
    </xf>
    <xf numFmtId="3" fontId="1" fillId="4" borderId="13" xfId="0" applyNumberFormat="1" applyFont="1" applyFill="1" applyBorder="1" applyAlignment="1">
      <alignment horizontal="left" vertical="top" wrapText="1"/>
    </xf>
    <xf numFmtId="3" fontId="1" fillId="4" borderId="19" xfId="0" applyNumberFormat="1" applyFont="1" applyFill="1" applyBorder="1" applyAlignment="1">
      <alignment horizontal="left" vertical="top" wrapText="1"/>
    </xf>
    <xf numFmtId="3" fontId="2" fillId="0" borderId="13" xfId="0" applyNumberFormat="1" applyFont="1" applyFill="1" applyBorder="1" applyAlignment="1">
      <alignment horizontal="center" vertical="top" textRotation="90" wrapText="1"/>
    </xf>
    <xf numFmtId="3" fontId="2" fillId="0" borderId="19" xfId="0" applyNumberFormat="1" applyFont="1" applyFill="1" applyBorder="1" applyAlignment="1">
      <alignment horizontal="center" vertical="top" textRotation="90" wrapText="1"/>
    </xf>
    <xf numFmtId="3" fontId="1" fillId="4" borderId="56" xfId="0" applyNumberFormat="1" applyFont="1" applyFill="1" applyBorder="1" applyAlignment="1">
      <alignment horizontal="left" vertical="top" wrapText="1"/>
    </xf>
    <xf numFmtId="3" fontId="1" fillId="4" borderId="60" xfId="0" applyNumberFormat="1" applyFont="1" applyFill="1" applyBorder="1" applyAlignment="1">
      <alignment horizontal="left" vertical="top" wrapText="1"/>
    </xf>
    <xf numFmtId="3" fontId="1" fillId="4" borderId="61" xfId="0" applyNumberFormat="1" applyFont="1" applyFill="1" applyBorder="1" applyAlignment="1">
      <alignment horizontal="left" vertical="top" wrapText="1"/>
    </xf>
    <xf numFmtId="3" fontId="1" fillId="4" borderId="58" xfId="0" applyNumberFormat="1" applyFont="1" applyFill="1" applyBorder="1" applyAlignment="1">
      <alignment horizontal="left" vertical="top" wrapText="1"/>
    </xf>
    <xf numFmtId="3" fontId="1" fillId="4" borderId="42" xfId="0" applyNumberFormat="1" applyFont="1" applyFill="1" applyBorder="1" applyAlignment="1">
      <alignment horizontal="left" vertical="top" wrapText="1"/>
    </xf>
    <xf numFmtId="3" fontId="2" fillId="0" borderId="58" xfId="0" applyNumberFormat="1" applyFont="1" applyFill="1" applyBorder="1" applyAlignment="1">
      <alignment horizontal="center" vertical="center" textRotation="90" wrapText="1"/>
    </xf>
    <xf numFmtId="3" fontId="2" fillId="0" borderId="42" xfId="0" applyNumberFormat="1" applyFont="1" applyFill="1" applyBorder="1" applyAlignment="1">
      <alignment horizontal="center" vertical="center" textRotation="90" wrapText="1"/>
    </xf>
    <xf numFmtId="3" fontId="2" fillId="2" borderId="54" xfId="0" applyNumberFormat="1" applyFont="1" applyFill="1" applyBorder="1" applyAlignment="1">
      <alignment horizontal="left" vertical="top" wrapText="1"/>
    </xf>
    <xf numFmtId="3" fontId="2" fillId="2" borderId="70" xfId="0" applyNumberFormat="1" applyFont="1" applyFill="1" applyBorder="1" applyAlignment="1">
      <alignment horizontal="left" vertical="top" wrapText="1"/>
    </xf>
    <xf numFmtId="3" fontId="2" fillId="3" borderId="13" xfId="0" applyNumberFormat="1" applyFont="1" applyFill="1" applyBorder="1" applyAlignment="1">
      <alignment horizontal="left" vertical="top" wrapText="1"/>
    </xf>
    <xf numFmtId="3" fontId="2" fillId="3" borderId="18" xfId="0" applyNumberFormat="1" applyFont="1" applyFill="1" applyBorder="1" applyAlignment="1">
      <alignment horizontal="left" vertical="top" wrapText="1"/>
    </xf>
    <xf numFmtId="3" fontId="1" fillId="4" borderId="18" xfId="0" applyNumberFormat="1" applyFont="1" applyFill="1" applyBorder="1" applyAlignment="1">
      <alignment horizontal="left" vertical="top" wrapText="1"/>
    </xf>
    <xf numFmtId="3" fontId="1" fillId="0" borderId="0" xfId="0" applyNumberFormat="1" applyFont="1" applyFill="1" applyBorder="1" applyAlignment="1">
      <alignment horizontal="center" vertical="top" wrapText="1"/>
    </xf>
    <xf numFmtId="3" fontId="2" fillId="5" borderId="46" xfId="0" applyNumberFormat="1" applyFont="1" applyFill="1" applyBorder="1" applyAlignment="1">
      <alignment horizontal="right" vertical="top" wrapText="1"/>
    </xf>
    <xf numFmtId="3" fontId="2" fillId="5" borderId="45" xfId="0" applyNumberFormat="1" applyFont="1" applyFill="1" applyBorder="1" applyAlignment="1">
      <alignment horizontal="right" vertical="top" wrapText="1"/>
    </xf>
    <xf numFmtId="3" fontId="2" fillId="5" borderId="50" xfId="0" applyNumberFormat="1" applyFont="1" applyFill="1" applyBorder="1" applyAlignment="1">
      <alignment horizontal="right" vertical="top" wrapText="1"/>
    </xf>
    <xf numFmtId="3" fontId="2" fillId="4" borderId="13" xfId="0" applyNumberFormat="1" applyFont="1" applyFill="1" applyBorder="1" applyAlignment="1">
      <alignment horizontal="left" vertical="top" wrapText="1"/>
    </xf>
    <xf numFmtId="3" fontId="2" fillId="4" borderId="18" xfId="0" applyNumberFormat="1" applyFont="1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left" vertical="top" wrapText="1"/>
    </xf>
    <xf numFmtId="0" fontId="4" fillId="4" borderId="49" xfId="0" applyFont="1" applyFill="1" applyBorder="1" applyAlignment="1">
      <alignment horizontal="left" vertical="top" wrapText="1"/>
    </xf>
    <xf numFmtId="3" fontId="5" fillId="5" borderId="46" xfId="0" applyNumberFormat="1" applyFont="1" applyFill="1" applyBorder="1" applyAlignment="1">
      <alignment horizontal="right" vertical="top" wrapText="1"/>
    </xf>
    <xf numFmtId="3" fontId="5" fillId="5" borderId="45" xfId="0" applyNumberFormat="1" applyFont="1" applyFill="1" applyBorder="1" applyAlignment="1">
      <alignment horizontal="right" vertical="top" wrapText="1"/>
    </xf>
    <xf numFmtId="3" fontId="5" fillId="5" borderId="50" xfId="0" applyNumberFormat="1" applyFont="1" applyFill="1" applyBorder="1" applyAlignment="1">
      <alignment horizontal="right" vertical="top" wrapText="1"/>
    </xf>
    <xf numFmtId="3" fontId="4" fillId="4" borderId="18" xfId="0" applyNumberFormat="1" applyFont="1" applyFill="1" applyBorder="1" applyAlignment="1">
      <alignment horizontal="left" vertical="top" wrapText="1"/>
    </xf>
    <xf numFmtId="3" fontId="4" fillId="4" borderId="42" xfId="0" applyNumberFormat="1" applyFont="1" applyFill="1" applyBorder="1" applyAlignment="1">
      <alignment horizontal="left" vertical="top" wrapText="1"/>
    </xf>
    <xf numFmtId="3" fontId="5" fillId="4" borderId="58" xfId="0" applyNumberFormat="1" applyFont="1" applyFill="1" applyBorder="1" applyAlignment="1">
      <alignment horizontal="left" vertical="top" wrapText="1"/>
    </xf>
    <xf numFmtId="3" fontId="5" fillId="4" borderId="19" xfId="0" applyNumberFormat="1" applyFont="1" applyFill="1" applyBorder="1" applyAlignment="1">
      <alignment horizontal="left" vertical="top" wrapText="1"/>
    </xf>
    <xf numFmtId="3" fontId="4" fillId="4" borderId="13" xfId="0" applyNumberFormat="1" applyFont="1" applyFill="1" applyBorder="1" applyAlignment="1">
      <alignment horizontal="left" vertical="top" wrapText="1"/>
    </xf>
    <xf numFmtId="3" fontId="2" fillId="4" borderId="58" xfId="0" applyNumberFormat="1" applyFont="1" applyFill="1" applyBorder="1" applyAlignment="1">
      <alignment horizontal="left" vertical="top" wrapText="1"/>
    </xf>
    <xf numFmtId="3" fontId="2" fillId="8" borderId="14" xfId="0" applyNumberFormat="1" applyFont="1" applyFill="1" applyBorder="1" applyAlignment="1">
      <alignment horizontal="left" vertical="top" wrapText="1"/>
    </xf>
    <xf numFmtId="3" fontId="2" fillId="8" borderId="54" xfId="0" applyNumberFormat="1" applyFont="1" applyFill="1" applyBorder="1" applyAlignment="1">
      <alignment horizontal="left" vertical="top" wrapText="1"/>
    </xf>
    <xf numFmtId="3" fontId="2" fillId="8" borderId="70" xfId="0" applyNumberFormat="1" applyFont="1" applyFill="1" applyBorder="1" applyAlignment="1">
      <alignment horizontal="left" vertical="top" wrapText="1"/>
    </xf>
    <xf numFmtId="3" fontId="2" fillId="2" borderId="12" xfId="0" applyNumberFormat="1" applyFont="1" applyFill="1" applyBorder="1" applyAlignment="1">
      <alignment horizontal="left" vertical="top" wrapText="1"/>
    </xf>
    <xf numFmtId="3" fontId="2" fillId="0" borderId="62" xfId="0" applyNumberFormat="1" applyFont="1" applyFill="1" applyBorder="1" applyAlignment="1">
      <alignment horizontal="center" vertical="top"/>
    </xf>
    <xf numFmtId="3" fontId="2" fillId="0" borderId="66" xfId="0" applyNumberFormat="1" applyFont="1" applyFill="1" applyBorder="1" applyAlignment="1">
      <alignment horizontal="center" vertical="top"/>
    </xf>
    <xf numFmtId="164" fontId="1" fillId="4" borderId="18" xfId="0" applyNumberFormat="1" applyFont="1" applyFill="1" applyBorder="1" applyAlignment="1">
      <alignment horizontal="center" vertical="top"/>
    </xf>
    <xf numFmtId="3" fontId="1" fillId="4" borderId="10" xfId="0" applyNumberFormat="1" applyFont="1" applyFill="1" applyBorder="1" applyAlignment="1">
      <alignment horizontal="left" vertical="top" wrapText="1"/>
    </xf>
    <xf numFmtId="3" fontId="13" fillId="5" borderId="45" xfId="0" applyNumberFormat="1" applyFont="1" applyFill="1" applyBorder="1" applyAlignment="1">
      <alignment horizontal="right" vertical="top" wrapText="1"/>
    </xf>
    <xf numFmtId="3" fontId="5" fillId="4" borderId="42" xfId="0" applyNumberFormat="1" applyFont="1" applyFill="1" applyBorder="1" applyAlignment="1">
      <alignment horizontal="left" vertical="top" wrapText="1"/>
    </xf>
    <xf numFmtId="3" fontId="5" fillId="0" borderId="18" xfId="0" applyNumberFormat="1" applyFont="1" applyFill="1" applyBorder="1" applyAlignment="1">
      <alignment horizontal="left" vertical="top" wrapText="1"/>
    </xf>
    <xf numFmtId="3" fontId="4" fillId="4" borderId="0" xfId="0" applyNumberFormat="1" applyFont="1" applyFill="1" applyBorder="1" applyAlignment="1">
      <alignment horizontal="center" vertical="top" wrapText="1"/>
    </xf>
    <xf numFmtId="3" fontId="4" fillId="0" borderId="58" xfId="0" applyNumberFormat="1" applyFont="1" applyFill="1" applyBorder="1" applyAlignment="1">
      <alignment horizontal="left" vertical="top" wrapText="1"/>
    </xf>
    <xf numFmtId="3" fontId="4" fillId="0" borderId="18" xfId="0" applyNumberFormat="1" applyFont="1" applyFill="1" applyBorder="1" applyAlignment="1">
      <alignment horizontal="left" vertical="top" wrapText="1"/>
    </xf>
    <xf numFmtId="3" fontId="4" fillId="0" borderId="42" xfId="0" applyNumberFormat="1" applyFont="1" applyFill="1" applyBorder="1" applyAlignment="1">
      <alignment horizontal="left" vertical="top" wrapText="1"/>
    </xf>
    <xf numFmtId="3" fontId="5" fillId="2" borderId="54" xfId="0" applyNumberFormat="1" applyFont="1" applyFill="1" applyBorder="1" applyAlignment="1">
      <alignment horizontal="left" vertical="top" wrapText="1"/>
    </xf>
    <xf numFmtId="3" fontId="5" fillId="2" borderId="70" xfId="0" applyNumberFormat="1" applyFont="1" applyFill="1" applyBorder="1" applyAlignment="1">
      <alignment horizontal="left" vertical="top" wrapText="1"/>
    </xf>
    <xf numFmtId="3" fontId="4" fillId="4" borderId="61" xfId="0" applyNumberFormat="1" applyFont="1" applyFill="1" applyBorder="1" applyAlignment="1">
      <alignment horizontal="left" vertical="top" wrapText="1"/>
    </xf>
    <xf numFmtId="3" fontId="4" fillId="0" borderId="19" xfId="0" applyNumberFormat="1" applyFont="1" applyFill="1" applyBorder="1" applyAlignment="1">
      <alignment horizontal="left" vertical="top" wrapText="1"/>
    </xf>
    <xf numFmtId="3" fontId="2" fillId="6" borderId="12" xfId="0" applyNumberFormat="1" applyFont="1" applyFill="1" applyBorder="1" applyAlignment="1">
      <alignment horizontal="left" vertical="top" wrapText="1"/>
    </xf>
    <xf numFmtId="3" fontId="2" fillId="6" borderId="54" xfId="0" applyNumberFormat="1" applyFont="1" applyFill="1" applyBorder="1" applyAlignment="1">
      <alignment horizontal="left" vertical="top" wrapText="1"/>
    </xf>
    <xf numFmtId="3" fontId="2" fillId="6" borderId="70" xfId="0" applyNumberFormat="1" applyFont="1" applyFill="1" applyBorder="1" applyAlignment="1">
      <alignment horizontal="left" vertical="top" wrapText="1"/>
    </xf>
    <xf numFmtId="3" fontId="6" fillId="7" borderId="12" xfId="0" applyNumberFormat="1" applyFont="1" applyFill="1" applyBorder="1" applyAlignment="1">
      <alignment horizontal="left" vertical="top" wrapText="1"/>
    </xf>
    <xf numFmtId="3" fontId="6" fillId="7" borderId="54" xfId="0" applyNumberFormat="1" applyFont="1" applyFill="1" applyBorder="1" applyAlignment="1">
      <alignment horizontal="left" vertical="top" wrapText="1"/>
    </xf>
    <xf numFmtId="3" fontId="6" fillId="7" borderId="70" xfId="0" applyNumberFormat="1" applyFont="1" applyFill="1" applyBorder="1" applyAlignment="1">
      <alignment horizontal="left" vertical="top" wrapText="1"/>
    </xf>
    <xf numFmtId="3" fontId="1" fillId="0" borderId="72" xfId="0" applyNumberFormat="1" applyFont="1" applyBorder="1" applyAlignment="1">
      <alignment horizontal="center" vertical="center" wrapText="1"/>
    </xf>
    <xf numFmtId="3" fontId="11" fillId="0" borderId="0" xfId="0" applyNumberFormat="1" applyFont="1" applyBorder="1" applyAlignment="1">
      <alignment horizontal="center" vertical="top" wrapText="1"/>
    </xf>
    <xf numFmtId="3" fontId="8" fillId="0" borderId="0" xfId="0" applyNumberFormat="1" applyFont="1" applyBorder="1" applyAlignment="1">
      <alignment horizontal="center" vertical="top" wrapText="1"/>
    </xf>
    <xf numFmtId="3" fontId="4" fillId="0" borderId="43" xfId="0" applyNumberFormat="1" applyFont="1" applyBorder="1" applyAlignment="1">
      <alignment horizontal="right" wrapText="1"/>
    </xf>
    <xf numFmtId="3" fontId="1" fillId="0" borderId="49" xfId="0" applyNumberFormat="1" applyFont="1" applyBorder="1" applyAlignment="1">
      <alignment horizontal="center" vertical="center" wrapText="1"/>
    </xf>
    <xf numFmtId="3" fontId="18" fillId="0" borderId="0" xfId="0" applyNumberFormat="1" applyFont="1" applyAlignment="1">
      <alignment horizontal="left" vertical="top" wrapText="1"/>
    </xf>
    <xf numFmtId="3" fontId="8" fillId="0" borderId="0" xfId="0" applyNumberFormat="1" applyFont="1" applyAlignment="1">
      <alignment horizontal="center" vertical="top" wrapText="1"/>
    </xf>
    <xf numFmtId="11" fontId="1" fillId="0" borderId="22" xfId="0" applyNumberFormat="1" applyFont="1" applyBorder="1" applyAlignment="1">
      <alignment horizontal="center" vertical="center" textRotation="90" wrapText="1"/>
    </xf>
    <xf numFmtId="11" fontId="1" fillId="0" borderId="40" xfId="0" applyNumberFormat="1" applyFont="1" applyBorder="1" applyAlignment="1">
      <alignment horizontal="center" vertical="center" textRotation="90" wrapText="1"/>
    </xf>
    <xf numFmtId="11" fontId="1" fillId="0" borderId="20" xfId="0" applyNumberFormat="1" applyFont="1" applyBorder="1" applyAlignment="1">
      <alignment horizontal="center" vertical="center" textRotation="90" wrapText="1"/>
    </xf>
    <xf numFmtId="11" fontId="1" fillId="0" borderId="13" xfId="0" applyNumberFormat="1" applyFont="1" applyBorder="1" applyAlignment="1">
      <alignment horizontal="center" vertical="center" textRotation="90" wrapText="1"/>
    </xf>
    <xf numFmtId="11" fontId="1" fillId="0" borderId="18" xfId="0" applyNumberFormat="1" applyFont="1" applyBorder="1" applyAlignment="1">
      <alignment horizontal="center" vertical="center" textRotation="90" wrapText="1"/>
    </xf>
    <xf numFmtId="11" fontId="1" fillId="0" borderId="19" xfId="0" applyNumberFormat="1" applyFont="1" applyBorder="1" applyAlignment="1">
      <alignment horizontal="center" vertical="center" textRotation="90" wrapText="1"/>
    </xf>
    <xf numFmtId="49" fontId="1" fillId="0" borderId="13" xfId="0" applyNumberFormat="1" applyFont="1" applyBorder="1" applyAlignment="1">
      <alignment horizontal="center" vertical="center" textRotation="90" wrapText="1"/>
    </xf>
    <xf numFmtId="49" fontId="1" fillId="0" borderId="18" xfId="0" applyNumberFormat="1" applyFont="1" applyBorder="1" applyAlignment="1">
      <alignment horizontal="center" vertical="center" textRotation="90" wrapText="1"/>
    </xf>
    <xf numFmtId="49" fontId="1" fillId="0" borderId="19" xfId="0" applyNumberFormat="1" applyFont="1" applyBorder="1" applyAlignment="1">
      <alignment horizontal="center" vertical="center" textRotation="90" wrapText="1"/>
    </xf>
    <xf numFmtId="165" fontId="4" fillId="0" borderId="22" xfId="0" applyNumberFormat="1" applyFont="1" applyBorder="1" applyAlignment="1">
      <alignment horizontal="center" vertical="center" textRotation="90" wrapText="1"/>
    </xf>
    <xf numFmtId="165" fontId="4" fillId="0" borderId="40" xfId="0" applyNumberFormat="1" applyFont="1" applyBorder="1" applyAlignment="1">
      <alignment horizontal="center" vertical="center" textRotation="90" wrapText="1"/>
    </xf>
    <xf numFmtId="165" fontId="4" fillId="0" borderId="20" xfId="0" applyNumberFormat="1" applyFont="1" applyBorder="1" applyAlignment="1">
      <alignment horizontal="center" vertical="center" textRotation="90" wrapText="1"/>
    </xf>
    <xf numFmtId="165" fontId="4" fillId="0" borderId="13" xfId="0" applyNumberFormat="1" applyFont="1" applyBorder="1" applyAlignment="1">
      <alignment horizontal="center" vertical="center" textRotation="90" wrapText="1"/>
    </xf>
    <xf numFmtId="165" fontId="4" fillId="0" borderId="18" xfId="0" applyNumberFormat="1" applyFont="1" applyBorder="1" applyAlignment="1">
      <alignment horizontal="center" vertical="center" textRotation="90" wrapText="1"/>
    </xf>
    <xf numFmtId="165" fontId="4" fillId="0" borderId="19" xfId="0" applyNumberFormat="1" applyFont="1" applyBorder="1" applyAlignment="1">
      <alignment horizontal="center" vertical="center" textRotation="90" wrapText="1"/>
    </xf>
    <xf numFmtId="165" fontId="4" fillId="0" borderId="38" xfId="0" applyNumberFormat="1" applyFont="1" applyBorder="1" applyAlignment="1">
      <alignment horizontal="center" vertical="center" textRotation="90" wrapText="1"/>
    </xf>
    <xf numFmtId="165" fontId="4" fillId="0" borderId="31" xfId="0" applyNumberFormat="1" applyFont="1" applyBorder="1" applyAlignment="1">
      <alignment horizontal="center" vertical="center" textRotation="90" wrapText="1"/>
    </xf>
    <xf numFmtId="165" fontId="4" fillId="0" borderId="21" xfId="0" applyNumberFormat="1" applyFont="1" applyBorder="1" applyAlignment="1">
      <alignment horizontal="center" vertical="center" textRotation="90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24" xfId="0" applyNumberFormat="1" applyFont="1" applyBorder="1" applyAlignment="1">
      <alignment horizontal="center" vertical="center" wrapText="1"/>
    </xf>
    <xf numFmtId="3" fontId="1" fillId="0" borderId="63" xfId="0" applyNumberFormat="1" applyFont="1" applyBorder="1" applyAlignment="1">
      <alignment horizontal="center" vertical="top" wrapText="1"/>
    </xf>
    <xf numFmtId="3" fontId="1" fillId="0" borderId="34" xfId="0" applyNumberFormat="1" applyFont="1" applyBorder="1" applyAlignment="1">
      <alignment horizontal="center" vertical="top" wrapText="1"/>
    </xf>
    <xf numFmtId="3" fontId="1" fillId="0" borderId="26" xfId="0" applyNumberFormat="1" applyFont="1" applyBorder="1" applyAlignment="1">
      <alignment horizontal="center" vertical="top" wrapText="1"/>
    </xf>
    <xf numFmtId="3" fontId="1" fillId="0" borderId="6" xfId="0" applyNumberFormat="1" applyFont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center" vertical="center" wrapText="1"/>
    </xf>
    <xf numFmtId="3" fontId="1" fillId="0" borderId="18" xfId="0" applyNumberFormat="1" applyFont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center" vertical="center" wrapText="1"/>
    </xf>
    <xf numFmtId="3" fontId="1" fillId="0" borderId="38" xfId="0" applyNumberFormat="1" applyFont="1" applyBorder="1" applyAlignment="1">
      <alignment horizontal="center" vertical="center" textRotation="90" wrapText="1"/>
    </xf>
    <xf numFmtId="3" fontId="1" fillId="0" borderId="31" xfId="0" applyNumberFormat="1" applyFont="1" applyBorder="1" applyAlignment="1">
      <alignment horizontal="center" vertical="center" textRotation="90" wrapText="1"/>
    </xf>
    <xf numFmtId="3" fontId="1" fillId="0" borderId="21" xfId="0" applyNumberFormat="1" applyFont="1" applyBorder="1" applyAlignment="1">
      <alignment horizontal="center" vertical="center" textRotation="90" wrapText="1"/>
    </xf>
    <xf numFmtId="3" fontId="1" fillId="0" borderId="10" xfId="0" applyNumberFormat="1" applyFont="1" applyBorder="1" applyAlignment="1">
      <alignment horizontal="center" vertical="center" textRotation="90" wrapText="1"/>
    </xf>
    <xf numFmtId="3" fontId="1" fillId="0" borderId="8" xfId="0" applyNumberFormat="1" applyFont="1" applyBorder="1" applyAlignment="1">
      <alignment horizontal="center" vertical="center" textRotation="90" wrapText="1"/>
    </xf>
    <xf numFmtId="3" fontId="1" fillId="0" borderId="49" xfId="0" applyNumberFormat="1" applyFont="1" applyBorder="1" applyAlignment="1">
      <alignment horizontal="center" vertical="center" textRotation="90" wrapText="1"/>
    </xf>
    <xf numFmtId="164" fontId="4" fillId="0" borderId="22" xfId="0" applyNumberFormat="1" applyFont="1" applyBorder="1" applyAlignment="1">
      <alignment horizontal="center" vertical="top" textRotation="90" wrapText="1"/>
    </xf>
    <xf numFmtId="164" fontId="4" fillId="0" borderId="40" xfId="0" applyNumberFormat="1" applyFont="1" applyBorder="1" applyAlignment="1">
      <alignment horizontal="center" vertical="top" textRotation="90" wrapText="1"/>
    </xf>
    <xf numFmtId="164" fontId="4" fillId="0" borderId="20" xfId="0" applyNumberFormat="1" applyFont="1" applyBorder="1" applyAlignment="1">
      <alignment horizontal="center" vertical="top" textRotation="90" wrapText="1"/>
    </xf>
    <xf numFmtId="3" fontId="5" fillId="0" borderId="42" xfId="0" applyNumberFormat="1" applyFont="1" applyFill="1" applyBorder="1" applyAlignment="1">
      <alignment horizontal="left" vertical="top" wrapText="1"/>
    </xf>
    <xf numFmtId="3" fontId="5" fillId="8" borderId="12" xfId="0" applyNumberFormat="1" applyFont="1" applyFill="1" applyBorder="1" applyAlignment="1">
      <alignment horizontal="left" vertical="top" wrapText="1"/>
    </xf>
    <xf numFmtId="3" fontId="5" fillId="8" borderId="54" xfId="0" applyNumberFormat="1" applyFont="1" applyFill="1" applyBorder="1" applyAlignment="1">
      <alignment horizontal="left" vertical="top" wrapText="1"/>
    </xf>
    <xf numFmtId="3" fontId="5" fillId="8" borderId="70" xfId="0" applyNumberFormat="1" applyFont="1" applyFill="1" applyBorder="1" applyAlignment="1">
      <alignment horizontal="left" vertical="top" wrapText="1"/>
    </xf>
    <xf numFmtId="3" fontId="5" fillId="2" borderId="12" xfId="0" applyNumberFormat="1" applyFont="1" applyFill="1" applyBorder="1" applyAlignment="1">
      <alignment horizontal="left" vertical="top" wrapText="1"/>
    </xf>
    <xf numFmtId="3" fontId="4" fillId="0" borderId="13" xfId="0" applyNumberFormat="1" applyFont="1" applyFill="1" applyBorder="1" applyAlignment="1">
      <alignment horizontal="left" vertical="top" wrapText="1"/>
    </xf>
    <xf numFmtId="3" fontId="4" fillId="4" borderId="16" xfId="0" applyNumberFormat="1" applyFont="1" applyFill="1" applyBorder="1" applyAlignment="1">
      <alignment horizontal="left" vertical="top" wrapText="1"/>
    </xf>
    <xf numFmtId="3" fontId="4" fillId="4" borderId="18" xfId="0" applyNumberFormat="1" applyFont="1" applyFill="1" applyBorder="1" applyAlignment="1">
      <alignment horizontal="center" vertical="top" wrapText="1"/>
    </xf>
    <xf numFmtId="3" fontId="4" fillId="4" borderId="42" xfId="0" applyNumberFormat="1" applyFont="1" applyFill="1" applyBorder="1" applyAlignment="1">
      <alignment horizontal="center" vertical="top" wrapText="1"/>
    </xf>
    <xf numFmtId="3" fontId="5" fillId="0" borderId="58" xfId="0" applyNumberFormat="1" applyFont="1" applyFill="1" applyBorder="1" applyAlignment="1">
      <alignment horizontal="center" vertical="center" textRotation="90" wrapText="1"/>
    </xf>
    <xf numFmtId="3" fontId="5" fillId="0" borderId="42" xfId="0" applyNumberFormat="1" applyFont="1" applyFill="1" applyBorder="1" applyAlignment="1">
      <alignment horizontal="center" vertical="center" textRotation="90" wrapText="1"/>
    </xf>
    <xf numFmtId="3" fontId="6" fillId="0" borderId="13" xfId="0" applyNumberFormat="1" applyFont="1" applyFill="1" applyBorder="1" applyAlignment="1">
      <alignment horizontal="left" vertical="top" wrapText="1"/>
    </xf>
    <xf numFmtId="3" fontId="6" fillId="0" borderId="18" xfId="0" applyNumberFormat="1" applyFont="1" applyFill="1" applyBorder="1" applyAlignment="1">
      <alignment horizontal="left" vertical="top" wrapText="1"/>
    </xf>
    <xf numFmtId="3" fontId="5" fillId="0" borderId="13" xfId="0" applyNumberFormat="1" applyFont="1" applyFill="1" applyBorder="1" applyAlignment="1">
      <alignment horizontal="center" vertical="top" wrapText="1"/>
    </xf>
    <xf numFmtId="3" fontId="5" fillId="0" borderId="18" xfId="0" applyNumberFormat="1" applyFont="1" applyFill="1" applyBorder="1" applyAlignment="1">
      <alignment horizontal="center" vertical="top" wrapText="1"/>
    </xf>
    <xf numFmtId="3" fontId="13" fillId="5" borderId="46" xfId="0" applyNumberFormat="1" applyFont="1" applyFill="1" applyBorder="1" applyAlignment="1">
      <alignment horizontal="right" vertical="top" wrapText="1"/>
    </xf>
    <xf numFmtId="3" fontId="13" fillId="5" borderId="76" xfId="0" applyNumberFormat="1" applyFont="1" applyFill="1" applyBorder="1" applyAlignment="1">
      <alignment horizontal="right" vertical="top" wrapText="1"/>
    </xf>
    <xf numFmtId="49" fontId="2" fillId="8" borderId="22" xfId="0" applyNumberFormat="1" applyFont="1" applyFill="1" applyBorder="1" applyAlignment="1">
      <alignment horizontal="center" vertical="top"/>
    </xf>
    <xf numFmtId="49" fontId="2" fillId="8" borderId="40" xfId="0" applyNumberFormat="1" applyFont="1" applyFill="1" applyBorder="1" applyAlignment="1">
      <alignment horizontal="center" vertical="top"/>
    </xf>
    <xf numFmtId="49" fontId="2" fillId="8" borderId="20" xfId="0" applyNumberFormat="1" applyFont="1" applyFill="1" applyBorder="1" applyAlignment="1">
      <alignment horizontal="center" vertical="top"/>
    </xf>
    <xf numFmtId="3" fontId="2" fillId="10" borderId="13" xfId="0" quotePrefix="1" applyNumberFormat="1" applyFont="1" applyFill="1" applyBorder="1" applyAlignment="1">
      <alignment horizontal="center" vertical="top" wrapText="1"/>
    </xf>
    <xf numFmtId="3" fontId="2" fillId="10" borderId="18" xfId="0" quotePrefix="1" applyNumberFormat="1" applyFont="1" applyFill="1" applyBorder="1" applyAlignment="1">
      <alignment horizontal="center" vertical="top" wrapText="1"/>
    </xf>
    <xf numFmtId="3" fontId="2" fillId="10" borderId="19" xfId="0" quotePrefix="1" applyNumberFormat="1" applyFont="1" applyFill="1" applyBorder="1" applyAlignment="1">
      <alignment horizontal="center" vertical="top" wrapText="1"/>
    </xf>
    <xf numFmtId="3" fontId="2" fillId="4" borderId="62" xfId="0" quotePrefix="1" applyNumberFormat="1" applyFont="1" applyFill="1" applyBorder="1" applyAlignment="1">
      <alignment horizontal="center" vertical="top" wrapText="1"/>
    </xf>
    <xf numFmtId="3" fontId="2" fillId="4" borderId="32" xfId="0" quotePrefix="1" applyNumberFormat="1" applyFont="1" applyFill="1" applyBorder="1" applyAlignment="1">
      <alignment horizontal="center" vertical="top" wrapText="1"/>
    </xf>
    <xf numFmtId="3" fontId="2" fillId="4" borderId="66" xfId="0" quotePrefix="1" applyNumberFormat="1" applyFont="1" applyFill="1" applyBorder="1" applyAlignment="1">
      <alignment horizontal="center" vertical="top" wrapText="1"/>
    </xf>
    <xf numFmtId="3" fontId="4" fillId="4" borderId="13" xfId="0" applyNumberFormat="1" applyFont="1" applyFill="1" applyBorder="1" applyAlignment="1">
      <alignment horizontal="center" vertical="top" wrapText="1"/>
    </xf>
    <xf numFmtId="3" fontId="4" fillId="4" borderId="19" xfId="0" applyNumberFormat="1" applyFont="1" applyFill="1" applyBorder="1" applyAlignment="1">
      <alignment horizontal="center" vertical="top" wrapText="1"/>
    </xf>
    <xf numFmtId="3" fontId="4" fillId="4" borderId="22" xfId="0" applyNumberFormat="1" applyFont="1" applyFill="1" applyBorder="1" applyAlignment="1">
      <alignment horizontal="left" vertical="top" wrapText="1"/>
    </xf>
    <xf numFmtId="3" fontId="4" fillId="4" borderId="40" xfId="0" applyNumberFormat="1" applyFont="1" applyFill="1" applyBorder="1" applyAlignment="1">
      <alignment horizontal="left" vertical="top" wrapText="1"/>
    </xf>
    <xf numFmtId="3" fontId="4" fillId="4" borderId="20" xfId="0" applyNumberFormat="1" applyFont="1" applyFill="1" applyBorder="1" applyAlignment="1">
      <alignment horizontal="left" vertical="top" wrapText="1"/>
    </xf>
    <xf numFmtId="3" fontId="2" fillId="2" borderId="14" xfId="0" applyNumberFormat="1" applyFont="1" applyFill="1" applyBorder="1" applyAlignment="1">
      <alignment horizontal="right" vertical="top" wrapText="1"/>
    </xf>
    <xf numFmtId="3" fontId="2" fillId="2" borderId="54" xfId="0" applyNumberFormat="1" applyFont="1" applyFill="1" applyBorder="1" applyAlignment="1">
      <alignment horizontal="right" vertical="top" wrapText="1"/>
    </xf>
    <xf numFmtId="3" fontId="2" fillId="2" borderId="25" xfId="0" applyNumberFormat="1" applyFont="1" applyFill="1" applyBorder="1" applyAlignment="1">
      <alignment horizontal="right" vertical="top" wrapText="1"/>
    </xf>
    <xf numFmtId="3" fontId="2" fillId="8" borderId="14" xfId="0" applyNumberFormat="1" applyFont="1" applyFill="1" applyBorder="1" applyAlignment="1">
      <alignment horizontal="right" vertical="top" wrapText="1"/>
    </xf>
    <xf numFmtId="3" fontId="2" fillId="8" borderId="54" xfId="0" applyNumberFormat="1" applyFont="1" applyFill="1" applyBorder="1" applyAlignment="1">
      <alignment horizontal="right" vertical="top" wrapText="1"/>
    </xf>
    <xf numFmtId="3" fontId="2" fillId="8" borderId="25" xfId="0" applyNumberFormat="1" applyFont="1" applyFill="1" applyBorder="1" applyAlignment="1">
      <alignment horizontal="right" vertical="top" wrapText="1"/>
    </xf>
    <xf numFmtId="167" fontId="4" fillId="9" borderId="101" xfId="2" applyNumberFormat="1" applyFont="1" applyFill="1" applyBorder="1" applyAlignment="1">
      <alignment horizontal="left" vertical="top" wrapText="1"/>
    </xf>
    <xf numFmtId="167" fontId="4" fillId="9" borderId="89" xfId="2" applyNumberFormat="1" applyFont="1" applyFill="1" applyBorder="1" applyAlignment="1">
      <alignment horizontal="left" vertical="top" wrapText="1"/>
    </xf>
    <xf numFmtId="167" fontId="4" fillId="9" borderId="60" xfId="2" applyNumberFormat="1" applyFont="1" applyFill="1" applyBorder="1" applyAlignment="1">
      <alignment horizontal="left" vertical="top" wrapText="1"/>
    </xf>
    <xf numFmtId="167" fontId="4" fillId="9" borderId="56" xfId="2" applyNumberFormat="1" applyFont="1" applyFill="1" applyBorder="1" applyAlignment="1">
      <alignment horizontal="left" vertical="top" wrapText="1"/>
    </xf>
    <xf numFmtId="167" fontId="4" fillId="9" borderId="10" xfId="2" applyNumberFormat="1" applyFont="1" applyFill="1" applyBorder="1" applyAlignment="1">
      <alignment horizontal="left" vertical="top" wrapText="1"/>
    </xf>
    <xf numFmtId="167" fontId="4" fillId="9" borderId="8" xfId="2" applyNumberFormat="1" applyFont="1" applyFill="1" applyBorder="1" applyAlignment="1">
      <alignment horizontal="left" vertical="top" wrapText="1"/>
    </xf>
    <xf numFmtId="3" fontId="2" fillId="4" borderId="42" xfId="0" applyNumberFormat="1" applyFont="1" applyFill="1" applyBorder="1" applyAlignment="1">
      <alignment horizontal="left" vertical="top" wrapText="1"/>
    </xf>
    <xf numFmtId="0" fontId="4" fillId="4" borderId="8" xfId="0" applyFont="1" applyFill="1" applyBorder="1" applyAlignment="1">
      <alignment horizontal="left" vertical="top" wrapText="1"/>
    </xf>
    <xf numFmtId="167" fontId="4" fillId="9" borderId="94" xfId="2" applyNumberFormat="1" applyFont="1" applyFill="1" applyBorder="1" applyAlignment="1">
      <alignment horizontal="left" vertical="top" wrapText="1"/>
    </xf>
    <xf numFmtId="167" fontId="4" fillId="9" borderId="81" xfId="2" applyNumberFormat="1" applyFont="1" applyFill="1" applyBorder="1" applyAlignment="1">
      <alignment horizontal="left" vertical="top" wrapText="1"/>
    </xf>
    <xf numFmtId="167" fontId="4" fillId="9" borderId="112" xfId="2" applyNumberFormat="1" applyFont="1" applyFill="1" applyBorder="1" applyAlignment="1">
      <alignment horizontal="left" vertical="top" wrapText="1"/>
    </xf>
    <xf numFmtId="167" fontId="4" fillId="11" borderId="93" xfId="2" applyNumberFormat="1" applyFont="1" applyFill="1" applyBorder="1" applyAlignment="1">
      <alignment horizontal="left" vertical="top" wrapText="1"/>
    </xf>
    <xf numFmtId="167" fontId="4" fillId="11" borderId="112" xfId="2" applyNumberFormat="1" applyFont="1" applyFill="1" applyBorder="1" applyAlignment="1">
      <alignment horizontal="left" vertical="top" wrapText="1"/>
    </xf>
    <xf numFmtId="167" fontId="4" fillId="9" borderId="6" xfId="2" applyNumberFormat="1" applyFont="1" applyFill="1" applyBorder="1" applyAlignment="1">
      <alignment horizontal="left" vertical="top" wrapText="1"/>
    </xf>
    <xf numFmtId="167" fontId="4" fillId="9" borderId="49" xfId="2" applyNumberFormat="1" applyFont="1" applyFill="1" applyBorder="1" applyAlignment="1">
      <alignment horizontal="left" vertical="top" wrapText="1"/>
    </xf>
    <xf numFmtId="3" fontId="1" fillId="4" borderId="40" xfId="0" applyNumberFormat="1" applyFont="1" applyFill="1" applyBorder="1" applyAlignment="1">
      <alignment horizontal="center" vertical="top" wrapText="1"/>
    </xf>
    <xf numFmtId="164" fontId="1" fillId="4" borderId="40" xfId="0" applyNumberFormat="1" applyFont="1" applyFill="1" applyBorder="1" applyAlignment="1">
      <alignment horizontal="center" vertical="top"/>
    </xf>
    <xf numFmtId="164" fontId="1" fillId="4" borderId="31" xfId="0" applyNumberFormat="1" applyFont="1" applyFill="1" applyBorder="1" applyAlignment="1">
      <alignment horizontal="center" vertical="top"/>
    </xf>
    <xf numFmtId="3" fontId="2" fillId="5" borderId="73" xfId="0" applyNumberFormat="1" applyFont="1" applyFill="1" applyBorder="1" applyAlignment="1">
      <alignment horizontal="right" vertical="top" wrapText="1"/>
    </xf>
    <xf numFmtId="167" fontId="4" fillId="9" borderId="117" xfId="2" applyNumberFormat="1" applyFont="1" applyFill="1" applyBorder="1" applyAlignment="1">
      <alignment horizontal="left" vertical="top" wrapText="1"/>
    </xf>
    <xf numFmtId="49" fontId="2" fillId="8" borderId="17" xfId="0" applyNumberFormat="1" applyFont="1" applyFill="1" applyBorder="1" applyAlignment="1">
      <alignment horizontal="center" vertical="top"/>
    </xf>
    <xf numFmtId="49" fontId="2" fillId="2" borderId="42" xfId="0" applyNumberFormat="1" applyFont="1" applyFill="1" applyBorder="1" applyAlignment="1">
      <alignment horizontal="center" vertical="top"/>
    </xf>
    <xf numFmtId="3" fontId="2" fillId="0" borderId="18" xfId="0" applyNumberFormat="1" applyFont="1" applyFill="1" applyBorder="1" applyAlignment="1">
      <alignment horizontal="center" vertical="top" textRotation="90" wrapText="1"/>
    </xf>
    <xf numFmtId="3" fontId="2" fillId="0" borderId="54" xfId="0" applyNumberFormat="1" applyFont="1" applyFill="1" applyBorder="1" applyAlignment="1">
      <alignment horizontal="center" wrapText="1"/>
    </xf>
    <xf numFmtId="3" fontId="2" fillId="5" borderId="76" xfId="0" applyNumberFormat="1" applyFont="1" applyFill="1" applyBorder="1" applyAlignment="1">
      <alignment horizontal="right" vertical="top" wrapText="1"/>
    </xf>
    <xf numFmtId="3" fontId="2" fillId="2" borderId="14" xfId="0" applyNumberFormat="1" applyFont="1" applyFill="1" applyBorder="1" applyAlignment="1">
      <alignment horizontal="left" vertical="top" wrapText="1"/>
    </xf>
    <xf numFmtId="3" fontId="2" fillId="2" borderId="70" xfId="0" applyNumberFormat="1" applyFont="1" applyFill="1" applyBorder="1" applyAlignment="1">
      <alignment horizontal="right" vertical="top" wrapText="1"/>
    </xf>
    <xf numFmtId="3" fontId="4" fillId="0" borderId="63" xfId="0" applyNumberFormat="1" applyFont="1" applyBorder="1" applyAlignment="1">
      <alignment horizontal="left" vertical="top" wrapText="1"/>
    </xf>
    <xf numFmtId="3" fontId="4" fillId="0" borderId="34" xfId="0" applyNumberFormat="1" applyFont="1" applyBorder="1" applyAlignment="1">
      <alignment horizontal="left" vertical="top" wrapText="1"/>
    </xf>
    <xf numFmtId="3" fontId="4" fillId="0" borderId="26" xfId="0" applyNumberFormat="1" applyFont="1" applyBorder="1" applyAlignment="1">
      <alignment horizontal="left" vertical="top" wrapText="1"/>
    </xf>
    <xf numFmtId="3" fontId="2" fillId="5" borderId="70" xfId="0" applyNumberFormat="1" applyFont="1" applyFill="1" applyBorder="1" applyAlignment="1">
      <alignment horizontal="right" vertical="top" wrapText="1"/>
    </xf>
    <xf numFmtId="3" fontId="1" fillId="0" borderId="0" xfId="0" applyNumberFormat="1" applyFont="1" applyBorder="1" applyAlignment="1">
      <alignment horizontal="center" vertical="top" wrapText="1"/>
    </xf>
    <xf numFmtId="3" fontId="2" fillId="7" borderId="70" xfId="0" applyNumberFormat="1" applyFont="1" applyFill="1" applyBorder="1" applyAlignment="1">
      <alignment horizontal="right" vertical="top" wrapText="1"/>
    </xf>
    <xf numFmtId="3" fontId="2" fillId="0" borderId="42" xfId="0" applyNumberFormat="1" applyFont="1" applyFill="1" applyBorder="1" applyAlignment="1">
      <alignment horizontal="center" vertical="top" textRotation="90" wrapText="1"/>
    </xf>
    <xf numFmtId="0" fontId="1" fillId="4" borderId="58" xfId="0" applyFont="1" applyFill="1" applyBorder="1" applyAlignment="1">
      <alignment horizontal="left" vertical="top" wrapText="1"/>
    </xf>
    <xf numFmtId="0" fontId="1" fillId="4" borderId="18" xfId="0" applyFont="1" applyFill="1" applyBorder="1" applyAlignment="1">
      <alignment horizontal="left" vertical="top" wrapText="1"/>
    </xf>
    <xf numFmtId="0" fontId="1" fillId="4" borderId="19" xfId="0" applyFont="1" applyFill="1" applyBorder="1" applyAlignment="1">
      <alignment horizontal="left" vertical="top" wrapText="1"/>
    </xf>
    <xf numFmtId="3" fontId="2" fillId="7" borderId="14" xfId="0" applyNumberFormat="1" applyFont="1" applyFill="1" applyBorder="1" applyAlignment="1">
      <alignment horizontal="right" vertical="top" wrapText="1"/>
    </xf>
    <xf numFmtId="0" fontId="1" fillId="4" borderId="42" xfId="0" applyFont="1" applyFill="1" applyBorder="1" applyAlignment="1">
      <alignment horizontal="left" vertical="top" wrapText="1"/>
    </xf>
    <xf numFmtId="3" fontId="2" fillId="0" borderId="70" xfId="0" applyNumberFormat="1" applyFont="1" applyBorder="1" applyAlignment="1">
      <alignment horizontal="center" vertical="center" wrapText="1"/>
    </xf>
    <xf numFmtId="3" fontId="2" fillId="7" borderId="71" xfId="0" applyNumberFormat="1" applyFont="1" applyFill="1" applyBorder="1" applyAlignment="1">
      <alignment horizontal="right" vertical="top" wrapText="1"/>
    </xf>
  </cellXfs>
  <cellStyles count="3">
    <cellStyle name="Excel Built-in Normal" xfId="2"/>
    <cellStyle name="Įprastas" xfId="0" builtinId="0"/>
    <cellStyle name="Įprastas 2" xfId="1"/>
  </cellStyles>
  <dxfs count="0"/>
  <tableStyles count="0" defaultTableStyle="TableStyleMedium2" defaultPivotStyle="PivotStyleLight16"/>
  <colors>
    <mruColors>
      <color rgb="FFFFFF99"/>
      <color rgb="FFCCFFCC"/>
      <color rgb="FFCCFF99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255"/>
  <sheetViews>
    <sheetView tabSelected="1" zoomScaleNormal="100" workbookViewId="0">
      <selection activeCell="T16" sqref="T16"/>
    </sheetView>
  </sheetViews>
  <sheetFormatPr defaultRowHeight="12.75" x14ac:dyDescent="0.2"/>
  <cols>
    <col min="1" max="3" width="2.7109375" style="266" customWidth="1"/>
    <col min="4" max="4" width="2.7109375" style="464" customWidth="1"/>
    <col min="5" max="5" width="2.7109375" style="491" customWidth="1"/>
    <col min="6" max="6" width="32.28515625" style="267" customWidth="1"/>
    <col min="7" max="8" width="3" style="265" customWidth="1"/>
    <col min="9" max="9" width="7.42578125" style="268" customWidth="1"/>
    <col min="10" max="12" width="8.85546875" style="269" customWidth="1"/>
    <col min="13" max="13" width="23.5703125" style="267" customWidth="1"/>
    <col min="14" max="16" width="6.42578125" style="679" customWidth="1"/>
    <col min="17" max="17" width="11.140625" style="270" customWidth="1"/>
    <col min="18" max="16384" width="9.140625" style="270"/>
  </cols>
  <sheetData>
    <row r="1" spans="1:17" ht="62.25" customHeight="1" x14ac:dyDescent="0.2">
      <c r="M1" s="909" t="s">
        <v>254</v>
      </c>
      <c r="N1" s="909"/>
      <c r="O1" s="909"/>
      <c r="P1" s="909"/>
    </row>
    <row r="2" spans="1:17" s="271" customFormat="1" ht="15.75" x14ac:dyDescent="0.2">
      <c r="A2" s="910" t="s">
        <v>253</v>
      </c>
      <c r="B2" s="910"/>
      <c r="C2" s="910"/>
      <c r="D2" s="910"/>
      <c r="E2" s="910"/>
      <c r="F2" s="910"/>
      <c r="G2" s="910"/>
      <c r="H2" s="910"/>
      <c r="I2" s="910"/>
      <c r="J2" s="910"/>
      <c r="K2" s="910"/>
      <c r="L2" s="910"/>
      <c r="M2" s="910"/>
      <c r="N2" s="910"/>
      <c r="O2" s="910"/>
      <c r="P2" s="910"/>
    </row>
    <row r="3" spans="1:17" s="271" customFormat="1" ht="19.5" customHeight="1" x14ac:dyDescent="0.2">
      <c r="A3" s="905" t="s">
        <v>28</v>
      </c>
      <c r="B3" s="905"/>
      <c r="C3" s="905"/>
      <c r="D3" s="905"/>
      <c r="E3" s="905"/>
      <c r="F3" s="905"/>
      <c r="G3" s="905"/>
      <c r="H3" s="905"/>
      <c r="I3" s="905"/>
      <c r="J3" s="905"/>
      <c r="K3" s="905"/>
      <c r="L3" s="905"/>
      <c r="M3" s="905"/>
      <c r="N3" s="905"/>
      <c r="O3" s="905"/>
      <c r="P3" s="905"/>
    </row>
    <row r="4" spans="1:17" s="271" customFormat="1" ht="19.5" customHeight="1" x14ac:dyDescent="0.2">
      <c r="A4" s="906" t="s">
        <v>50</v>
      </c>
      <c r="B4" s="906"/>
      <c r="C4" s="906"/>
      <c r="D4" s="906"/>
      <c r="E4" s="906"/>
      <c r="F4" s="906"/>
      <c r="G4" s="906"/>
      <c r="H4" s="906"/>
      <c r="I4" s="906"/>
      <c r="J4" s="906"/>
      <c r="K4" s="906"/>
      <c r="L4" s="906"/>
      <c r="M4" s="906"/>
      <c r="N4" s="906"/>
      <c r="O4" s="906"/>
      <c r="P4" s="906"/>
    </row>
    <row r="5" spans="1:17" ht="15.75" customHeight="1" thickBot="1" x14ac:dyDescent="0.25">
      <c r="A5" s="28"/>
      <c r="B5" s="28"/>
      <c r="F5" s="631"/>
      <c r="G5" s="631"/>
      <c r="H5" s="631"/>
      <c r="I5" s="427"/>
      <c r="J5" s="631"/>
      <c r="K5" s="631"/>
      <c r="L5" s="631"/>
      <c r="M5" s="631"/>
      <c r="N5" s="678"/>
      <c r="O5" s="907" t="s">
        <v>65</v>
      </c>
      <c r="P5" s="907"/>
    </row>
    <row r="6" spans="1:17" ht="24" customHeight="1" x14ac:dyDescent="0.2">
      <c r="A6" s="911" t="s">
        <v>7</v>
      </c>
      <c r="B6" s="914" t="s">
        <v>8</v>
      </c>
      <c r="C6" s="917" t="s">
        <v>9</v>
      </c>
      <c r="D6" s="917" t="s">
        <v>232</v>
      </c>
      <c r="E6" s="917" t="s">
        <v>233</v>
      </c>
      <c r="F6" s="935" t="s">
        <v>100</v>
      </c>
      <c r="G6" s="938" t="s">
        <v>10</v>
      </c>
      <c r="H6" s="941" t="s">
        <v>11</v>
      </c>
      <c r="I6" s="944" t="s">
        <v>12</v>
      </c>
      <c r="J6" s="920" t="s">
        <v>68</v>
      </c>
      <c r="K6" s="923" t="s">
        <v>101</v>
      </c>
      <c r="L6" s="926" t="s">
        <v>184</v>
      </c>
      <c r="M6" s="904" t="s">
        <v>102</v>
      </c>
      <c r="N6" s="929"/>
      <c r="O6" s="929"/>
      <c r="P6" s="930"/>
    </row>
    <row r="7" spans="1:17" ht="15.75" customHeight="1" x14ac:dyDescent="0.2">
      <c r="A7" s="912"/>
      <c r="B7" s="915"/>
      <c r="C7" s="918"/>
      <c r="D7" s="918"/>
      <c r="E7" s="918"/>
      <c r="F7" s="936"/>
      <c r="G7" s="939"/>
      <c r="H7" s="942"/>
      <c r="I7" s="945"/>
      <c r="J7" s="921"/>
      <c r="K7" s="924"/>
      <c r="L7" s="927"/>
      <c r="M7" s="934" t="s">
        <v>22</v>
      </c>
      <c r="N7" s="931" t="s">
        <v>54</v>
      </c>
      <c r="O7" s="932"/>
      <c r="P7" s="933"/>
    </row>
    <row r="8" spans="1:17" ht="93.75" customHeight="1" thickBot="1" x14ac:dyDescent="0.25">
      <c r="A8" s="913"/>
      <c r="B8" s="916"/>
      <c r="C8" s="919"/>
      <c r="D8" s="919"/>
      <c r="E8" s="919"/>
      <c r="F8" s="937"/>
      <c r="G8" s="940"/>
      <c r="H8" s="943"/>
      <c r="I8" s="946"/>
      <c r="J8" s="922"/>
      <c r="K8" s="925"/>
      <c r="L8" s="928"/>
      <c r="M8" s="908"/>
      <c r="N8" s="237" t="s">
        <v>71</v>
      </c>
      <c r="O8" s="124" t="s">
        <v>99</v>
      </c>
      <c r="P8" s="125" t="s">
        <v>185</v>
      </c>
    </row>
    <row r="9" spans="1:17" ht="15.75" customHeight="1" thickBot="1" x14ac:dyDescent="0.25">
      <c r="A9" s="898" t="s">
        <v>59</v>
      </c>
      <c r="B9" s="899"/>
      <c r="C9" s="899"/>
      <c r="D9" s="899"/>
      <c r="E9" s="899"/>
      <c r="F9" s="899"/>
      <c r="G9" s="899"/>
      <c r="H9" s="899"/>
      <c r="I9" s="899"/>
      <c r="J9" s="899"/>
      <c r="K9" s="899"/>
      <c r="L9" s="899"/>
      <c r="M9" s="899"/>
      <c r="N9" s="899"/>
      <c r="O9" s="899"/>
      <c r="P9" s="900"/>
    </row>
    <row r="10" spans="1:17" s="273" customFormat="1" ht="15.75" customHeight="1" thickBot="1" x14ac:dyDescent="0.25">
      <c r="A10" s="901" t="s">
        <v>29</v>
      </c>
      <c r="B10" s="902"/>
      <c r="C10" s="902"/>
      <c r="D10" s="902"/>
      <c r="E10" s="902"/>
      <c r="F10" s="902"/>
      <c r="G10" s="902"/>
      <c r="H10" s="902"/>
      <c r="I10" s="902"/>
      <c r="J10" s="902"/>
      <c r="K10" s="902"/>
      <c r="L10" s="902"/>
      <c r="M10" s="902"/>
      <c r="N10" s="902"/>
      <c r="O10" s="902"/>
      <c r="P10" s="903"/>
      <c r="Q10" s="272"/>
    </row>
    <row r="11" spans="1:17" s="273" customFormat="1" ht="15.75" customHeight="1" thickBot="1" x14ac:dyDescent="0.25">
      <c r="A11" s="274" t="s">
        <v>13</v>
      </c>
      <c r="B11" s="948" t="s">
        <v>34</v>
      </c>
      <c r="C11" s="949"/>
      <c r="D11" s="949"/>
      <c r="E11" s="949"/>
      <c r="F11" s="949"/>
      <c r="G11" s="949"/>
      <c r="H11" s="949"/>
      <c r="I11" s="949"/>
      <c r="J11" s="949"/>
      <c r="K11" s="949"/>
      <c r="L11" s="949"/>
      <c r="M11" s="949"/>
      <c r="N11" s="949"/>
      <c r="O11" s="949"/>
      <c r="P11" s="950"/>
    </row>
    <row r="12" spans="1:17" s="273" customFormat="1" ht="15.75" customHeight="1" thickBot="1" x14ac:dyDescent="0.25">
      <c r="A12" s="275" t="s">
        <v>13</v>
      </c>
      <c r="B12" s="276" t="s">
        <v>13</v>
      </c>
      <c r="C12" s="951" t="s">
        <v>62</v>
      </c>
      <c r="D12" s="894"/>
      <c r="E12" s="894"/>
      <c r="F12" s="894"/>
      <c r="G12" s="894"/>
      <c r="H12" s="894"/>
      <c r="I12" s="894"/>
      <c r="J12" s="894"/>
      <c r="K12" s="894"/>
      <c r="L12" s="894"/>
      <c r="M12" s="894"/>
      <c r="N12" s="894"/>
      <c r="O12" s="894"/>
      <c r="P12" s="895"/>
    </row>
    <row r="13" spans="1:17" s="273" customFormat="1" ht="16.5" customHeight="1" x14ac:dyDescent="0.2">
      <c r="A13" s="277" t="s">
        <v>13</v>
      </c>
      <c r="B13" s="278" t="s">
        <v>13</v>
      </c>
      <c r="C13" s="279" t="s">
        <v>13</v>
      </c>
      <c r="D13" s="471"/>
      <c r="E13" s="471"/>
      <c r="F13" s="958" t="s">
        <v>42</v>
      </c>
      <c r="G13" s="960" t="s">
        <v>177</v>
      </c>
      <c r="H13" s="280">
        <v>2</v>
      </c>
      <c r="I13" s="101" t="s">
        <v>14</v>
      </c>
      <c r="J13" s="512">
        <v>31672.9</v>
      </c>
      <c r="K13" s="513">
        <v>32050.5</v>
      </c>
      <c r="L13" s="545">
        <v>32169.3</v>
      </c>
      <c r="M13" s="177"/>
      <c r="N13" s="249"/>
      <c r="O13" s="239"/>
      <c r="P13" s="247"/>
    </row>
    <row r="14" spans="1:17" s="273" customFormat="1" ht="16.5" customHeight="1" x14ac:dyDescent="0.2">
      <c r="A14" s="281"/>
      <c r="B14" s="285"/>
      <c r="C14" s="288"/>
      <c r="D14" s="472"/>
      <c r="E14" s="472"/>
      <c r="F14" s="959"/>
      <c r="G14" s="961"/>
      <c r="H14" s="284"/>
      <c r="I14" s="164" t="s">
        <v>17</v>
      </c>
      <c r="J14" s="157">
        <v>37470.1</v>
      </c>
      <c r="K14" s="126">
        <v>37917.1</v>
      </c>
      <c r="L14" s="514">
        <v>38063.1</v>
      </c>
      <c r="M14" s="213"/>
      <c r="N14" s="83"/>
      <c r="O14" s="751"/>
      <c r="P14" s="579"/>
    </row>
    <row r="15" spans="1:17" s="273" customFormat="1" ht="16.5" customHeight="1" x14ac:dyDescent="0.2">
      <c r="A15" s="281"/>
      <c r="B15" s="285"/>
      <c r="C15" s="288"/>
      <c r="D15" s="472"/>
      <c r="E15" s="472"/>
      <c r="F15" s="212"/>
      <c r="G15" s="158"/>
      <c r="H15" s="284"/>
      <c r="I15" s="83" t="s">
        <v>41</v>
      </c>
      <c r="J15" s="518">
        <v>5544.9</v>
      </c>
      <c r="K15" s="94">
        <v>5544.9</v>
      </c>
      <c r="L15" s="199">
        <v>5544.9</v>
      </c>
      <c r="M15" s="213"/>
      <c r="N15" s="83"/>
      <c r="O15" s="751"/>
      <c r="P15" s="579"/>
    </row>
    <row r="16" spans="1:17" s="273" customFormat="1" ht="16.5" customHeight="1" x14ac:dyDescent="0.2">
      <c r="A16" s="281"/>
      <c r="B16" s="285"/>
      <c r="C16" s="288"/>
      <c r="D16" s="472"/>
      <c r="E16" s="472"/>
      <c r="F16" s="212"/>
      <c r="G16" s="158"/>
      <c r="H16" s="284"/>
      <c r="I16" s="101" t="s">
        <v>169</v>
      </c>
      <c r="J16" s="157">
        <v>43.3</v>
      </c>
      <c r="K16" s="126">
        <v>7.7</v>
      </c>
      <c r="L16" s="514">
        <f>SUMIF(I18:I78,"sb(esa)",L18:L78)</f>
        <v>0</v>
      </c>
      <c r="M16" s="213"/>
      <c r="N16" s="83"/>
      <c r="O16" s="751"/>
      <c r="P16" s="579"/>
    </row>
    <row r="17" spans="1:17" s="273" customFormat="1" ht="16.5" customHeight="1" x14ac:dyDescent="0.2">
      <c r="A17" s="281"/>
      <c r="B17" s="285"/>
      <c r="C17" s="288"/>
      <c r="D17" s="472"/>
      <c r="E17" s="472"/>
      <c r="F17" s="212"/>
      <c r="G17" s="158"/>
      <c r="H17" s="284"/>
      <c r="I17" s="69" t="s">
        <v>3</v>
      </c>
      <c r="J17" s="519">
        <v>3.8</v>
      </c>
      <c r="K17" s="520">
        <v>0.7</v>
      </c>
      <c r="L17" s="521">
        <f>SUMIF(I18:I78,"lrvb",L18:L78)</f>
        <v>0</v>
      </c>
      <c r="M17" s="213"/>
      <c r="N17" s="83"/>
      <c r="O17" s="757"/>
      <c r="P17" s="579"/>
    </row>
    <row r="18" spans="1:17" s="273" customFormat="1" ht="14.25" customHeight="1" x14ac:dyDescent="0.2">
      <c r="A18" s="281"/>
      <c r="B18" s="282"/>
      <c r="C18" s="283"/>
      <c r="D18" s="487" t="s">
        <v>13</v>
      </c>
      <c r="E18" s="488"/>
      <c r="F18" s="891" t="s">
        <v>128</v>
      </c>
      <c r="G18" s="158"/>
      <c r="H18" s="284"/>
      <c r="I18" s="83"/>
      <c r="J18" s="220"/>
      <c r="K18" s="215"/>
      <c r="L18" s="29"/>
      <c r="M18" s="634" t="s">
        <v>108</v>
      </c>
      <c r="N18" s="69">
        <v>47</v>
      </c>
      <c r="O18" s="685">
        <v>47</v>
      </c>
      <c r="P18" s="681">
        <v>47</v>
      </c>
      <c r="Q18" s="251"/>
    </row>
    <row r="19" spans="1:17" s="273" customFormat="1" ht="14.25" customHeight="1" x14ac:dyDescent="0.2">
      <c r="A19" s="281"/>
      <c r="B19" s="282"/>
      <c r="C19" s="283"/>
      <c r="D19" s="467"/>
      <c r="E19" s="472"/>
      <c r="F19" s="892"/>
      <c r="G19" s="158"/>
      <c r="H19" s="284"/>
      <c r="I19" s="83"/>
      <c r="J19" s="518"/>
      <c r="K19" s="94"/>
      <c r="L19" s="188"/>
      <c r="M19" s="159" t="s">
        <v>109</v>
      </c>
      <c r="N19" s="69">
        <v>7949</v>
      </c>
      <c r="O19" s="572">
        <v>7950</v>
      </c>
      <c r="P19" s="681">
        <v>7950</v>
      </c>
      <c r="Q19" s="251"/>
    </row>
    <row r="20" spans="1:17" s="273" customFormat="1" ht="15" customHeight="1" x14ac:dyDescent="0.2">
      <c r="A20" s="281"/>
      <c r="B20" s="285"/>
      <c r="C20" s="283"/>
      <c r="D20" s="467"/>
      <c r="E20" s="472"/>
      <c r="F20" s="892"/>
      <c r="G20" s="158"/>
      <c r="H20" s="284"/>
      <c r="I20" s="83"/>
      <c r="J20" s="518"/>
      <c r="K20" s="94"/>
      <c r="L20" s="188"/>
      <c r="M20" s="642"/>
      <c r="N20" s="83"/>
      <c r="O20" s="677"/>
      <c r="P20" s="579"/>
      <c r="Q20" s="251"/>
    </row>
    <row r="21" spans="1:17" s="273" customFormat="1" ht="15.75" customHeight="1" thickBot="1" x14ac:dyDescent="0.25">
      <c r="A21" s="281"/>
      <c r="B21" s="285"/>
      <c r="C21" s="283"/>
      <c r="D21" s="486"/>
      <c r="E21" s="489"/>
      <c r="F21" s="893"/>
      <c r="G21" s="158"/>
      <c r="H21" s="284"/>
      <c r="I21" s="83"/>
      <c r="J21" s="518"/>
      <c r="K21" s="94"/>
      <c r="L21" s="188"/>
      <c r="M21" s="252"/>
      <c r="N21" s="242"/>
      <c r="O21" s="425"/>
      <c r="P21" s="330"/>
      <c r="Q21" s="248"/>
    </row>
    <row r="22" spans="1:17" s="273" customFormat="1" ht="15.75" customHeight="1" x14ac:dyDescent="0.2">
      <c r="A22" s="281"/>
      <c r="B22" s="285"/>
      <c r="C22" s="283"/>
      <c r="D22" s="467" t="s">
        <v>16</v>
      </c>
      <c r="E22" s="472"/>
      <c r="F22" s="891" t="s">
        <v>129</v>
      </c>
      <c r="G22" s="158"/>
      <c r="H22" s="284"/>
      <c r="I22" s="83"/>
      <c r="J22" s="518"/>
      <c r="K22" s="94"/>
      <c r="L22" s="188"/>
      <c r="M22" s="635" t="s">
        <v>108</v>
      </c>
      <c r="N22" s="249">
        <v>7</v>
      </c>
      <c r="O22" s="239">
        <v>7</v>
      </c>
      <c r="P22" s="247">
        <v>7</v>
      </c>
    </row>
    <row r="23" spans="1:17" s="273" customFormat="1" ht="14.25" customHeight="1" x14ac:dyDescent="0.2">
      <c r="A23" s="281"/>
      <c r="B23" s="282"/>
      <c r="C23" s="283"/>
      <c r="D23" s="467"/>
      <c r="E23" s="472"/>
      <c r="F23" s="892"/>
      <c r="G23" s="158"/>
      <c r="H23" s="284"/>
      <c r="I23" s="83"/>
      <c r="J23" s="515"/>
      <c r="K23" s="516"/>
      <c r="L23" s="517"/>
      <c r="M23" s="159" t="s">
        <v>109</v>
      </c>
      <c r="N23" s="69">
        <v>338</v>
      </c>
      <c r="O23" s="572">
        <v>340</v>
      </c>
      <c r="P23" s="681">
        <v>340</v>
      </c>
    </row>
    <row r="24" spans="1:17" s="273" customFormat="1" ht="15" customHeight="1" thickBot="1" x14ac:dyDescent="0.25">
      <c r="A24" s="281"/>
      <c r="B24" s="285"/>
      <c r="C24" s="283"/>
      <c r="D24" s="467"/>
      <c r="E24" s="472"/>
      <c r="F24" s="892"/>
      <c r="G24" s="158"/>
      <c r="H24" s="284"/>
      <c r="I24" s="83"/>
      <c r="J24" s="518"/>
      <c r="K24" s="94"/>
      <c r="L24" s="188"/>
      <c r="M24" s="252"/>
      <c r="N24" s="242"/>
      <c r="O24" s="425"/>
      <c r="P24" s="330"/>
    </row>
    <row r="25" spans="1:17" s="273" customFormat="1" ht="12.75" customHeight="1" x14ac:dyDescent="0.2">
      <c r="A25" s="286"/>
      <c r="B25" s="285"/>
      <c r="C25" s="287"/>
      <c r="D25" s="471" t="s">
        <v>18</v>
      </c>
      <c r="E25" s="471"/>
      <c r="F25" s="952" t="s">
        <v>64</v>
      </c>
      <c r="G25" s="158"/>
      <c r="H25" s="458"/>
      <c r="I25" s="83"/>
      <c r="J25" s="220"/>
      <c r="K25" s="215"/>
      <c r="L25" s="29"/>
      <c r="M25" s="154" t="s">
        <v>108</v>
      </c>
      <c r="N25" s="222">
        <v>4</v>
      </c>
      <c r="O25" s="640">
        <v>4</v>
      </c>
      <c r="P25" s="579">
        <v>4</v>
      </c>
    </row>
    <row r="26" spans="1:17" s="273" customFormat="1" ht="15.75" customHeight="1" x14ac:dyDescent="0.2">
      <c r="A26" s="286"/>
      <c r="B26" s="285"/>
      <c r="C26" s="288"/>
      <c r="D26" s="472"/>
      <c r="E26" s="472"/>
      <c r="F26" s="892"/>
      <c r="G26" s="158"/>
      <c r="H26" s="458"/>
      <c r="I26" s="83"/>
      <c r="J26" s="518"/>
      <c r="K26" s="94"/>
      <c r="L26" s="188"/>
      <c r="M26" s="159" t="s">
        <v>109</v>
      </c>
      <c r="N26" s="683">
        <v>1301</v>
      </c>
      <c r="O26" s="572">
        <v>1300</v>
      </c>
      <c r="P26" s="681">
        <v>1300</v>
      </c>
    </row>
    <row r="27" spans="1:17" s="273" customFormat="1" ht="15.75" customHeight="1" thickBot="1" x14ac:dyDescent="0.25">
      <c r="A27" s="286"/>
      <c r="B27" s="285"/>
      <c r="C27" s="288"/>
      <c r="D27" s="481"/>
      <c r="E27" s="481"/>
      <c r="F27" s="897"/>
      <c r="G27" s="158"/>
      <c r="H27" s="284"/>
      <c r="I27" s="83"/>
      <c r="J27" s="518"/>
      <c r="K27" s="94"/>
      <c r="L27" s="188"/>
      <c r="M27" s="213" t="s">
        <v>244</v>
      </c>
      <c r="N27" s="83">
        <v>904</v>
      </c>
      <c r="O27" s="47">
        <v>900</v>
      </c>
      <c r="P27" s="579">
        <v>900</v>
      </c>
    </row>
    <row r="28" spans="1:17" s="273" customFormat="1" ht="15.75" customHeight="1" x14ac:dyDescent="0.2">
      <c r="A28" s="289"/>
      <c r="B28" s="282"/>
      <c r="C28" s="288"/>
      <c r="D28" s="472" t="s">
        <v>20</v>
      </c>
      <c r="E28" s="472"/>
      <c r="F28" s="892" t="s">
        <v>130</v>
      </c>
      <c r="G28" s="158"/>
      <c r="H28" s="290"/>
      <c r="I28" s="83"/>
      <c r="J28" s="219"/>
      <c r="K28" s="215"/>
      <c r="L28" s="29"/>
      <c r="M28" s="155" t="s">
        <v>108</v>
      </c>
      <c r="N28" s="234">
        <v>32</v>
      </c>
      <c r="O28" s="135">
        <v>32</v>
      </c>
      <c r="P28" s="134">
        <v>32</v>
      </c>
    </row>
    <row r="29" spans="1:17" s="273" customFormat="1" ht="15.75" customHeight="1" x14ac:dyDescent="0.2">
      <c r="A29" s="289"/>
      <c r="B29" s="282"/>
      <c r="C29" s="288"/>
      <c r="D29" s="472"/>
      <c r="E29" s="472"/>
      <c r="F29" s="892"/>
      <c r="G29" s="158"/>
      <c r="H29" s="290"/>
      <c r="I29" s="83"/>
      <c r="J29" s="518"/>
      <c r="K29" s="94"/>
      <c r="L29" s="188"/>
      <c r="M29" s="167" t="s">
        <v>109</v>
      </c>
      <c r="N29" s="101">
        <v>17606</v>
      </c>
      <c r="O29" s="44">
        <v>17606</v>
      </c>
      <c r="P29" s="40">
        <v>17606</v>
      </c>
    </row>
    <row r="30" spans="1:17" s="273" customFormat="1" ht="15.75" customHeight="1" x14ac:dyDescent="0.2">
      <c r="A30" s="289"/>
      <c r="B30" s="282"/>
      <c r="C30" s="288"/>
      <c r="D30" s="472"/>
      <c r="E30" s="472"/>
      <c r="F30" s="892"/>
      <c r="G30" s="158"/>
      <c r="H30" s="290"/>
      <c r="I30" s="83"/>
      <c r="J30" s="763"/>
      <c r="K30" s="94"/>
      <c r="L30" s="188"/>
      <c r="M30" s="213" t="s">
        <v>135</v>
      </c>
      <c r="N30" s="222">
        <v>17423</v>
      </c>
      <c r="O30" s="47">
        <v>17420</v>
      </c>
      <c r="P30" s="579">
        <v>17420</v>
      </c>
    </row>
    <row r="31" spans="1:17" s="273" customFormat="1" ht="19.5" customHeight="1" thickBot="1" x14ac:dyDescent="0.25">
      <c r="A31" s="289"/>
      <c r="B31" s="282"/>
      <c r="C31" s="288"/>
      <c r="D31" s="472"/>
      <c r="E31" s="472"/>
      <c r="F31" s="892"/>
      <c r="G31" s="158"/>
      <c r="H31" s="290"/>
      <c r="I31" s="83"/>
      <c r="J31" s="220"/>
      <c r="K31" s="215"/>
      <c r="L31" s="29"/>
      <c r="M31" s="213"/>
      <c r="N31" s="222"/>
      <c r="O31" s="47"/>
      <c r="P31" s="579"/>
    </row>
    <row r="32" spans="1:17" s="273" customFormat="1" ht="21.75" customHeight="1" x14ac:dyDescent="0.2">
      <c r="A32" s="289"/>
      <c r="B32" s="282"/>
      <c r="C32" s="288"/>
      <c r="D32" s="471" t="s">
        <v>21</v>
      </c>
      <c r="E32" s="471"/>
      <c r="F32" s="952" t="s">
        <v>131</v>
      </c>
      <c r="G32" s="158"/>
      <c r="H32" s="290"/>
      <c r="I32" s="83"/>
      <c r="J32" s="518"/>
      <c r="K32" s="94"/>
      <c r="L32" s="188"/>
      <c r="M32" s="155" t="s">
        <v>108</v>
      </c>
      <c r="N32" s="234">
        <v>5</v>
      </c>
      <c r="O32" s="135">
        <v>5</v>
      </c>
      <c r="P32" s="134">
        <v>5</v>
      </c>
    </row>
    <row r="33" spans="1:19" s="273" customFormat="1" ht="21.75" customHeight="1" thickBot="1" x14ac:dyDescent="0.25">
      <c r="A33" s="289"/>
      <c r="B33" s="282"/>
      <c r="C33" s="288"/>
      <c r="D33" s="481"/>
      <c r="E33" s="481"/>
      <c r="F33" s="897"/>
      <c r="G33" s="158"/>
      <c r="H33" s="290"/>
      <c r="I33" s="83"/>
      <c r="J33" s="518"/>
      <c r="K33" s="94"/>
      <c r="L33" s="188"/>
      <c r="M33" s="168" t="s">
        <v>109</v>
      </c>
      <c r="N33" s="171">
        <v>1100</v>
      </c>
      <c r="O33" s="225">
        <v>1100</v>
      </c>
      <c r="P33" s="41">
        <v>1100</v>
      </c>
    </row>
    <row r="34" spans="1:19" s="273" customFormat="1" ht="21.75" customHeight="1" x14ac:dyDescent="0.2">
      <c r="A34" s="289"/>
      <c r="B34" s="282"/>
      <c r="C34" s="288"/>
      <c r="D34" s="472" t="s">
        <v>90</v>
      </c>
      <c r="E34" s="472"/>
      <c r="F34" s="873" t="s">
        <v>230</v>
      </c>
      <c r="G34" s="49"/>
      <c r="H34" s="291"/>
      <c r="I34" s="83"/>
      <c r="J34" s="518"/>
      <c r="K34" s="94"/>
      <c r="L34" s="188"/>
      <c r="M34" s="953" t="s">
        <v>186</v>
      </c>
      <c r="N34" s="249">
        <v>2019</v>
      </c>
      <c r="O34" s="238">
        <v>2020</v>
      </c>
      <c r="P34" s="247">
        <v>2020</v>
      </c>
    </row>
    <row r="35" spans="1:19" s="294" customFormat="1" ht="19.5" customHeight="1" thickBot="1" x14ac:dyDescent="0.25">
      <c r="A35" s="281"/>
      <c r="B35" s="282"/>
      <c r="C35" s="287"/>
      <c r="D35" s="472"/>
      <c r="E35" s="472"/>
      <c r="F35" s="873"/>
      <c r="G35" s="292"/>
      <c r="H35" s="293"/>
      <c r="I35" s="754"/>
      <c r="J35" s="518"/>
      <c r="K35" s="94"/>
      <c r="L35" s="188"/>
      <c r="M35" s="896"/>
      <c r="N35" s="684"/>
      <c r="O35" s="50"/>
      <c r="P35" s="682"/>
    </row>
    <row r="36" spans="1:19" s="273" customFormat="1" ht="16.5" customHeight="1" x14ac:dyDescent="0.2">
      <c r="A36" s="286"/>
      <c r="B36" s="282"/>
      <c r="C36" s="288"/>
      <c r="D36" s="471" t="s">
        <v>91</v>
      </c>
      <c r="E36" s="471"/>
      <c r="F36" s="952" t="s">
        <v>127</v>
      </c>
      <c r="G36" s="636"/>
      <c r="H36" s="284"/>
      <c r="I36" s="83"/>
      <c r="J36" s="152"/>
      <c r="K36" s="215"/>
      <c r="L36" s="29"/>
      <c r="M36" s="155" t="s">
        <v>108</v>
      </c>
      <c r="N36" s="234">
        <v>6</v>
      </c>
      <c r="O36" s="133">
        <v>6</v>
      </c>
      <c r="P36" s="134">
        <v>6</v>
      </c>
    </row>
    <row r="37" spans="1:19" s="273" customFormat="1" ht="15.75" customHeight="1" x14ac:dyDescent="0.2">
      <c r="A37" s="286"/>
      <c r="B37" s="282"/>
      <c r="C37" s="288"/>
      <c r="D37" s="472"/>
      <c r="E37" s="472"/>
      <c r="F37" s="892"/>
      <c r="G37" s="636"/>
      <c r="H37" s="284"/>
      <c r="I37" s="83"/>
      <c r="J37" s="763"/>
      <c r="K37" s="764"/>
      <c r="L37" s="765"/>
      <c r="M37" s="167" t="s">
        <v>109</v>
      </c>
      <c r="N37" s="170">
        <v>5564</v>
      </c>
      <c r="O37" s="45">
        <v>5560</v>
      </c>
      <c r="P37" s="40">
        <v>5560</v>
      </c>
      <c r="R37" s="890"/>
      <c r="S37" s="890"/>
    </row>
    <row r="38" spans="1:19" s="273" customFormat="1" ht="43.5" customHeight="1" x14ac:dyDescent="0.2">
      <c r="A38" s="286"/>
      <c r="B38" s="282"/>
      <c r="C38" s="288"/>
      <c r="D38" s="472"/>
      <c r="E38" s="472"/>
      <c r="F38" s="892"/>
      <c r="G38" s="636"/>
      <c r="H38" s="284"/>
      <c r="I38" s="83"/>
      <c r="J38" s="518"/>
      <c r="K38" s="94"/>
      <c r="L38" s="188"/>
      <c r="M38" s="159" t="s">
        <v>187</v>
      </c>
      <c r="N38" s="170">
        <f>SUM(N39:N41)</f>
        <v>230</v>
      </c>
      <c r="O38" s="44">
        <f t="shared" ref="O38:P38" si="0">SUM(O39:O41)</f>
        <v>230</v>
      </c>
      <c r="P38" s="40">
        <f t="shared" si="0"/>
        <v>230</v>
      </c>
      <c r="R38" s="890"/>
      <c r="S38" s="890"/>
    </row>
    <row r="39" spans="1:19" s="273" customFormat="1" ht="17.25" customHeight="1" x14ac:dyDescent="0.2">
      <c r="A39" s="286"/>
      <c r="B39" s="282"/>
      <c r="C39" s="288"/>
      <c r="D39" s="472"/>
      <c r="E39" s="472"/>
      <c r="F39" s="892"/>
      <c r="G39" s="636"/>
      <c r="H39" s="284"/>
      <c r="I39" s="83"/>
      <c r="J39" s="518"/>
      <c r="K39" s="94"/>
      <c r="L39" s="188"/>
      <c r="M39" s="167" t="s">
        <v>188</v>
      </c>
      <c r="N39" s="170">
        <v>100</v>
      </c>
      <c r="O39" s="44">
        <v>100</v>
      </c>
      <c r="P39" s="40">
        <v>100</v>
      </c>
      <c r="R39" s="640"/>
      <c r="S39" s="640"/>
    </row>
    <row r="40" spans="1:19" s="273" customFormat="1" ht="18" customHeight="1" x14ac:dyDescent="0.2">
      <c r="A40" s="286"/>
      <c r="B40" s="282"/>
      <c r="C40" s="288"/>
      <c r="D40" s="472"/>
      <c r="E40" s="472"/>
      <c r="F40" s="892"/>
      <c r="G40" s="636"/>
      <c r="H40" s="284"/>
      <c r="I40" s="83"/>
      <c r="J40" s="518"/>
      <c r="K40" s="94"/>
      <c r="L40" s="188"/>
      <c r="M40" s="167" t="s">
        <v>189</v>
      </c>
      <c r="N40" s="170">
        <v>15</v>
      </c>
      <c r="O40" s="44">
        <v>15</v>
      </c>
      <c r="P40" s="40">
        <v>15</v>
      </c>
      <c r="R40" s="640"/>
      <c r="S40" s="640"/>
    </row>
    <row r="41" spans="1:19" s="273" customFormat="1" ht="30" customHeight="1" x14ac:dyDescent="0.2">
      <c r="A41" s="286"/>
      <c r="B41" s="282"/>
      <c r="C41" s="288"/>
      <c r="D41" s="472"/>
      <c r="E41" s="472"/>
      <c r="F41" s="892"/>
      <c r="G41" s="636"/>
      <c r="H41" s="284"/>
      <c r="I41" s="83"/>
      <c r="J41" s="518"/>
      <c r="K41" s="94"/>
      <c r="L41" s="188"/>
      <c r="M41" s="167" t="s">
        <v>190</v>
      </c>
      <c r="N41" s="170">
        <v>115</v>
      </c>
      <c r="O41" s="44">
        <v>115</v>
      </c>
      <c r="P41" s="40">
        <v>115</v>
      </c>
      <c r="R41" s="640"/>
      <c r="S41" s="640"/>
    </row>
    <row r="42" spans="1:19" s="273" customFormat="1" ht="55.5" customHeight="1" thickBot="1" x14ac:dyDescent="0.25">
      <c r="A42" s="286"/>
      <c r="B42" s="282"/>
      <c r="C42" s="288"/>
      <c r="D42" s="481"/>
      <c r="E42" s="481"/>
      <c r="F42" s="897"/>
      <c r="G42" s="636"/>
      <c r="H42" s="284"/>
      <c r="I42" s="83"/>
      <c r="J42" s="518"/>
      <c r="K42" s="94"/>
      <c r="L42" s="188"/>
      <c r="M42" s="168" t="s">
        <v>191</v>
      </c>
      <c r="N42" s="250">
        <v>5000</v>
      </c>
      <c r="O42" s="225">
        <v>5000</v>
      </c>
      <c r="P42" s="41">
        <v>5000</v>
      </c>
      <c r="R42" s="640"/>
      <c r="S42" s="640"/>
    </row>
    <row r="43" spans="1:19" s="273" customFormat="1" ht="12.75" customHeight="1" x14ac:dyDescent="0.2">
      <c r="A43" s="286"/>
      <c r="B43" s="282"/>
      <c r="C43" s="288"/>
      <c r="D43" s="472" t="s">
        <v>219</v>
      </c>
      <c r="E43" s="472"/>
      <c r="F43" s="889" t="s">
        <v>48</v>
      </c>
      <c r="G43" s="639"/>
      <c r="H43" s="284"/>
      <c r="I43" s="83"/>
      <c r="J43" s="220"/>
      <c r="K43" s="215"/>
      <c r="L43" s="29"/>
      <c r="M43" s="642" t="s">
        <v>111</v>
      </c>
      <c r="N43" s="249">
        <v>8500</v>
      </c>
      <c r="O43" s="238">
        <v>8500</v>
      </c>
      <c r="P43" s="247">
        <v>8501</v>
      </c>
    </row>
    <row r="44" spans="1:19" s="273" customFormat="1" x14ac:dyDescent="0.2">
      <c r="A44" s="286"/>
      <c r="B44" s="282"/>
      <c r="C44" s="288"/>
      <c r="D44" s="472"/>
      <c r="E44" s="472"/>
      <c r="F44" s="889"/>
      <c r="G44" s="639"/>
      <c r="H44" s="284"/>
      <c r="I44" s="83"/>
      <c r="J44" s="518"/>
      <c r="K44" s="94"/>
      <c r="L44" s="188"/>
      <c r="M44" s="642"/>
      <c r="N44" s="222"/>
      <c r="O44" s="47"/>
      <c r="P44" s="579"/>
    </row>
    <row r="45" spans="1:19" s="273" customFormat="1" ht="13.5" thickBot="1" x14ac:dyDescent="0.25">
      <c r="A45" s="286"/>
      <c r="B45" s="282"/>
      <c r="C45" s="288"/>
      <c r="D45" s="472"/>
      <c r="E45" s="472"/>
      <c r="F45" s="947"/>
      <c r="G45" s="639"/>
      <c r="H45" s="284"/>
      <c r="I45" s="83"/>
      <c r="J45" s="518"/>
      <c r="K45" s="94"/>
      <c r="L45" s="188"/>
      <c r="M45" s="642"/>
      <c r="N45" s="222"/>
      <c r="O45" s="47"/>
      <c r="P45" s="579"/>
    </row>
    <row r="46" spans="1:19" s="273" customFormat="1" ht="14.25" customHeight="1" x14ac:dyDescent="0.2">
      <c r="A46" s="286"/>
      <c r="B46" s="282"/>
      <c r="C46" s="288"/>
      <c r="D46" s="488" t="s">
        <v>220</v>
      </c>
      <c r="E46" s="488"/>
      <c r="F46" s="875" t="s">
        <v>112</v>
      </c>
      <c r="G46" s="639"/>
      <c r="H46" s="284"/>
      <c r="I46" s="83"/>
      <c r="J46" s="518"/>
      <c r="K46" s="94"/>
      <c r="L46" s="188"/>
      <c r="M46" s="243" t="s">
        <v>75</v>
      </c>
      <c r="N46" s="249">
        <v>85</v>
      </c>
      <c r="O46" s="238">
        <v>100</v>
      </c>
      <c r="P46" s="247">
        <v>0</v>
      </c>
    </row>
    <row r="47" spans="1:19" s="273" customFormat="1" ht="14.25" customHeight="1" x14ac:dyDescent="0.2">
      <c r="A47" s="286"/>
      <c r="B47" s="282"/>
      <c r="C47" s="288"/>
      <c r="D47" s="472"/>
      <c r="E47" s="472"/>
      <c r="F47" s="839"/>
      <c r="G47" s="639"/>
      <c r="H47" s="284"/>
      <c r="I47" s="83"/>
      <c r="J47" s="518"/>
      <c r="K47" s="94"/>
      <c r="L47" s="188"/>
      <c r="M47" s="642"/>
      <c r="N47" s="222"/>
      <c r="O47" s="47"/>
      <c r="P47" s="579"/>
    </row>
    <row r="48" spans="1:19" s="273" customFormat="1" ht="14.25" customHeight="1" thickBot="1" x14ac:dyDescent="0.25">
      <c r="A48" s="286"/>
      <c r="B48" s="282"/>
      <c r="C48" s="288"/>
      <c r="D48" s="489"/>
      <c r="E48" s="489"/>
      <c r="F48" s="888"/>
      <c r="G48" s="639"/>
      <c r="H48" s="284"/>
      <c r="I48" s="83"/>
      <c r="J48" s="518"/>
      <c r="K48" s="94"/>
      <c r="L48" s="188"/>
      <c r="M48" s="165"/>
      <c r="N48" s="253"/>
      <c r="O48" s="425"/>
      <c r="P48" s="330"/>
    </row>
    <row r="49" spans="1:16" s="273" customFormat="1" ht="12.75" customHeight="1" x14ac:dyDescent="0.2">
      <c r="A49" s="295"/>
      <c r="B49" s="285"/>
      <c r="C49" s="283"/>
      <c r="D49" s="467" t="s">
        <v>4</v>
      </c>
      <c r="E49" s="472"/>
      <c r="F49" s="875" t="s">
        <v>136</v>
      </c>
      <c r="G49" s="647"/>
      <c r="H49" s="435"/>
      <c r="I49" s="83"/>
      <c r="J49" s="219"/>
      <c r="K49" s="215"/>
      <c r="L49" s="29"/>
      <c r="M49" s="243" t="s">
        <v>111</v>
      </c>
      <c r="N49" s="249">
        <v>150</v>
      </c>
      <c r="O49" s="238">
        <v>150</v>
      </c>
      <c r="P49" s="247">
        <v>150</v>
      </c>
    </row>
    <row r="50" spans="1:16" s="273" customFormat="1" ht="12.75" customHeight="1" x14ac:dyDescent="0.2">
      <c r="A50" s="295"/>
      <c r="B50" s="285"/>
      <c r="C50" s="283"/>
      <c r="D50" s="467"/>
      <c r="E50" s="472"/>
      <c r="F50" s="839"/>
      <c r="G50" s="647"/>
      <c r="H50" s="290"/>
      <c r="I50" s="83"/>
      <c r="J50" s="62"/>
      <c r="K50" s="94"/>
      <c r="L50" s="188"/>
      <c r="M50" s="642"/>
      <c r="N50" s="235"/>
      <c r="O50" s="109"/>
      <c r="P50" s="579"/>
    </row>
    <row r="51" spans="1:16" s="273" customFormat="1" ht="14.25" customHeight="1" thickBot="1" x14ac:dyDescent="0.25">
      <c r="A51" s="295"/>
      <c r="B51" s="285"/>
      <c r="C51" s="283"/>
      <c r="D51" s="467"/>
      <c r="E51" s="472"/>
      <c r="F51" s="888"/>
      <c r="G51" s="647"/>
      <c r="H51" s="290"/>
      <c r="I51" s="83"/>
      <c r="J51" s="62"/>
      <c r="K51" s="94"/>
      <c r="L51" s="532"/>
      <c r="M51" s="642"/>
      <c r="N51" s="235"/>
      <c r="O51" s="109"/>
      <c r="P51" s="110"/>
    </row>
    <row r="52" spans="1:16" s="273" customFormat="1" ht="42" customHeight="1" x14ac:dyDescent="0.2">
      <c r="A52" s="295"/>
      <c r="B52" s="285"/>
      <c r="C52" s="283"/>
      <c r="D52" s="487" t="s">
        <v>221</v>
      </c>
      <c r="E52" s="488"/>
      <c r="F52" s="643" t="s">
        <v>137</v>
      </c>
      <c r="G52" s="639"/>
      <c r="H52" s="284"/>
      <c r="I52" s="83"/>
      <c r="J52" s="214"/>
      <c r="K52" s="742"/>
      <c r="L52" s="30"/>
      <c r="M52" s="155" t="s">
        <v>192</v>
      </c>
      <c r="N52" s="234">
        <v>695</v>
      </c>
      <c r="O52" s="135">
        <v>695</v>
      </c>
      <c r="P52" s="134">
        <v>695</v>
      </c>
    </row>
    <row r="53" spans="1:16" ht="21" customHeight="1" x14ac:dyDescent="0.2">
      <c r="A53" s="295"/>
      <c r="B53" s="285"/>
      <c r="C53" s="283"/>
      <c r="D53" s="467"/>
      <c r="E53" s="472"/>
      <c r="F53" s="644"/>
      <c r="G53" s="639"/>
      <c r="H53" s="284"/>
      <c r="I53" s="83"/>
      <c r="J53" s="214"/>
      <c r="K53" s="94"/>
      <c r="L53" s="188"/>
      <c r="M53" s="213" t="s">
        <v>193</v>
      </c>
      <c r="N53" s="222">
        <v>20</v>
      </c>
      <c r="O53" s="47">
        <v>20</v>
      </c>
      <c r="P53" s="579">
        <v>20</v>
      </c>
    </row>
    <row r="54" spans="1:16" ht="30.75" customHeight="1" thickBot="1" x14ac:dyDescent="0.25">
      <c r="A54" s="295"/>
      <c r="B54" s="285"/>
      <c r="C54" s="283"/>
      <c r="D54" s="486"/>
      <c r="E54" s="472"/>
      <c r="F54" s="644"/>
      <c r="G54" s="639"/>
      <c r="H54" s="284"/>
      <c r="I54" s="83"/>
      <c r="J54" s="752"/>
      <c r="K54" s="94"/>
      <c r="L54" s="188"/>
      <c r="M54" s="168" t="s">
        <v>113</v>
      </c>
      <c r="N54" s="171">
        <v>15000</v>
      </c>
      <c r="O54" s="246">
        <v>15000</v>
      </c>
      <c r="P54" s="256">
        <v>15000</v>
      </c>
    </row>
    <row r="55" spans="1:16" ht="21" customHeight="1" x14ac:dyDescent="0.2">
      <c r="A55" s="295"/>
      <c r="B55" s="285"/>
      <c r="C55" s="283"/>
      <c r="D55" s="467" t="s">
        <v>222</v>
      </c>
      <c r="E55" s="488"/>
      <c r="F55" s="840" t="s">
        <v>231</v>
      </c>
      <c r="G55" s="639"/>
      <c r="H55" s="296"/>
      <c r="I55" s="83"/>
      <c r="J55" s="62"/>
      <c r="K55" s="94"/>
      <c r="L55" s="188"/>
      <c r="M55" s="155" t="s">
        <v>114</v>
      </c>
      <c r="N55" s="234">
        <v>158</v>
      </c>
      <c r="O55" s="135">
        <v>160</v>
      </c>
      <c r="P55" s="297">
        <v>160</v>
      </c>
    </row>
    <row r="56" spans="1:16" ht="21" customHeight="1" thickBot="1" x14ac:dyDescent="0.25">
      <c r="A56" s="295"/>
      <c r="B56" s="285"/>
      <c r="C56" s="283"/>
      <c r="D56" s="467"/>
      <c r="E56" s="472"/>
      <c r="F56" s="874"/>
      <c r="G56" s="211"/>
      <c r="H56" s="296"/>
      <c r="I56" s="83"/>
      <c r="J56" s="62"/>
      <c r="K56" s="94"/>
      <c r="L56" s="188"/>
      <c r="M56" s="168" t="s">
        <v>115</v>
      </c>
      <c r="N56" s="250">
        <v>9</v>
      </c>
      <c r="O56" s="225">
        <v>9</v>
      </c>
      <c r="P56" s="57">
        <v>9</v>
      </c>
    </row>
    <row r="57" spans="1:16" ht="28.5" customHeight="1" x14ac:dyDescent="0.2">
      <c r="A57" s="281"/>
      <c r="B57" s="285"/>
      <c r="C57" s="283"/>
      <c r="D57" s="487" t="s">
        <v>223</v>
      </c>
      <c r="E57" s="488"/>
      <c r="F57" s="875" t="s">
        <v>194</v>
      </c>
      <c r="G57" s="639"/>
      <c r="H57" s="296"/>
      <c r="I57" s="83"/>
      <c r="J57" s="518"/>
      <c r="K57" s="94"/>
      <c r="L57" s="188"/>
      <c r="M57" s="155" t="s">
        <v>195</v>
      </c>
      <c r="N57" s="172">
        <v>1</v>
      </c>
      <c r="O57" s="135"/>
      <c r="P57" s="134"/>
    </row>
    <row r="58" spans="1:16" ht="15.75" customHeight="1" x14ac:dyDescent="0.2">
      <c r="A58" s="281"/>
      <c r="B58" s="285"/>
      <c r="C58" s="283"/>
      <c r="D58" s="467"/>
      <c r="E58" s="472"/>
      <c r="F58" s="839"/>
      <c r="G58" s="639"/>
      <c r="H58" s="296"/>
      <c r="I58" s="83"/>
      <c r="J58" s="518"/>
      <c r="K58" s="94"/>
      <c r="L58" s="188"/>
      <c r="M58" s="167" t="s">
        <v>196</v>
      </c>
      <c r="N58" s="101">
        <v>5</v>
      </c>
      <c r="O58" s="45"/>
      <c r="P58" s="40"/>
    </row>
    <row r="59" spans="1:16" ht="18" customHeight="1" x14ac:dyDescent="0.2">
      <c r="A59" s="281"/>
      <c r="B59" s="285"/>
      <c r="C59" s="283"/>
      <c r="D59" s="486"/>
      <c r="E59" s="489"/>
      <c r="F59" s="888"/>
      <c r="G59" s="639"/>
      <c r="H59" s="296"/>
      <c r="I59" s="83"/>
      <c r="J59" s="518"/>
      <c r="K59" s="94"/>
      <c r="L59" s="188"/>
      <c r="M59" s="213" t="s">
        <v>114</v>
      </c>
      <c r="N59" s="83"/>
      <c r="O59" s="47">
        <v>30</v>
      </c>
      <c r="P59" s="579">
        <v>30</v>
      </c>
    </row>
    <row r="60" spans="1:16" ht="42" customHeight="1" thickBot="1" x14ac:dyDescent="0.25">
      <c r="A60" s="281"/>
      <c r="B60" s="285"/>
      <c r="C60" s="283"/>
      <c r="D60" s="467" t="s">
        <v>224</v>
      </c>
      <c r="E60" s="472"/>
      <c r="F60" s="646" t="s">
        <v>178</v>
      </c>
      <c r="G60" s="211"/>
      <c r="H60" s="296"/>
      <c r="I60" s="83"/>
      <c r="J60" s="515"/>
      <c r="K60" s="516"/>
      <c r="L60" s="517"/>
      <c r="M60" s="641"/>
      <c r="N60" s="69"/>
      <c r="O60" s="572"/>
      <c r="P60" s="681"/>
    </row>
    <row r="61" spans="1:16" ht="32.25" customHeight="1" x14ac:dyDescent="0.2">
      <c r="A61" s="281"/>
      <c r="B61" s="285"/>
      <c r="C61" s="283"/>
      <c r="D61" s="467"/>
      <c r="E61" s="490" t="s">
        <v>13</v>
      </c>
      <c r="F61" s="144" t="s">
        <v>116</v>
      </c>
      <c r="G61" s="639"/>
      <c r="H61" s="296"/>
      <c r="I61" s="83"/>
      <c r="J61" s="518"/>
      <c r="K61" s="94"/>
      <c r="L61" s="188"/>
      <c r="M61" s="635" t="s">
        <v>197</v>
      </c>
      <c r="N61" s="234">
        <v>62</v>
      </c>
      <c r="O61" s="135">
        <v>92</v>
      </c>
      <c r="P61" s="297">
        <v>122</v>
      </c>
    </row>
    <row r="62" spans="1:16" ht="17.25" customHeight="1" thickBot="1" x14ac:dyDescent="0.25">
      <c r="A62" s="281"/>
      <c r="B62" s="285"/>
      <c r="C62" s="283"/>
      <c r="D62" s="467"/>
      <c r="E62" s="472" t="s">
        <v>16</v>
      </c>
      <c r="F62" s="144" t="s">
        <v>117</v>
      </c>
      <c r="G62" s="639"/>
      <c r="H62" s="296"/>
      <c r="I62" s="83"/>
      <c r="J62" s="518"/>
      <c r="K62" s="94"/>
      <c r="L62" s="188"/>
      <c r="M62" s="165" t="s">
        <v>108</v>
      </c>
      <c r="N62" s="242">
        <v>2</v>
      </c>
      <c r="O62" s="425">
        <v>2</v>
      </c>
      <c r="P62" s="61">
        <v>0</v>
      </c>
    </row>
    <row r="63" spans="1:16" ht="29.25" customHeight="1" x14ac:dyDescent="0.2">
      <c r="A63" s="281"/>
      <c r="B63" s="285"/>
      <c r="C63" s="283"/>
      <c r="D63" s="467"/>
      <c r="E63" s="488" t="s">
        <v>18</v>
      </c>
      <c r="F63" s="557" t="s">
        <v>235</v>
      </c>
      <c r="G63" s="632" t="s">
        <v>176</v>
      </c>
      <c r="H63" s="296"/>
      <c r="I63" s="83"/>
      <c r="J63" s="220"/>
      <c r="K63" s="94"/>
      <c r="L63" s="188"/>
      <c r="M63" s="243"/>
      <c r="N63" s="86"/>
      <c r="O63" s="238"/>
      <c r="P63" s="206"/>
    </row>
    <row r="64" spans="1:16" ht="15.75" customHeight="1" x14ac:dyDescent="0.2">
      <c r="A64" s="281"/>
      <c r="B64" s="285"/>
      <c r="C64" s="283"/>
      <c r="D64" s="467"/>
      <c r="E64" s="472"/>
      <c r="F64" s="954" t="s">
        <v>240</v>
      </c>
      <c r="G64" s="158"/>
      <c r="H64" s="296"/>
      <c r="I64" s="83"/>
      <c r="J64" s="152"/>
      <c r="K64" s="215"/>
      <c r="L64" s="29"/>
      <c r="M64" s="633" t="s">
        <v>110</v>
      </c>
      <c r="N64" s="164">
        <v>170</v>
      </c>
      <c r="O64" s="50">
        <v>250</v>
      </c>
      <c r="P64" s="198">
        <v>340</v>
      </c>
    </row>
    <row r="65" spans="1:16" ht="15.75" customHeight="1" x14ac:dyDescent="0.2">
      <c r="A65" s="281"/>
      <c r="B65" s="285"/>
      <c r="C65" s="283"/>
      <c r="D65" s="467"/>
      <c r="E65" s="472"/>
      <c r="F65" s="955"/>
      <c r="G65" s="158"/>
      <c r="H65" s="296"/>
      <c r="I65" s="83"/>
      <c r="J65" s="220"/>
      <c r="K65" s="215"/>
      <c r="L65" s="29"/>
      <c r="M65" s="642" t="s">
        <v>237</v>
      </c>
      <c r="N65" s="83">
        <v>8</v>
      </c>
      <c r="O65" s="47">
        <v>12</v>
      </c>
      <c r="P65" s="197">
        <v>16</v>
      </c>
    </row>
    <row r="66" spans="1:16" ht="30" customHeight="1" thickBot="1" x14ac:dyDescent="0.25">
      <c r="A66" s="281"/>
      <c r="B66" s="285"/>
      <c r="C66" s="283"/>
      <c r="D66" s="467"/>
      <c r="E66" s="489"/>
      <c r="F66" s="144" t="s">
        <v>236</v>
      </c>
      <c r="G66" s="158"/>
      <c r="H66" s="296"/>
      <c r="I66" s="83"/>
      <c r="J66" s="220"/>
      <c r="K66" s="215"/>
      <c r="L66" s="29"/>
      <c r="M66" s="553" t="s">
        <v>238</v>
      </c>
      <c r="N66" s="250">
        <v>2</v>
      </c>
      <c r="O66" s="225">
        <v>4</v>
      </c>
      <c r="P66" s="156"/>
    </row>
    <row r="67" spans="1:16" ht="18" customHeight="1" x14ac:dyDescent="0.2">
      <c r="A67" s="298"/>
      <c r="B67" s="299"/>
      <c r="C67" s="300"/>
      <c r="D67" s="467"/>
      <c r="E67" s="472" t="s">
        <v>20</v>
      </c>
      <c r="F67" s="840" t="s">
        <v>251</v>
      </c>
      <c r="G67" s="956" t="s">
        <v>43</v>
      </c>
      <c r="H67" s="284"/>
      <c r="I67" s="83"/>
      <c r="J67" s="518"/>
      <c r="K67" s="94"/>
      <c r="L67" s="188"/>
      <c r="M67" s="155" t="s">
        <v>108</v>
      </c>
      <c r="N67" s="172">
        <v>4</v>
      </c>
      <c r="O67" s="135">
        <v>0</v>
      </c>
      <c r="P67" s="297">
        <v>0</v>
      </c>
    </row>
    <row r="68" spans="1:16" ht="18" customHeight="1" thickBot="1" x14ac:dyDescent="0.25">
      <c r="A68" s="298"/>
      <c r="B68" s="299"/>
      <c r="C68" s="300"/>
      <c r="D68" s="467"/>
      <c r="E68" s="472"/>
      <c r="F68" s="874"/>
      <c r="G68" s="957"/>
      <c r="H68" s="284"/>
      <c r="I68" s="83"/>
      <c r="J68" s="518"/>
      <c r="K68" s="94"/>
      <c r="L68" s="188"/>
      <c r="M68" s="642" t="s">
        <v>110</v>
      </c>
      <c r="N68" s="83">
        <v>44</v>
      </c>
      <c r="O68" s="47">
        <v>0</v>
      </c>
      <c r="P68" s="24">
        <v>0</v>
      </c>
    </row>
    <row r="69" spans="1:16" ht="29.25" customHeight="1" x14ac:dyDescent="0.2">
      <c r="A69" s="281"/>
      <c r="B69" s="285"/>
      <c r="C69" s="283"/>
      <c r="D69" s="467"/>
      <c r="E69" s="488" t="s">
        <v>21</v>
      </c>
      <c r="F69" s="637" t="s">
        <v>198</v>
      </c>
      <c r="G69" s="639"/>
      <c r="H69" s="296"/>
      <c r="I69" s="83"/>
      <c r="J69" s="518"/>
      <c r="K69" s="94"/>
      <c r="L69" s="188"/>
      <c r="M69" s="155" t="s">
        <v>199</v>
      </c>
      <c r="N69" s="234">
        <v>1</v>
      </c>
      <c r="O69" s="133"/>
      <c r="P69" s="134"/>
    </row>
    <row r="70" spans="1:16" ht="31.5" customHeight="1" x14ac:dyDescent="0.2">
      <c r="A70" s="281"/>
      <c r="B70" s="285"/>
      <c r="C70" s="283"/>
      <c r="D70" s="467"/>
      <c r="E70" s="472"/>
      <c r="F70" s="648"/>
      <c r="G70" s="639"/>
      <c r="H70" s="296"/>
      <c r="I70" s="83"/>
      <c r="J70" s="518"/>
      <c r="K70" s="94"/>
      <c r="L70" s="188"/>
      <c r="M70" s="213" t="s">
        <v>200</v>
      </c>
      <c r="N70" s="222"/>
      <c r="O70" s="685">
        <v>53</v>
      </c>
      <c r="P70" s="681">
        <v>51</v>
      </c>
    </row>
    <row r="71" spans="1:16" ht="16.5" customHeight="1" thickBot="1" x14ac:dyDescent="0.25">
      <c r="A71" s="281"/>
      <c r="B71" s="285"/>
      <c r="C71" s="283"/>
      <c r="D71" s="486"/>
      <c r="E71" s="489"/>
      <c r="F71" s="638"/>
      <c r="G71" s="639"/>
      <c r="H71" s="296"/>
      <c r="I71" s="83"/>
      <c r="J71" s="518"/>
      <c r="K71" s="94"/>
      <c r="L71" s="188"/>
      <c r="M71" s="168" t="s">
        <v>201</v>
      </c>
      <c r="N71" s="254">
        <v>1.26</v>
      </c>
      <c r="O71" s="255">
        <v>1.47</v>
      </c>
      <c r="P71" s="301">
        <v>1.53</v>
      </c>
    </row>
    <row r="72" spans="1:16" ht="53.25" customHeight="1" x14ac:dyDescent="0.2">
      <c r="A72" s="302"/>
      <c r="B72" s="303"/>
      <c r="C72" s="304"/>
      <c r="D72" s="472" t="s">
        <v>225</v>
      </c>
      <c r="E72" s="472"/>
      <c r="F72" s="637" t="s">
        <v>76</v>
      </c>
      <c r="G72" s="185"/>
      <c r="H72" s="305"/>
      <c r="I72" s="754"/>
      <c r="J72" s="62"/>
      <c r="K72" s="96"/>
      <c r="L72" s="188"/>
      <c r="M72" s="132" t="s">
        <v>138</v>
      </c>
      <c r="N72" s="166">
        <v>470</v>
      </c>
      <c r="O72" s="128">
        <v>470</v>
      </c>
      <c r="P72" s="129">
        <v>470</v>
      </c>
    </row>
    <row r="73" spans="1:16" ht="16.5" customHeight="1" thickBot="1" x14ac:dyDescent="0.25">
      <c r="A73" s="302"/>
      <c r="B73" s="303"/>
      <c r="C73" s="304"/>
      <c r="D73" s="472"/>
      <c r="E73" s="472"/>
      <c r="F73" s="638"/>
      <c r="G73" s="651"/>
      <c r="H73" s="293"/>
      <c r="I73" s="754"/>
      <c r="J73" s="214"/>
      <c r="K73" s="742"/>
      <c r="L73" s="29"/>
      <c r="M73" s="161" t="s">
        <v>118</v>
      </c>
      <c r="N73" s="236">
        <v>11</v>
      </c>
      <c r="O73" s="56">
        <v>11</v>
      </c>
      <c r="P73" s="57">
        <v>11</v>
      </c>
    </row>
    <row r="74" spans="1:16" ht="18.75" customHeight="1" thickBot="1" x14ac:dyDescent="0.25">
      <c r="A74" s="302"/>
      <c r="B74" s="303"/>
      <c r="C74" s="304"/>
      <c r="D74" s="490" t="s">
        <v>226</v>
      </c>
      <c r="E74" s="490"/>
      <c r="F74" s="144" t="s">
        <v>53</v>
      </c>
      <c r="G74" s="651"/>
      <c r="H74" s="293"/>
      <c r="I74" s="309"/>
      <c r="J74" s="62"/>
      <c r="K74" s="96"/>
      <c r="L74" s="58"/>
      <c r="M74" s="244" t="s">
        <v>119</v>
      </c>
      <c r="N74" s="260">
        <v>17</v>
      </c>
      <c r="O74" s="259">
        <v>17</v>
      </c>
      <c r="P74" s="306">
        <v>17</v>
      </c>
    </row>
    <row r="75" spans="1:16" ht="18.75" customHeight="1" thickBot="1" x14ac:dyDescent="0.25">
      <c r="A75" s="302"/>
      <c r="B75" s="303"/>
      <c r="C75" s="300"/>
      <c r="D75" s="467" t="s">
        <v>227</v>
      </c>
      <c r="E75" s="472"/>
      <c r="F75" s="144" t="s">
        <v>98</v>
      </c>
      <c r="G75" s="87"/>
      <c r="H75" s="307"/>
      <c r="I75" s="309"/>
      <c r="J75" s="62"/>
      <c r="K75" s="96"/>
      <c r="L75" s="58"/>
      <c r="M75" s="245" t="s">
        <v>109</v>
      </c>
      <c r="N75" s="86">
        <v>1166</v>
      </c>
      <c r="O75" s="205">
        <v>1166</v>
      </c>
      <c r="P75" s="308">
        <v>1166</v>
      </c>
    </row>
    <row r="76" spans="1:16" ht="19.5" customHeight="1" x14ac:dyDescent="0.2">
      <c r="A76" s="302"/>
      <c r="B76" s="303"/>
      <c r="C76" s="300"/>
      <c r="D76" s="487" t="s">
        <v>228</v>
      </c>
      <c r="E76" s="488"/>
      <c r="F76" s="840" t="s">
        <v>202</v>
      </c>
      <c r="G76" s="87"/>
      <c r="H76" s="307"/>
      <c r="I76" s="309"/>
      <c r="J76" s="62"/>
      <c r="K76" s="96"/>
      <c r="L76" s="58"/>
      <c r="M76" s="43" t="s">
        <v>108</v>
      </c>
      <c r="N76" s="310">
        <v>1</v>
      </c>
      <c r="O76" s="311">
        <v>1</v>
      </c>
      <c r="P76" s="312">
        <v>1</v>
      </c>
    </row>
    <row r="77" spans="1:16" s="273" customFormat="1" ht="19.5" customHeight="1" thickBot="1" x14ac:dyDescent="0.25">
      <c r="A77" s="302"/>
      <c r="B77" s="303"/>
      <c r="C77" s="300"/>
      <c r="D77" s="486"/>
      <c r="E77" s="489"/>
      <c r="F77" s="874"/>
      <c r="G77" s="87"/>
      <c r="H77" s="307"/>
      <c r="I77" s="309"/>
      <c r="J77" s="62"/>
      <c r="K77" s="96"/>
      <c r="L77" s="58"/>
      <c r="M77" s="161" t="s">
        <v>109</v>
      </c>
      <c r="N77" s="314">
        <v>9</v>
      </c>
      <c r="O77" s="315">
        <v>10</v>
      </c>
      <c r="P77" s="316">
        <v>10</v>
      </c>
    </row>
    <row r="78" spans="1:16" ht="18.75" customHeight="1" x14ac:dyDescent="0.2">
      <c r="A78" s="317"/>
      <c r="B78" s="303"/>
      <c r="C78" s="304"/>
      <c r="D78" s="472" t="s">
        <v>229</v>
      </c>
      <c r="E78" s="472"/>
      <c r="F78" s="840" t="s">
        <v>120</v>
      </c>
      <c r="G78" s="651"/>
      <c r="H78" s="293"/>
      <c r="I78" s="10"/>
      <c r="J78" s="62"/>
      <c r="K78" s="96"/>
      <c r="L78" s="58"/>
      <c r="M78" s="38" t="s">
        <v>108</v>
      </c>
      <c r="N78" s="83">
        <v>92</v>
      </c>
      <c r="O78" s="34">
        <v>92</v>
      </c>
      <c r="P78" s="579"/>
    </row>
    <row r="79" spans="1:16" ht="16.5" customHeight="1" thickBot="1" x14ac:dyDescent="0.25">
      <c r="A79" s="318"/>
      <c r="B79" s="319"/>
      <c r="C79" s="320"/>
      <c r="D79" s="478"/>
      <c r="E79" s="481"/>
      <c r="F79" s="841"/>
      <c r="G79" s="962" t="s">
        <v>49</v>
      </c>
      <c r="H79" s="887"/>
      <c r="I79" s="963"/>
      <c r="J79" s="55">
        <f>SUM(J13:J78)</f>
        <v>74735</v>
      </c>
      <c r="K79" s="91">
        <f>SUM(K13:K78)</f>
        <v>75520.899999999994</v>
      </c>
      <c r="L79" s="149">
        <f>SUM(L13:L78)</f>
        <v>75777.299999999988</v>
      </c>
      <c r="M79" s="659"/>
      <c r="N79" s="321"/>
      <c r="O79" s="322"/>
      <c r="P79" s="323"/>
    </row>
    <row r="80" spans="1:16" ht="32.25" customHeight="1" x14ac:dyDescent="0.2">
      <c r="A80" s="324" t="s">
        <v>13</v>
      </c>
      <c r="B80" s="325" t="s">
        <v>13</v>
      </c>
      <c r="C80" s="326" t="s">
        <v>16</v>
      </c>
      <c r="D80" s="465"/>
      <c r="E80" s="465"/>
      <c r="F80" s="662" t="s">
        <v>77</v>
      </c>
      <c r="G80" s="656"/>
      <c r="H80" s="327">
        <v>2</v>
      </c>
      <c r="I80" s="328"/>
      <c r="J80" s="524"/>
      <c r="K80" s="522"/>
      <c r="L80" s="523"/>
      <c r="M80" s="116"/>
      <c r="N80" s="204"/>
      <c r="O80" s="205"/>
      <c r="P80" s="206"/>
    </row>
    <row r="81" spans="1:20" ht="40.5" customHeight="1" x14ac:dyDescent="0.2">
      <c r="A81" s="302"/>
      <c r="B81" s="303"/>
      <c r="C81" s="304"/>
      <c r="D81" s="490" t="s">
        <v>13</v>
      </c>
      <c r="E81" s="490"/>
      <c r="F81" s="71" t="s">
        <v>78</v>
      </c>
      <c r="G81" s="651"/>
      <c r="H81" s="293"/>
      <c r="I81" s="372" t="s">
        <v>17</v>
      </c>
      <c r="J81" s="451">
        <v>205.4</v>
      </c>
      <c r="K81" s="452">
        <f>+J81</f>
        <v>205.4</v>
      </c>
      <c r="L81" s="453">
        <f>+K81</f>
        <v>205.4</v>
      </c>
      <c r="M81" s="132" t="s">
        <v>109</v>
      </c>
      <c r="N81" s="173">
        <v>2692</v>
      </c>
      <c r="O81" s="145">
        <v>2690</v>
      </c>
      <c r="P81" s="454">
        <v>2690</v>
      </c>
      <c r="T81" s="270" t="s">
        <v>70</v>
      </c>
    </row>
    <row r="82" spans="1:20" s="273" customFormat="1" ht="18" customHeight="1" x14ac:dyDescent="0.2">
      <c r="A82" s="302"/>
      <c r="B82" s="303"/>
      <c r="C82" s="304"/>
      <c r="D82" s="466" t="s">
        <v>16</v>
      </c>
      <c r="E82" s="466"/>
      <c r="F82" s="649" t="s">
        <v>52</v>
      </c>
      <c r="G82" s="651"/>
      <c r="H82" s="293"/>
      <c r="I82" s="309" t="s">
        <v>14</v>
      </c>
      <c r="J82" s="752">
        <v>125.9</v>
      </c>
      <c r="K82" s="96">
        <f>90-20</f>
        <v>70</v>
      </c>
      <c r="L82" s="58">
        <f>100-30</f>
        <v>70</v>
      </c>
      <c r="M82" s="753" t="s">
        <v>139</v>
      </c>
      <c r="N82" s="754">
        <v>4800</v>
      </c>
      <c r="O82" s="755">
        <v>4801</v>
      </c>
      <c r="P82" s="756">
        <v>4802</v>
      </c>
      <c r="Q82" s="251"/>
      <c r="R82" s="251"/>
      <c r="S82" s="251"/>
    </row>
    <row r="83" spans="1:20" ht="41.25" customHeight="1" x14ac:dyDescent="0.2">
      <c r="A83" s="289"/>
      <c r="B83" s="303"/>
      <c r="C83" s="304"/>
      <c r="D83" s="490" t="s">
        <v>18</v>
      </c>
      <c r="E83" s="490"/>
      <c r="F83" s="23" t="s">
        <v>83</v>
      </c>
      <c r="G83" s="651"/>
      <c r="H83" s="307"/>
      <c r="I83" s="216"/>
      <c r="J83" s="525"/>
      <c r="K83" s="420"/>
      <c r="L83" s="421"/>
      <c r="M83" s="132" t="s">
        <v>140</v>
      </c>
      <c r="N83" s="166">
        <v>25</v>
      </c>
      <c r="O83" s="128"/>
      <c r="P83" s="129"/>
      <c r="Q83" s="178"/>
    </row>
    <row r="84" spans="1:20" ht="29.25" customHeight="1" x14ac:dyDescent="0.2">
      <c r="A84" s="289"/>
      <c r="B84" s="303"/>
      <c r="C84" s="304"/>
      <c r="D84" s="466" t="s">
        <v>20</v>
      </c>
      <c r="E84" s="466"/>
      <c r="F84" s="853" t="s">
        <v>66</v>
      </c>
      <c r="G84" s="651"/>
      <c r="H84" s="307"/>
      <c r="I84" s="10" t="s">
        <v>94</v>
      </c>
      <c r="J84" s="62">
        <v>653.20000000000005</v>
      </c>
      <c r="K84" s="96">
        <v>653.20000000000005</v>
      </c>
      <c r="L84" s="58">
        <v>653.20000000000005</v>
      </c>
      <c r="M84" s="658" t="s">
        <v>140</v>
      </c>
      <c r="N84" s="76">
        <v>100</v>
      </c>
      <c r="O84" s="54">
        <v>100</v>
      </c>
      <c r="P84" s="24"/>
      <c r="Q84" s="178"/>
    </row>
    <row r="85" spans="1:20" ht="15.75" customHeight="1" thickBot="1" x14ac:dyDescent="0.25">
      <c r="A85" s="331"/>
      <c r="B85" s="332"/>
      <c r="C85" s="333"/>
      <c r="D85" s="468"/>
      <c r="E85" s="468"/>
      <c r="F85" s="847"/>
      <c r="G85" s="657"/>
      <c r="H85" s="334"/>
      <c r="I85" s="12" t="s">
        <v>15</v>
      </c>
      <c r="J85" s="55">
        <f>SUM(J81:J84)</f>
        <v>984.5</v>
      </c>
      <c r="K85" s="147">
        <f>SUM(K81:K84)</f>
        <v>928.6</v>
      </c>
      <c r="L85" s="149">
        <f>SUM(L81:L84)</f>
        <v>928.6</v>
      </c>
      <c r="M85" s="60"/>
      <c r="N85" s="175"/>
      <c r="O85" s="141"/>
      <c r="P85" s="61"/>
    </row>
    <row r="86" spans="1:20" ht="29.25" customHeight="1" x14ac:dyDescent="0.2">
      <c r="A86" s="324" t="s">
        <v>13</v>
      </c>
      <c r="B86" s="325" t="s">
        <v>13</v>
      </c>
      <c r="C86" s="326" t="s">
        <v>18</v>
      </c>
      <c r="D86" s="465"/>
      <c r="E86" s="465"/>
      <c r="F86" s="654" t="s">
        <v>60</v>
      </c>
      <c r="G86" s="651"/>
      <c r="H86" s="305">
        <v>1</v>
      </c>
      <c r="I86" s="204" t="s">
        <v>14</v>
      </c>
      <c r="J86" s="62">
        <v>3.9</v>
      </c>
      <c r="K86" s="96">
        <v>3.9</v>
      </c>
      <c r="L86" s="96">
        <v>3.9</v>
      </c>
      <c r="M86" s="116" t="s">
        <v>122</v>
      </c>
      <c r="N86" s="204">
        <v>10</v>
      </c>
      <c r="O86" s="205">
        <v>10</v>
      </c>
      <c r="P86" s="206">
        <v>10</v>
      </c>
    </row>
    <row r="87" spans="1:20" ht="18" customHeight="1" thickBot="1" x14ac:dyDescent="0.25">
      <c r="A87" s="335"/>
      <c r="B87" s="319"/>
      <c r="C87" s="333"/>
      <c r="D87" s="468"/>
      <c r="E87" s="468"/>
      <c r="F87" s="162"/>
      <c r="G87" s="657"/>
      <c r="H87" s="336"/>
      <c r="I87" s="12" t="s">
        <v>15</v>
      </c>
      <c r="J87" s="55">
        <f t="shared" ref="J87:L87" si="1">J86</f>
        <v>3.9</v>
      </c>
      <c r="K87" s="91">
        <f t="shared" si="1"/>
        <v>3.9</v>
      </c>
      <c r="L87" s="91">
        <f t="shared" si="1"/>
        <v>3.9</v>
      </c>
      <c r="M87" s="39" t="s">
        <v>110</v>
      </c>
      <c r="N87" s="76">
        <v>860</v>
      </c>
      <c r="O87" s="54">
        <v>860</v>
      </c>
      <c r="P87" s="24">
        <v>860</v>
      </c>
    </row>
    <row r="88" spans="1:20" ht="18" customHeight="1" x14ac:dyDescent="0.2">
      <c r="A88" s="275" t="s">
        <v>13</v>
      </c>
      <c r="B88" s="325" t="s">
        <v>13</v>
      </c>
      <c r="C88" s="326" t="s">
        <v>20</v>
      </c>
      <c r="D88" s="465"/>
      <c r="E88" s="465"/>
      <c r="F88" s="846" t="s">
        <v>126</v>
      </c>
      <c r="G88" s="656"/>
      <c r="H88" s="337">
        <v>2</v>
      </c>
      <c r="I88" s="9" t="s">
        <v>14</v>
      </c>
      <c r="J88" s="62">
        <v>17.8</v>
      </c>
      <c r="K88" s="96">
        <v>17.8</v>
      </c>
      <c r="L88" s="96">
        <v>17.8</v>
      </c>
      <c r="M88" s="886" t="s">
        <v>141</v>
      </c>
      <c r="N88" s="204">
        <v>39</v>
      </c>
      <c r="O88" s="205">
        <v>39</v>
      </c>
      <c r="P88" s="206">
        <v>39</v>
      </c>
    </row>
    <row r="89" spans="1:20" ht="16.5" customHeight="1" thickBot="1" x14ac:dyDescent="0.25">
      <c r="A89" s="331"/>
      <c r="B89" s="332"/>
      <c r="C89" s="333"/>
      <c r="D89" s="468"/>
      <c r="E89" s="468"/>
      <c r="F89" s="847"/>
      <c r="G89" s="657"/>
      <c r="H89" s="334"/>
      <c r="I89" s="12" t="s">
        <v>15</v>
      </c>
      <c r="J89" s="55">
        <f t="shared" ref="J89" si="2">SUM(J88)</f>
        <v>17.8</v>
      </c>
      <c r="K89" s="91">
        <f t="shared" ref="K89:L89" si="3">SUM(K88)</f>
        <v>17.8</v>
      </c>
      <c r="L89" s="91">
        <f t="shared" si="3"/>
        <v>17.8</v>
      </c>
      <c r="M89" s="843"/>
      <c r="N89" s="175"/>
      <c r="O89" s="141"/>
      <c r="P89" s="61"/>
    </row>
    <row r="90" spans="1:20" ht="41.25" customHeight="1" x14ac:dyDescent="0.2">
      <c r="A90" s="338" t="s">
        <v>13</v>
      </c>
      <c r="B90" s="325" t="s">
        <v>13</v>
      </c>
      <c r="C90" s="326" t="s">
        <v>21</v>
      </c>
      <c r="D90" s="465"/>
      <c r="E90" s="465"/>
      <c r="F90" s="846" t="s">
        <v>123</v>
      </c>
      <c r="G90" s="656" t="s">
        <v>45</v>
      </c>
      <c r="H90" s="337">
        <v>2</v>
      </c>
      <c r="I90" s="9" t="s">
        <v>14</v>
      </c>
      <c r="J90" s="533">
        <v>60.5</v>
      </c>
      <c r="K90" s="766">
        <v>57.7</v>
      </c>
      <c r="L90" s="535">
        <v>53.5</v>
      </c>
      <c r="M90" s="90" t="s">
        <v>86</v>
      </c>
      <c r="N90" s="340">
        <v>7800</v>
      </c>
      <c r="O90" s="339">
        <v>7800</v>
      </c>
      <c r="P90" s="312">
        <v>7800</v>
      </c>
    </row>
    <row r="91" spans="1:20" ht="15.75" customHeight="1" x14ac:dyDescent="0.2">
      <c r="A91" s="286"/>
      <c r="B91" s="303"/>
      <c r="C91" s="304"/>
      <c r="D91" s="466"/>
      <c r="E91" s="466"/>
      <c r="F91" s="861"/>
      <c r="G91" s="651"/>
      <c r="H91" s="307"/>
      <c r="I91" s="216"/>
      <c r="J91" s="341"/>
      <c r="K91" s="342"/>
      <c r="L91" s="343"/>
      <c r="M91" s="851" t="s">
        <v>203</v>
      </c>
      <c r="N91" s="76">
        <v>3</v>
      </c>
      <c r="O91" s="54">
        <v>2</v>
      </c>
      <c r="P91" s="344">
        <v>2</v>
      </c>
    </row>
    <row r="92" spans="1:20" ht="13.5" thickBot="1" x14ac:dyDescent="0.25">
      <c r="A92" s="345"/>
      <c r="B92" s="332"/>
      <c r="C92" s="333"/>
      <c r="D92" s="468"/>
      <c r="E92" s="468"/>
      <c r="F92" s="847"/>
      <c r="G92" s="657"/>
      <c r="H92" s="334"/>
      <c r="I92" s="12" t="s">
        <v>15</v>
      </c>
      <c r="J92" s="55">
        <f>SUM(J90:J91)</f>
        <v>60.5</v>
      </c>
      <c r="K92" s="91">
        <f>SUM(K90:K91)</f>
        <v>57.7</v>
      </c>
      <c r="L92" s="346">
        <f>SUM(L90:L91)</f>
        <v>53.5</v>
      </c>
      <c r="M92" s="850"/>
      <c r="N92" s="175"/>
      <c r="O92" s="141"/>
      <c r="P92" s="686"/>
    </row>
    <row r="93" spans="1:20" ht="30" customHeight="1" x14ac:dyDescent="0.2">
      <c r="A93" s="338" t="s">
        <v>13</v>
      </c>
      <c r="B93" s="325" t="s">
        <v>13</v>
      </c>
      <c r="C93" s="326" t="s">
        <v>90</v>
      </c>
      <c r="D93" s="465"/>
      <c r="E93" s="465"/>
      <c r="F93" s="846" t="s">
        <v>142</v>
      </c>
      <c r="G93" s="656"/>
      <c r="H93" s="347">
        <v>1</v>
      </c>
      <c r="I93" s="10" t="s">
        <v>14</v>
      </c>
      <c r="J93" s="62">
        <v>1.5</v>
      </c>
      <c r="K93" s="96">
        <v>1.5</v>
      </c>
      <c r="L93" s="58">
        <v>1.5</v>
      </c>
      <c r="M93" s="886" t="s">
        <v>144</v>
      </c>
      <c r="N93" s="204">
        <v>1</v>
      </c>
      <c r="O93" s="205">
        <v>1</v>
      </c>
      <c r="P93" s="206">
        <v>1</v>
      </c>
    </row>
    <row r="94" spans="1:20" ht="15.75" customHeight="1" thickBot="1" x14ac:dyDescent="0.25">
      <c r="A94" s="345"/>
      <c r="B94" s="332"/>
      <c r="C94" s="333"/>
      <c r="D94" s="468"/>
      <c r="E94" s="468"/>
      <c r="F94" s="847"/>
      <c r="G94" s="657"/>
      <c r="H94" s="336"/>
      <c r="I94" s="12" t="s">
        <v>15</v>
      </c>
      <c r="J94" s="55">
        <f>+J93</f>
        <v>1.5</v>
      </c>
      <c r="K94" s="91">
        <f>+K93</f>
        <v>1.5</v>
      </c>
      <c r="L94" s="91">
        <f>+L93</f>
        <v>1.5</v>
      </c>
      <c r="M94" s="843"/>
      <c r="N94" s="175"/>
      <c r="O94" s="141"/>
      <c r="P94" s="61"/>
    </row>
    <row r="95" spans="1:20" ht="28.5" customHeight="1" x14ac:dyDescent="0.2">
      <c r="A95" s="338" t="s">
        <v>13</v>
      </c>
      <c r="B95" s="325" t="s">
        <v>13</v>
      </c>
      <c r="C95" s="326" t="s">
        <v>91</v>
      </c>
      <c r="D95" s="465"/>
      <c r="E95" s="465"/>
      <c r="F95" s="877" t="s">
        <v>245</v>
      </c>
      <c r="G95" s="261"/>
      <c r="H95" s="347">
        <v>1</v>
      </c>
      <c r="I95" s="172" t="s">
        <v>14</v>
      </c>
      <c r="J95" s="438"/>
      <c r="K95" s="506">
        <v>50</v>
      </c>
      <c r="L95" s="507">
        <v>6</v>
      </c>
      <c r="M95" s="90" t="s">
        <v>143</v>
      </c>
      <c r="N95" s="348"/>
      <c r="O95" s="349">
        <v>1</v>
      </c>
      <c r="P95" s="297"/>
    </row>
    <row r="96" spans="1:20" ht="28.5" customHeight="1" thickBot="1" x14ac:dyDescent="0.25">
      <c r="A96" s="345"/>
      <c r="B96" s="332"/>
      <c r="C96" s="333"/>
      <c r="D96" s="468"/>
      <c r="E96" s="468"/>
      <c r="F96" s="841"/>
      <c r="G96" s="262"/>
      <c r="H96" s="336"/>
      <c r="I96" s="12" t="s">
        <v>15</v>
      </c>
      <c r="J96" s="148"/>
      <c r="K96" s="226">
        <f>+K95</f>
        <v>50</v>
      </c>
      <c r="L96" s="210">
        <f>+L95</f>
        <v>6</v>
      </c>
      <c r="M96" s="60" t="s">
        <v>144</v>
      </c>
      <c r="N96" s="174"/>
      <c r="O96" s="233"/>
      <c r="P96" s="57">
        <v>1</v>
      </c>
    </row>
    <row r="97" spans="1:19" ht="18.75" customHeight="1" x14ac:dyDescent="0.2">
      <c r="A97" s="338" t="s">
        <v>13</v>
      </c>
      <c r="B97" s="325" t="s">
        <v>13</v>
      </c>
      <c r="C97" s="326" t="s">
        <v>219</v>
      </c>
      <c r="D97" s="465"/>
      <c r="E97" s="465"/>
      <c r="F97" s="846" t="s">
        <v>134</v>
      </c>
      <c r="G97" s="656"/>
      <c r="H97" s="337">
        <v>2</v>
      </c>
      <c r="I97" s="9" t="s">
        <v>14</v>
      </c>
      <c r="J97" s="231">
        <v>6.4</v>
      </c>
      <c r="K97" s="139">
        <v>6.4</v>
      </c>
      <c r="L97" s="232">
        <v>4.3</v>
      </c>
      <c r="M97" s="661" t="s">
        <v>108</v>
      </c>
      <c r="N97" s="204">
        <v>89</v>
      </c>
      <c r="O97" s="205">
        <v>89</v>
      </c>
      <c r="P97" s="206">
        <v>89</v>
      </c>
    </row>
    <row r="98" spans="1:19" ht="16.5" customHeight="1" thickBot="1" x14ac:dyDescent="0.25">
      <c r="A98" s="345"/>
      <c r="B98" s="332"/>
      <c r="C98" s="333"/>
      <c r="D98" s="468"/>
      <c r="E98" s="468"/>
      <c r="F98" s="847"/>
      <c r="G98" s="657"/>
      <c r="H98" s="334"/>
      <c r="I98" s="12" t="s">
        <v>15</v>
      </c>
      <c r="J98" s="55">
        <f>SUM(J97)</f>
        <v>6.4</v>
      </c>
      <c r="K98" s="91">
        <f>SUM(K97)</f>
        <v>6.4</v>
      </c>
      <c r="L98" s="149">
        <f>SUM(L97)</f>
        <v>4.3</v>
      </c>
      <c r="M98" s="659"/>
      <c r="N98" s="175"/>
      <c r="O98" s="141"/>
      <c r="P98" s="61"/>
    </row>
    <row r="99" spans="1:19" ht="13.5" customHeight="1" thickBot="1" x14ac:dyDescent="0.25">
      <c r="A99" s="350" t="s">
        <v>13</v>
      </c>
      <c r="B99" s="351" t="s">
        <v>13</v>
      </c>
      <c r="C99" s="978" t="s">
        <v>19</v>
      </c>
      <c r="D99" s="979"/>
      <c r="E99" s="979"/>
      <c r="F99" s="979"/>
      <c r="G99" s="979"/>
      <c r="H99" s="979"/>
      <c r="I99" s="980"/>
      <c r="J99" s="526">
        <f>J92+J89+J87+J85+J79+J94+J98+J96</f>
        <v>75809.599999999991</v>
      </c>
      <c r="K99" s="527">
        <f>K92+K89+K87+K85+K79+K94+K98+K96</f>
        <v>76586.799999999988</v>
      </c>
      <c r="L99" s="528">
        <f>L92+L89+L87+L85+L79+L94+L98+L96</f>
        <v>76792.899999999994</v>
      </c>
      <c r="M99" s="352"/>
      <c r="N99" s="353"/>
      <c r="O99" s="353"/>
      <c r="P99" s="354"/>
    </row>
    <row r="100" spans="1:19" ht="15.75" customHeight="1" thickBot="1" x14ac:dyDescent="0.25">
      <c r="A100" s="350" t="s">
        <v>13</v>
      </c>
      <c r="B100" s="981" t="s">
        <v>5</v>
      </c>
      <c r="C100" s="982"/>
      <c r="D100" s="982"/>
      <c r="E100" s="982"/>
      <c r="F100" s="982"/>
      <c r="G100" s="982"/>
      <c r="H100" s="982"/>
      <c r="I100" s="983"/>
      <c r="J100" s="529">
        <f t="shared" ref="J100:L100" si="4">J99</f>
        <v>75809.599999999991</v>
      </c>
      <c r="K100" s="530">
        <f t="shared" si="4"/>
        <v>76586.799999999988</v>
      </c>
      <c r="L100" s="530">
        <f t="shared" si="4"/>
        <v>76792.899999999994</v>
      </c>
      <c r="M100" s="355"/>
      <c r="N100" s="263"/>
      <c r="O100" s="263"/>
      <c r="P100" s="264"/>
    </row>
    <row r="101" spans="1:19" ht="15.75" customHeight="1" thickBot="1" x14ac:dyDescent="0.25">
      <c r="A101" s="356" t="s">
        <v>16</v>
      </c>
      <c r="B101" s="879" t="s">
        <v>35</v>
      </c>
      <c r="C101" s="880"/>
      <c r="D101" s="880"/>
      <c r="E101" s="880"/>
      <c r="F101" s="880"/>
      <c r="G101" s="880"/>
      <c r="H101" s="880"/>
      <c r="I101" s="880"/>
      <c r="J101" s="880"/>
      <c r="K101" s="880"/>
      <c r="L101" s="880"/>
      <c r="M101" s="880"/>
      <c r="N101" s="880"/>
      <c r="O101" s="880"/>
      <c r="P101" s="881"/>
    </row>
    <row r="102" spans="1:19" ht="15.75" customHeight="1" thickBot="1" x14ac:dyDescent="0.25">
      <c r="A102" s="357" t="s">
        <v>16</v>
      </c>
      <c r="B102" s="358" t="s">
        <v>13</v>
      </c>
      <c r="C102" s="882" t="s">
        <v>31</v>
      </c>
      <c r="D102" s="857"/>
      <c r="E102" s="857"/>
      <c r="F102" s="857"/>
      <c r="G102" s="857"/>
      <c r="H102" s="857"/>
      <c r="I102" s="857"/>
      <c r="J102" s="857"/>
      <c r="K102" s="857"/>
      <c r="L102" s="857"/>
      <c r="M102" s="857"/>
      <c r="N102" s="857"/>
      <c r="O102" s="857"/>
      <c r="P102" s="858"/>
    </row>
    <row r="103" spans="1:19" s="13" customFormat="1" ht="39.75" customHeight="1" x14ac:dyDescent="0.2">
      <c r="A103" s="964" t="s">
        <v>16</v>
      </c>
      <c r="B103" s="967" t="s">
        <v>13</v>
      </c>
      <c r="C103" s="970" t="s">
        <v>13</v>
      </c>
      <c r="D103" s="469"/>
      <c r="E103" s="469"/>
      <c r="F103" s="877" t="s">
        <v>204</v>
      </c>
      <c r="G103" s="973"/>
      <c r="H103" s="582">
        <v>5</v>
      </c>
      <c r="I103" s="695" t="s">
        <v>14</v>
      </c>
      <c r="J103" s="518">
        <v>218.6</v>
      </c>
      <c r="K103" s="513"/>
      <c r="L103" s="544"/>
      <c r="M103" s="975" t="s">
        <v>205</v>
      </c>
      <c r="N103" s="249">
        <v>6</v>
      </c>
      <c r="O103" s="676">
        <v>6</v>
      </c>
      <c r="P103" s="247">
        <v>6</v>
      </c>
    </row>
    <row r="104" spans="1:19" s="13" customFormat="1" ht="16.5" customHeight="1" x14ac:dyDescent="0.2">
      <c r="A104" s="965"/>
      <c r="B104" s="968"/>
      <c r="C104" s="971"/>
      <c r="D104" s="580"/>
      <c r="E104" s="580"/>
      <c r="F104" s="873"/>
      <c r="G104" s="954"/>
      <c r="H104" s="582">
        <v>2</v>
      </c>
      <c r="I104" s="696" t="s">
        <v>14</v>
      </c>
      <c r="J104" s="583"/>
      <c r="K104" s="126">
        <v>65.2</v>
      </c>
      <c r="L104" s="554">
        <v>86.1</v>
      </c>
      <c r="M104" s="976"/>
      <c r="N104" s="222"/>
      <c r="O104" s="47"/>
      <c r="P104" s="579"/>
    </row>
    <row r="105" spans="1:19" s="13" customFormat="1" ht="15.75" customHeight="1" thickBot="1" x14ac:dyDescent="0.25">
      <c r="A105" s="966"/>
      <c r="B105" s="969"/>
      <c r="C105" s="972"/>
      <c r="D105" s="470"/>
      <c r="E105" s="470"/>
      <c r="F105" s="841"/>
      <c r="G105" s="974"/>
      <c r="H105" s="581"/>
      <c r="I105" s="697" t="s">
        <v>15</v>
      </c>
      <c r="J105" s="508">
        <f>SUM(J103:J104)</f>
        <v>218.6</v>
      </c>
      <c r="K105" s="131">
        <f>SUM(K103:K104)</f>
        <v>65.2</v>
      </c>
      <c r="L105" s="131">
        <f>SUM(L103:L104)</f>
        <v>86.1</v>
      </c>
      <c r="M105" s="977"/>
      <c r="N105" s="253"/>
      <c r="O105" s="425"/>
      <c r="P105" s="330"/>
    </row>
    <row r="106" spans="1:19" ht="15" customHeight="1" x14ac:dyDescent="0.2">
      <c r="A106" s="324" t="s">
        <v>16</v>
      </c>
      <c r="B106" s="325" t="s">
        <v>13</v>
      </c>
      <c r="C106" s="326" t="s">
        <v>16</v>
      </c>
      <c r="D106" s="471"/>
      <c r="E106" s="471"/>
      <c r="F106" s="866" t="s">
        <v>145</v>
      </c>
      <c r="G106" s="360" t="s">
        <v>2</v>
      </c>
      <c r="H106" s="327">
        <v>5</v>
      </c>
      <c r="I106" s="417" t="s">
        <v>14</v>
      </c>
      <c r="J106" s="524">
        <v>97</v>
      </c>
      <c r="K106" s="522">
        <f>1290.6-50</f>
        <v>1240.5999999999999</v>
      </c>
      <c r="L106" s="767">
        <f>1633.3-400</f>
        <v>1233.3</v>
      </c>
      <c r="M106" s="418"/>
      <c r="N106" s="328"/>
      <c r="O106" s="361"/>
      <c r="P106" s="362"/>
      <c r="Q106" s="363"/>
    </row>
    <row r="107" spans="1:19" ht="15" customHeight="1" x14ac:dyDescent="0.2">
      <c r="A107" s="317"/>
      <c r="B107" s="303"/>
      <c r="C107" s="304"/>
      <c r="D107" s="472"/>
      <c r="E107" s="472"/>
      <c r="F107" s="867"/>
      <c r="G107" s="360"/>
      <c r="H107" s="293"/>
      <c r="I107" s="503" t="s">
        <v>92</v>
      </c>
      <c r="J107" s="451">
        <f>163.1-60</f>
        <v>103.1</v>
      </c>
      <c r="K107" s="452"/>
      <c r="L107" s="455"/>
      <c r="M107" s="10"/>
      <c r="N107" s="309"/>
      <c r="O107" s="366"/>
      <c r="P107" s="367"/>
      <c r="Q107" s="363"/>
    </row>
    <row r="108" spans="1:19" ht="15" customHeight="1" x14ac:dyDescent="0.2">
      <c r="A108" s="317"/>
      <c r="B108" s="303"/>
      <c r="C108" s="304"/>
      <c r="D108" s="472"/>
      <c r="E108" s="472"/>
      <c r="F108" s="867"/>
      <c r="G108" s="136"/>
      <c r="H108" s="293"/>
      <c r="I108" s="699" t="s">
        <v>94</v>
      </c>
      <c r="J108" s="62">
        <v>619.79999999999995</v>
      </c>
      <c r="K108" s="96">
        <v>399.2</v>
      </c>
      <c r="L108" s="768"/>
      <c r="M108" s="10"/>
      <c r="N108" s="309"/>
      <c r="O108" s="366"/>
      <c r="P108" s="367"/>
      <c r="Q108" s="113"/>
      <c r="R108" s="241"/>
      <c r="S108" s="178"/>
    </row>
    <row r="109" spans="1:19" ht="15" customHeight="1" x14ac:dyDescent="0.2">
      <c r="A109" s="317"/>
      <c r="B109" s="303"/>
      <c r="C109" s="304"/>
      <c r="D109" s="472"/>
      <c r="E109" s="472"/>
      <c r="F109" s="743"/>
      <c r="G109" s="136"/>
      <c r="H109" s="329"/>
      <c r="I109" s="698" t="s">
        <v>17</v>
      </c>
      <c r="J109" s="451">
        <v>54.7</v>
      </c>
      <c r="K109" s="452">
        <v>35.200000000000003</v>
      </c>
      <c r="L109" s="455"/>
      <c r="M109" s="10"/>
      <c r="N109" s="309"/>
      <c r="O109" s="366"/>
      <c r="P109" s="367"/>
      <c r="Q109" s="113"/>
      <c r="R109" s="241"/>
      <c r="S109" s="178"/>
    </row>
    <row r="110" spans="1:19" ht="15" customHeight="1" thickBot="1" x14ac:dyDescent="0.25">
      <c r="A110" s="317"/>
      <c r="B110" s="303"/>
      <c r="C110" s="304"/>
      <c r="D110" s="472"/>
      <c r="E110" s="472"/>
      <c r="F110" s="743"/>
      <c r="G110" s="136"/>
      <c r="H110" s="329"/>
      <c r="I110" s="769" t="s">
        <v>181</v>
      </c>
      <c r="J110" s="770">
        <v>2900</v>
      </c>
      <c r="K110" s="422">
        <v>2900</v>
      </c>
      <c r="L110" s="423">
        <v>2900</v>
      </c>
      <c r="M110" s="10"/>
      <c r="N110" s="309"/>
      <c r="O110" s="366"/>
      <c r="P110" s="367"/>
      <c r="Q110" s="113"/>
      <c r="R110" s="241"/>
      <c r="S110" s="178"/>
    </row>
    <row r="111" spans="1:19" ht="20.25" customHeight="1" x14ac:dyDescent="0.2">
      <c r="A111" s="317"/>
      <c r="B111" s="303"/>
      <c r="C111" s="304"/>
      <c r="D111" s="488" t="s">
        <v>13</v>
      </c>
      <c r="E111" s="488"/>
      <c r="F111" s="840" t="s">
        <v>213</v>
      </c>
      <c r="G111" s="103"/>
      <c r="H111" s="360"/>
      <c r="I111" s="700"/>
      <c r="J111" s="431"/>
      <c r="K111" s="428"/>
      <c r="L111" s="531"/>
      <c r="M111" s="984" t="s">
        <v>96</v>
      </c>
      <c r="N111" s="586">
        <v>5</v>
      </c>
      <c r="O111" s="587">
        <v>2</v>
      </c>
      <c r="P111" s="434"/>
      <c r="Q111" s="457"/>
      <c r="R111" s="457"/>
      <c r="S111" s="178"/>
    </row>
    <row r="112" spans="1:19" ht="20.25" customHeight="1" x14ac:dyDescent="0.2">
      <c r="A112" s="317"/>
      <c r="B112" s="303"/>
      <c r="C112" s="304"/>
      <c r="D112" s="472"/>
      <c r="E112" s="472"/>
      <c r="F112" s="873"/>
      <c r="G112" s="369"/>
      <c r="H112" s="293"/>
      <c r="I112" s="700"/>
      <c r="J112" s="431"/>
      <c r="K112" s="428"/>
      <c r="L112" s="531"/>
      <c r="M112" s="985"/>
      <c r="N112" s="588"/>
      <c r="O112" s="589"/>
      <c r="P112" s="432"/>
      <c r="Q112" s="457"/>
      <c r="R112" s="457"/>
      <c r="S112" s="178"/>
    </row>
    <row r="113" spans="1:19" ht="20.25" customHeight="1" x14ac:dyDescent="0.2">
      <c r="A113" s="317"/>
      <c r="B113" s="303"/>
      <c r="C113" s="304"/>
      <c r="D113" s="472"/>
      <c r="E113" s="472"/>
      <c r="F113" s="873"/>
      <c r="G113" s="369"/>
      <c r="H113" s="293"/>
      <c r="I113" s="700"/>
      <c r="J113" s="431"/>
      <c r="K113" s="428"/>
      <c r="L113" s="531"/>
      <c r="M113" s="986" t="s">
        <v>146</v>
      </c>
      <c r="N113" s="591">
        <v>5</v>
      </c>
      <c r="O113" s="592">
        <v>2</v>
      </c>
      <c r="P113" s="426"/>
      <c r="Q113" s="457"/>
      <c r="R113" s="457"/>
      <c r="S113" s="178"/>
    </row>
    <row r="114" spans="1:19" ht="20.25" customHeight="1" thickBot="1" x14ac:dyDescent="0.25">
      <c r="A114" s="317"/>
      <c r="B114" s="303"/>
      <c r="C114" s="304"/>
      <c r="D114" s="472"/>
      <c r="E114" s="472"/>
      <c r="F114" s="874"/>
      <c r="G114" s="369"/>
      <c r="H114" s="293"/>
      <c r="I114" s="700"/>
      <c r="J114" s="431"/>
      <c r="K114" s="428"/>
      <c r="L114" s="531"/>
      <c r="M114" s="987"/>
      <c r="N114" s="175"/>
      <c r="O114" s="258"/>
      <c r="P114" s="388"/>
      <c r="Q114" s="457"/>
      <c r="R114" s="457"/>
      <c r="S114" s="178"/>
    </row>
    <row r="115" spans="1:19" ht="20.25" customHeight="1" x14ac:dyDescent="0.2">
      <c r="A115" s="317"/>
      <c r="B115" s="303"/>
      <c r="C115" s="304"/>
      <c r="D115" s="488" t="s">
        <v>16</v>
      </c>
      <c r="E115" s="488"/>
      <c r="F115" s="840" t="s">
        <v>171</v>
      </c>
      <c r="G115" s="370"/>
      <c r="H115" s="305"/>
      <c r="I115" s="700"/>
      <c r="J115" s="431"/>
      <c r="K115" s="428"/>
      <c r="L115" s="505"/>
      <c r="M115" s="988" t="s">
        <v>147</v>
      </c>
      <c r="N115" s="593">
        <v>1</v>
      </c>
      <c r="O115" s="594"/>
      <c r="P115" s="595"/>
      <c r="Q115" s="738"/>
      <c r="R115" s="178"/>
      <c r="S115" s="178"/>
    </row>
    <row r="116" spans="1:19" ht="20.25" customHeight="1" thickBot="1" x14ac:dyDescent="0.25">
      <c r="A116" s="317"/>
      <c r="B116" s="303"/>
      <c r="C116" s="304"/>
      <c r="D116" s="472"/>
      <c r="E116" s="472"/>
      <c r="F116" s="873"/>
      <c r="G116" s="370"/>
      <c r="H116" s="305"/>
      <c r="I116" s="700"/>
      <c r="J116" s="431"/>
      <c r="K116" s="428"/>
      <c r="L116" s="505"/>
      <c r="M116" s="989"/>
      <c r="N116" s="596"/>
      <c r="O116" s="597"/>
      <c r="P116" s="598"/>
      <c r="Q116" s="457"/>
      <c r="R116" s="178"/>
      <c r="S116" s="178"/>
    </row>
    <row r="117" spans="1:19" ht="27.75" customHeight="1" x14ac:dyDescent="0.2">
      <c r="A117" s="302"/>
      <c r="B117" s="303"/>
      <c r="C117" s="304"/>
      <c r="D117" s="488" t="s">
        <v>18</v>
      </c>
      <c r="E117" s="488"/>
      <c r="F117" s="840" t="s">
        <v>172</v>
      </c>
      <c r="G117" s="370"/>
      <c r="H117" s="305"/>
      <c r="I117" s="700"/>
      <c r="J117" s="431"/>
      <c r="K117" s="428"/>
      <c r="L117" s="505"/>
      <c r="M117" s="599" t="s">
        <v>214</v>
      </c>
      <c r="N117" s="600"/>
      <c r="O117" s="601"/>
      <c r="P117" s="602"/>
      <c r="Q117" s="457"/>
      <c r="R117" s="178"/>
      <c r="S117" s="178"/>
    </row>
    <row r="118" spans="1:19" ht="15" customHeight="1" thickBot="1" x14ac:dyDescent="0.25">
      <c r="A118" s="302"/>
      <c r="B118" s="303"/>
      <c r="C118" s="304"/>
      <c r="D118" s="489"/>
      <c r="E118" s="489"/>
      <c r="F118" s="874"/>
      <c r="G118" s="370"/>
      <c r="H118" s="305"/>
      <c r="I118" s="773"/>
      <c r="J118" s="774"/>
      <c r="K118" s="775"/>
      <c r="L118" s="776"/>
      <c r="M118" s="701" t="s">
        <v>57</v>
      </c>
      <c r="N118" s="702">
        <v>35</v>
      </c>
      <c r="O118" s="703">
        <v>60</v>
      </c>
      <c r="P118" s="704">
        <v>100</v>
      </c>
      <c r="Q118" s="178"/>
      <c r="R118" s="178"/>
      <c r="S118" s="178"/>
    </row>
    <row r="119" spans="1:19" ht="27.75" customHeight="1" thickBot="1" x14ac:dyDescent="0.25">
      <c r="A119" s="302"/>
      <c r="B119" s="303"/>
      <c r="C119" s="304"/>
      <c r="D119" s="472" t="s">
        <v>20</v>
      </c>
      <c r="E119" s="472"/>
      <c r="F119" s="819" t="s">
        <v>148</v>
      </c>
      <c r="G119" s="370"/>
      <c r="H119" s="305"/>
      <c r="I119" s="700"/>
      <c r="J119" s="431"/>
      <c r="K119" s="428"/>
      <c r="L119" s="505"/>
      <c r="M119" s="604" t="s">
        <v>51</v>
      </c>
      <c r="N119" s="605"/>
      <c r="O119" s="606">
        <v>1</v>
      </c>
      <c r="P119" s="598"/>
      <c r="Q119" s="736"/>
    </row>
    <row r="120" spans="1:19" ht="21" customHeight="1" x14ac:dyDescent="0.2">
      <c r="A120" s="302"/>
      <c r="B120" s="303"/>
      <c r="C120" s="304"/>
      <c r="D120" s="488" t="s">
        <v>21</v>
      </c>
      <c r="E120" s="488"/>
      <c r="F120" s="840" t="s">
        <v>179</v>
      </c>
      <c r="G120" s="370"/>
      <c r="H120" s="305"/>
      <c r="I120" s="700"/>
      <c r="J120" s="431"/>
      <c r="K120" s="705"/>
      <c r="L120" s="706"/>
      <c r="M120" s="984" t="s">
        <v>255</v>
      </c>
      <c r="N120" s="610">
        <v>100</v>
      </c>
      <c r="O120" s="587"/>
      <c r="P120" s="585"/>
      <c r="Q120" s="457"/>
      <c r="R120" s="178"/>
      <c r="S120" s="178"/>
    </row>
    <row r="121" spans="1:19" ht="21" customHeight="1" thickBot="1" x14ac:dyDescent="0.25">
      <c r="A121" s="302"/>
      <c r="B121" s="303"/>
      <c r="C121" s="304"/>
      <c r="D121" s="472"/>
      <c r="E121" s="472"/>
      <c r="F121" s="873"/>
      <c r="G121" s="370"/>
      <c r="H121" s="305"/>
      <c r="I121" s="700"/>
      <c r="J121" s="431"/>
      <c r="K121" s="705"/>
      <c r="L121" s="706"/>
      <c r="M121" s="992"/>
      <c r="N121" s="611"/>
      <c r="O121" s="592"/>
      <c r="P121" s="590"/>
      <c r="Q121" s="457"/>
      <c r="R121" s="178"/>
      <c r="S121" s="178"/>
    </row>
    <row r="122" spans="1:19" s="178" customFormat="1" ht="24.75" customHeight="1" x14ac:dyDescent="0.2">
      <c r="A122" s="302"/>
      <c r="B122" s="303"/>
      <c r="C122" s="389"/>
      <c r="D122" s="569" t="s">
        <v>91</v>
      </c>
      <c r="E122" s="566"/>
      <c r="F122" s="877" t="s">
        <v>246</v>
      </c>
      <c r="G122" s="567"/>
      <c r="H122" s="347">
        <v>6</v>
      </c>
      <c r="I122" s="781" t="s">
        <v>14</v>
      </c>
      <c r="J122" s="782">
        <v>1166.7</v>
      </c>
      <c r="K122" s="783">
        <v>1620</v>
      </c>
      <c r="L122" s="232">
        <v>1460</v>
      </c>
      <c r="M122" s="568" t="s">
        <v>56</v>
      </c>
      <c r="N122" s="204">
        <v>1</v>
      </c>
      <c r="O122" s="565"/>
      <c r="P122" s="395"/>
      <c r="Q122" s="113"/>
      <c r="R122" s="113"/>
      <c r="S122" s="113"/>
    </row>
    <row r="123" spans="1:19" s="178" customFormat="1" ht="18" customHeight="1" x14ac:dyDescent="0.2">
      <c r="A123" s="302"/>
      <c r="B123" s="303"/>
      <c r="C123" s="389"/>
      <c r="D123" s="483"/>
      <c r="E123" s="240"/>
      <c r="F123" s="873"/>
      <c r="G123" s="564"/>
      <c r="H123" s="305"/>
      <c r="I123" s="760" t="s">
        <v>92</v>
      </c>
      <c r="J123" s="208">
        <v>130</v>
      </c>
      <c r="K123" s="224"/>
      <c r="L123" s="531"/>
      <c r="M123" s="658" t="s">
        <v>106</v>
      </c>
      <c r="N123" s="76"/>
      <c r="O123" s="230"/>
      <c r="P123" s="227">
        <v>100</v>
      </c>
      <c r="Q123" s="241"/>
    </row>
    <row r="124" spans="1:19" ht="36.75" customHeight="1" x14ac:dyDescent="0.2">
      <c r="A124" s="302"/>
      <c r="B124" s="303"/>
      <c r="C124" s="300"/>
      <c r="D124" s="487" t="s">
        <v>219</v>
      </c>
      <c r="E124" s="492"/>
      <c r="F124" s="840" t="s">
        <v>239</v>
      </c>
      <c r="G124" s="381"/>
      <c r="H124" s="284"/>
      <c r="I124" s="760"/>
      <c r="J124" s="152"/>
      <c r="K124" s="224"/>
      <c r="L124" s="777"/>
      <c r="M124" s="159" t="s">
        <v>175</v>
      </c>
      <c r="N124" s="69">
        <v>3</v>
      </c>
      <c r="O124" s="739">
        <v>3</v>
      </c>
      <c r="P124" s="223">
        <v>2</v>
      </c>
      <c r="Q124" s="563"/>
      <c r="R124" s="363"/>
    </row>
    <row r="125" spans="1:19" ht="44.25" customHeight="1" x14ac:dyDescent="0.2">
      <c r="A125" s="302"/>
      <c r="B125" s="303"/>
      <c r="C125" s="300"/>
      <c r="D125" s="486"/>
      <c r="E125" s="493"/>
      <c r="F125" s="874"/>
      <c r="G125" s="381"/>
      <c r="H125" s="284"/>
      <c r="I125" s="762"/>
      <c r="J125" s="778"/>
      <c r="K125" s="779"/>
      <c r="L125" s="780"/>
      <c r="M125" s="167" t="s">
        <v>162</v>
      </c>
      <c r="N125" s="101">
        <v>1</v>
      </c>
      <c r="O125" s="44">
        <v>1</v>
      </c>
      <c r="P125" s="573"/>
      <c r="Q125" s="363"/>
      <c r="R125" s="363"/>
    </row>
    <row r="126" spans="1:19" ht="30.75" customHeight="1" x14ac:dyDescent="0.2">
      <c r="A126" s="317"/>
      <c r="B126" s="303"/>
      <c r="C126" s="374"/>
      <c r="D126" s="482" t="s">
        <v>220</v>
      </c>
      <c r="E126" s="479"/>
      <c r="F126" s="867" t="s">
        <v>173</v>
      </c>
      <c r="G126" s="305"/>
      <c r="H126" s="305"/>
      <c r="I126" s="758"/>
      <c r="J126" s="214"/>
      <c r="K126" s="113"/>
      <c r="L126" s="531"/>
      <c r="M126" s="146" t="s">
        <v>88</v>
      </c>
      <c r="N126" s="502"/>
      <c r="O126" s="574"/>
      <c r="P126" s="575" t="s">
        <v>67</v>
      </c>
    </row>
    <row r="127" spans="1:19" ht="35.25" customHeight="1" x14ac:dyDescent="0.2">
      <c r="A127" s="317"/>
      <c r="B127" s="303"/>
      <c r="C127" s="374"/>
      <c r="D127" s="482"/>
      <c r="E127" s="479"/>
      <c r="F127" s="990"/>
      <c r="G127" s="305"/>
      <c r="H127" s="305"/>
      <c r="I127" s="758"/>
      <c r="J127" s="752"/>
      <c r="K127" s="113"/>
      <c r="L127" s="531"/>
      <c r="M127" s="724"/>
      <c r="N127" s="725"/>
      <c r="O127" s="726"/>
      <c r="P127" s="727"/>
    </row>
    <row r="128" spans="1:19" ht="16.5" customHeight="1" x14ac:dyDescent="0.2">
      <c r="A128" s="317"/>
      <c r="B128" s="303"/>
      <c r="C128" s="288"/>
      <c r="D128" s="488" t="s">
        <v>4</v>
      </c>
      <c r="E128" s="488"/>
      <c r="F128" s="875" t="s">
        <v>149</v>
      </c>
      <c r="G128" s="291"/>
      <c r="H128" s="291"/>
      <c r="I128" s="760"/>
      <c r="J128" s="208"/>
      <c r="K128" s="199"/>
      <c r="L128" s="532"/>
      <c r="M128" s="868" t="s">
        <v>125</v>
      </c>
      <c r="N128" s="181">
        <v>50</v>
      </c>
      <c r="O128" s="709">
        <v>100</v>
      </c>
      <c r="P128" s="710"/>
      <c r="Q128" s="273"/>
    </row>
    <row r="129" spans="1:19" ht="16.5" customHeight="1" x14ac:dyDescent="0.2">
      <c r="A129" s="317"/>
      <c r="B129" s="303"/>
      <c r="C129" s="288"/>
      <c r="D129" s="472"/>
      <c r="E129" s="472"/>
      <c r="F129" s="839"/>
      <c r="G129" s="291"/>
      <c r="H129" s="291"/>
      <c r="I129" s="760"/>
      <c r="J129" s="208"/>
      <c r="K129" s="199"/>
      <c r="L129" s="532"/>
      <c r="M129" s="991"/>
      <c r="N129" s="189"/>
      <c r="O129" s="728"/>
      <c r="P129" s="729"/>
      <c r="Q129" s="273"/>
    </row>
    <row r="130" spans="1:19" ht="13.5" customHeight="1" thickBot="1" x14ac:dyDescent="0.25">
      <c r="A130" s="375"/>
      <c r="B130" s="332"/>
      <c r="C130" s="376"/>
      <c r="D130" s="481"/>
      <c r="E130" s="481"/>
      <c r="F130" s="876"/>
      <c r="G130" s="870" t="s">
        <v>15</v>
      </c>
      <c r="H130" s="871"/>
      <c r="I130" s="872"/>
      <c r="J130" s="508">
        <f>SUM(J106:J129)</f>
        <v>5071.3</v>
      </c>
      <c r="K130" s="131">
        <f>SUM(K106:K129)</f>
        <v>6195</v>
      </c>
      <c r="L130" s="218">
        <f>SUM(L106:L129)</f>
        <v>5593.3</v>
      </c>
      <c r="M130" s="869"/>
      <c r="N130" s="377"/>
      <c r="O130" s="378"/>
      <c r="P130" s="379"/>
    </row>
    <row r="131" spans="1:19" ht="16.5" customHeight="1" x14ac:dyDescent="0.2">
      <c r="A131" s="324" t="s">
        <v>16</v>
      </c>
      <c r="B131" s="325" t="s">
        <v>13</v>
      </c>
      <c r="C131" s="279" t="s">
        <v>18</v>
      </c>
      <c r="D131" s="471"/>
      <c r="E131" s="471"/>
      <c r="F131" s="838" t="s">
        <v>150</v>
      </c>
      <c r="G131" s="142" t="s">
        <v>2</v>
      </c>
      <c r="H131" s="380">
        <v>5</v>
      </c>
      <c r="I131" s="673" t="s">
        <v>14</v>
      </c>
      <c r="J131" s="784">
        <v>56.3</v>
      </c>
      <c r="K131" s="785">
        <f>361.3+50-50</f>
        <v>361.3</v>
      </c>
      <c r="L131" s="788">
        <f>400-300</f>
        <v>100</v>
      </c>
      <c r="M131" s="239"/>
      <c r="N131" s="328"/>
      <c r="O131" s="361"/>
      <c r="P131" s="362"/>
      <c r="Q131" s="363"/>
      <c r="R131" s="363"/>
    </row>
    <row r="132" spans="1:19" ht="16.5" customHeight="1" x14ac:dyDescent="0.2">
      <c r="A132" s="317"/>
      <c r="B132" s="303"/>
      <c r="C132" s="288"/>
      <c r="D132" s="472"/>
      <c r="E132" s="472"/>
      <c r="F132" s="839"/>
      <c r="G132" s="151"/>
      <c r="H132" s="381"/>
      <c r="I132" s="707" t="s">
        <v>92</v>
      </c>
      <c r="J132" s="78">
        <f>35.8+60</f>
        <v>95.8</v>
      </c>
      <c r="K132" s="97"/>
      <c r="L132" s="106"/>
      <c r="M132" s="740"/>
      <c r="N132" s="309"/>
      <c r="O132" s="366"/>
      <c r="P132" s="367"/>
      <c r="Q132" s="363"/>
      <c r="R132" s="363"/>
    </row>
    <row r="133" spans="1:19" ht="16.5" customHeight="1" x14ac:dyDescent="0.2">
      <c r="A133" s="317"/>
      <c r="B133" s="303"/>
      <c r="C133" s="288"/>
      <c r="D133" s="472"/>
      <c r="E133" s="472"/>
      <c r="F133" s="839"/>
      <c r="G133" s="151"/>
      <c r="H133" s="381"/>
      <c r="I133" s="691" t="s">
        <v>181</v>
      </c>
      <c r="J133" s="163">
        <v>176.6</v>
      </c>
      <c r="K133" s="200">
        <v>1309</v>
      </c>
      <c r="L133" s="550">
        <v>922.8</v>
      </c>
      <c r="M133" s="640"/>
      <c r="N133" s="309"/>
      <c r="O133" s="366"/>
      <c r="P133" s="367"/>
    </row>
    <row r="134" spans="1:19" ht="16.5" customHeight="1" x14ac:dyDescent="0.2">
      <c r="A134" s="317"/>
      <c r="B134" s="303"/>
      <c r="C134" s="288"/>
      <c r="D134" s="472"/>
      <c r="E134" s="472"/>
      <c r="F134" s="741"/>
      <c r="G134" s="151"/>
      <c r="H134" s="381"/>
      <c r="I134" s="791" t="s">
        <v>94</v>
      </c>
      <c r="J134" s="792">
        <v>90</v>
      </c>
      <c r="K134" s="793">
        <v>789.1</v>
      </c>
      <c r="L134" s="202"/>
      <c r="M134" s="740"/>
      <c r="N134" s="309"/>
      <c r="O134" s="789"/>
      <c r="P134" s="367"/>
    </row>
    <row r="135" spans="1:19" ht="29.25" customHeight="1" x14ac:dyDescent="0.2">
      <c r="A135" s="317"/>
      <c r="B135" s="303"/>
      <c r="C135" s="304"/>
      <c r="D135" s="488" t="s">
        <v>13</v>
      </c>
      <c r="E135" s="488"/>
      <c r="F135" s="878" t="s">
        <v>259</v>
      </c>
      <c r="G135" s="103"/>
      <c r="H135" s="360"/>
      <c r="I135" s="700"/>
      <c r="J135" s="431"/>
      <c r="K135" s="428"/>
      <c r="L135" s="505"/>
      <c r="M135" s="658" t="s">
        <v>51</v>
      </c>
      <c r="N135" s="76">
        <v>1</v>
      </c>
      <c r="O135" s="230"/>
      <c r="P135" s="227"/>
      <c r="Q135" s="457"/>
      <c r="R135" s="457"/>
      <c r="S135" s="178"/>
    </row>
    <row r="136" spans="1:19" ht="28.5" customHeight="1" x14ac:dyDescent="0.2">
      <c r="A136" s="317"/>
      <c r="B136" s="303"/>
      <c r="C136" s="304"/>
      <c r="D136" s="489"/>
      <c r="E136" s="489"/>
      <c r="F136" s="990"/>
      <c r="G136" s="103"/>
      <c r="H136" s="360"/>
      <c r="I136" s="700"/>
      <c r="J136" s="431"/>
      <c r="K136" s="428"/>
      <c r="L136" s="505"/>
      <c r="M136" s="658" t="s">
        <v>88</v>
      </c>
      <c r="N136" s="76"/>
      <c r="O136" s="230"/>
      <c r="P136" s="227">
        <v>35</v>
      </c>
      <c r="Q136" s="457"/>
      <c r="R136" s="457"/>
      <c r="S136" s="178"/>
    </row>
    <row r="137" spans="1:19" ht="16.5" customHeight="1" x14ac:dyDescent="0.2">
      <c r="A137" s="317"/>
      <c r="B137" s="303"/>
      <c r="C137" s="288"/>
      <c r="D137" s="488" t="s">
        <v>13</v>
      </c>
      <c r="E137" s="488"/>
      <c r="F137" s="840" t="s">
        <v>234</v>
      </c>
      <c r="G137" s="117"/>
      <c r="H137" s="291"/>
      <c r="I137" s="708"/>
      <c r="J137" s="795"/>
      <c r="K137" s="796"/>
      <c r="L137" s="706"/>
      <c r="M137" s="995" t="s">
        <v>51</v>
      </c>
      <c r="N137" s="612">
        <v>1</v>
      </c>
      <c r="O137" s="613"/>
      <c r="P137" s="223"/>
    </row>
    <row r="138" spans="1:19" ht="15.75" customHeight="1" x14ac:dyDescent="0.2">
      <c r="A138" s="317"/>
      <c r="B138" s="303"/>
      <c r="C138" s="288"/>
      <c r="D138" s="472"/>
      <c r="E138" s="472"/>
      <c r="F138" s="873"/>
      <c r="G138" s="117"/>
      <c r="H138" s="291"/>
      <c r="I138" s="708"/>
      <c r="J138" s="431"/>
      <c r="K138" s="797"/>
      <c r="L138" s="505"/>
      <c r="M138" s="996"/>
      <c r="N138" s="614"/>
      <c r="O138" s="615"/>
      <c r="P138" s="102"/>
    </row>
    <row r="139" spans="1:19" ht="15.75" customHeight="1" x14ac:dyDescent="0.2">
      <c r="A139" s="317"/>
      <c r="B139" s="303"/>
      <c r="C139" s="288"/>
      <c r="D139" s="472"/>
      <c r="E139" s="472"/>
      <c r="F139" s="873"/>
      <c r="G139" s="117"/>
      <c r="H139" s="291"/>
      <c r="I139" s="708"/>
      <c r="J139" s="431"/>
      <c r="K139" s="428"/>
      <c r="L139" s="505"/>
      <c r="M139" s="711" t="s">
        <v>107</v>
      </c>
      <c r="N139" s="712">
        <v>15</v>
      </c>
      <c r="O139" s="713">
        <v>100</v>
      </c>
      <c r="P139" s="573"/>
    </row>
    <row r="140" spans="1:19" ht="26.25" customHeight="1" x14ac:dyDescent="0.2">
      <c r="A140" s="317"/>
      <c r="B140" s="303"/>
      <c r="C140" s="304"/>
      <c r="D140" s="472" t="s">
        <v>16</v>
      </c>
      <c r="E140" s="472"/>
      <c r="F140" s="186" t="s">
        <v>241</v>
      </c>
      <c r="G140" s="117"/>
      <c r="H140" s="291"/>
      <c r="I140" s="708"/>
      <c r="J140" s="431"/>
      <c r="K140" s="428"/>
      <c r="L140" s="505"/>
      <c r="M140" s="616" t="s">
        <v>51</v>
      </c>
      <c r="N140" s="617">
        <v>2</v>
      </c>
      <c r="O140" s="618">
        <v>5</v>
      </c>
      <c r="P140" s="619"/>
      <c r="R140" s="75"/>
      <c r="S140" s="75"/>
    </row>
    <row r="141" spans="1:19" ht="26.25" customHeight="1" x14ac:dyDescent="0.2">
      <c r="A141" s="317"/>
      <c r="B141" s="303"/>
      <c r="C141" s="304"/>
      <c r="D141" s="472"/>
      <c r="E141" s="472"/>
      <c r="F141" s="873" t="s">
        <v>247</v>
      </c>
      <c r="G141" s="117"/>
      <c r="H141" s="47"/>
      <c r="I141" s="708"/>
      <c r="J141" s="431"/>
      <c r="K141" s="428"/>
      <c r="L141" s="505"/>
      <c r="M141" s="787" t="s">
        <v>58</v>
      </c>
      <c r="N141" s="730"/>
      <c r="O141" s="731">
        <v>10</v>
      </c>
      <c r="P141" s="732">
        <v>30</v>
      </c>
      <c r="R141" s="75"/>
      <c r="S141" s="75"/>
    </row>
    <row r="142" spans="1:19" ht="26.25" customHeight="1" x14ac:dyDescent="0.2">
      <c r="A142" s="302"/>
      <c r="B142" s="303"/>
      <c r="C142" s="304"/>
      <c r="D142" s="472"/>
      <c r="E142" s="472"/>
      <c r="F142" s="874"/>
      <c r="G142" s="117"/>
      <c r="H142" s="47"/>
      <c r="I142" s="708"/>
      <c r="J142" s="431"/>
      <c r="K142" s="428"/>
      <c r="L142" s="505"/>
      <c r="M142" s="620"/>
      <c r="N142" s="603"/>
      <c r="O142" s="597"/>
      <c r="P142" s="621"/>
      <c r="R142" s="75"/>
      <c r="S142" s="75"/>
    </row>
    <row r="143" spans="1:19" ht="15.75" customHeight="1" x14ac:dyDescent="0.2">
      <c r="A143" s="317"/>
      <c r="B143" s="303"/>
      <c r="C143" s="304"/>
      <c r="D143" s="488" t="s">
        <v>18</v>
      </c>
      <c r="E143" s="488"/>
      <c r="F143" s="853" t="s">
        <v>151</v>
      </c>
      <c r="G143" s="369"/>
      <c r="H143" s="293"/>
      <c r="I143" s="708"/>
      <c r="J143" s="431"/>
      <c r="K143" s="428"/>
      <c r="L143" s="505"/>
      <c r="M143" s="993" t="s">
        <v>56</v>
      </c>
      <c r="N143" s="622">
        <v>1</v>
      </c>
      <c r="O143" s="609"/>
      <c r="P143" s="623"/>
      <c r="Q143" s="382"/>
    </row>
    <row r="144" spans="1:19" ht="15.75" customHeight="1" x14ac:dyDescent="0.2">
      <c r="A144" s="302"/>
      <c r="B144" s="303"/>
      <c r="C144" s="383"/>
      <c r="D144" s="472"/>
      <c r="E144" s="472"/>
      <c r="F144" s="861"/>
      <c r="G144" s="369"/>
      <c r="H144" s="293"/>
      <c r="I144" s="708"/>
      <c r="J144" s="431"/>
      <c r="K144" s="428"/>
      <c r="L144" s="505"/>
      <c r="M144" s="994"/>
      <c r="N144" s="624"/>
      <c r="O144" s="592"/>
      <c r="P144" s="625"/>
      <c r="Q144" s="382"/>
    </row>
    <row r="145" spans="1:20" ht="15.75" customHeight="1" x14ac:dyDescent="0.2">
      <c r="A145" s="302"/>
      <c r="B145" s="303"/>
      <c r="C145" s="383"/>
      <c r="D145" s="472"/>
      <c r="E145" s="472"/>
      <c r="F145" s="861"/>
      <c r="G145" s="384"/>
      <c r="H145" s="385"/>
      <c r="I145" s="708"/>
      <c r="J145" s="509"/>
      <c r="K145" s="510"/>
      <c r="L145" s="511"/>
      <c r="M145" s="997" t="s">
        <v>72</v>
      </c>
      <c r="N145" s="820"/>
      <c r="O145" s="731"/>
      <c r="P145" s="821">
        <v>100</v>
      </c>
    </row>
    <row r="146" spans="1:20" ht="13.5" customHeight="1" thickBot="1" x14ac:dyDescent="0.25">
      <c r="A146" s="375"/>
      <c r="B146" s="332"/>
      <c r="C146" s="333"/>
      <c r="D146" s="481"/>
      <c r="E146" s="481"/>
      <c r="F146" s="655"/>
      <c r="G146" s="863" t="s">
        <v>15</v>
      </c>
      <c r="H146" s="864"/>
      <c r="I146" s="865"/>
      <c r="J146" s="55">
        <f>SUM(J131:J145)</f>
        <v>418.7</v>
      </c>
      <c r="K146" s="786">
        <f t="shared" ref="K146" si="5">SUM(K131:K145)</f>
        <v>2459.4</v>
      </c>
      <c r="L146" s="346">
        <f>SUM(L131:L145)</f>
        <v>1022.8</v>
      </c>
      <c r="M146" s="998"/>
      <c r="N146" s="175"/>
      <c r="O146" s="258"/>
      <c r="P146" s="388"/>
      <c r="Q146" s="363"/>
      <c r="R146" s="363"/>
      <c r="S146" s="85"/>
      <c r="T146" s="862"/>
    </row>
    <row r="147" spans="1:20" ht="15.75" customHeight="1" x14ac:dyDescent="0.2">
      <c r="A147" s="324" t="s">
        <v>16</v>
      </c>
      <c r="B147" s="325" t="s">
        <v>13</v>
      </c>
      <c r="C147" s="326" t="s">
        <v>20</v>
      </c>
      <c r="D147" s="471"/>
      <c r="E147" s="471"/>
      <c r="F147" s="866" t="s">
        <v>152</v>
      </c>
      <c r="G147" s="19" t="s">
        <v>2</v>
      </c>
      <c r="H147" s="387">
        <v>5</v>
      </c>
      <c r="I147" s="674" t="s">
        <v>14</v>
      </c>
      <c r="J147" s="429">
        <f>225.9-45.1</f>
        <v>180.8</v>
      </c>
      <c r="K147" s="716">
        <f>45.1+6</f>
        <v>51.1</v>
      </c>
      <c r="L147" s="535"/>
      <c r="M147" s="436"/>
      <c r="N147" s="328"/>
      <c r="O147" s="361"/>
      <c r="P147" s="362"/>
      <c r="R147" s="85"/>
      <c r="S147" s="85"/>
      <c r="T147" s="862"/>
    </row>
    <row r="148" spans="1:20" ht="15.75" customHeight="1" x14ac:dyDescent="0.2">
      <c r="A148" s="317"/>
      <c r="B148" s="303"/>
      <c r="C148" s="304"/>
      <c r="D148" s="472"/>
      <c r="E148" s="472"/>
      <c r="F148" s="867"/>
      <c r="G148" s="187"/>
      <c r="H148" s="360"/>
      <c r="I148" s="714" t="s">
        <v>94</v>
      </c>
      <c r="J148" s="429">
        <f>531.5-106.3</f>
        <v>425.2</v>
      </c>
      <c r="K148" s="716">
        <v>106.3</v>
      </c>
      <c r="L148" s="799"/>
      <c r="M148" s="437"/>
      <c r="N148" s="309"/>
      <c r="O148" s="366"/>
      <c r="P148" s="367"/>
      <c r="R148" s="664"/>
      <c r="S148" s="664"/>
      <c r="T148" s="664"/>
    </row>
    <row r="149" spans="1:20" ht="15.75" customHeight="1" x14ac:dyDescent="0.2">
      <c r="A149" s="317"/>
      <c r="B149" s="303"/>
      <c r="C149" s="304"/>
      <c r="D149" s="472"/>
      <c r="E149" s="472"/>
      <c r="F149" s="743"/>
      <c r="G149" s="187"/>
      <c r="H149" s="360"/>
      <c r="I149" s="791" t="s">
        <v>181</v>
      </c>
      <c r="J149" s="798"/>
      <c r="K149" s="430">
        <f>697-6</f>
        <v>691</v>
      </c>
      <c r="L149" s="433">
        <f>1255.8-178.6</f>
        <v>1077.2</v>
      </c>
      <c r="M149" s="437"/>
      <c r="N149" s="309"/>
      <c r="O149" s="366"/>
      <c r="P149" s="367"/>
      <c r="R149" s="744"/>
      <c r="S149" s="744"/>
      <c r="T149" s="744"/>
    </row>
    <row r="150" spans="1:20" ht="15.75" customHeight="1" x14ac:dyDescent="0.2">
      <c r="A150" s="317"/>
      <c r="B150" s="303"/>
      <c r="C150" s="304"/>
      <c r="D150" s="488" t="s">
        <v>13</v>
      </c>
      <c r="E150" s="488"/>
      <c r="F150" s="853" t="s">
        <v>153</v>
      </c>
      <c r="G150" s="369"/>
      <c r="H150" s="293"/>
      <c r="I150" s="715"/>
      <c r="J150" s="431"/>
      <c r="K150" s="797"/>
      <c r="L150" s="505"/>
      <c r="M150" s="626" t="s">
        <v>87</v>
      </c>
      <c r="N150" s="608">
        <v>100</v>
      </c>
      <c r="O150" s="230"/>
      <c r="P150" s="227"/>
      <c r="R150" s="664"/>
      <c r="S150" s="664"/>
      <c r="T150" s="664"/>
    </row>
    <row r="151" spans="1:20" ht="41.25" customHeight="1" x14ac:dyDescent="0.2">
      <c r="A151" s="302"/>
      <c r="B151" s="303"/>
      <c r="C151" s="383"/>
      <c r="D151" s="472"/>
      <c r="E151" s="472"/>
      <c r="F151" s="861"/>
      <c r="G151" s="369"/>
      <c r="H151" s="293"/>
      <c r="I151" s="715"/>
      <c r="J151" s="431"/>
      <c r="K151" s="797"/>
      <c r="L151" s="505"/>
      <c r="M151" s="627" t="s">
        <v>105</v>
      </c>
      <c r="N151" s="628">
        <v>100</v>
      </c>
      <c r="O151" s="230"/>
      <c r="P151" s="227"/>
      <c r="R151" s="664"/>
      <c r="S151" s="664"/>
      <c r="T151" s="664"/>
    </row>
    <row r="152" spans="1:20" ht="15.75" customHeight="1" x14ac:dyDescent="0.2">
      <c r="A152" s="317"/>
      <c r="B152" s="303"/>
      <c r="C152" s="304"/>
      <c r="D152" s="488" t="s">
        <v>16</v>
      </c>
      <c r="E152" s="488"/>
      <c r="F152" s="853" t="s">
        <v>154</v>
      </c>
      <c r="G152" s="369"/>
      <c r="H152" s="293"/>
      <c r="I152" s="715"/>
      <c r="J152" s="431"/>
      <c r="K152" s="428"/>
      <c r="L152" s="505"/>
      <c r="M152" s="1003" t="s">
        <v>88</v>
      </c>
      <c r="N152" s="608"/>
      <c r="O152" s="609">
        <v>35</v>
      </c>
      <c r="P152" s="607">
        <v>100</v>
      </c>
      <c r="R152" s="664"/>
      <c r="S152" s="664"/>
      <c r="T152" s="664"/>
    </row>
    <row r="153" spans="1:20" ht="15.75" customHeight="1" x14ac:dyDescent="0.2">
      <c r="A153" s="302"/>
      <c r="B153" s="303"/>
      <c r="C153" s="383"/>
      <c r="D153" s="472"/>
      <c r="E153" s="472"/>
      <c r="F153" s="861"/>
      <c r="G153" s="369"/>
      <c r="H153" s="293"/>
      <c r="I153" s="790"/>
      <c r="J153" s="771"/>
      <c r="K153" s="772"/>
      <c r="L153" s="794"/>
      <c r="M153" s="989"/>
      <c r="N153" s="591"/>
      <c r="O153" s="592"/>
      <c r="P153" s="629"/>
      <c r="R153" s="664"/>
      <c r="S153" s="664"/>
      <c r="T153" s="664"/>
    </row>
    <row r="154" spans="1:20" ht="15.75" customHeight="1" thickBot="1" x14ac:dyDescent="0.25">
      <c r="A154" s="335"/>
      <c r="B154" s="332"/>
      <c r="C154" s="333"/>
      <c r="D154" s="481"/>
      <c r="E154" s="481"/>
      <c r="F154" s="847"/>
      <c r="G154" s="863" t="s">
        <v>49</v>
      </c>
      <c r="H154" s="864"/>
      <c r="I154" s="1002"/>
      <c r="J154" s="55">
        <f>SUM(J147:J153)</f>
        <v>606</v>
      </c>
      <c r="K154" s="91">
        <f t="shared" ref="K154:L154" si="6">SUM(K147:K153)</f>
        <v>848.4</v>
      </c>
      <c r="L154" s="217">
        <f t="shared" si="6"/>
        <v>1077.2</v>
      </c>
      <c r="M154" s="998"/>
      <c r="N154" s="175"/>
      <c r="O154" s="258"/>
      <c r="P154" s="61"/>
      <c r="Q154" s="363"/>
      <c r="R154" s="363"/>
      <c r="S154" s="85"/>
      <c r="T154" s="862"/>
    </row>
    <row r="155" spans="1:20" ht="29.25" customHeight="1" x14ac:dyDescent="0.2">
      <c r="A155" s="324" t="s">
        <v>16</v>
      </c>
      <c r="B155" s="325" t="s">
        <v>13</v>
      </c>
      <c r="C155" s="326" t="s">
        <v>21</v>
      </c>
      <c r="D155" s="471"/>
      <c r="E155" s="471"/>
      <c r="F155" s="662" t="s">
        <v>89</v>
      </c>
      <c r="G155" s="112"/>
      <c r="H155" s="347">
        <v>2</v>
      </c>
      <c r="I155" s="418" t="s">
        <v>14</v>
      </c>
      <c r="J155" s="533">
        <v>332.3</v>
      </c>
      <c r="K155" s="534">
        <v>293.5</v>
      </c>
      <c r="L155" s="535">
        <v>330.1</v>
      </c>
      <c r="M155" s="675"/>
      <c r="N155" s="328"/>
      <c r="O155" s="361"/>
      <c r="P155" s="362"/>
      <c r="R155" s="85"/>
      <c r="S155" s="85"/>
      <c r="T155" s="862"/>
    </row>
    <row r="156" spans="1:20" ht="21" customHeight="1" x14ac:dyDescent="0.2">
      <c r="A156" s="317"/>
      <c r="B156" s="303"/>
      <c r="C156" s="300"/>
      <c r="D156" s="487" t="s">
        <v>13</v>
      </c>
      <c r="E156" s="488"/>
      <c r="F156" s="853" t="s">
        <v>208</v>
      </c>
      <c r="G156" s="143"/>
      <c r="H156" s="305"/>
      <c r="I156" s="800"/>
      <c r="J156" s="221"/>
      <c r="K156" s="215"/>
      <c r="L156" s="29"/>
      <c r="M156" s="658" t="s">
        <v>108</v>
      </c>
      <c r="N156" s="21">
        <v>7</v>
      </c>
      <c r="O156" s="504">
        <v>12</v>
      </c>
      <c r="P156" s="15">
        <v>12</v>
      </c>
    </row>
    <row r="157" spans="1:20" ht="21" customHeight="1" x14ac:dyDescent="0.2">
      <c r="A157" s="317"/>
      <c r="B157" s="303"/>
      <c r="C157" s="300"/>
      <c r="D157" s="486"/>
      <c r="E157" s="489"/>
      <c r="F157" s="854"/>
      <c r="G157" s="143"/>
      <c r="H157" s="305"/>
      <c r="I157" s="754"/>
      <c r="J157" s="752"/>
      <c r="K157" s="113"/>
      <c r="L157" s="531"/>
      <c r="M157" s="43"/>
      <c r="N157" s="77"/>
      <c r="O157" s="42"/>
      <c r="P157" s="229"/>
    </row>
    <row r="158" spans="1:20" ht="30" customHeight="1" x14ac:dyDescent="0.2">
      <c r="A158" s="302"/>
      <c r="B158" s="303"/>
      <c r="C158" s="389"/>
      <c r="D158" s="496" t="s">
        <v>16</v>
      </c>
      <c r="E158" s="496"/>
      <c r="F158" s="649" t="s">
        <v>121</v>
      </c>
      <c r="G158" s="153"/>
      <c r="H158" s="305"/>
      <c r="I158" s="578"/>
      <c r="J158" s="221"/>
      <c r="K158" s="742"/>
      <c r="L158" s="30"/>
      <c r="M158" s="675" t="s">
        <v>108</v>
      </c>
      <c r="N158" s="7">
        <v>22</v>
      </c>
      <c r="O158" s="196">
        <v>22</v>
      </c>
      <c r="P158" s="26">
        <v>22</v>
      </c>
    </row>
    <row r="159" spans="1:20" s="13" customFormat="1" ht="18.75" customHeight="1" x14ac:dyDescent="0.2">
      <c r="A159" s="689"/>
      <c r="B159" s="667"/>
      <c r="C159" s="74"/>
      <c r="D159" s="484" t="s">
        <v>18</v>
      </c>
      <c r="E159" s="484"/>
      <c r="F159" s="853" t="s">
        <v>250</v>
      </c>
      <c r="G159" s="153"/>
      <c r="H159" s="688"/>
      <c r="I159" s="999"/>
      <c r="J159" s="1000"/>
      <c r="K159" s="885"/>
      <c r="L159" s="1001"/>
      <c r="M159" s="132" t="s">
        <v>206</v>
      </c>
      <c r="N159" s="20">
        <v>685</v>
      </c>
      <c r="O159" s="48"/>
      <c r="P159" s="14"/>
    </row>
    <row r="160" spans="1:20" s="13" customFormat="1" ht="20.25" customHeight="1" x14ac:dyDescent="0.2">
      <c r="A160" s="689"/>
      <c r="B160" s="667"/>
      <c r="C160" s="74"/>
      <c r="D160" s="484"/>
      <c r="E160" s="484"/>
      <c r="F160" s="854"/>
      <c r="G160" s="153"/>
      <c r="H160" s="688"/>
      <c r="I160" s="999"/>
      <c r="J160" s="1000"/>
      <c r="K160" s="885"/>
      <c r="L160" s="1001"/>
      <c r="M160" s="132" t="s">
        <v>124</v>
      </c>
      <c r="N160" s="20">
        <v>20</v>
      </c>
      <c r="O160" s="48"/>
      <c r="P160" s="14"/>
    </row>
    <row r="161" spans="1:20" s="13" customFormat="1" ht="16.5" customHeight="1" x14ac:dyDescent="0.2">
      <c r="A161" s="692"/>
      <c r="B161" s="667"/>
      <c r="C161" s="653"/>
      <c r="D161" s="497" t="s">
        <v>20</v>
      </c>
      <c r="E161" s="497"/>
      <c r="F161" s="853" t="s">
        <v>242</v>
      </c>
      <c r="G161" s="305"/>
      <c r="H161" s="305"/>
      <c r="I161" s="578"/>
      <c r="J161" s="221"/>
      <c r="K161" s="652"/>
      <c r="L161" s="30"/>
      <c r="M161" s="842" t="s">
        <v>207</v>
      </c>
      <c r="N161" s="7">
        <v>3</v>
      </c>
      <c r="O161" s="196"/>
      <c r="P161" s="197"/>
      <c r="R161" s="85"/>
      <c r="S161" s="85"/>
      <c r="T161" s="664"/>
    </row>
    <row r="162" spans="1:20" ht="16.5" customHeight="1" thickBot="1" x14ac:dyDescent="0.25">
      <c r="A162" s="302"/>
      <c r="B162" s="303"/>
      <c r="C162" s="383"/>
      <c r="D162" s="481"/>
      <c r="E162" s="481"/>
      <c r="F162" s="847"/>
      <c r="G162" s="864" t="s">
        <v>49</v>
      </c>
      <c r="H162" s="864"/>
      <c r="I162" s="1008"/>
      <c r="J162" s="55">
        <f>SUM(J155:J161)</f>
        <v>332.3</v>
      </c>
      <c r="K162" s="91">
        <f t="shared" ref="K162:L162" si="7">SUM(K155:K161)</f>
        <v>293.5</v>
      </c>
      <c r="L162" s="217">
        <f t="shared" si="7"/>
        <v>330.1</v>
      </c>
      <c r="M162" s="843"/>
      <c r="N162" s="175"/>
      <c r="O162" s="258"/>
      <c r="P162" s="388"/>
    </row>
    <row r="163" spans="1:20" ht="15.75" customHeight="1" thickBot="1" x14ac:dyDescent="0.25">
      <c r="A163" s="390" t="s">
        <v>16</v>
      </c>
      <c r="B163" s="391" t="s">
        <v>13</v>
      </c>
      <c r="C163" s="978" t="s">
        <v>19</v>
      </c>
      <c r="D163" s="979"/>
      <c r="E163" s="979"/>
      <c r="F163" s="979"/>
      <c r="G163" s="979"/>
      <c r="H163" s="979"/>
      <c r="I163" s="980"/>
      <c r="J163" s="526">
        <f>J154+J146+J130+J162+J105</f>
        <v>6646.9000000000005</v>
      </c>
      <c r="K163" s="527">
        <f>K154+K146+K130+K162+K105</f>
        <v>9861.5</v>
      </c>
      <c r="L163" s="528">
        <f>L154+L146+L130+L162+L105</f>
        <v>8109.5000000000009</v>
      </c>
      <c r="M163" s="352"/>
      <c r="N163" s="353"/>
      <c r="O163" s="353"/>
      <c r="P163" s="354"/>
    </row>
    <row r="164" spans="1:20" ht="17.25" customHeight="1" thickBot="1" x14ac:dyDescent="0.25">
      <c r="A164" s="302" t="s">
        <v>16</v>
      </c>
      <c r="B164" s="351" t="s">
        <v>16</v>
      </c>
      <c r="C164" s="1009" t="s">
        <v>63</v>
      </c>
      <c r="D164" s="857"/>
      <c r="E164" s="857"/>
      <c r="F164" s="857"/>
      <c r="G164" s="857"/>
      <c r="H164" s="857"/>
      <c r="I164" s="857"/>
      <c r="J164" s="857"/>
      <c r="K164" s="857"/>
      <c r="L164" s="857"/>
      <c r="M164" s="857"/>
      <c r="N164" s="857"/>
      <c r="O164" s="857"/>
      <c r="P164" s="858"/>
    </row>
    <row r="165" spans="1:20" ht="15.75" customHeight="1" x14ac:dyDescent="0.2">
      <c r="A165" s="392" t="s">
        <v>16</v>
      </c>
      <c r="B165" s="393" t="s">
        <v>16</v>
      </c>
      <c r="C165" s="359" t="s">
        <v>13</v>
      </c>
      <c r="D165" s="471"/>
      <c r="E165" s="471"/>
      <c r="F165" s="846" t="s">
        <v>155</v>
      </c>
      <c r="G165" s="665"/>
      <c r="H165" s="337">
        <v>2</v>
      </c>
      <c r="I165" s="394" t="s">
        <v>14</v>
      </c>
      <c r="J165" s="231">
        <v>44</v>
      </c>
      <c r="K165" s="139">
        <v>17.2</v>
      </c>
      <c r="L165" s="232"/>
      <c r="M165" s="116" t="s">
        <v>108</v>
      </c>
      <c r="N165" s="555">
        <v>8</v>
      </c>
      <c r="O165" s="449">
        <v>4</v>
      </c>
      <c r="P165" s="395"/>
    </row>
    <row r="166" spans="1:20" ht="17.25" customHeight="1" thickBot="1" x14ac:dyDescent="0.25">
      <c r="A166" s="396"/>
      <c r="B166" s="319"/>
      <c r="C166" s="333"/>
      <c r="D166" s="468"/>
      <c r="E166" s="468"/>
      <c r="F166" s="847"/>
      <c r="G166" s="666"/>
      <c r="H166" s="334"/>
      <c r="I166" s="12" t="s">
        <v>15</v>
      </c>
      <c r="J166" s="55">
        <f t="shared" ref="J166:K166" si="8">J165</f>
        <v>44</v>
      </c>
      <c r="K166" s="91">
        <f t="shared" si="8"/>
        <v>17.2</v>
      </c>
      <c r="L166" s="149"/>
      <c r="M166" s="161" t="s">
        <v>156</v>
      </c>
      <c r="N166" s="556">
        <v>586</v>
      </c>
      <c r="O166" s="450">
        <v>235</v>
      </c>
      <c r="P166" s="386"/>
    </row>
    <row r="167" spans="1:20" ht="16.5" customHeight="1" x14ac:dyDescent="0.2">
      <c r="A167" s="324" t="s">
        <v>16</v>
      </c>
      <c r="B167" s="325" t="s">
        <v>16</v>
      </c>
      <c r="C167" s="498" t="s">
        <v>16</v>
      </c>
      <c r="D167" s="475"/>
      <c r="E167" s="471"/>
      <c r="F167" s="67" t="s">
        <v>79</v>
      </c>
      <c r="G167" s="558"/>
      <c r="H167" s="337">
        <v>2</v>
      </c>
      <c r="I167" s="328" t="s">
        <v>14</v>
      </c>
      <c r="J167" s="114">
        <v>77.2</v>
      </c>
      <c r="K167" s="115">
        <v>72.5</v>
      </c>
      <c r="L167" s="201"/>
      <c r="M167" s="661"/>
      <c r="N167" s="328"/>
      <c r="O167" s="361"/>
      <c r="P167" s="362"/>
    </row>
    <row r="168" spans="1:20" s="13" customFormat="1" ht="18" customHeight="1" x14ac:dyDescent="0.2">
      <c r="A168" s="692"/>
      <c r="B168" s="667"/>
      <c r="C168" s="2"/>
      <c r="D168" s="560" t="s">
        <v>13</v>
      </c>
      <c r="E168" s="497"/>
      <c r="F168" s="853" t="s">
        <v>84</v>
      </c>
      <c r="G168" s="559"/>
      <c r="H168" s="688"/>
      <c r="I168" s="754"/>
      <c r="J168" s="752"/>
      <c r="K168" s="96"/>
      <c r="L168" s="58"/>
      <c r="M168" s="424" t="s">
        <v>108</v>
      </c>
      <c r="N168" s="20">
        <v>31</v>
      </c>
      <c r="O168" s="48">
        <v>6</v>
      </c>
      <c r="P168" s="14">
        <v>0</v>
      </c>
      <c r="Q168" s="25"/>
    </row>
    <row r="169" spans="1:20" s="13" customFormat="1" ht="14.25" customHeight="1" x14ac:dyDescent="0.2">
      <c r="A169" s="692"/>
      <c r="B169" s="667"/>
      <c r="C169" s="2"/>
      <c r="D169" s="474"/>
      <c r="E169" s="485"/>
      <c r="F169" s="861"/>
      <c r="G169" s="559"/>
      <c r="H169" s="688"/>
      <c r="I169" s="754"/>
      <c r="J169" s="752"/>
      <c r="K169" s="96"/>
      <c r="L169" s="58"/>
      <c r="M169" s="424" t="s">
        <v>61</v>
      </c>
      <c r="N169" s="7">
        <v>39</v>
      </c>
      <c r="O169" s="196">
        <v>9</v>
      </c>
      <c r="P169" s="88">
        <v>0</v>
      </c>
      <c r="Q169" s="25"/>
    </row>
    <row r="170" spans="1:20" s="13" customFormat="1" ht="43.5" customHeight="1" x14ac:dyDescent="0.2">
      <c r="A170" s="692"/>
      <c r="B170" s="667"/>
      <c r="C170" s="2"/>
      <c r="D170" s="560" t="s">
        <v>16</v>
      </c>
      <c r="E170" s="560"/>
      <c r="F170" s="663" t="s">
        <v>243</v>
      </c>
      <c r="G170" s="559"/>
      <c r="H170" s="761"/>
      <c r="I170" s="754"/>
      <c r="J170" s="801"/>
      <c r="K170" s="95"/>
      <c r="L170" s="84"/>
      <c r="M170" s="419" t="s">
        <v>209</v>
      </c>
      <c r="N170" s="20">
        <v>55</v>
      </c>
      <c r="O170" s="48">
        <v>50</v>
      </c>
      <c r="P170" s="27"/>
    </row>
    <row r="171" spans="1:20" s="13" customFormat="1" ht="15.75" customHeight="1" x14ac:dyDescent="0.2">
      <c r="A171" s="692"/>
      <c r="B171" s="667"/>
      <c r="C171" s="2"/>
      <c r="D171" s="476"/>
      <c r="E171" s="474"/>
      <c r="F171" s="733" t="s">
        <v>212</v>
      </c>
      <c r="G171" s="559"/>
      <c r="H171" s="761"/>
      <c r="I171" s="77"/>
      <c r="J171" s="748"/>
      <c r="K171" s="750"/>
      <c r="L171" s="36"/>
      <c r="M171" s="39" t="s">
        <v>115</v>
      </c>
      <c r="N171" s="21">
        <v>11</v>
      </c>
      <c r="O171" s="46">
        <v>10</v>
      </c>
      <c r="P171" s="15"/>
    </row>
    <row r="172" spans="1:20" s="13" customFormat="1" ht="15" customHeight="1" x14ac:dyDescent="0.2">
      <c r="A172" s="692"/>
      <c r="B172" s="667"/>
      <c r="C172" s="2"/>
      <c r="D172" s="476"/>
      <c r="E172" s="474"/>
      <c r="F172" s="71" t="s">
        <v>210</v>
      </c>
      <c r="G172" s="559"/>
      <c r="H172" s="687">
        <v>1</v>
      </c>
      <c r="I172" s="76" t="s">
        <v>14</v>
      </c>
      <c r="J172" s="747">
        <v>158</v>
      </c>
      <c r="K172" s="749">
        <f>252.8-80</f>
        <v>172.8</v>
      </c>
      <c r="L172" s="35">
        <f>185.5-30+104</f>
        <v>259.5</v>
      </c>
      <c r="M172" s="132" t="s">
        <v>108</v>
      </c>
      <c r="N172" s="20">
        <v>10</v>
      </c>
      <c r="O172" s="439">
        <v>11</v>
      </c>
      <c r="P172" s="14">
        <v>12</v>
      </c>
    </row>
    <row r="173" spans="1:20" s="13" customFormat="1" ht="15.75" customHeight="1" x14ac:dyDescent="0.2">
      <c r="A173" s="692"/>
      <c r="B173" s="667"/>
      <c r="C173" s="2"/>
      <c r="D173" s="476"/>
      <c r="E173" s="485"/>
      <c r="F173" s="853" t="s">
        <v>211</v>
      </c>
      <c r="G173" s="559"/>
      <c r="H173" s="688"/>
      <c r="I173" s="754"/>
      <c r="J173" s="214"/>
      <c r="K173" s="742"/>
      <c r="L173" s="30"/>
      <c r="M173" s="38" t="s">
        <v>108</v>
      </c>
      <c r="N173" s="7"/>
      <c r="O173" s="196"/>
      <c r="P173" s="88">
        <v>52</v>
      </c>
    </row>
    <row r="174" spans="1:20" s="13" customFormat="1" ht="15.75" customHeight="1" thickBot="1" x14ac:dyDescent="0.25">
      <c r="A174" s="692"/>
      <c r="B174" s="667"/>
      <c r="C174" s="2"/>
      <c r="D174" s="476"/>
      <c r="E174" s="485"/>
      <c r="F174" s="861"/>
      <c r="G174" s="559"/>
      <c r="H174" s="688"/>
      <c r="I174" s="719" t="s">
        <v>15</v>
      </c>
      <c r="J174" s="32">
        <f>SUM(J167:J173)</f>
        <v>235.2</v>
      </c>
      <c r="K174" s="93">
        <f t="shared" ref="K174:L174" si="9">SUM(K167:K173)</f>
        <v>245.3</v>
      </c>
      <c r="L174" s="33">
        <f t="shared" si="9"/>
        <v>259.5</v>
      </c>
      <c r="M174" s="38"/>
      <c r="N174" s="7"/>
      <c r="O174" s="196"/>
      <c r="P174" s="53"/>
    </row>
    <row r="175" spans="1:20" ht="15.75" customHeight="1" thickBot="1" x14ac:dyDescent="0.25">
      <c r="A175" s="350" t="s">
        <v>16</v>
      </c>
      <c r="B175" s="351" t="s">
        <v>16</v>
      </c>
      <c r="C175" s="978" t="s">
        <v>19</v>
      </c>
      <c r="D175" s="979"/>
      <c r="E175" s="979"/>
      <c r="F175" s="979"/>
      <c r="G175" s="979"/>
      <c r="H175" s="979"/>
      <c r="I175" s="1010"/>
      <c r="J175" s="717">
        <f>+J166+J174</f>
        <v>279.2</v>
      </c>
      <c r="K175" s="540">
        <f>+K166+K174</f>
        <v>262.5</v>
      </c>
      <c r="L175" s="718">
        <f>+L166+L174</f>
        <v>259.5</v>
      </c>
      <c r="M175" s="352"/>
      <c r="N175" s="353"/>
      <c r="O175" s="353"/>
      <c r="P175" s="354"/>
    </row>
    <row r="176" spans="1:20" ht="15.75" customHeight="1" thickBot="1" x14ac:dyDescent="0.25">
      <c r="A176" s="350" t="s">
        <v>16</v>
      </c>
      <c r="B176" s="400" t="s">
        <v>18</v>
      </c>
      <c r="C176" s="1009" t="s">
        <v>32</v>
      </c>
      <c r="D176" s="857"/>
      <c r="E176" s="857"/>
      <c r="F176" s="857"/>
      <c r="G176" s="857"/>
      <c r="H176" s="857"/>
      <c r="I176" s="857"/>
      <c r="J176" s="857"/>
      <c r="K176" s="857"/>
      <c r="L176" s="857"/>
      <c r="M176" s="857"/>
      <c r="N176" s="857"/>
      <c r="O176" s="857"/>
      <c r="P176" s="858"/>
    </row>
    <row r="177" spans="1:18" ht="15.75" customHeight="1" x14ac:dyDescent="0.2">
      <c r="A177" s="324" t="s">
        <v>16</v>
      </c>
      <c r="B177" s="325" t="s">
        <v>18</v>
      </c>
      <c r="C177" s="326" t="s">
        <v>13</v>
      </c>
      <c r="D177" s="465"/>
      <c r="E177" s="465"/>
      <c r="F177" s="859" t="s">
        <v>33</v>
      </c>
      <c r="G177" s="665"/>
      <c r="H177" s="327">
        <v>6</v>
      </c>
      <c r="I177" s="9" t="s">
        <v>14</v>
      </c>
      <c r="J177" s="541">
        <v>2182.4</v>
      </c>
      <c r="K177" s="542">
        <v>1897.2</v>
      </c>
      <c r="L177" s="805">
        <v>1859.2</v>
      </c>
      <c r="M177" s="401"/>
      <c r="N177" s="328"/>
      <c r="O177" s="361"/>
      <c r="P177" s="362"/>
    </row>
    <row r="178" spans="1:18" ht="15.75" customHeight="1" x14ac:dyDescent="0.2">
      <c r="A178" s="317"/>
      <c r="B178" s="303"/>
      <c r="C178" s="304"/>
      <c r="D178" s="466"/>
      <c r="E178" s="466"/>
      <c r="F178" s="860"/>
      <c r="G178" s="746"/>
      <c r="H178" s="293"/>
      <c r="I178" s="63" t="s">
        <v>92</v>
      </c>
      <c r="J178" s="804">
        <v>56.4</v>
      </c>
      <c r="K178" s="808">
        <f>SUMIF(I180:I194,"sb(l)",K180:K194)</f>
        <v>0</v>
      </c>
      <c r="L178" s="806">
        <f>SUMIF(I180:I194,"sb(l)",L180:L194)</f>
        <v>0</v>
      </c>
      <c r="M178" s="368"/>
      <c r="N178" s="309"/>
      <c r="O178" s="366"/>
      <c r="P178" s="367"/>
    </row>
    <row r="179" spans="1:18" ht="15.75" customHeight="1" x14ac:dyDescent="0.2">
      <c r="A179" s="317"/>
      <c r="B179" s="303"/>
      <c r="C179" s="304"/>
      <c r="D179" s="466"/>
      <c r="E179" s="466"/>
      <c r="F179" s="860"/>
      <c r="G179" s="690"/>
      <c r="H179" s="293"/>
      <c r="I179" s="759" t="s">
        <v>17</v>
      </c>
      <c r="J179" s="802">
        <v>7.4</v>
      </c>
      <c r="K179" s="803">
        <v>7.4</v>
      </c>
      <c r="L179" s="807">
        <v>7.4</v>
      </c>
      <c r="M179" s="368"/>
      <c r="N179" s="309"/>
      <c r="O179" s="366"/>
      <c r="P179" s="367"/>
    </row>
    <row r="180" spans="1:18" ht="95.25" customHeight="1" x14ac:dyDescent="0.2">
      <c r="A180" s="317"/>
      <c r="B180" s="303"/>
      <c r="C180" s="364"/>
      <c r="D180" s="490" t="s">
        <v>13</v>
      </c>
      <c r="E180" s="490"/>
      <c r="F180" s="22" t="s">
        <v>249</v>
      </c>
      <c r="G180" s="690"/>
      <c r="H180" s="293"/>
      <c r="I180" s="10"/>
      <c r="J180" s="221"/>
      <c r="K180" s="742"/>
      <c r="L180" s="30"/>
      <c r="M180" s="59" t="s">
        <v>157</v>
      </c>
      <c r="N180" s="20">
        <v>16</v>
      </c>
      <c r="O180" s="439">
        <v>15</v>
      </c>
      <c r="P180" s="440">
        <v>15</v>
      </c>
    </row>
    <row r="181" spans="1:18" s="85" customFormat="1" ht="30.75" customHeight="1" x14ac:dyDescent="0.2">
      <c r="A181" s="317"/>
      <c r="B181" s="303"/>
      <c r="C181" s="364"/>
      <c r="D181" s="472" t="s">
        <v>16</v>
      </c>
      <c r="E181" s="472"/>
      <c r="F181" s="203" t="s">
        <v>82</v>
      </c>
      <c r="G181" s="690"/>
      <c r="H181" s="293"/>
      <c r="I181" s="10"/>
      <c r="J181" s="221"/>
      <c r="K181" s="742"/>
      <c r="L181" s="30"/>
      <c r="M181" s="59" t="s">
        <v>108</v>
      </c>
      <c r="N181" s="20">
        <v>93</v>
      </c>
      <c r="O181" s="439">
        <v>93</v>
      </c>
      <c r="P181" s="440">
        <f>+N181</f>
        <v>93</v>
      </c>
    </row>
    <row r="182" spans="1:18" ht="28.5" customHeight="1" x14ac:dyDescent="0.2">
      <c r="A182" s="317"/>
      <c r="B182" s="303"/>
      <c r="C182" s="304"/>
      <c r="D182" s="499" t="s">
        <v>18</v>
      </c>
      <c r="E182" s="490"/>
      <c r="F182" s="16" t="s">
        <v>37</v>
      </c>
      <c r="G182" s="690"/>
      <c r="H182" s="293"/>
      <c r="I182" s="10"/>
      <c r="J182" s="221"/>
      <c r="K182" s="742"/>
      <c r="L182" s="30"/>
      <c r="M182" s="660" t="s">
        <v>158</v>
      </c>
      <c r="N182" s="11">
        <v>30</v>
      </c>
      <c r="O182" s="442">
        <v>30</v>
      </c>
      <c r="P182" s="443">
        <v>30</v>
      </c>
    </row>
    <row r="183" spans="1:18" ht="29.25" customHeight="1" x14ac:dyDescent="0.2">
      <c r="A183" s="317"/>
      <c r="B183" s="303"/>
      <c r="C183" s="364"/>
      <c r="D183" s="472" t="s">
        <v>20</v>
      </c>
      <c r="E183" s="472"/>
      <c r="F183" s="22" t="s">
        <v>39</v>
      </c>
      <c r="G183" s="690"/>
      <c r="H183" s="293"/>
      <c r="I183" s="10"/>
      <c r="J183" s="221"/>
      <c r="K183" s="742"/>
      <c r="L183" s="30"/>
      <c r="M183" s="59" t="s">
        <v>159</v>
      </c>
      <c r="N183" s="20">
        <v>3</v>
      </c>
      <c r="O183" s="439">
        <v>3</v>
      </c>
      <c r="P183" s="440">
        <f>+N183</f>
        <v>3</v>
      </c>
    </row>
    <row r="184" spans="1:18" ht="18" customHeight="1" x14ac:dyDescent="0.2">
      <c r="A184" s="317"/>
      <c r="B184" s="303"/>
      <c r="C184" s="364"/>
      <c r="D184" s="490" t="s">
        <v>21</v>
      </c>
      <c r="E184" s="490"/>
      <c r="F184" s="22" t="s">
        <v>36</v>
      </c>
      <c r="G184" s="690"/>
      <c r="H184" s="293"/>
      <c r="I184" s="10"/>
      <c r="J184" s="221"/>
      <c r="K184" s="742"/>
      <c r="L184" s="30"/>
      <c r="M184" s="59" t="s">
        <v>40</v>
      </c>
      <c r="N184" s="20">
        <v>35</v>
      </c>
      <c r="O184" s="439">
        <v>37</v>
      </c>
      <c r="P184" s="440">
        <v>38</v>
      </c>
      <c r="Q184" s="85"/>
      <c r="R184" s="680"/>
    </row>
    <row r="185" spans="1:18" ht="30.75" customHeight="1" x14ac:dyDescent="0.2">
      <c r="A185" s="317"/>
      <c r="B185" s="303"/>
      <c r="C185" s="304"/>
      <c r="D185" s="466" t="s">
        <v>90</v>
      </c>
      <c r="E185" s="466"/>
      <c r="F185" s="89" t="s">
        <v>104</v>
      </c>
      <c r="G185" s="690"/>
      <c r="H185" s="293"/>
      <c r="I185" s="10"/>
      <c r="J185" s="221"/>
      <c r="K185" s="742"/>
      <c r="L185" s="30"/>
      <c r="M185" s="658" t="s">
        <v>160</v>
      </c>
      <c r="N185" s="20">
        <v>7</v>
      </c>
      <c r="O185" s="439">
        <v>3</v>
      </c>
      <c r="P185" s="440"/>
      <c r="Q185" s="85"/>
      <c r="R185" s="680"/>
    </row>
    <row r="186" spans="1:18" ht="14.25" customHeight="1" x14ac:dyDescent="0.2">
      <c r="A186" s="317"/>
      <c r="B186" s="303"/>
      <c r="C186" s="304"/>
      <c r="D186" s="492" t="s">
        <v>91</v>
      </c>
      <c r="E186" s="492"/>
      <c r="F186" s="668" t="s">
        <v>38</v>
      </c>
      <c r="G186" s="690"/>
      <c r="H186" s="293"/>
      <c r="I186" s="10"/>
      <c r="J186" s="221"/>
      <c r="K186" s="742"/>
      <c r="L186" s="30"/>
      <c r="M186" s="851" t="s">
        <v>161</v>
      </c>
      <c r="N186" s="7">
        <v>101</v>
      </c>
      <c r="O186" s="195">
        <v>101</v>
      </c>
      <c r="P186" s="441">
        <f>+N186</f>
        <v>101</v>
      </c>
      <c r="Q186" s="85"/>
      <c r="R186" s="680"/>
    </row>
    <row r="187" spans="1:18" ht="14.25" customHeight="1" x14ac:dyDescent="0.2">
      <c r="A187" s="317"/>
      <c r="B187" s="303"/>
      <c r="C187" s="304"/>
      <c r="D187" s="493"/>
      <c r="E187" s="493"/>
      <c r="F187" s="194"/>
      <c r="G187" s="690"/>
      <c r="H187" s="293"/>
      <c r="I187" s="7"/>
      <c r="J187" s="221"/>
      <c r="K187" s="742"/>
      <c r="L187" s="30"/>
      <c r="M187" s="852"/>
      <c r="N187" s="7"/>
      <c r="O187" s="195"/>
      <c r="P187" s="441"/>
      <c r="Q187" s="85"/>
      <c r="R187" s="680"/>
    </row>
    <row r="188" spans="1:18" ht="27" customHeight="1" x14ac:dyDescent="0.2">
      <c r="A188" s="317"/>
      <c r="B188" s="303"/>
      <c r="C188" s="364"/>
      <c r="D188" s="472" t="s">
        <v>219</v>
      </c>
      <c r="E188" s="472"/>
      <c r="F188" s="37" t="s">
        <v>47</v>
      </c>
      <c r="G188" s="17"/>
      <c r="H188" s="34"/>
      <c r="I188" s="7"/>
      <c r="J188" s="221"/>
      <c r="K188" s="742"/>
      <c r="L188" s="30"/>
      <c r="M188" s="132" t="s">
        <v>108</v>
      </c>
      <c r="N188" s="20">
        <v>14</v>
      </c>
      <c r="O188" s="439">
        <v>10</v>
      </c>
      <c r="P188" s="440">
        <v>5</v>
      </c>
      <c r="Q188" s="241"/>
      <c r="R188" s="680"/>
    </row>
    <row r="189" spans="1:18" ht="29.25" customHeight="1" x14ac:dyDescent="0.2">
      <c r="A189" s="317"/>
      <c r="B189" s="303"/>
      <c r="C189" s="364"/>
      <c r="D189" s="490" t="s">
        <v>220</v>
      </c>
      <c r="E189" s="490"/>
      <c r="F189" s="71" t="s">
        <v>258</v>
      </c>
      <c r="G189" s="17"/>
      <c r="H189" s="34"/>
      <c r="I189" s="7"/>
      <c r="J189" s="221"/>
      <c r="K189" s="742"/>
      <c r="L189" s="30"/>
      <c r="M189" s="132" t="s">
        <v>108</v>
      </c>
      <c r="N189" s="20"/>
      <c r="O189" s="439"/>
      <c r="P189" s="440">
        <v>1</v>
      </c>
      <c r="Q189" s="241"/>
      <c r="R189" s="737"/>
    </row>
    <row r="190" spans="1:18" ht="30.75" customHeight="1" x14ac:dyDescent="0.2">
      <c r="A190" s="317"/>
      <c r="B190" s="303"/>
      <c r="C190" s="364"/>
      <c r="D190" s="490" t="s">
        <v>4</v>
      </c>
      <c r="E190" s="490"/>
      <c r="F190" s="71" t="s">
        <v>55</v>
      </c>
      <c r="G190" s="17"/>
      <c r="H190" s="34"/>
      <c r="I190" s="7"/>
      <c r="J190" s="221"/>
      <c r="K190" s="742"/>
      <c r="L190" s="30"/>
      <c r="M190" s="132" t="s">
        <v>108</v>
      </c>
      <c r="N190" s="11">
        <v>10</v>
      </c>
      <c r="O190" s="442">
        <v>10</v>
      </c>
      <c r="P190" s="443">
        <v>10</v>
      </c>
    </row>
    <row r="191" spans="1:18" ht="18" customHeight="1" x14ac:dyDescent="0.2">
      <c r="A191" s="317"/>
      <c r="B191" s="303"/>
      <c r="C191" s="364"/>
      <c r="D191" s="490" t="s">
        <v>221</v>
      </c>
      <c r="E191" s="490"/>
      <c r="F191" s="650" t="s">
        <v>74</v>
      </c>
      <c r="G191" s="42"/>
      <c r="H191" s="34"/>
      <c r="I191" s="7"/>
      <c r="J191" s="221"/>
      <c r="K191" s="742"/>
      <c r="L191" s="30"/>
      <c r="M191" s="132" t="s">
        <v>108</v>
      </c>
      <c r="N191" s="11">
        <v>12</v>
      </c>
      <c r="O191" s="442">
        <v>6</v>
      </c>
      <c r="P191" s="443">
        <v>6</v>
      </c>
    </row>
    <row r="192" spans="1:18" ht="27.75" customHeight="1" x14ac:dyDescent="0.2">
      <c r="A192" s="317"/>
      <c r="B192" s="303"/>
      <c r="C192" s="304"/>
      <c r="D192" s="466" t="s">
        <v>222</v>
      </c>
      <c r="E192" s="466"/>
      <c r="F192" s="853" t="s">
        <v>248</v>
      </c>
      <c r="G192" s="855" t="s">
        <v>46</v>
      </c>
      <c r="H192" s="293"/>
      <c r="I192" s="10"/>
      <c r="J192" s="221"/>
      <c r="K192" s="742"/>
      <c r="L192" s="30"/>
      <c r="M192" s="675" t="s">
        <v>163</v>
      </c>
      <c r="N192" s="11">
        <v>2</v>
      </c>
      <c r="O192" s="442">
        <v>2</v>
      </c>
      <c r="P192" s="443">
        <v>2</v>
      </c>
    </row>
    <row r="193" spans="1:28" ht="27.75" customHeight="1" x14ac:dyDescent="0.2">
      <c r="A193" s="317"/>
      <c r="B193" s="303"/>
      <c r="C193" s="304"/>
      <c r="D193" s="466"/>
      <c r="E193" s="466"/>
      <c r="F193" s="854"/>
      <c r="G193" s="856"/>
      <c r="H193" s="293"/>
      <c r="I193" s="10"/>
      <c r="J193" s="221"/>
      <c r="K193" s="742"/>
      <c r="L193" s="30"/>
      <c r="M193" s="59" t="s">
        <v>174</v>
      </c>
      <c r="N193" s="21">
        <v>3</v>
      </c>
      <c r="O193" s="5">
        <v>2</v>
      </c>
      <c r="P193" s="444">
        <v>2</v>
      </c>
    </row>
    <row r="194" spans="1:28" ht="14.25" customHeight="1" x14ac:dyDescent="0.2">
      <c r="A194" s="317"/>
      <c r="B194" s="303"/>
      <c r="C194" s="304"/>
      <c r="D194" s="492" t="s">
        <v>223</v>
      </c>
      <c r="E194" s="492"/>
      <c r="F194" s="840" t="s">
        <v>133</v>
      </c>
      <c r="G194" s="150"/>
      <c r="H194" s="305"/>
      <c r="I194" s="77"/>
      <c r="J194" s="207"/>
      <c r="K194" s="750"/>
      <c r="L194" s="36"/>
      <c r="M194" s="658" t="s">
        <v>108</v>
      </c>
      <c r="N194" s="21">
        <v>33</v>
      </c>
      <c r="O194" s="5">
        <v>33</v>
      </c>
      <c r="P194" s="444">
        <v>33</v>
      </c>
    </row>
    <row r="195" spans="1:28" ht="14.25" customHeight="1" thickBot="1" x14ac:dyDescent="0.25">
      <c r="A195" s="375"/>
      <c r="B195" s="332"/>
      <c r="C195" s="333"/>
      <c r="D195" s="468"/>
      <c r="E195" s="468"/>
      <c r="F195" s="841"/>
      <c r="G195" s="666"/>
      <c r="H195" s="402"/>
      <c r="I195" s="12" t="s">
        <v>15</v>
      </c>
      <c r="J195" s="55">
        <f>SUM(J177:J194)</f>
        <v>2246.2000000000003</v>
      </c>
      <c r="K195" s="91">
        <f>SUM(K177:K194)</f>
        <v>1904.6000000000001</v>
      </c>
      <c r="L195" s="217">
        <f>SUM(L177:L194)</f>
        <v>1866.6000000000001</v>
      </c>
      <c r="M195" s="165"/>
      <c r="N195" s="313"/>
      <c r="O195" s="397"/>
      <c r="P195" s="398"/>
    </row>
    <row r="196" spans="1:28" s="13" customFormat="1" ht="26.25" customHeight="1" x14ac:dyDescent="0.2">
      <c r="A196" s="1004" t="s">
        <v>16</v>
      </c>
      <c r="B196" s="1005" t="s">
        <v>18</v>
      </c>
      <c r="C196" s="2" t="s">
        <v>16</v>
      </c>
      <c r="D196" s="734"/>
      <c r="E196" s="735"/>
      <c r="F196" s="877" t="s">
        <v>256</v>
      </c>
      <c r="G196" s="1006"/>
      <c r="H196" s="883">
        <v>2</v>
      </c>
      <c r="I196" s="561" t="s">
        <v>14</v>
      </c>
      <c r="J196" s="119">
        <v>31.3</v>
      </c>
      <c r="K196" s="92">
        <v>31.3</v>
      </c>
      <c r="L196" s="31">
        <v>31.3</v>
      </c>
      <c r="M196" s="886" t="s">
        <v>257</v>
      </c>
      <c r="N196" s="561">
        <v>300</v>
      </c>
      <c r="O196" s="51">
        <v>300</v>
      </c>
      <c r="P196" s="192">
        <v>300</v>
      </c>
    </row>
    <row r="197" spans="1:28" s="13" customFormat="1" ht="16.5" customHeight="1" thickBot="1" x14ac:dyDescent="0.25">
      <c r="A197" s="844"/>
      <c r="B197" s="845"/>
      <c r="C197" s="70"/>
      <c r="D197" s="477"/>
      <c r="E197" s="494"/>
      <c r="F197" s="841"/>
      <c r="G197" s="849"/>
      <c r="H197" s="884"/>
      <c r="I197" s="12" t="s">
        <v>15</v>
      </c>
      <c r="J197" s="32">
        <f>SUM(J196:J196)</f>
        <v>31.3</v>
      </c>
      <c r="K197" s="104">
        <f>SUM(K196:K196)</f>
        <v>31.3</v>
      </c>
      <c r="L197" s="108">
        <f>SUM(L196:L196)</f>
        <v>31.3</v>
      </c>
      <c r="M197" s="843"/>
      <c r="N197" s="182"/>
      <c r="O197" s="52"/>
      <c r="P197" s="193"/>
    </row>
    <row r="198" spans="1:28" ht="19.5" customHeight="1" x14ac:dyDescent="0.2">
      <c r="A198" s="324" t="s">
        <v>16</v>
      </c>
      <c r="B198" s="325" t="s">
        <v>18</v>
      </c>
      <c r="C198" s="399" t="s">
        <v>18</v>
      </c>
      <c r="D198" s="475"/>
      <c r="E198" s="471"/>
      <c r="F198" s="846" t="s">
        <v>132</v>
      </c>
      <c r="G198" s="848" t="s">
        <v>44</v>
      </c>
      <c r="H198" s="112">
        <v>2</v>
      </c>
      <c r="I198" s="9" t="s">
        <v>14</v>
      </c>
      <c r="J198" s="533">
        <v>35</v>
      </c>
      <c r="K198" s="534"/>
      <c r="L198" s="535"/>
      <c r="M198" s="116" t="s">
        <v>164</v>
      </c>
      <c r="N198" s="86">
        <v>3</v>
      </c>
      <c r="O198" s="361"/>
      <c r="P198" s="362"/>
    </row>
    <row r="199" spans="1:28" ht="19.5" customHeight="1" x14ac:dyDescent="0.2">
      <c r="A199" s="317"/>
      <c r="B199" s="303"/>
      <c r="C199" s="373"/>
      <c r="D199" s="467"/>
      <c r="E199" s="472"/>
      <c r="F199" s="861"/>
      <c r="G199" s="1017"/>
      <c r="H199" s="111"/>
      <c r="I199" s="10"/>
      <c r="J199" s="536"/>
      <c r="K199" s="537"/>
      <c r="L199" s="538"/>
      <c r="M199" s="38"/>
      <c r="N199" s="404"/>
      <c r="O199" s="366"/>
      <c r="P199" s="367"/>
    </row>
    <row r="200" spans="1:28" ht="15" customHeight="1" thickBot="1" x14ac:dyDescent="0.25">
      <c r="A200" s="375"/>
      <c r="B200" s="332"/>
      <c r="C200" s="403"/>
      <c r="D200" s="478"/>
      <c r="E200" s="481"/>
      <c r="F200" s="655"/>
      <c r="G200" s="140" t="s">
        <v>176</v>
      </c>
      <c r="H200" s="405"/>
      <c r="I200" s="105" t="s">
        <v>15</v>
      </c>
      <c r="J200" s="118">
        <f t="shared" ref="J200" si="10">+J198</f>
        <v>35</v>
      </c>
      <c r="K200" s="543"/>
      <c r="L200" s="218"/>
      <c r="M200" s="60"/>
      <c r="N200" s="309"/>
      <c r="O200" s="366"/>
      <c r="P200" s="367"/>
    </row>
    <row r="201" spans="1:28" ht="15" customHeight="1" x14ac:dyDescent="0.2">
      <c r="A201" s="324" t="s">
        <v>16</v>
      </c>
      <c r="B201" s="325" t="s">
        <v>18</v>
      </c>
      <c r="C201" s="359" t="s">
        <v>20</v>
      </c>
      <c r="D201" s="471"/>
      <c r="E201" s="471"/>
      <c r="F201" s="838" t="s">
        <v>85</v>
      </c>
      <c r="G201" s="68"/>
      <c r="H201" s="112">
        <v>6</v>
      </c>
      <c r="I201" s="86" t="s">
        <v>14</v>
      </c>
      <c r="J201" s="512">
        <v>2239</v>
      </c>
      <c r="K201" s="513">
        <v>2182.8000000000002</v>
      </c>
      <c r="L201" s="817">
        <v>2119.9</v>
      </c>
      <c r="M201" s="661"/>
      <c r="N201" s="328"/>
      <c r="O201" s="361"/>
      <c r="P201" s="362"/>
      <c r="Q201" s="679"/>
    </row>
    <row r="202" spans="1:28" ht="15" customHeight="1" x14ac:dyDescent="0.2">
      <c r="A202" s="317"/>
      <c r="B202" s="303"/>
      <c r="C202" s="364"/>
      <c r="D202" s="472"/>
      <c r="E202" s="472"/>
      <c r="F202" s="839"/>
      <c r="G202" s="87"/>
      <c r="H202" s="111"/>
      <c r="I202" s="101" t="s">
        <v>92</v>
      </c>
      <c r="J202" s="157">
        <v>6</v>
      </c>
      <c r="K202" s="126">
        <f>SUMIF(I204:I211,"sb(l)",K204:K211)</f>
        <v>0</v>
      </c>
      <c r="L202" s="514">
        <f>SUMIF(I204:I211,"sb(l)",L204:L211)</f>
        <v>0</v>
      </c>
      <c r="M202" s="675"/>
      <c r="N202" s="309"/>
      <c r="O202" s="366"/>
      <c r="P202" s="367"/>
      <c r="Q202" s="679"/>
    </row>
    <row r="203" spans="1:28" ht="15" customHeight="1" x14ac:dyDescent="0.2">
      <c r="A203" s="317"/>
      <c r="B203" s="303"/>
      <c r="C203" s="364"/>
      <c r="D203" s="472"/>
      <c r="E203" s="472"/>
      <c r="F203" s="741"/>
      <c r="G203" s="87"/>
      <c r="H203" s="111"/>
      <c r="I203" s="576" t="s">
        <v>3</v>
      </c>
      <c r="J203" s="577">
        <v>116.1</v>
      </c>
      <c r="K203" s="749">
        <v>110.1</v>
      </c>
      <c r="L203" s="521"/>
      <c r="M203" s="753"/>
      <c r="N203" s="309"/>
      <c r="O203" s="366"/>
      <c r="P203" s="367"/>
      <c r="Q203" s="745"/>
    </row>
    <row r="204" spans="1:28" s="407" customFormat="1" ht="18" customHeight="1" x14ac:dyDescent="0.2">
      <c r="A204" s="317"/>
      <c r="B204" s="303"/>
      <c r="C204" s="373"/>
      <c r="D204" s="723" t="s">
        <v>13</v>
      </c>
      <c r="E204" s="490"/>
      <c r="F204" s="144" t="s">
        <v>73</v>
      </c>
      <c r="G204" s="136"/>
      <c r="H204" s="111"/>
      <c r="I204" s="10"/>
      <c r="J204" s="221"/>
      <c r="K204" s="742"/>
      <c r="L204" s="810"/>
      <c r="M204" s="59" t="s">
        <v>165</v>
      </c>
      <c r="N204" s="170">
        <v>92</v>
      </c>
      <c r="O204" s="44">
        <v>92</v>
      </c>
      <c r="P204" s="209">
        <v>92</v>
      </c>
      <c r="Q204" s="363"/>
      <c r="R204" s="406"/>
      <c r="S204" s="406"/>
      <c r="T204" s="406"/>
      <c r="U204" s="406"/>
      <c r="V204" s="406"/>
      <c r="W204" s="406"/>
      <c r="X204" s="406"/>
      <c r="Y204" s="406"/>
      <c r="Z204" s="406"/>
      <c r="AA204" s="406"/>
      <c r="AB204" s="406"/>
    </row>
    <row r="205" spans="1:28" s="407" customFormat="1" ht="28.5" customHeight="1" x14ac:dyDescent="0.2">
      <c r="A205" s="317"/>
      <c r="B205" s="303"/>
      <c r="C205" s="65"/>
      <c r="D205" s="479" t="s">
        <v>16</v>
      </c>
      <c r="E205" s="479"/>
      <c r="F205" s="1019" t="s">
        <v>80</v>
      </c>
      <c r="G205" s="137"/>
      <c r="H205" s="111"/>
      <c r="I205" s="64"/>
      <c r="J205" s="811"/>
      <c r="K205" s="812"/>
      <c r="L205" s="30"/>
      <c r="M205" s="160" t="s">
        <v>166</v>
      </c>
      <c r="N205" s="645">
        <v>59</v>
      </c>
      <c r="O205" s="6">
        <v>79</v>
      </c>
      <c r="P205" s="445">
        <v>89</v>
      </c>
      <c r="Q205" s="406"/>
      <c r="R205" s="406"/>
      <c r="S205" s="406"/>
      <c r="T205" s="406"/>
      <c r="U205" s="406"/>
      <c r="V205" s="406"/>
      <c r="W205" s="406"/>
      <c r="X205" s="406"/>
      <c r="Y205" s="406"/>
      <c r="Z205" s="406"/>
      <c r="AA205" s="406"/>
      <c r="AB205" s="406"/>
    </row>
    <row r="206" spans="1:28" s="407" customFormat="1" ht="29.25" customHeight="1" x14ac:dyDescent="0.2">
      <c r="A206" s="317"/>
      <c r="B206" s="303"/>
      <c r="C206" s="65"/>
      <c r="D206" s="479"/>
      <c r="E206" s="479"/>
      <c r="F206" s="1022"/>
      <c r="G206" s="136"/>
      <c r="H206" s="111"/>
      <c r="I206" s="813"/>
      <c r="J206" s="814"/>
      <c r="K206" s="815"/>
      <c r="L206" s="816"/>
      <c r="M206" s="183" t="s">
        <v>167</v>
      </c>
      <c r="N206" s="169">
        <v>20</v>
      </c>
      <c r="O206" s="8">
        <v>10</v>
      </c>
      <c r="P206" s="584"/>
      <c r="Q206" s="406"/>
      <c r="R206" s="406"/>
      <c r="S206" s="406"/>
      <c r="T206" s="406"/>
      <c r="U206" s="406"/>
      <c r="V206" s="406"/>
      <c r="W206" s="406"/>
      <c r="X206" s="406"/>
      <c r="Y206" s="406"/>
      <c r="Z206" s="406"/>
      <c r="AA206" s="406"/>
      <c r="AB206" s="406"/>
    </row>
    <row r="207" spans="1:28" s="3" customFormat="1" ht="42" customHeight="1" x14ac:dyDescent="0.2">
      <c r="A207" s="692"/>
      <c r="B207" s="667"/>
      <c r="C207" s="65"/>
      <c r="D207" s="500" t="s">
        <v>18</v>
      </c>
      <c r="E207" s="500"/>
      <c r="F207" s="671" t="s">
        <v>217</v>
      </c>
      <c r="G207" s="137"/>
      <c r="H207" s="130"/>
      <c r="I207" s="64"/>
      <c r="J207" s="221"/>
      <c r="K207" s="456"/>
      <c r="L207" s="720"/>
      <c r="M207" s="160" t="s">
        <v>165</v>
      </c>
      <c r="N207" s="184">
        <v>1</v>
      </c>
      <c r="O207" s="195"/>
      <c r="P207" s="630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s="407" customFormat="1" ht="31.5" customHeight="1" x14ac:dyDescent="0.2">
      <c r="A208" s="317"/>
      <c r="B208" s="299"/>
      <c r="C208" s="65"/>
      <c r="D208" s="479" t="s">
        <v>20</v>
      </c>
      <c r="E208" s="479"/>
      <c r="F208" s="1018" t="s">
        <v>81</v>
      </c>
      <c r="G208" s="137"/>
      <c r="H208" s="111"/>
      <c r="I208" s="64"/>
      <c r="J208" s="221"/>
      <c r="K208" s="742"/>
      <c r="L208" s="30"/>
      <c r="M208" s="809" t="s">
        <v>168</v>
      </c>
      <c r="N208" s="179">
        <v>4</v>
      </c>
      <c r="O208" s="439"/>
      <c r="P208" s="371"/>
      <c r="Q208" s="406"/>
      <c r="R208" s="406"/>
      <c r="S208" s="406"/>
      <c r="T208" s="406"/>
      <c r="U208" s="406"/>
      <c r="V208" s="406"/>
      <c r="W208" s="406"/>
      <c r="X208" s="406"/>
      <c r="Y208" s="406"/>
      <c r="Z208" s="406"/>
      <c r="AA208" s="406"/>
      <c r="AB208" s="406"/>
    </row>
    <row r="209" spans="1:28" s="407" customFormat="1" ht="20.25" customHeight="1" x14ac:dyDescent="0.2">
      <c r="A209" s="317"/>
      <c r="B209" s="299"/>
      <c r="C209" s="65"/>
      <c r="D209" s="479"/>
      <c r="E209" s="479"/>
      <c r="F209" s="1019"/>
      <c r="G209" s="137"/>
      <c r="H209" s="111"/>
      <c r="I209" s="64"/>
      <c r="J209" s="221"/>
      <c r="K209" s="742"/>
      <c r="L209" s="30"/>
      <c r="M209" s="836" t="s">
        <v>215</v>
      </c>
      <c r="N209" s="570">
        <v>2</v>
      </c>
      <c r="O209" s="571">
        <v>2</v>
      </c>
      <c r="P209" s="228"/>
      <c r="Q209" s="406"/>
      <c r="R209" s="406"/>
      <c r="S209" s="406"/>
      <c r="T209" s="406"/>
      <c r="U209" s="406"/>
      <c r="V209" s="406"/>
      <c r="W209" s="406"/>
      <c r="X209" s="406"/>
      <c r="Y209" s="406"/>
      <c r="Z209" s="406"/>
      <c r="AA209" s="406"/>
      <c r="AB209" s="406"/>
    </row>
    <row r="210" spans="1:28" s="407" customFormat="1" ht="20.25" customHeight="1" x14ac:dyDescent="0.2">
      <c r="A210" s="317"/>
      <c r="B210" s="299"/>
      <c r="C210" s="65"/>
      <c r="D210" s="479"/>
      <c r="E210" s="479"/>
      <c r="F210" s="671"/>
      <c r="G210" s="137"/>
      <c r="H210" s="111"/>
      <c r="I210" s="64"/>
      <c r="J210" s="221"/>
      <c r="K210" s="742"/>
      <c r="L210" s="30"/>
      <c r="M210" s="836"/>
      <c r="N210" s="7"/>
      <c r="O210" s="195"/>
      <c r="P210" s="228"/>
      <c r="Q210" s="406"/>
      <c r="R210" s="406"/>
      <c r="S210" s="406"/>
      <c r="T210" s="406"/>
      <c r="U210" s="406"/>
      <c r="V210" s="406"/>
      <c r="W210" s="406"/>
      <c r="X210" s="406"/>
      <c r="Y210" s="406"/>
      <c r="Z210" s="406"/>
      <c r="AA210" s="406"/>
      <c r="AB210" s="406"/>
    </row>
    <row r="211" spans="1:28" ht="90.75" customHeight="1" x14ac:dyDescent="0.2">
      <c r="A211" s="317"/>
      <c r="B211" s="299"/>
      <c r="C211" s="65"/>
      <c r="D211" s="479"/>
      <c r="E211" s="479"/>
      <c r="F211" s="672"/>
      <c r="G211" s="136"/>
      <c r="H211" s="111"/>
      <c r="I211" s="446"/>
      <c r="J211" s="207"/>
      <c r="K211" s="694"/>
      <c r="L211" s="36"/>
      <c r="M211" s="183" t="s">
        <v>180</v>
      </c>
      <c r="N211" s="179">
        <v>2</v>
      </c>
      <c r="O211" s="439">
        <v>2</v>
      </c>
      <c r="P211" s="409"/>
    </row>
    <row r="212" spans="1:28" ht="29.25" customHeight="1" x14ac:dyDescent="0.2">
      <c r="A212" s="317"/>
      <c r="B212" s="303"/>
      <c r="C212" s="65"/>
      <c r="D212" s="501" t="s">
        <v>21</v>
      </c>
      <c r="E212" s="501"/>
      <c r="F212" s="1018" t="s">
        <v>252</v>
      </c>
      <c r="G212" s="137"/>
      <c r="H212" s="562">
        <v>5</v>
      </c>
      <c r="I212" s="576" t="s">
        <v>14</v>
      </c>
      <c r="J212" s="577"/>
      <c r="K212" s="693">
        <v>300</v>
      </c>
      <c r="L212" s="669">
        <v>630</v>
      </c>
      <c r="M212" s="176" t="s">
        <v>216</v>
      </c>
      <c r="N212" s="184"/>
      <c r="O212" s="5">
        <v>30</v>
      </c>
      <c r="P212" s="227">
        <v>100</v>
      </c>
    </row>
    <row r="213" spans="1:28" ht="16.5" customHeight="1" x14ac:dyDescent="0.2">
      <c r="A213" s="317"/>
      <c r="B213" s="410"/>
      <c r="C213" s="66"/>
      <c r="D213" s="480"/>
      <c r="E213" s="480"/>
      <c r="F213" s="1019"/>
      <c r="G213" s="137"/>
      <c r="H213" s="552"/>
      <c r="I213" s="446"/>
      <c r="J213" s="207"/>
      <c r="K213" s="694"/>
      <c r="L213" s="670"/>
      <c r="M213" s="836"/>
      <c r="N213" s="180"/>
      <c r="O213" s="196"/>
      <c r="P213" s="18"/>
    </row>
    <row r="214" spans="1:28" ht="14.25" customHeight="1" thickBot="1" x14ac:dyDescent="0.25">
      <c r="A214" s="317"/>
      <c r="B214" s="410"/>
      <c r="C214" s="66"/>
      <c r="D214" s="480"/>
      <c r="E214" s="480"/>
      <c r="F214" s="1020"/>
      <c r="G214" s="138"/>
      <c r="H214" s="405"/>
      <c r="I214" s="4" t="s">
        <v>15</v>
      </c>
      <c r="J214" s="55">
        <f>SUM(J201:J213)</f>
        <v>2361.1</v>
      </c>
      <c r="K214" s="91">
        <f>SUM(K201:K213)</f>
        <v>2592.9</v>
      </c>
      <c r="L214" s="217">
        <f t="shared" ref="L214" si="11">SUM(L201:L213)</f>
        <v>2749.9</v>
      </c>
      <c r="M214" s="837"/>
      <c r="N214" s="175"/>
      <c r="O214" s="258"/>
      <c r="P214" s="388"/>
    </row>
    <row r="215" spans="1:28" s="412" customFormat="1" ht="14.25" customHeight="1" thickBot="1" x14ac:dyDescent="0.25">
      <c r="A215" s="411" t="s">
        <v>16</v>
      </c>
      <c r="B215" s="391" t="s">
        <v>20</v>
      </c>
      <c r="C215" s="978" t="s">
        <v>19</v>
      </c>
      <c r="D215" s="979"/>
      <c r="E215" s="979"/>
      <c r="F215" s="979"/>
      <c r="G215" s="979"/>
      <c r="H215" s="979"/>
      <c r="I215" s="979"/>
      <c r="J215" s="526">
        <f>+J195+J200+J214+J197</f>
        <v>4673.6000000000004</v>
      </c>
      <c r="K215" s="527">
        <f>+K195+K200+K214+K197</f>
        <v>4528.8</v>
      </c>
      <c r="L215" s="539">
        <f>+L195+L200+L214+L197</f>
        <v>4647.8</v>
      </c>
      <c r="M215" s="352"/>
      <c r="N215" s="447"/>
      <c r="O215" s="447"/>
      <c r="P215" s="448"/>
    </row>
    <row r="216" spans="1:28" s="267" customFormat="1" ht="14.25" customHeight="1" thickBot="1" x14ac:dyDescent="0.25">
      <c r="A216" s="411" t="s">
        <v>16</v>
      </c>
      <c r="B216" s="981" t="s">
        <v>5</v>
      </c>
      <c r="C216" s="982"/>
      <c r="D216" s="982"/>
      <c r="E216" s="982"/>
      <c r="F216" s="982"/>
      <c r="G216" s="982"/>
      <c r="H216" s="982"/>
      <c r="I216" s="982"/>
      <c r="J216" s="721">
        <f>J215+J175+J163</f>
        <v>11599.7</v>
      </c>
      <c r="K216" s="546">
        <f>K215+K175+K163</f>
        <v>14652.8</v>
      </c>
      <c r="L216" s="547">
        <f>L215+L175+L163</f>
        <v>13016.800000000001</v>
      </c>
      <c r="M216" s="355"/>
      <c r="N216" s="263"/>
      <c r="O216" s="263"/>
      <c r="P216" s="264"/>
      <c r="R216" s="270"/>
      <c r="T216" s="270"/>
    </row>
    <row r="217" spans="1:28" s="267" customFormat="1" ht="14.25" customHeight="1" thickBot="1" x14ac:dyDescent="0.25">
      <c r="A217" s="413" t="s">
        <v>4</v>
      </c>
      <c r="B217" s="1021" t="s">
        <v>6</v>
      </c>
      <c r="C217" s="831"/>
      <c r="D217" s="831"/>
      <c r="E217" s="831"/>
      <c r="F217" s="831"/>
      <c r="G217" s="831"/>
      <c r="H217" s="831"/>
      <c r="I217" s="831"/>
      <c r="J217" s="722">
        <f>J216+J100</f>
        <v>87409.299999999988</v>
      </c>
      <c r="K217" s="548">
        <f>K216+K100</f>
        <v>91239.599999999991</v>
      </c>
      <c r="L217" s="549">
        <f>L216+L100</f>
        <v>89809.7</v>
      </c>
      <c r="M217" s="414"/>
      <c r="N217" s="415"/>
      <c r="O217" s="415"/>
      <c r="P217" s="416"/>
    </row>
    <row r="218" spans="1:28" s="267" customFormat="1" ht="23.25" customHeight="1" thickBot="1" x14ac:dyDescent="0.25">
      <c r="A218" s="1007" t="s">
        <v>0</v>
      </c>
      <c r="B218" s="1007"/>
      <c r="C218" s="1007"/>
      <c r="D218" s="1007"/>
      <c r="E218" s="1007"/>
      <c r="F218" s="1007"/>
      <c r="G218" s="1007"/>
      <c r="H218" s="1007"/>
      <c r="I218" s="1007"/>
      <c r="J218" s="1007"/>
      <c r="K218" s="1007"/>
      <c r="L218" s="1007"/>
      <c r="M218" s="818"/>
      <c r="N218" s="818"/>
      <c r="O218" s="818"/>
      <c r="P218" s="818"/>
    </row>
    <row r="219" spans="1:28" s="267" customFormat="1" ht="59.25" customHeight="1" thickBot="1" x14ac:dyDescent="0.25">
      <c r="A219" s="832" t="s">
        <v>1</v>
      </c>
      <c r="B219" s="833"/>
      <c r="C219" s="833"/>
      <c r="D219" s="833"/>
      <c r="E219" s="833"/>
      <c r="F219" s="833"/>
      <c r="G219" s="833"/>
      <c r="H219" s="833"/>
      <c r="I219" s="1023"/>
      <c r="J219" s="257" t="s">
        <v>69</v>
      </c>
      <c r="K219" s="462" t="s">
        <v>103</v>
      </c>
      <c r="L219" s="460" t="s">
        <v>218</v>
      </c>
      <c r="M219" s="73"/>
      <c r="N219" s="265"/>
      <c r="O219" s="265"/>
      <c r="P219" s="265"/>
      <c r="S219" s="270"/>
    </row>
    <row r="220" spans="1:28" s="267" customFormat="1" ht="13.5" customHeight="1" x14ac:dyDescent="0.2">
      <c r="A220" s="834" t="s">
        <v>23</v>
      </c>
      <c r="B220" s="835"/>
      <c r="C220" s="835"/>
      <c r="D220" s="835"/>
      <c r="E220" s="835"/>
      <c r="F220" s="835"/>
      <c r="G220" s="835"/>
      <c r="H220" s="835"/>
      <c r="I220" s="1024"/>
      <c r="J220" s="459">
        <f>SUM(J221:J227)</f>
        <v>87289.400000000023</v>
      </c>
      <c r="K220" s="463">
        <f>SUM(K221:K227)</f>
        <v>91128.800000000017</v>
      </c>
      <c r="L220" s="461">
        <f>SUM(L221:L227)</f>
        <v>89809.7</v>
      </c>
      <c r="M220" s="73"/>
      <c r="N220" s="265"/>
      <c r="O220" s="265"/>
      <c r="P220" s="265"/>
    </row>
    <row r="221" spans="1:28" s="267" customFormat="1" ht="14.25" customHeight="1" x14ac:dyDescent="0.2">
      <c r="A221" s="824" t="s">
        <v>26</v>
      </c>
      <c r="B221" s="825"/>
      <c r="C221" s="825"/>
      <c r="D221" s="825"/>
      <c r="E221" s="825"/>
      <c r="F221" s="825"/>
      <c r="G221" s="825"/>
      <c r="H221" s="825"/>
      <c r="I221" s="826"/>
      <c r="J221" s="78">
        <f>SUMIF(I13:I213,"sb",J13:J213)</f>
        <v>38707.500000000015</v>
      </c>
      <c r="K221" s="97">
        <f>SUMIF(I13:I213,"sb",K13:K213)</f>
        <v>40563.30000000001</v>
      </c>
      <c r="L221" s="106">
        <f>SUMIF(I13:I213,"sb",L13:L213)</f>
        <v>40435.699999999997</v>
      </c>
      <c r="M221" s="127"/>
      <c r="N221" s="265"/>
      <c r="O221" s="265"/>
      <c r="P221" s="265"/>
    </row>
    <row r="222" spans="1:28" s="267" customFormat="1" ht="18" customHeight="1" x14ac:dyDescent="0.2">
      <c r="A222" s="824" t="s">
        <v>93</v>
      </c>
      <c r="B222" s="825"/>
      <c r="C222" s="825"/>
      <c r="D222" s="825"/>
      <c r="E222" s="825"/>
      <c r="F222" s="825"/>
      <c r="G222" s="825"/>
      <c r="H222" s="825"/>
      <c r="I222" s="826"/>
      <c r="J222" s="157">
        <f>SUMIF(I13:I213,"sb(l)",J13:J213)</f>
        <v>391.29999999999995</v>
      </c>
      <c r="K222" s="126">
        <f>SUMIF(I13:I213,"sb(l)",K13:K213)</f>
        <v>0</v>
      </c>
      <c r="L222" s="514">
        <f>SUMIF(I13:I213,"sb(l)",L13:L213)</f>
        <v>0</v>
      </c>
      <c r="M222" s="72"/>
      <c r="N222" s="265"/>
      <c r="O222" s="265"/>
      <c r="P222" s="265"/>
    </row>
    <row r="223" spans="1:28" s="267" customFormat="1" ht="15.75" customHeight="1" x14ac:dyDescent="0.2">
      <c r="A223" s="824" t="s">
        <v>30</v>
      </c>
      <c r="B223" s="825"/>
      <c r="C223" s="825"/>
      <c r="D223" s="825"/>
      <c r="E223" s="825"/>
      <c r="F223" s="825"/>
      <c r="G223" s="825"/>
      <c r="H223" s="825"/>
      <c r="I223" s="826"/>
      <c r="J223" s="78">
        <f>SUMIF(I13:I213,"sb(sp)",J13:J213)</f>
        <v>5544.9</v>
      </c>
      <c r="K223" s="97">
        <f>SUMIF(I13:I213,"sb(sp)",K13:K213)</f>
        <v>5544.9</v>
      </c>
      <c r="L223" s="106">
        <f>SUMIF(I13:I213,"sb(sp)",L13:L213)</f>
        <v>5544.9</v>
      </c>
      <c r="M223" s="72"/>
      <c r="N223" s="265"/>
      <c r="O223" s="265"/>
      <c r="P223" s="265"/>
    </row>
    <row r="224" spans="1:28" s="267" customFormat="1" ht="15.75" customHeight="1" x14ac:dyDescent="0.2">
      <c r="A224" s="824" t="s">
        <v>182</v>
      </c>
      <c r="B224" s="825"/>
      <c r="C224" s="825"/>
      <c r="D224" s="825"/>
      <c r="E224" s="825"/>
      <c r="F224" s="825"/>
      <c r="G224" s="825"/>
      <c r="H224" s="825"/>
      <c r="I224" s="826"/>
      <c r="J224" s="78">
        <f>SUMIF(I13:I213,"sb(p)",J13:J213)</f>
        <v>3076.6</v>
      </c>
      <c r="K224" s="97">
        <f>SUMIF(I13:I213,"sb(p)",K13:K213)</f>
        <v>4900</v>
      </c>
      <c r="L224" s="106">
        <f>SUMIF(I13:I213,"sb(p)",L13:L213)</f>
        <v>4900</v>
      </c>
      <c r="M224" s="72"/>
      <c r="N224" s="265"/>
      <c r="O224" s="265"/>
      <c r="P224" s="265"/>
    </row>
    <row r="225" spans="1:23" s="267" customFormat="1" ht="15.75" customHeight="1" x14ac:dyDescent="0.2">
      <c r="A225" s="824" t="s">
        <v>27</v>
      </c>
      <c r="B225" s="825"/>
      <c r="C225" s="825"/>
      <c r="D225" s="825"/>
      <c r="E225" s="825"/>
      <c r="F225" s="825"/>
      <c r="G225" s="825"/>
      <c r="H225" s="825"/>
      <c r="I225" s="826"/>
      <c r="J225" s="79">
        <f>SUMIF(I13:I213,"sb(vb)",J13:J213)</f>
        <v>37737.599999999999</v>
      </c>
      <c r="K225" s="98">
        <f>SUMIF(I13:I213,"sb(vb)",K13:K213)</f>
        <v>38165.1</v>
      </c>
      <c r="L225" s="120">
        <f>SUMIF(I13:I213,"sb(vb)",L13:L213)</f>
        <v>38275.9</v>
      </c>
      <c r="M225" s="72"/>
      <c r="N225" s="265"/>
      <c r="O225" s="265"/>
      <c r="P225" s="265"/>
    </row>
    <row r="226" spans="1:23" ht="30" customHeight="1" x14ac:dyDescent="0.2">
      <c r="A226" s="824" t="s">
        <v>170</v>
      </c>
      <c r="B226" s="825"/>
      <c r="C226" s="825"/>
      <c r="D226" s="825"/>
      <c r="E226" s="825"/>
      <c r="F226" s="825"/>
      <c r="G226" s="825"/>
      <c r="H226" s="825"/>
      <c r="I226" s="826"/>
      <c r="J226" s="163">
        <f>SUMIF(I13:I214,"sb(esa)",J13:J214)</f>
        <v>43.3</v>
      </c>
      <c r="K226" s="200">
        <f>SUMIF(I13:I214,"sb(esa)",K13:K214)</f>
        <v>7.7</v>
      </c>
      <c r="L226" s="550">
        <f>SUMIF(I13:I214,"sb(esa)",L13:L214)</f>
        <v>0</v>
      </c>
      <c r="M226" s="72"/>
      <c r="N226" s="265"/>
      <c r="O226" s="265"/>
      <c r="P226" s="265"/>
      <c r="Q226" s="267"/>
      <c r="R226" s="267"/>
      <c r="S226" s="267"/>
      <c r="T226" s="267"/>
      <c r="U226" s="267"/>
      <c r="V226" s="267"/>
      <c r="W226" s="267"/>
    </row>
    <row r="227" spans="1:23" ht="28.5" customHeight="1" thickBot="1" x14ac:dyDescent="0.25">
      <c r="A227" s="827" t="s">
        <v>95</v>
      </c>
      <c r="B227" s="828"/>
      <c r="C227" s="828"/>
      <c r="D227" s="828"/>
      <c r="E227" s="828"/>
      <c r="F227" s="828"/>
      <c r="G227" s="828"/>
      <c r="H227" s="828"/>
      <c r="I227" s="829"/>
      <c r="J227" s="81">
        <f>SUMIF(I13:I214,"sb(es)",J13:J214)</f>
        <v>1788.2</v>
      </c>
      <c r="K227" s="99">
        <f>SUMIF(I13:I214,"sb(es)",K13:K214)</f>
        <v>1947.8</v>
      </c>
      <c r="L227" s="122">
        <f>SUMIF(I13:I214,"sb(es)",L13:L214)</f>
        <v>653.20000000000005</v>
      </c>
      <c r="M227" s="72"/>
      <c r="N227" s="265"/>
      <c r="O227" s="265"/>
      <c r="P227" s="265"/>
      <c r="Q227" s="267"/>
      <c r="R227" s="267"/>
      <c r="S227" s="267"/>
      <c r="T227" s="267"/>
      <c r="U227" s="267"/>
      <c r="V227" s="267"/>
      <c r="W227" s="267"/>
    </row>
    <row r="228" spans="1:23" ht="17.25" customHeight="1" thickBot="1" x14ac:dyDescent="0.25">
      <c r="A228" s="830" t="s">
        <v>24</v>
      </c>
      <c r="B228" s="831"/>
      <c r="C228" s="831"/>
      <c r="D228" s="831"/>
      <c r="E228" s="831"/>
      <c r="F228" s="831"/>
      <c r="G228" s="831"/>
      <c r="H228" s="831"/>
      <c r="I228" s="1016"/>
      <c r="J228" s="190">
        <f>SUM(J229:J229)</f>
        <v>119.89999999999999</v>
      </c>
      <c r="K228" s="191">
        <f>SUM(K229:K229)</f>
        <v>110.8</v>
      </c>
      <c r="L228" s="551">
        <f>SUM(L229:L229)</f>
        <v>0</v>
      </c>
      <c r="M228" s="73"/>
      <c r="N228" s="265"/>
      <c r="O228" s="265"/>
      <c r="P228" s="265"/>
      <c r="Q228" s="267"/>
      <c r="R228" s="267"/>
      <c r="S228" s="267"/>
      <c r="T228" s="267"/>
      <c r="V228" s="267"/>
      <c r="W228" s="267"/>
    </row>
    <row r="229" spans="1:23" ht="15" customHeight="1" thickBot="1" x14ac:dyDescent="0.25">
      <c r="A229" s="1011" t="s">
        <v>97</v>
      </c>
      <c r="B229" s="1012"/>
      <c r="C229" s="1012"/>
      <c r="D229" s="1012"/>
      <c r="E229" s="1012"/>
      <c r="F229" s="1012"/>
      <c r="G229" s="1012"/>
      <c r="H229" s="1012"/>
      <c r="I229" s="1013"/>
      <c r="J229" s="80">
        <f>SUMIF(I13:I213,"lrvb",J13:J213)</f>
        <v>119.89999999999999</v>
      </c>
      <c r="K229" s="107">
        <f>SUMIF(I13:I213,"lrvb",K13:K213)</f>
        <v>110.8</v>
      </c>
      <c r="L229" s="121">
        <f>SUMIF(I13:I213,"lrvb",L13:L213)</f>
        <v>0</v>
      </c>
      <c r="M229" s="72"/>
      <c r="N229" s="265"/>
      <c r="O229" s="265"/>
      <c r="P229" s="265"/>
    </row>
    <row r="230" spans="1:23" ht="16.5" customHeight="1" thickBot="1" x14ac:dyDescent="0.25">
      <c r="A230" s="822" t="s">
        <v>25</v>
      </c>
      <c r="B230" s="823"/>
      <c r="C230" s="823"/>
      <c r="D230" s="823"/>
      <c r="E230" s="823"/>
      <c r="F230" s="823"/>
      <c r="G230" s="823"/>
      <c r="H230" s="823"/>
      <c r="I230" s="1014"/>
      <c r="J230" s="82">
        <f>J228+J220</f>
        <v>87409.300000000017</v>
      </c>
      <c r="K230" s="100">
        <f>K228+K220</f>
        <v>91239.60000000002</v>
      </c>
      <c r="L230" s="123">
        <f>L228+L220</f>
        <v>89809.7</v>
      </c>
      <c r="M230" s="73"/>
    </row>
    <row r="232" spans="1:23" x14ac:dyDescent="0.2">
      <c r="F232" s="270"/>
      <c r="G232" s="679"/>
      <c r="H232" s="679"/>
      <c r="I232" s="365"/>
      <c r="J232" s="408"/>
      <c r="K232" s="408"/>
      <c r="L232" s="408"/>
    </row>
    <row r="233" spans="1:23" ht="12.75" customHeight="1" x14ac:dyDescent="0.2">
      <c r="A233" s="1015" t="s">
        <v>183</v>
      </c>
      <c r="B233" s="1015"/>
      <c r="C233" s="1015"/>
      <c r="D233" s="1015"/>
      <c r="E233" s="1015"/>
      <c r="F233" s="1015"/>
      <c r="G233" s="1015"/>
      <c r="H233" s="1015"/>
      <c r="I233" s="1015"/>
      <c r="J233" s="1015"/>
      <c r="K233" s="1015"/>
      <c r="L233" s="1015"/>
      <c r="M233" s="1015"/>
      <c r="N233" s="1015"/>
      <c r="O233" s="1015"/>
      <c r="P233" s="1015"/>
    </row>
    <row r="234" spans="1:23" x14ac:dyDescent="0.2">
      <c r="F234" s="270"/>
      <c r="G234" s="679"/>
      <c r="H234" s="679"/>
      <c r="I234" s="365"/>
      <c r="J234" s="408"/>
      <c r="K234" s="408"/>
      <c r="L234" s="408"/>
    </row>
    <row r="235" spans="1:23" x14ac:dyDescent="0.2">
      <c r="F235" s="270"/>
      <c r="G235" s="679"/>
      <c r="H235" s="679"/>
      <c r="I235" s="365"/>
      <c r="J235" s="408"/>
      <c r="K235" s="408"/>
      <c r="L235" s="408"/>
    </row>
    <row r="236" spans="1:23" x14ac:dyDescent="0.2">
      <c r="F236" s="270"/>
      <c r="G236" s="679"/>
      <c r="H236" s="679"/>
      <c r="I236" s="365"/>
      <c r="J236" s="408"/>
      <c r="K236" s="408"/>
      <c r="L236" s="408"/>
    </row>
    <row r="237" spans="1:23" x14ac:dyDescent="0.2">
      <c r="F237" s="270"/>
      <c r="G237" s="679"/>
      <c r="H237" s="679"/>
      <c r="I237" s="365"/>
      <c r="J237" s="408"/>
      <c r="K237" s="408"/>
      <c r="L237" s="408"/>
    </row>
    <row r="238" spans="1:23" x14ac:dyDescent="0.2">
      <c r="F238" s="270"/>
      <c r="G238" s="679"/>
      <c r="H238" s="679"/>
      <c r="I238" s="365"/>
      <c r="J238" s="408"/>
      <c r="K238" s="408"/>
      <c r="L238" s="408"/>
    </row>
    <row r="239" spans="1:23" x14ac:dyDescent="0.2">
      <c r="F239" s="270"/>
      <c r="G239" s="679"/>
      <c r="H239" s="679"/>
      <c r="I239" s="365"/>
      <c r="J239" s="408"/>
      <c r="K239" s="408"/>
      <c r="L239" s="408"/>
    </row>
    <row r="240" spans="1:23" x14ac:dyDescent="0.2">
      <c r="F240" s="270"/>
      <c r="G240" s="679"/>
      <c r="H240" s="679"/>
      <c r="I240" s="365"/>
      <c r="J240" s="408"/>
      <c r="K240" s="408"/>
      <c r="L240" s="408"/>
    </row>
    <row r="241" spans="1:13" x14ac:dyDescent="0.2">
      <c r="F241" s="270"/>
      <c r="G241" s="679"/>
      <c r="H241" s="679"/>
      <c r="I241" s="365"/>
      <c r="J241" s="408"/>
      <c r="K241" s="408"/>
      <c r="L241" s="408"/>
    </row>
    <row r="242" spans="1:13" x14ac:dyDescent="0.2">
      <c r="F242" s="270"/>
      <c r="G242" s="679"/>
      <c r="H242" s="679"/>
      <c r="I242" s="365"/>
      <c r="J242" s="408"/>
      <c r="K242" s="408"/>
      <c r="L242" s="408"/>
    </row>
    <row r="243" spans="1:13" x14ac:dyDescent="0.2">
      <c r="A243" s="374"/>
      <c r="B243" s="374"/>
      <c r="C243" s="374"/>
      <c r="D243" s="473"/>
      <c r="E243" s="495"/>
      <c r="F243" s="270"/>
      <c r="G243" s="679"/>
      <c r="H243" s="679"/>
      <c r="I243" s="365"/>
      <c r="J243" s="408"/>
      <c r="K243" s="408"/>
      <c r="L243" s="408"/>
      <c r="M243" s="270"/>
    </row>
    <row r="244" spans="1:13" x14ac:dyDescent="0.2">
      <c r="A244" s="374"/>
      <c r="B244" s="374"/>
      <c r="C244" s="374"/>
      <c r="D244" s="473"/>
      <c r="E244" s="495"/>
      <c r="F244" s="270"/>
      <c r="G244" s="679"/>
      <c r="H244" s="679"/>
      <c r="I244" s="365"/>
      <c r="J244" s="408"/>
      <c r="K244" s="408"/>
      <c r="L244" s="408"/>
      <c r="M244" s="270"/>
    </row>
    <row r="245" spans="1:13" x14ac:dyDescent="0.2">
      <c r="A245" s="374"/>
      <c r="B245" s="374"/>
      <c r="C245" s="374"/>
      <c r="D245" s="473"/>
      <c r="E245" s="495"/>
      <c r="F245" s="270"/>
      <c r="G245" s="679"/>
      <c r="H245" s="679"/>
      <c r="I245" s="365"/>
      <c r="J245" s="408"/>
      <c r="K245" s="408"/>
      <c r="L245" s="408"/>
      <c r="M245" s="270"/>
    </row>
    <row r="246" spans="1:13" x14ac:dyDescent="0.2">
      <c r="A246" s="374"/>
      <c r="B246" s="374"/>
      <c r="C246" s="374"/>
      <c r="D246" s="473"/>
      <c r="E246" s="495"/>
      <c r="F246" s="270"/>
      <c r="G246" s="679"/>
      <c r="H246" s="679"/>
      <c r="I246" s="365"/>
      <c r="J246" s="408"/>
      <c r="K246" s="408"/>
      <c r="L246" s="408"/>
      <c r="M246" s="270"/>
    </row>
    <row r="247" spans="1:13" x14ac:dyDescent="0.2">
      <c r="A247" s="374"/>
      <c r="B247" s="374"/>
      <c r="C247" s="374"/>
      <c r="D247" s="473"/>
      <c r="E247" s="495"/>
      <c r="F247" s="270"/>
      <c r="G247" s="679"/>
      <c r="H247" s="679"/>
      <c r="I247" s="365"/>
      <c r="J247" s="408"/>
      <c r="K247" s="408"/>
      <c r="L247" s="408"/>
      <c r="M247" s="270"/>
    </row>
    <row r="248" spans="1:13" x14ac:dyDescent="0.2">
      <c r="A248" s="374"/>
      <c r="B248" s="374"/>
      <c r="C248" s="374"/>
      <c r="D248" s="473"/>
      <c r="E248" s="495"/>
      <c r="F248" s="270"/>
      <c r="G248" s="679"/>
      <c r="H248" s="679"/>
      <c r="I248" s="365"/>
      <c r="J248" s="408"/>
      <c r="K248" s="408"/>
      <c r="L248" s="408"/>
      <c r="M248" s="270"/>
    </row>
    <row r="249" spans="1:13" x14ac:dyDescent="0.2">
      <c r="A249" s="374"/>
      <c r="B249" s="374"/>
      <c r="C249" s="374"/>
      <c r="D249" s="473"/>
      <c r="E249" s="495"/>
      <c r="F249" s="270"/>
      <c r="G249" s="679"/>
      <c r="H249" s="679"/>
      <c r="I249" s="365"/>
      <c r="J249" s="408"/>
      <c r="K249" s="408"/>
      <c r="L249" s="408"/>
      <c r="M249" s="270"/>
    </row>
    <row r="250" spans="1:13" x14ac:dyDescent="0.2">
      <c r="A250" s="374"/>
      <c r="B250" s="374"/>
      <c r="C250" s="374"/>
      <c r="D250" s="473"/>
      <c r="E250" s="495"/>
      <c r="F250" s="270"/>
      <c r="G250" s="679"/>
      <c r="H250" s="679"/>
      <c r="I250" s="365"/>
      <c r="J250" s="408"/>
      <c r="K250" s="408"/>
      <c r="L250" s="408"/>
      <c r="M250" s="270"/>
    </row>
    <row r="251" spans="1:13" x14ac:dyDescent="0.2">
      <c r="A251" s="374"/>
      <c r="B251" s="374"/>
      <c r="C251" s="374"/>
      <c r="D251" s="473"/>
      <c r="E251" s="495"/>
      <c r="F251" s="270"/>
      <c r="G251" s="679"/>
      <c r="H251" s="679"/>
      <c r="I251" s="365"/>
      <c r="J251" s="408"/>
      <c r="K251" s="408"/>
      <c r="L251" s="408"/>
      <c r="M251" s="270"/>
    </row>
    <row r="252" spans="1:13" x14ac:dyDescent="0.2">
      <c r="A252" s="374"/>
      <c r="B252" s="374"/>
      <c r="C252" s="374"/>
      <c r="D252" s="473"/>
      <c r="E252" s="495"/>
      <c r="F252" s="270"/>
      <c r="G252" s="679"/>
      <c r="H252" s="679"/>
      <c r="I252" s="365"/>
      <c r="J252" s="408"/>
      <c r="K252" s="408"/>
      <c r="L252" s="408"/>
      <c r="M252" s="270"/>
    </row>
    <row r="253" spans="1:13" x14ac:dyDescent="0.2">
      <c r="A253" s="374"/>
      <c r="B253" s="374"/>
      <c r="C253" s="374"/>
      <c r="D253" s="473"/>
      <c r="E253" s="495"/>
      <c r="F253" s="270"/>
      <c r="G253" s="679"/>
      <c r="H253" s="679"/>
      <c r="I253" s="365"/>
      <c r="J253" s="408"/>
      <c r="K253" s="408"/>
      <c r="L253" s="408"/>
      <c r="M253" s="270"/>
    </row>
    <row r="254" spans="1:13" x14ac:dyDescent="0.2">
      <c r="A254" s="374"/>
      <c r="B254" s="374"/>
      <c r="C254" s="374"/>
      <c r="D254" s="473"/>
      <c r="E254" s="495"/>
      <c r="F254" s="270"/>
      <c r="G254" s="679"/>
      <c r="H254" s="679"/>
      <c r="I254" s="365"/>
      <c r="J254" s="408"/>
      <c r="K254" s="408"/>
      <c r="L254" s="408"/>
      <c r="M254" s="270"/>
    </row>
    <row r="255" spans="1:13" x14ac:dyDescent="0.2">
      <c r="A255" s="374"/>
      <c r="B255" s="374"/>
      <c r="C255" s="374"/>
      <c r="D255" s="473"/>
      <c r="E255" s="495"/>
      <c r="F255" s="270"/>
      <c r="G255" s="679"/>
      <c r="H255" s="679"/>
      <c r="I255" s="365"/>
      <c r="J255" s="408"/>
      <c r="K255" s="408"/>
      <c r="L255" s="408"/>
      <c r="M255" s="270"/>
    </row>
  </sheetData>
  <mergeCells count="149">
    <mergeCell ref="A229:I229"/>
    <mergeCell ref="A230:I230"/>
    <mergeCell ref="A233:P233"/>
    <mergeCell ref="A228:I228"/>
    <mergeCell ref="F198:F199"/>
    <mergeCell ref="G198:G199"/>
    <mergeCell ref="F201:F202"/>
    <mergeCell ref="F212:F214"/>
    <mergeCell ref="M213:M214"/>
    <mergeCell ref="C215:I215"/>
    <mergeCell ref="B216:I216"/>
    <mergeCell ref="B217:I217"/>
    <mergeCell ref="F205:F206"/>
    <mergeCell ref="F208:F209"/>
    <mergeCell ref="M209:M210"/>
    <mergeCell ref="A224:I224"/>
    <mergeCell ref="A225:I225"/>
    <mergeCell ref="A226:I226"/>
    <mergeCell ref="A227:I227"/>
    <mergeCell ref="A219:I219"/>
    <mergeCell ref="A220:I220"/>
    <mergeCell ref="A221:I221"/>
    <mergeCell ref="A222:I222"/>
    <mergeCell ref="A223:I223"/>
    <mergeCell ref="A196:A197"/>
    <mergeCell ref="B196:B197"/>
    <mergeCell ref="G196:G197"/>
    <mergeCell ref="H196:H197"/>
    <mergeCell ref="A218:L218"/>
    <mergeCell ref="F168:F169"/>
    <mergeCell ref="G162:I162"/>
    <mergeCell ref="C163:I163"/>
    <mergeCell ref="C164:P164"/>
    <mergeCell ref="F165:F166"/>
    <mergeCell ref="F161:F162"/>
    <mergeCell ref="C175:I175"/>
    <mergeCell ref="C176:P176"/>
    <mergeCell ref="F177:F179"/>
    <mergeCell ref="F173:F174"/>
    <mergeCell ref="F196:F197"/>
    <mergeCell ref="M196:M197"/>
    <mergeCell ref="M186:M187"/>
    <mergeCell ref="F192:F193"/>
    <mergeCell ref="G192:G193"/>
    <mergeCell ref="F194:F195"/>
    <mergeCell ref="T154:T155"/>
    <mergeCell ref="F156:F157"/>
    <mergeCell ref="F159:F160"/>
    <mergeCell ref="I159:I160"/>
    <mergeCell ref="J159:J160"/>
    <mergeCell ref="K159:K160"/>
    <mergeCell ref="L159:L160"/>
    <mergeCell ref="M161:M162"/>
    <mergeCell ref="F150:F151"/>
    <mergeCell ref="G154:I154"/>
    <mergeCell ref="M152:M154"/>
    <mergeCell ref="F152:F154"/>
    <mergeCell ref="M143:M144"/>
    <mergeCell ref="G146:I146"/>
    <mergeCell ref="T146:T147"/>
    <mergeCell ref="F147:F148"/>
    <mergeCell ref="F131:F133"/>
    <mergeCell ref="F137:F139"/>
    <mergeCell ref="M137:M138"/>
    <mergeCell ref="F141:F142"/>
    <mergeCell ref="F143:F145"/>
    <mergeCell ref="M145:M146"/>
    <mergeCell ref="M111:M112"/>
    <mergeCell ref="M113:M114"/>
    <mergeCell ref="F115:F116"/>
    <mergeCell ref="M115:M116"/>
    <mergeCell ref="F106:F108"/>
    <mergeCell ref="F135:F136"/>
    <mergeCell ref="F111:F114"/>
    <mergeCell ref="G130:I130"/>
    <mergeCell ref="M128:M130"/>
    <mergeCell ref="F128:F130"/>
    <mergeCell ref="F122:F123"/>
    <mergeCell ref="F124:F125"/>
    <mergeCell ref="F126:F127"/>
    <mergeCell ref="F117:F118"/>
    <mergeCell ref="F120:F121"/>
    <mergeCell ref="M120:M121"/>
    <mergeCell ref="M91:M92"/>
    <mergeCell ref="F93:F94"/>
    <mergeCell ref="F95:F96"/>
    <mergeCell ref="M93:M94"/>
    <mergeCell ref="F78:F79"/>
    <mergeCell ref="F90:F92"/>
    <mergeCell ref="M88:M89"/>
    <mergeCell ref="A103:A105"/>
    <mergeCell ref="B103:B105"/>
    <mergeCell ref="C103:C105"/>
    <mergeCell ref="F103:F105"/>
    <mergeCell ref="G103:G105"/>
    <mergeCell ref="M103:M105"/>
    <mergeCell ref="F97:F98"/>
    <mergeCell ref="C99:I99"/>
    <mergeCell ref="B100:I100"/>
    <mergeCell ref="B101:P101"/>
    <mergeCell ref="C102:P102"/>
    <mergeCell ref="A9:P9"/>
    <mergeCell ref="F46:F48"/>
    <mergeCell ref="F49:F51"/>
    <mergeCell ref="F28:F31"/>
    <mergeCell ref="F32:F33"/>
    <mergeCell ref="F34:F35"/>
    <mergeCell ref="M34:M35"/>
    <mergeCell ref="F36:F42"/>
    <mergeCell ref="F88:F89"/>
    <mergeCell ref="F55:F56"/>
    <mergeCell ref="F57:F59"/>
    <mergeCell ref="F64:F65"/>
    <mergeCell ref="F67:F68"/>
    <mergeCell ref="G67:G68"/>
    <mergeCell ref="F76:F77"/>
    <mergeCell ref="F13:F14"/>
    <mergeCell ref="G13:G14"/>
    <mergeCell ref="G79:I79"/>
    <mergeCell ref="F84:F85"/>
    <mergeCell ref="R37:R38"/>
    <mergeCell ref="S37:S38"/>
    <mergeCell ref="F43:F45"/>
    <mergeCell ref="A10:P10"/>
    <mergeCell ref="B11:P11"/>
    <mergeCell ref="C12:P12"/>
    <mergeCell ref="F18:F21"/>
    <mergeCell ref="F22:F24"/>
    <mergeCell ref="F25:F27"/>
    <mergeCell ref="M1:P1"/>
    <mergeCell ref="A2:P2"/>
    <mergeCell ref="A3:P3"/>
    <mergeCell ref="A4:P4"/>
    <mergeCell ref="O5:P5"/>
    <mergeCell ref="A6:A8"/>
    <mergeCell ref="B6:B8"/>
    <mergeCell ref="C6:C8"/>
    <mergeCell ref="D6:D8"/>
    <mergeCell ref="E6:E8"/>
    <mergeCell ref="J6:J8"/>
    <mergeCell ref="K6:K8"/>
    <mergeCell ref="L6:L8"/>
    <mergeCell ref="M6:P6"/>
    <mergeCell ref="N7:P7"/>
    <mergeCell ref="M7:M8"/>
    <mergeCell ref="F6:F8"/>
    <mergeCell ref="G6:G8"/>
    <mergeCell ref="H6:H8"/>
    <mergeCell ref="I6:I8"/>
  </mergeCells>
  <printOptions horizontalCentered="1"/>
  <pageMargins left="0.70866141732283472" right="0.39370078740157483" top="0.39370078740157483" bottom="0.39370078740157483" header="0.31496062992125984" footer="0.31496062992125984"/>
  <pageSetup paperSize="9" scale="72" orientation="portrait" r:id="rId1"/>
  <rowBreaks count="5" manualBreakCount="5">
    <brk id="54" max="15" man="1"/>
    <brk id="94" max="15" man="1"/>
    <brk id="139" max="15" man="1"/>
    <brk id="184" max="15" man="1"/>
    <brk id="217" max="15" man="1"/>
  </rowBreaks>
  <colBreaks count="1" manualBreakCount="1">
    <brk id="16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10 programa</vt:lpstr>
      <vt:lpstr>'10 programa'!Print_Area</vt:lpstr>
      <vt:lpstr>'10 programa'!Print_Titles</vt:lpstr>
    </vt:vector>
  </TitlesOfParts>
  <Company>valdyba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G.Uzkuriene</dc:creator>
  <cp:lastModifiedBy>Audra Cepiene</cp:lastModifiedBy>
  <cp:lastPrinted>2018-12-17T09:22:31Z</cp:lastPrinted>
  <dcterms:created xsi:type="dcterms:W3CDTF">2006-05-12T05:50:12Z</dcterms:created>
  <dcterms:modified xsi:type="dcterms:W3CDTF">2018-12-19T12:00:14Z</dcterms:modified>
</cp:coreProperties>
</file>