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0" yWindow="0" windowWidth="20490" windowHeight="7755"/>
  </bookViews>
  <sheets>
    <sheet name="12 programa" sheetId="9" r:id="rId1"/>
  </sheets>
  <definedNames>
    <definedName name="_xlnm.Print_Area" localSheetId="0">'12 programa'!$A$1:$N$207</definedName>
    <definedName name="_xlnm.Print_Titles" localSheetId="0">'12 programa'!$6:$8</definedName>
  </definedNames>
  <calcPr calcId="162913"/>
</workbook>
</file>

<file path=xl/calcChain.xml><?xml version="1.0" encoding="utf-8"?>
<calcChain xmlns="http://schemas.openxmlformats.org/spreadsheetml/2006/main">
  <c r="J119" i="9" l="1"/>
  <c r="I119" i="9"/>
  <c r="J45" i="9"/>
  <c r="I45" i="9"/>
  <c r="J108" i="9"/>
  <c r="I108" i="9"/>
  <c r="J182" i="9" l="1"/>
  <c r="I182" i="9"/>
  <c r="H182" i="9"/>
  <c r="H165" i="9" l="1"/>
  <c r="I158" i="9"/>
  <c r="J158" i="9"/>
  <c r="H158" i="9"/>
  <c r="H137" i="9"/>
  <c r="H133" i="9"/>
  <c r="I124" i="9"/>
  <c r="J124" i="9"/>
  <c r="H124" i="9"/>
  <c r="I118" i="9"/>
  <c r="J118" i="9"/>
  <c r="H118" i="9"/>
  <c r="H105" i="9"/>
  <c r="J57" i="9" l="1"/>
  <c r="I57" i="9"/>
  <c r="J55" i="9"/>
  <c r="I55" i="9"/>
  <c r="I105" i="9" l="1"/>
  <c r="J105" i="9"/>
  <c r="J205" i="9" l="1"/>
  <c r="I205" i="9"/>
  <c r="H205" i="9"/>
  <c r="J204" i="9"/>
  <c r="I204" i="9"/>
  <c r="H204" i="9"/>
  <c r="J203" i="9"/>
  <c r="I203" i="9"/>
  <c r="H203" i="9"/>
  <c r="I201" i="9"/>
  <c r="J199" i="9"/>
  <c r="I199" i="9"/>
  <c r="H199" i="9"/>
  <c r="J198" i="9"/>
  <c r="I198" i="9"/>
  <c r="H198" i="9"/>
  <c r="J197" i="9"/>
  <c r="I197" i="9"/>
  <c r="H197" i="9"/>
  <c r="J196" i="9"/>
  <c r="I196" i="9"/>
  <c r="H196" i="9"/>
  <c r="J195" i="9"/>
  <c r="I195" i="9"/>
  <c r="J194" i="9"/>
  <c r="I194" i="9"/>
  <c r="H194" i="9"/>
  <c r="H193" i="9"/>
  <c r="I185" i="9"/>
  <c r="H185" i="9"/>
  <c r="I167" i="9"/>
  <c r="H167" i="9"/>
  <c r="H168" i="9" s="1"/>
  <c r="J164" i="9"/>
  <c r="J168" i="9" s="1"/>
  <c r="I164" i="9"/>
  <c r="H164" i="9"/>
  <c r="H159" i="9"/>
  <c r="J159" i="9"/>
  <c r="I159" i="9"/>
  <c r="J140" i="9"/>
  <c r="I140" i="9"/>
  <c r="H138" i="9"/>
  <c r="H140" i="9" s="1"/>
  <c r="I137" i="9"/>
  <c r="I133" i="9"/>
  <c r="J130" i="9"/>
  <c r="I130" i="9"/>
  <c r="H130" i="9"/>
  <c r="J128" i="9"/>
  <c r="I128" i="9"/>
  <c r="H128" i="9"/>
  <c r="J107" i="9"/>
  <c r="I107" i="9"/>
  <c r="H107" i="9"/>
  <c r="J49" i="9"/>
  <c r="I49" i="9"/>
  <c r="H49" i="9"/>
  <c r="J46" i="9"/>
  <c r="H45" i="9"/>
  <c r="J44" i="9"/>
  <c r="I44" i="9"/>
  <c r="H44" i="9"/>
  <c r="J42" i="9"/>
  <c r="I42" i="9"/>
  <c r="H42" i="9"/>
  <c r="J37" i="9"/>
  <c r="I37" i="9"/>
  <c r="H37" i="9"/>
  <c r="J35" i="9"/>
  <c r="I35" i="9"/>
  <c r="H35" i="9"/>
  <c r="I33" i="9"/>
  <c r="H30" i="9"/>
  <c r="H33" i="9" s="1"/>
  <c r="J29" i="9"/>
  <c r="I29" i="9"/>
  <c r="H29" i="9"/>
  <c r="J27" i="9"/>
  <c r="I27" i="9"/>
  <c r="H27" i="9"/>
  <c r="J25" i="9"/>
  <c r="I25" i="9"/>
  <c r="H25" i="9"/>
  <c r="I23" i="9"/>
  <c r="H23" i="9"/>
  <c r="J201" i="9"/>
  <c r="J21" i="9"/>
  <c r="I21" i="9"/>
  <c r="H21" i="9"/>
  <c r="I168" i="9" l="1"/>
  <c r="I186" i="9" s="1"/>
  <c r="H141" i="9"/>
  <c r="J186" i="9"/>
  <c r="H192" i="9"/>
  <c r="I202" i="9"/>
  <c r="J202" i="9"/>
  <c r="H202" i="9"/>
  <c r="H40" i="9"/>
  <c r="I192" i="9"/>
  <c r="I191" i="9" s="1"/>
  <c r="I206" i="9" s="1"/>
  <c r="I141" i="9"/>
  <c r="I40" i="9"/>
  <c r="J141" i="9"/>
  <c r="H186" i="9"/>
  <c r="J192" i="9"/>
  <c r="J191" i="9" s="1"/>
  <c r="H195" i="9"/>
  <c r="J23" i="9"/>
  <c r="J40" i="9" s="1"/>
  <c r="J50" i="9" s="1"/>
  <c r="H201" i="9"/>
  <c r="H46" i="9"/>
  <c r="I46" i="9"/>
  <c r="J206" i="9" l="1"/>
  <c r="H191" i="9"/>
  <c r="H206" i="9" s="1"/>
  <c r="H50" i="9"/>
  <c r="H187" i="9" s="1"/>
  <c r="H188" i="9" s="1"/>
  <c r="J187" i="9"/>
  <c r="J188" i="9" s="1"/>
  <c r="I50" i="9"/>
  <c r="I187" i="9" s="1"/>
  <c r="I188" i="9" s="1"/>
</calcChain>
</file>

<file path=xl/sharedStrings.xml><?xml version="1.0" encoding="utf-8"?>
<sst xmlns="http://schemas.openxmlformats.org/spreadsheetml/2006/main" count="430" uniqueCount="267">
  <si>
    <t>SOCIALINĖS ATSKIRTIES MAŽINIMO PROGRAMOS (NR. 12)</t>
  </si>
  <si>
    <t xml:space="preserve"> TIKSLŲ, UŽDAVINIŲ, PRIEMONIŲ, PRIEMONIŲ IŠLAIDŲ IR PRODUKTO KRITERIJŲ SUVESTINĖ</t>
  </si>
  <si>
    <t>tūkst. Eur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</si>
  <si>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</si>
  <si>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</si>
  <si>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</si>
  <si>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</si>
  <si>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</si>
  <si>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</si>
  <si>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</si>
  <si>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Produkto kriterijaus</t>
  </si>
  <si>
    <t>Planas</t>
  </si>
  <si>
    <t>03 Strateginis tikslas. Užtikrinti gyventojams aukštą švietimo, kultūros, socialinių, sporto ir sveikatos apsaugos paslaugų kokybę ir prieinamumą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</si>
  <si>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</si>
  <si>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</si>
  <si>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</si>
  <si>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</si>
  <si>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Socialinių paslaugų ir kitos socialinės paramos teikimas</t>
  </si>
  <si>
    <t>3</t>
  </si>
  <si>
    <t>SB(VB)</t>
  </si>
  <si>
    <t xml:space="preserve">Piniginės socialinės paramos nepasiturinčioms šeimoms ir vieniems gyvenantiems asmenims bei paramos mirties atveju teikimas, išmokant pašalpas ir kompensacijas </t>
  </si>
  <si>
    <t>SB</t>
  </si>
  <si>
    <t xml:space="preserve">Vidutinis išmokamų socialinių pašalpų skaičius per mėn. </t>
  </si>
  <si>
    <t>Vidutinis išmokamų kompensacijų skaičius per mėn.</t>
  </si>
  <si>
    <t xml:space="preserve">Vidutinis išmokamų kompensacijų kreditams ir kredito palūkanoms skaičius per mėn. </t>
  </si>
  <si>
    <t>Iš viso:</t>
  </si>
  <si>
    <t>Socialinės globos paslaugų teikimas asmenims su sunkia negalia</t>
  </si>
  <si>
    <t xml:space="preserve">Asmenų su sunkia negalia, kuriems teikiamos socialinės globos paslaugos, skaičius </t>
  </si>
  <si>
    <t>Pagalbos socialinės rizikos šeimoms teikimas</t>
  </si>
  <si>
    <t>Darbuotojų, dirbančių su socialinės rizikos šeimomis, skaičius</t>
  </si>
  <si>
    <t>Mokinių nemokamo maitinimo ir aprūpinimo mokinio reikmenimis organizavimas</t>
  </si>
  <si>
    <t>Nemokamą maitinimą gaunančių bei aprūpinamų mokinio reikmenimis mokinių skaičius</t>
  </si>
  <si>
    <t>Mokinių iš mažas pajamas gaunančių šeimų nemokamo maitinimo gamybos išlaidų padengimas</t>
  </si>
  <si>
    <t>Iš viso priemonei: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</si>
  <si>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</si>
  <si>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</si>
  <si>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</si>
  <si>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</si>
  <si>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</si>
  <si>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</si>
  <si>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05</t>
  </si>
  <si>
    <t>Iš viso uždaviniui:</t>
  </si>
  <si>
    <t xml:space="preserve">Teikti visuomenės poreikius atitinkančias socialines paslaugas įvairioms gyventojų grupėms </t>
  </si>
  <si>
    <t>Socialinių paslaugų teikimas socialinėse įstaigose:</t>
  </si>
  <si>
    <t>SB(SP)</t>
  </si>
  <si>
    <t>Kt</t>
  </si>
  <si>
    <t>BĮ Klaipėdos miesto šeimos ir vaiko gerovės centre, iš jų:</t>
  </si>
  <si>
    <t>BĮ Klaipėdos vaikų globos namuose „Rytas“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</si>
  <si>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</si>
  <si>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</si>
  <si>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Psichosocialinės pagalbos teikimas šeimoms, auginančioms vaiką su negalia ir patiriančioms krizes</t>
  </si>
  <si>
    <t>Socialinių projektų dalinis finansavimas:</t>
  </si>
  <si>
    <t xml:space="preserve">Nevyriausybinių organizacijų socialinių projektų </t>
  </si>
  <si>
    <t xml:space="preserve">Socialinės reabilitacijos paslaugų neįgaliesiems bendruomenėje projektų </t>
  </si>
  <si>
    <t>Būsto pritaikymas neįgaliesiems</t>
  </si>
  <si>
    <t>6</t>
  </si>
  <si>
    <t>Pritaikyta butų neįgaliesiems, skaičius</t>
  </si>
  <si>
    <t>06</t>
  </si>
  <si>
    <t>07</t>
  </si>
  <si>
    <t>Parengtas techninis projektas</t>
  </si>
  <si>
    <t>ES</t>
  </si>
  <si>
    <t>Plėtoti socialinių paslaugų infrastruktūrą, įrengiant  naujus ir modernizuojant esamus socialines paslaugas teikiančių įstaigų pastatus</t>
  </si>
  <si>
    <t>Teikiamų socialinių paslaugų infrastruktūros tobulinimas siekiant atitikti keliamus reikalavimus:</t>
  </si>
  <si>
    <t>I</t>
  </si>
  <si>
    <t xml:space="preserve">Užtikrinti Klaipėdos miesto socialinio būsto fondo plėtrą ir valstybės politikos, padedančios apsirūpinti būstu, įgyvendinimą </t>
  </si>
  <si>
    <t>Socialinio būsto fondo plėtra:</t>
  </si>
  <si>
    <t>Įgyvendintas projektas, proc.</t>
  </si>
  <si>
    <t>Savivaldybės gyvenamųjų patalpų  tinkamos fizinės būklės užtikrinimas ir nuomos administravimas:</t>
  </si>
  <si>
    <t xml:space="preserve">Savivaldybės gyvenamųjų patalpų techninės būklės vertinimas ir remontas </t>
  </si>
  <si>
    <t xml:space="preserve">Apmokėjimas savivaldybei tenkančia dalimi už daugiabučių namų bendrosios  nuosavybės objektų atnaujinimą ir renovaciją bei lėšų kaupimą </t>
  </si>
  <si>
    <t>Rezervo naudojimas nenumatytiems darbams apmokėti ir avarinėms situacijoms likviduoti</t>
  </si>
  <si>
    <t>Savivaldybės gyvenamųjų patalpų nuomos administravimas</t>
  </si>
  <si>
    <t xml:space="preserve">Surinkta  nuomos mokesčio  proc. nuo priskaičiuoto </t>
  </si>
  <si>
    <t>Savininkams grąžintų nuomotų patalpų vertės įskaičiavimas į nuompinigius</t>
  </si>
  <si>
    <t>Apmokėjimas už daugiabučių namų bendrųjų objektų administravimą ir nuolatinę techninę priežiūrą</t>
  </si>
  <si>
    <t>Užtikrintas privalomojo gyvenamųjų namų naudojimo ir priežiūros reikalavimų įgyvendinimas, proc.</t>
  </si>
  <si>
    <t xml:space="preserve">Politinių kalinių ir tremtinių bei jų šeimų narių sugrįžimo į Lietuvą programos įgyvendinimas: 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</si>
  <si>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</si>
  <si>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</si>
  <si>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</si>
  <si>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</si>
  <si>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</si>
  <si>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</si>
  <si>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</si>
  <si>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</si>
  <si>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</si>
  <si>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</si>
  <si>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t xml:space="preserve">Valstybės biudžeto lėšos </t>
    </r>
    <r>
      <rPr>
        <b/>
        <sz val="10"/>
        <rFont val="Times New Roman"/>
        <family val="1"/>
      </rPr>
      <t>LRVB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</si>
  <si>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</si>
  <si>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IŠ VISO:</t>
  </si>
  <si>
    <t>08</t>
  </si>
  <si>
    <t>09</t>
  </si>
  <si>
    <t>Dienos socialinės globos paslaugų teikimas asmenims su psichine negalia dienos socialinės globos centre</t>
  </si>
  <si>
    <t>Dienos socialinės globos paslaugų teikimas vaikams su negalia dienos socialinės globos centre</t>
  </si>
  <si>
    <t>Dienos socialinės priežiūros paslauga vaikams iš socialinės rizikos šeimų vaikų dienos centruose</t>
  </si>
  <si>
    <t>Pagalbos į namus paslaugos teikimas senyvo amžiaus asmenims ir suaugusiems asmenims su negalia</t>
  </si>
  <si>
    <t>20</t>
  </si>
  <si>
    <t>Vidutiniškai per mėn. išmokamų laidojimo pašalpų skaičius</t>
  </si>
  <si>
    <t>Vidutinis išmokamų kompensacijų nepriklausomybės gynėjams skaičius per mėn.</t>
  </si>
  <si>
    <t>Būsto nuomos ar išperkamosios būsto nuomos mokesčių dalies kompensaciją gavusių asmenų skaičius</t>
  </si>
  <si>
    <t>Nemokamą maitinimą gaunančių mokinių skaičius</t>
  </si>
  <si>
    <t>Senyvo amžiaus asmenų bei asmenų su negalia, apgyvendintų globos institucijose per metus, skaičius</t>
  </si>
  <si>
    <t>Įsigyta keltuvų, skirtų neįgaliems asmenims su ryškiu judėjimo sutrikimu, skaičius</t>
  </si>
  <si>
    <t>Daugiabučių namų, kuriuose vykdomi atnaujinimo darbai, skaičius</t>
  </si>
  <si>
    <t>Savivaldybės butų, kuriuose pašalintos avarijų grėsmės ar padariniai, skaičius</t>
  </si>
  <si>
    <t>Efektyvių globos ir įvaikinimo populiarinimo, globėjų, įtėvių paieškos formų įgyvendinimas</t>
  </si>
  <si>
    <t>Nemokamo maitinimo organizavimas labdaros valgykloje Klaipėdos mieste gyvenantiems asmenims, nepajėgiantiems maitintis savo namuose</t>
  </si>
  <si>
    <t>Socialinės srities renginių organizavimas</t>
  </si>
  <si>
    <t>1.3.1.5</t>
  </si>
  <si>
    <t>1.3.2.1</t>
  </si>
  <si>
    <t>1.3.2.2</t>
  </si>
  <si>
    <t>1.3.1.4, 1.3.2.3</t>
  </si>
  <si>
    <t xml:space="preserve"> 1.3.3.2, 1.3.3.3, 1.3.3.5</t>
  </si>
  <si>
    <t>1.3.1.2, 1.3.1.3, 1.3.2.1,  1.3.2.3, 1.3.3.1, 1.3.3.2, 1.3.3.6</t>
  </si>
  <si>
    <t>1.3.3.6</t>
  </si>
  <si>
    <t>1.3.3.8</t>
  </si>
  <si>
    <t>1.3.3.1, 1.3.4.3</t>
  </si>
  <si>
    <t>1.3.2.3, 1.3.3.3</t>
  </si>
  <si>
    <t>1.3.5.2</t>
  </si>
  <si>
    <t>Būsto įsigijimas bendruomeniniams vaikų globos namams</t>
  </si>
  <si>
    <t>Paslaugų gavėjų skaičius</t>
  </si>
  <si>
    <t>Projekto „Kompleksinės paslaugos šeimai Klaipėdos mieste“ įgyvendinimas</t>
  </si>
  <si>
    <t xml:space="preserve"> </t>
  </si>
  <si>
    <t>2019-ųjų metų lėšų projektas</t>
  </si>
  <si>
    <t>2019-ieji metai</t>
  </si>
  <si>
    <t>2019 m. lėšų projektas</t>
  </si>
  <si>
    <t>13</t>
  </si>
  <si>
    <t>Socialinių būstų pirkimas</t>
  </si>
  <si>
    <t>Įsigyta įranga, baldai, proc.</t>
  </si>
  <si>
    <t xml:space="preserve"> - smurto artimoje aplinkoje prevencijos priemonių įgyvendinimas</t>
  </si>
  <si>
    <t xml:space="preserve">Šîldoma įstaigų, skaičius  </t>
  </si>
  <si>
    <t>Socialinių įstaigų patalpų šildymas</t>
  </si>
  <si>
    <t>Centralizuotas paviršinių (lietaus) nuotekų tvarkymas (paslaugos apmokėjimas)</t>
  </si>
  <si>
    <t>Vykdoma projektų, vnt.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</si>
  <si>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</si>
  <si>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Asmenų, kuriems teikiamos integracijos paslaugos, skaičius</t>
  </si>
  <si>
    <t>Prižiūrima eksploatuojamų keltuvų, vnt.</t>
  </si>
  <si>
    <t>Asmenų su sunkia negalia, kuriems teikiamos socialinės globos paslaugos, skaičius</t>
  </si>
  <si>
    <t>Paslaugas gavusių asmenų skaičius</t>
  </si>
  <si>
    <t>Savivaldybės socialinio būsto fondo gyvenamųjų namų statyba žemės sklypuose Irklų g. 1 ir Rambyno g. 14A</t>
  </si>
  <si>
    <t>BĮ Neįgaliųjų centre „Klaipėdos lakštutė“</t>
  </si>
  <si>
    <t>BĮ Klaipėdos miesto nakvynės namuose</t>
  </si>
  <si>
    <t>BĮ Klaipėdos vaikų globos namuose „Smiltelė“</t>
  </si>
  <si>
    <t>BĮ Klaipėdos socialinių paslaugų centre „Danė“</t>
  </si>
  <si>
    <t xml:space="preserve">Klaipėdos miesto integruotų investicijų teritorijos vietos veiklos grupės 2016–2022 metų vietos plėtros įgyvendinimas ir veiklų administravimas </t>
  </si>
  <si>
    <t>Atlikta rekonstravimo darbų, proc.</t>
  </si>
  <si>
    <t>Atliktas rekonstravimas, proc</t>
  </si>
  <si>
    <t xml:space="preserve">Butų pirkimas politiniams kaliniams ir tremtiniams bei jų šeimų nariams 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</si>
  <si>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</si>
  <si>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</si>
  <si>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 xml:space="preserve"> - projekto „Lietuva – kitataučių užuovėja“ įgyvendinimas;</t>
  </si>
  <si>
    <t>SB(ES)</t>
  </si>
  <si>
    <t>SB(ESA)</t>
  </si>
  <si>
    <t>Materialinės paramos Klaipėdos miesto savivaldybės gyventojams, atsidūrusiems sunkioje materialinėje padėtyje, teikimas</t>
  </si>
  <si>
    <t>Vidutinis materialinės paramos išmokų Klaipėdos miesto gyventojams, atsidūrusiems sunkioje materialinėje padėtyje, skaičius per mėn.</t>
  </si>
  <si>
    <r>
      <t>Priemonių, mažinančių administracinę naštą juridiniams ir fiziniams asmenims, taikymas</t>
    </r>
    <r>
      <rPr>
        <sz val="10"/>
        <rFont val="Times New Roman"/>
        <family val="1"/>
        <charset val="186"/>
      </rPr>
      <t>, projekto „Paslaugų organizavimo ir asmenų aptarnavimo kokybės gerinimas teikiant socialinę paramą Klaipėdos miesto savivaldybėje“ įgyvendinimas</t>
    </r>
  </si>
  <si>
    <t xml:space="preserve"> - projekto „Jungtinio kompetencijų centro kūrimas ir išmaniųjų socialinių paslaugų senyvo amžiaus asmenims teikimas“ įgyvendinimas</t>
  </si>
  <si>
    <t>Vietos bendruomenių savivaldos programos įgyvendinimas</t>
  </si>
  <si>
    <t>Iš dalies finansuota projektų</t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</si>
  <si>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</si>
  <si>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SB(ESL)</t>
  </si>
  <si>
    <t>Asmenų, pasinaudojusių įdiegtomis inovatyviosiomis  paslaugomis, skaičius</t>
  </si>
  <si>
    <t>2020-ųjų metų lėšų projektas</t>
  </si>
  <si>
    <t>2020-ieji metai</t>
  </si>
  <si>
    <t>2020 m. lėšų projektas</t>
  </si>
  <si>
    <t>Atlikta statybos darbų, proc.</t>
  </si>
  <si>
    <t>Atlikta rangos darbų, proc.</t>
  </si>
  <si>
    <t>700</t>
  </si>
  <si>
    <t>Paramos teikimas labiausiai skurstantiems asmenims, įgyvendinant projektą „Parama maisto produktais IV“ (projekto Nr. EPSF-2016-V-04-01)</t>
  </si>
  <si>
    <t>Vidutinis paramos gavėjo ir (ar) bendrai su juo gyvenančių asmenų skaičius per mėnesį</t>
  </si>
  <si>
    <t>1000/800</t>
  </si>
  <si>
    <t>Suteikta paramos rūbais, avalyne, kt., asmenų skaičius</t>
  </si>
  <si>
    <t>Išduota techninės pagalbos priemonių, vnt./asm.</t>
  </si>
  <si>
    <t xml:space="preserve"> - projekto „Matyk kitą kelią“ įgyvendinimas</t>
  </si>
  <si>
    <t>Pravesta mokymų specialistams ir asmenims su regėjimo negalia, skaičius</t>
  </si>
  <si>
    <t>70</t>
  </si>
  <si>
    <t>42</t>
  </si>
  <si>
    <t>63</t>
  </si>
  <si>
    <t xml:space="preserve">Dienos socialinės globos paslaugos įstaigoje gavėjų skaičius </t>
  </si>
  <si>
    <t>Pagalbos į namus paslaugos gavėjų skaičius</t>
  </si>
  <si>
    <t>Dienos socialinės globos paslaugos asmens namuose, gavėjų skaičius</t>
  </si>
  <si>
    <t>14000</t>
  </si>
  <si>
    <t>Intervencijų į šeimas skaičius</t>
  </si>
  <si>
    <t xml:space="preserve">Vietų skaičius trumpalaikės soc. globos paslaugai gauti </t>
  </si>
  <si>
    <t>Asmenų, pradėjusių gyventi savarankiškai skaičius</t>
  </si>
  <si>
    <t>Planinis vaikų skaičius</t>
  </si>
  <si>
    <t>Įstaigų skaičius</t>
  </si>
  <si>
    <t>Dienos socialinę globą per mėn. gaunančių vaikų su negalia skaičius dienos socialinės globos centre</t>
  </si>
  <si>
    <t xml:space="preserve">Pagalbos į namus paslaugos gavėjų skaičius per mėnesį </t>
  </si>
  <si>
    <t>Vidutiniškai per dieną nemokamą maitinimą gaunančių asmenų skaičius</t>
  </si>
  <si>
    <t>Atlikta kompleksinė viešųjų ryšių metodų analizė ir įgyvendinta įvaikinimą skatinanti informacinė kampanija</t>
  </si>
  <si>
    <t xml:space="preserve">Vidutinis šeimų, auginančių vaiką su negalia ir patiriančių krizes, skaičius per mėn. </t>
  </si>
  <si>
    <t>Laikiniesiems darbams įdarbintų bedarbių skaičius per metus</t>
  </si>
  <si>
    <t>Integravimo į darbo rinką projektų veiklose dalyvaujančių asmenų skaičius per metus</t>
  </si>
  <si>
    <t>Darbo rinkos politikos priemonių, skirtų socialinę atskirtį patiriantiems asmenims, vykdymas</t>
  </si>
  <si>
    <t>Parengta piliečių chartija, vnt.</t>
  </si>
  <si>
    <t xml:space="preserve">Parengta vadybos kokybės sistemos ar metodo įgyvendinimo / įdiegimo įstaigose dokumentacija, vnt. </t>
  </si>
  <si>
    <r>
      <t xml:space="preserve">Senyvo amžiaus asmenų globos paslaugų plėtra </t>
    </r>
    <r>
      <rPr>
        <sz val="10"/>
        <rFont val="Times New Roman"/>
        <family val="1"/>
      </rPr>
      <t xml:space="preserve">rekonstruojant pastatą, esantį Melnragės gyvenamąjame rajone, Vaivos g. 23 </t>
    </r>
  </si>
  <si>
    <t xml:space="preserve">Nakvynės namų pastato (Viršutinė g. 21) rekonstravimas </t>
  </si>
  <si>
    <t>Sutrumpėjęs nuomininkų pasirinktos valstybės garantijos įvykdymo terminas, mėnesiai</t>
  </si>
  <si>
    <t>Įsigyti baldai ir įranga, proc.</t>
  </si>
  <si>
    <r>
      <t xml:space="preserve">Laikino apgyvendinimo namų infrastruktūros modernizavimas </t>
    </r>
    <r>
      <rPr>
        <sz val="10"/>
        <rFont val="Times New Roman"/>
        <family val="1"/>
        <charset val="186"/>
      </rPr>
      <t xml:space="preserve">(Šilutės pl. 8, nakvynės namai) </t>
    </r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</si>
  <si>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</si>
  <si>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>Paramos teikimas labiausiai skurstantiems asmenims, įgyvendinant projektą „Parama higienos prekėmis“ Nr. EPSF-2017-V-05-01</t>
  </si>
  <si>
    <r>
      <rPr>
        <b/>
        <sz val="10"/>
        <rFont val="Times New Roman"/>
        <family val="1"/>
      </rPr>
      <t>Laikino apnakvindinimo namų steigimas</t>
    </r>
    <r>
      <rPr>
        <sz val="10"/>
        <rFont val="Times New Roman"/>
        <family val="1"/>
        <charset val="186"/>
      </rPr>
      <t xml:space="preserve"> (Dubysos g.) </t>
    </r>
  </si>
  <si>
    <t xml:space="preserve">Vidutiniškai per mėn. paslaugas gaunančių socialinės rizikos ir rizikos šeimų vaikų skaičius </t>
  </si>
  <si>
    <t xml:space="preserve">Dienos socialinę globą per mėn. gaunančių asmenų  su psichine negalia dienos socialinės globos centre skaičius </t>
  </si>
  <si>
    <t>Darbuotojai, dalyvavę kompetencijų stiprinime, skaičius</t>
  </si>
  <si>
    <t>Nupirkta butų, vnt.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</si>
  <si>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</si>
  <si>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r>
      <t xml:space="preserve">Pajamų įmokų už paslaugas likutis </t>
    </r>
    <r>
      <rPr>
        <b/>
        <sz val="10"/>
        <rFont val="Times New Roman"/>
        <family val="1"/>
      </rPr>
      <t>SB(SPL)</t>
    </r>
  </si>
  <si>
    <r>
      <t xml:space="preserve">Projekto  </t>
    </r>
    <r>
      <rPr>
        <b/>
        <sz val="10"/>
        <rFont val="Times New Roman"/>
        <family val="1"/>
      </rPr>
      <t>„Integrali pagalba į namus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Klaipėdos mieste</t>
    </r>
    <r>
      <rPr>
        <sz val="10"/>
        <rFont val="Times New Roman"/>
        <family val="1"/>
      </rPr>
      <t xml:space="preserve">“ įgyvendinimas (dienos socialinės globos ir slaugos paslaugos į namus)                   </t>
    </r>
  </si>
  <si>
    <t>____________________________________</t>
  </si>
  <si>
    <t>SB'</t>
  </si>
  <si>
    <t>Pastatytas daugiabutis gyv. namas Rambyno g. 14A, vnt.</t>
  </si>
  <si>
    <t>1128</t>
  </si>
  <si>
    <t xml:space="preserve">Budinčio globotojo veiklos organizavimas </t>
  </si>
  <si>
    <t>Vietų sk. įstaigoje</t>
  </si>
  <si>
    <t>Rekonstruota dujinė katilinė</t>
  </si>
  <si>
    <t>220/55</t>
  </si>
  <si>
    <t>Pareigybių, skirtų padėti adaptuotis prieglobstį LR gavusiems  užsieniečiams, skaičius</t>
  </si>
  <si>
    <t>1</t>
  </si>
  <si>
    <t>Įsigytas automobilis</t>
  </si>
  <si>
    <t xml:space="preserve">Vietų skaičius  intensyvios krizių įveikimo  pagalbos paslaugai gauti </t>
  </si>
  <si>
    <t>Psichosocialinės pagalbos paslaugų gavėjų sk.</t>
  </si>
  <si>
    <t>Įsigyta baldų gyventojų kambariuose (Viršutinės g. 21), vnt</t>
  </si>
  <si>
    <t>Oro vesinimo siurblys, vnt</t>
  </si>
  <si>
    <t>Vaikų, gaunančių ilgalaikės globos paslaugas, sk.</t>
  </si>
  <si>
    <t>Suremontuota bendruomeninių vaikų globos namų, butų sk.</t>
  </si>
  <si>
    <t>Įsigyta apsaugos ir priešgaisrinė sistema, vnt.</t>
  </si>
  <si>
    <t>Įsigyta virtuvės įranga, baldai, vnt.</t>
  </si>
  <si>
    <t>NVO projektų, gaunančių dalinį finansavimą iš savivaldybės biudžeto, skaičius/ kofinasavimo procentas</t>
  </si>
  <si>
    <t>Iš dalies finansuotų projektų skaičius</t>
  </si>
  <si>
    <t>11</t>
  </si>
  <si>
    <t>Suremontuotų butų skaičius</t>
  </si>
  <si>
    <t>2021-ųjų metų lėšų projektas</t>
  </si>
  <si>
    <t>Įsigyta būstų, vnt</t>
  </si>
  <si>
    <t>Nupirkta butų, skaičius</t>
  </si>
  <si>
    <t>2021 m. lėšų projektas</t>
  </si>
  <si>
    <t>2021-ieji metai</t>
  </si>
  <si>
    <t>BĮ Klaipėdos miesto šeimos ir vaiko gerovės centro patalpų remontas (Debreceno 48)</t>
  </si>
  <si>
    <t>Atliktas Dienos socialinės priežiūros skyriaus remontas, proc.</t>
  </si>
  <si>
    <t>Organizuota tėvystės įgūdžių/globėjų (rūpintojų) mokymų sk.</t>
  </si>
  <si>
    <t>Suorganizuota renginių, skaičius</t>
  </si>
  <si>
    <t>Licencijų ir programinės įrangos įsigijimas, vnt</t>
  </si>
  <si>
    <t>Kompiuterių įsigijimas naujoms darbo vietoms, vnt.</t>
  </si>
  <si>
    <t xml:space="preserve">Papildomas paslaugų pirkimas vaikams iš socialinės rizikos šeimų, vaikų skaičius </t>
  </si>
  <si>
    <t>Atliktas Pagalbos šeimai ir pagalbos vaikams padalinių remontas (centrinio įėjimo ir  I aukšto sienų), proc.</t>
  </si>
  <si>
    <t>SB(F)</t>
  </si>
  <si>
    <r>
      <t>Savivaldybės biudžeto lėšos, gautos už parduotus savivaldybės būstus</t>
    </r>
    <r>
      <rPr>
        <b/>
        <sz val="10"/>
        <rFont val="Times New Roman"/>
        <family val="1"/>
        <charset val="186"/>
      </rPr>
      <t xml:space="preserve"> SB(F)</t>
    </r>
  </si>
  <si>
    <t>Įveiklintas globos centras</t>
  </si>
  <si>
    <t>Sukurta papildomų darbo vietų</t>
  </si>
  <si>
    <t>Parengta metodinė programa</t>
  </si>
  <si>
    <t>SB(FL)</t>
  </si>
  <si>
    <r>
      <t>Savivaldybės biudžeto lėšų, gautų už parduotus savivaldybės būstus</t>
    </r>
    <r>
      <rPr>
        <b/>
        <sz val="10"/>
        <rFont val="Times New Roman"/>
        <family val="1"/>
        <charset val="186"/>
      </rPr>
      <t xml:space="preserve"> SB(FL) </t>
    </r>
    <r>
      <rPr>
        <sz val="10"/>
        <rFont val="Times New Roman"/>
        <family val="1"/>
        <charset val="186"/>
      </rPr>
      <t>likutis</t>
    </r>
  </si>
  <si>
    <t>Klaipėdos miesto savivaldybės socialinės atskirties mažinimo programos (Nr. 12) aprašymo                                         priedas</t>
  </si>
  <si>
    <t xml:space="preserve">2019–2021 M. KLAIPĖDOS MIESTO SAVIVALDYBĖS  </t>
  </si>
  <si>
    <t xml:space="preserve">Vidutinis prižiūrimų vaikų skaičius per mėnesį </t>
  </si>
  <si>
    <t>Išmokų gavėjų skaičius</t>
  </si>
  <si>
    <t>Suteikta transporto paslaugų, asmenų skaičius</t>
  </si>
  <si>
    <t>Suteikta į namus paslaugų/ socialinės globos asmens namuose paslaugų, asm.</t>
  </si>
  <si>
    <t xml:space="preserve"> - projekto „Atrask save Lietuvoje“ įgyvendinimas;</t>
  </si>
  <si>
    <t>BĮ Klaipėdos miesto socialinės paramos centre, iš jų:</t>
  </si>
  <si>
    <t>BĮ Klaipėdos miesto globos namuose, iš jų:</t>
  </si>
  <si>
    <t xml:space="preserve"> - projekto „Moterys ir vaikai – saugūs savo mieste“ įgyvendinimas;</t>
  </si>
  <si>
    <r>
      <rPr>
        <i/>
        <sz val="10"/>
        <rFont val="Times New Roman"/>
        <family val="1"/>
        <charset val="186"/>
      </rPr>
      <t xml:space="preserve"> - projekto</t>
    </r>
    <r>
      <rPr>
        <i/>
        <sz val="10"/>
        <rFont val="Times New Roman"/>
        <family val="1"/>
        <charset val="186"/>
      </rPr>
      <t>„Vaikų gerovės ir saugumo didinimo, paslaugų šeimai, globėjams (rūpintojams) kokybės didinimo bei prieinamumo plėtra“ įgyvendinimas;</t>
    </r>
  </si>
  <si>
    <t xml:space="preserve"> - kovos su prekyba žmonėmis prevencinių priemonių  įgyvendinimas;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</si>
</sst>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409]General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86"/>
      <scheme val="minor"/>
    </font>
    <font>
      <sz val="8"/>
      <name val="Times New Roman"/>
      <family val="1"/>
    </font>
    <font>
      <i/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6" fontId="20" fillId="0" borderId="0" applyBorder="0" applyProtection="0"/>
  </cellStyleXfs>
  <cellXfs count="1092">
    <xf numFmtId="0" fontId="0" fillId="0" borderId="0" xfId="0"/>
    <xf numFmtId="3" fontId="2" fillId="0" borderId="0" xfId="0" applyNumberFormat="1" applyFont="1"/>
    <xf numFmtId="3" fontId="4" fillId="0" borderId="0" xfId="0" applyNumberFormat="1" applyFont="1" applyAlignment="1">
      <alignment vertical="top"/>
    </xf>
    <xf numFmtId="3" fontId="4" fillId="0" borderId="0" xfId="0" applyNumberFormat="1" applyFont="1" applyBorder="1" applyAlignment="1">
      <alignment vertical="top"/>
    </xf>
    <xf numFmtId="3" fontId="1" fillId="0" borderId="21" xfId="0" applyNumberFormat="1" applyFont="1" applyBorder="1" applyAlignment="1">
      <alignment horizontal="center" vertical="center" textRotation="90"/>
    </xf>
    <xf numFmtId="3" fontId="3" fillId="2" borderId="34" xfId="0" applyNumberFormat="1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top"/>
    </xf>
    <xf numFmtId="3" fontId="3" fillId="2" borderId="14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 wrapText="1"/>
    </xf>
    <xf numFmtId="3" fontId="4" fillId="0" borderId="42" xfId="0" applyNumberFormat="1" applyFont="1" applyFill="1" applyBorder="1" applyAlignment="1">
      <alignment horizontal="center" vertical="top"/>
    </xf>
    <xf numFmtId="164" fontId="4" fillId="3" borderId="41" xfId="0" applyNumberFormat="1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center" vertical="top"/>
    </xf>
    <xf numFmtId="3" fontId="4" fillId="3" borderId="42" xfId="0" applyNumberFormat="1" applyFont="1" applyFill="1" applyBorder="1" applyAlignment="1">
      <alignment horizontal="center" vertical="top" wrapText="1"/>
    </xf>
    <xf numFmtId="3" fontId="4" fillId="3" borderId="44" xfId="0" applyNumberFormat="1" applyFont="1" applyFill="1" applyBorder="1" applyAlignment="1">
      <alignment horizontal="center" vertical="top" wrapText="1"/>
    </xf>
    <xf numFmtId="49" fontId="4" fillId="0" borderId="13" xfId="0" applyNumberFormat="1" applyFont="1" applyFill="1" applyBorder="1" applyAlignment="1">
      <alignment horizontal="center" vertical="top"/>
    </xf>
    <xf numFmtId="3" fontId="4" fillId="0" borderId="48" xfId="0" applyNumberFormat="1" applyFont="1" applyFill="1" applyBorder="1" applyAlignment="1">
      <alignment vertical="top" wrapText="1"/>
    </xf>
    <xf numFmtId="164" fontId="4" fillId="0" borderId="41" xfId="0" applyNumberFormat="1" applyFont="1" applyFill="1" applyBorder="1" applyAlignment="1">
      <alignment horizontal="center" vertical="top"/>
    </xf>
    <xf numFmtId="164" fontId="4" fillId="3" borderId="42" xfId="0" applyNumberFormat="1" applyFont="1" applyFill="1" applyBorder="1" applyAlignment="1">
      <alignment horizontal="center" vertical="top"/>
    </xf>
    <xf numFmtId="164" fontId="3" fillId="5" borderId="55" xfId="0" applyNumberFormat="1" applyFont="1" applyFill="1" applyBorder="1" applyAlignment="1">
      <alignment horizontal="center" vertical="top"/>
    </xf>
    <xf numFmtId="3" fontId="3" fillId="2" borderId="23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/>
    </xf>
    <xf numFmtId="3" fontId="4" fillId="0" borderId="46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vertical="top"/>
    </xf>
    <xf numFmtId="3" fontId="1" fillId="0" borderId="0" xfId="0" applyNumberFormat="1" applyFont="1" applyAlignment="1">
      <alignment vertical="top"/>
    </xf>
    <xf numFmtId="164" fontId="6" fillId="5" borderId="55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vertical="top"/>
    </xf>
    <xf numFmtId="3" fontId="3" fillId="2" borderId="4" xfId="0" applyNumberFormat="1" applyFont="1" applyFill="1" applyBorder="1" applyAlignment="1">
      <alignment horizontal="center" vertical="top" wrapText="1"/>
    </xf>
    <xf numFmtId="164" fontId="4" fillId="4" borderId="37" xfId="0" applyNumberFormat="1" applyFont="1" applyFill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 wrapText="1"/>
    </xf>
    <xf numFmtId="164" fontId="4" fillId="4" borderId="41" xfId="0" applyNumberFormat="1" applyFont="1" applyFill="1" applyBorder="1" applyAlignment="1">
      <alignment horizontal="center" vertical="top" wrapText="1"/>
    </xf>
    <xf numFmtId="3" fontId="4" fillId="3" borderId="48" xfId="0" applyNumberFormat="1" applyFont="1" applyFill="1" applyBorder="1" applyAlignment="1">
      <alignment vertical="top" wrapText="1"/>
    </xf>
    <xf numFmtId="0" fontId="4" fillId="3" borderId="46" xfId="0" applyFont="1" applyFill="1" applyBorder="1" applyAlignment="1">
      <alignment vertical="top" wrapText="1"/>
    </xf>
    <xf numFmtId="164" fontId="4" fillId="3" borderId="49" xfId="0" applyNumberFormat="1" applyFont="1" applyFill="1" applyBorder="1" applyAlignment="1">
      <alignment horizontal="center" vertical="top"/>
    </xf>
    <xf numFmtId="3" fontId="4" fillId="0" borderId="48" xfId="0" applyNumberFormat="1" applyFont="1" applyBorder="1" applyAlignment="1">
      <alignment vertical="top" wrapText="1"/>
    </xf>
    <xf numFmtId="3" fontId="3" fillId="0" borderId="54" xfId="0" applyNumberFormat="1" applyFont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center" vertical="top"/>
    </xf>
    <xf numFmtId="164" fontId="3" fillId="2" borderId="8" xfId="0" applyNumberFormat="1" applyFont="1" applyFill="1" applyBorder="1" applyAlignment="1">
      <alignment horizontal="center" vertical="top"/>
    </xf>
    <xf numFmtId="49" fontId="6" fillId="4" borderId="14" xfId="0" applyNumberFormat="1" applyFont="1" applyFill="1" applyBorder="1" applyAlignment="1">
      <alignment horizontal="center" vertical="top"/>
    </xf>
    <xf numFmtId="3" fontId="2" fillId="0" borderId="0" xfId="0" applyNumberFormat="1" applyFont="1" applyBorder="1"/>
    <xf numFmtId="3" fontId="4" fillId="3" borderId="42" xfId="0" applyNumberFormat="1" applyFont="1" applyFill="1" applyBorder="1" applyAlignment="1">
      <alignment vertical="top" wrapText="1"/>
    </xf>
    <xf numFmtId="3" fontId="6" fillId="0" borderId="54" xfId="0" applyNumberFormat="1" applyFont="1" applyBorder="1" applyAlignment="1">
      <alignment horizontal="center" vertical="top"/>
    </xf>
    <xf numFmtId="164" fontId="1" fillId="3" borderId="30" xfId="0" applyNumberFormat="1" applyFont="1" applyFill="1" applyBorder="1" applyAlignment="1">
      <alignment horizontal="center" vertical="top"/>
    </xf>
    <xf numFmtId="3" fontId="3" fillId="2" borderId="63" xfId="0" applyNumberFormat="1" applyFont="1" applyFill="1" applyBorder="1" applyAlignment="1">
      <alignment horizontal="center" vertical="top"/>
    </xf>
    <xf numFmtId="3" fontId="6" fillId="0" borderId="7" xfId="0" applyNumberFormat="1" applyFont="1" applyBorder="1" applyAlignment="1">
      <alignment vertical="top" wrapText="1"/>
    </xf>
    <xf numFmtId="3" fontId="3" fillId="0" borderId="45" xfId="0" applyNumberFormat="1" applyFont="1" applyBorder="1" applyAlignment="1">
      <alignment horizontal="center" vertical="top" wrapText="1"/>
    </xf>
    <xf numFmtId="3" fontId="4" fillId="0" borderId="44" xfId="0" applyNumberFormat="1" applyFont="1" applyBorder="1" applyAlignment="1">
      <alignment horizontal="center" vertical="top" wrapText="1"/>
    </xf>
    <xf numFmtId="3" fontId="4" fillId="0" borderId="13" xfId="0" applyNumberFormat="1" applyFont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/>
    </xf>
    <xf numFmtId="49" fontId="3" fillId="4" borderId="13" xfId="0" applyNumberFormat="1" applyFont="1" applyFill="1" applyBorder="1" applyAlignment="1">
      <alignment horizontal="center" vertical="top"/>
    </xf>
    <xf numFmtId="164" fontId="6" fillId="2" borderId="8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vertical="center" wrapText="1"/>
    </xf>
    <xf numFmtId="3" fontId="1" fillId="4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left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4" fillId="0" borderId="47" xfId="0" applyNumberFormat="1" applyFont="1" applyFill="1" applyBorder="1" applyAlignment="1">
      <alignment horizontal="center" vertical="top" wrapText="1"/>
    </xf>
    <xf numFmtId="3" fontId="4" fillId="0" borderId="49" xfId="0" applyNumberFormat="1" applyFont="1" applyFill="1" applyBorder="1" applyAlignment="1">
      <alignment horizontal="center" vertical="top"/>
    </xf>
    <xf numFmtId="3" fontId="4" fillId="0" borderId="69" xfId="0" applyNumberFormat="1" applyFont="1" applyFill="1" applyBorder="1" applyAlignment="1">
      <alignment horizontal="center" vertical="top"/>
    </xf>
    <xf numFmtId="3" fontId="4" fillId="0" borderId="14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3" fontId="4" fillId="0" borderId="31" xfId="0" applyNumberFormat="1" applyFont="1" applyFill="1" applyBorder="1" applyAlignment="1">
      <alignment horizontal="center" vertical="top"/>
    </xf>
    <xf numFmtId="3" fontId="3" fillId="0" borderId="60" xfId="0" applyNumberFormat="1" applyFont="1" applyBorder="1" applyAlignment="1">
      <alignment horizontal="center" vertical="top" wrapText="1"/>
    </xf>
    <xf numFmtId="3" fontId="4" fillId="3" borderId="60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vertical="top" wrapText="1"/>
    </xf>
    <xf numFmtId="49" fontId="3" fillId="4" borderId="22" xfId="0" applyNumberFormat="1" applyFont="1" applyFill="1" applyBorder="1" applyAlignment="1">
      <alignment horizontal="center" vertical="top"/>
    </xf>
    <xf numFmtId="3" fontId="4" fillId="3" borderId="0" xfId="0" applyNumberFormat="1" applyFont="1" applyFill="1" applyBorder="1" applyAlignment="1">
      <alignment horizontal="center" vertical="top"/>
    </xf>
    <xf numFmtId="3" fontId="4" fillId="3" borderId="13" xfId="0" applyNumberFormat="1" applyFont="1" applyFill="1" applyBorder="1" applyAlignment="1">
      <alignment horizontal="center" vertical="top" wrapText="1"/>
    </xf>
    <xf numFmtId="3" fontId="3" fillId="0" borderId="53" xfId="0" applyNumberFormat="1" applyFont="1" applyBorder="1" applyAlignment="1">
      <alignment horizontal="center" vertical="top" wrapText="1"/>
    </xf>
    <xf numFmtId="3" fontId="10" fillId="0" borderId="0" xfId="0" applyNumberFormat="1" applyFont="1"/>
    <xf numFmtId="3" fontId="1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0" fontId="13" fillId="0" borderId="0" xfId="0" applyFont="1"/>
    <xf numFmtId="164" fontId="4" fillId="3" borderId="49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3" fontId="4" fillId="0" borderId="0" xfId="0" applyNumberFormat="1" applyFont="1" applyFill="1" applyBorder="1" applyAlignment="1">
      <alignment horizontal="center" vertical="top" textRotation="180" wrapText="1"/>
    </xf>
    <xf numFmtId="3" fontId="1" fillId="0" borderId="37" xfId="0" applyNumberFormat="1" applyFont="1" applyFill="1" applyBorder="1" applyAlignment="1">
      <alignment horizontal="center" vertical="top" textRotation="180" wrapText="1"/>
    </xf>
    <xf numFmtId="3" fontId="1" fillId="0" borderId="11" xfId="0" applyNumberFormat="1" applyFont="1" applyFill="1" applyBorder="1" applyAlignment="1">
      <alignment horizontal="center" vertical="center" textRotation="90" wrapText="1"/>
    </xf>
    <xf numFmtId="49" fontId="3" fillId="4" borderId="54" xfId="0" applyNumberFormat="1" applyFont="1" applyFill="1" applyBorder="1" applyAlignment="1">
      <alignment horizontal="center" vertical="top"/>
    </xf>
    <xf numFmtId="3" fontId="4" fillId="0" borderId="67" xfId="0" applyNumberFormat="1" applyFont="1" applyFill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3" fillId="5" borderId="30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164" fontId="4" fillId="3" borderId="41" xfId="0" applyNumberFormat="1" applyFont="1" applyFill="1" applyBorder="1" applyAlignment="1">
      <alignment horizontal="center" vertical="top" wrapText="1"/>
    </xf>
    <xf numFmtId="164" fontId="4" fillId="3" borderId="42" xfId="0" applyNumberFormat="1" applyFont="1" applyFill="1" applyBorder="1" applyAlignment="1">
      <alignment horizontal="center"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164" fontId="1" fillId="3" borderId="41" xfId="0" applyNumberFormat="1" applyFont="1" applyFill="1" applyBorder="1" applyAlignment="1">
      <alignment horizontal="center" vertical="top"/>
    </xf>
    <xf numFmtId="3" fontId="4" fillId="3" borderId="15" xfId="0" applyNumberFormat="1" applyFont="1" applyFill="1" applyBorder="1" applyAlignment="1">
      <alignment horizontal="center" vertical="top" wrapText="1"/>
    </xf>
    <xf numFmtId="164" fontId="13" fillId="0" borderId="0" xfId="0" applyNumberFormat="1" applyFont="1" applyAlignment="1">
      <alignment horizontal="center"/>
    </xf>
    <xf numFmtId="3" fontId="6" fillId="4" borderId="27" xfId="0" applyNumberFormat="1" applyFont="1" applyFill="1" applyBorder="1" applyAlignment="1">
      <alignment vertical="top" wrapText="1"/>
    </xf>
    <xf numFmtId="3" fontId="4" fillId="3" borderId="32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horizontal="center" vertical="top"/>
    </xf>
    <xf numFmtId="3" fontId="6" fillId="0" borderId="65" xfId="0" applyNumberFormat="1" applyFont="1" applyBorder="1" applyAlignment="1">
      <alignment horizontal="center" vertical="top"/>
    </xf>
    <xf numFmtId="3" fontId="1" fillId="2" borderId="14" xfId="0" applyNumberFormat="1" applyFont="1" applyFill="1" applyBorder="1" applyAlignment="1">
      <alignment horizontal="center" vertical="top"/>
    </xf>
    <xf numFmtId="49" fontId="1" fillId="4" borderId="14" xfId="0" applyNumberFormat="1" applyFont="1" applyFill="1" applyBorder="1" applyAlignment="1">
      <alignment horizontal="center" vertical="top"/>
    </xf>
    <xf numFmtId="3" fontId="1" fillId="2" borderId="13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top" wrapText="1"/>
    </xf>
    <xf numFmtId="3" fontId="4" fillId="0" borderId="39" xfId="0" applyNumberFormat="1" applyFont="1" applyBorder="1" applyAlignment="1">
      <alignment horizontal="center" vertical="top" textRotation="90"/>
    </xf>
    <xf numFmtId="3" fontId="4" fillId="0" borderId="36" xfId="0" applyNumberFormat="1" applyFont="1" applyBorder="1" applyAlignment="1">
      <alignment horizontal="center" vertical="top" textRotation="90"/>
    </xf>
    <xf numFmtId="3" fontId="4" fillId="0" borderId="0" xfId="0" applyNumberFormat="1" applyFont="1" applyBorder="1" applyAlignment="1">
      <alignment horizontal="center" vertical="top" textRotation="90"/>
    </xf>
    <xf numFmtId="3" fontId="4" fillId="0" borderId="61" xfId="0" applyNumberFormat="1" applyFont="1" applyBorder="1" applyAlignment="1">
      <alignment horizontal="center" vertical="top" textRotation="90"/>
    </xf>
    <xf numFmtId="164" fontId="4" fillId="3" borderId="27" xfId="0" applyNumberFormat="1" applyFont="1" applyFill="1" applyBorder="1" applyAlignment="1">
      <alignment horizontal="center" vertical="top" wrapText="1"/>
    </xf>
    <xf numFmtId="164" fontId="1" fillId="3" borderId="37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horizontal="center" vertical="top"/>
    </xf>
    <xf numFmtId="3" fontId="1" fillId="3" borderId="40" xfId="0" applyNumberFormat="1" applyFont="1" applyFill="1" applyBorder="1" applyAlignment="1">
      <alignment horizontal="center" vertical="top"/>
    </xf>
    <xf numFmtId="3" fontId="1" fillId="3" borderId="46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" fontId="1" fillId="3" borderId="44" xfId="0" applyNumberFormat="1" applyFont="1" applyFill="1" applyBorder="1" applyAlignment="1">
      <alignment horizontal="center" vertical="top"/>
    </xf>
    <xf numFmtId="3" fontId="1" fillId="3" borderId="16" xfId="0" applyNumberFormat="1" applyFont="1" applyFill="1" applyBorder="1" applyAlignment="1">
      <alignment vertical="top" wrapText="1"/>
    </xf>
    <xf numFmtId="3" fontId="4" fillId="3" borderId="16" xfId="0" applyNumberFormat="1" applyFont="1" applyFill="1" applyBorder="1" applyAlignment="1">
      <alignment horizontal="center" vertical="top"/>
    </xf>
    <xf numFmtId="3" fontId="4" fillId="4" borderId="37" xfId="0" applyNumberFormat="1" applyFont="1" applyFill="1" applyBorder="1" applyAlignment="1">
      <alignment vertical="top" wrapText="1"/>
    </xf>
    <xf numFmtId="3" fontId="4" fillId="4" borderId="37" xfId="0" applyNumberFormat="1" applyFont="1" applyFill="1" applyBorder="1" applyAlignment="1">
      <alignment horizontal="center" vertical="top" wrapText="1"/>
    </xf>
    <xf numFmtId="3" fontId="4" fillId="3" borderId="46" xfId="0" applyNumberFormat="1" applyFont="1" applyFill="1" applyBorder="1" applyAlignment="1">
      <alignment horizontal="left" vertical="top" wrapText="1"/>
    </xf>
    <xf numFmtId="3" fontId="4" fillId="0" borderId="37" xfId="0" applyNumberFormat="1" applyFont="1" applyFill="1" applyBorder="1" applyAlignment="1">
      <alignment horizontal="center" vertical="top" wrapText="1"/>
    </xf>
    <xf numFmtId="3" fontId="4" fillId="0" borderId="39" xfId="0" applyNumberFormat="1" applyFont="1" applyFill="1" applyBorder="1" applyAlignment="1">
      <alignment horizontal="center" vertical="center" wrapText="1"/>
    </xf>
    <xf numFmtId="3" fontId="4" fillId="0" borderId="49" xfId="0" applyNumberFormat="1" applyFont="1" applyFill="1" applyBorder="1" applyAlignment="1">
      <alignment horizontal="center" vertical="center" wrapText="1"/>
    </xf>
    <xf numFmtId="3" fontId="4" fillId="0" borderId="59" xfId="0" applyNumberFormat="1" applyFont="1" applyFill="1" applyBorder="1" applyAlignment="1">
      <alignment horizontal="center" vertical="top" wrapText="1"/>
    </xf>
    <xf numFmtId="49" fontId="3" fillId="4" borderId="14" xfId="0" applyNumberFormat="1" applyFont="1" applyFill="1" applyBorder="1" applyAlignment="1">
      <alignment horizontal="center" vertical="top"/>
    </xf>
    <xf numFmtId="49" fontId="3" fillId="4" borderId="23" xfId="0" applyNumberFormat="1" applyFont="1" applyFill="1" applyBorder="1" applyAlignment="1">
      <alignment horizontal="center" vertical="top"/>
    </xf>
    <xf numFmtId="3" fontId="1" fillId="0" borderId="46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3" fontId="4" fillId="0" borderId="41" xfId="0" applyNumberFormat="1" applyFont="1" applyFill="1" applyBorder="1" applyAlignment="1">
      <alignment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vertical="top"/>
    </xf>
    <xf numFmtId="164" fontId="4" fillId="3" borderId="0" xfId="0" applyNumberFormat="1" applyFont="1" applyFill="1" applyBorder="1" applyAlignment="1">
      <alignment horizontal="center" vertical="top"/>
    </xf>
    <xf numFmtId="164" fontId="3" fillId="5" borderId="31" xfId="0" applyNumberFormat="1" applyFont="1" applyFill="1" applyBorder="1" applyAlignment="1">
      <alignment horizontal="center" vertical="top"/>
    </xf>
    <xf numFmtId="164" fontId="3" fillId="5" borderId="18" xfId="0" applyNumberFormat="1" applyFont="1" applyFill="1" applyBorder="1" applyAlignment="1">
      <alignment horizontal="center" vertical="top"/>
    </xf>
    <xf numFmtId="164" fontId="3" fillId="5" borderId="56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1" fillId="3" borderId="44" xfId="0" applyNumberFormat="1" applyFont="1" applyFill="1" applyBorder="1" applyAlignment="1">
      <alignment horizontal="center" vertical="top"/>
    </xf>
    <xf numFmtId="164" fontId="4" fillId="3" borderId="13" xfId="0" applyNumberFormat="1" applyFont="1" applyFill="1" applyBorder="1" applyAlignment="1">
      <alignment horizontal="center" vertical="top"/>
    </xf>
    <xf numFmtId="164" fontId="3" fillId="5" borderId="44" xfId="0" applyNumberFormat="1" applyFont="1" applyFill="1" applyBorder="1" applyAlignment="1">
      <alignment horizontal="center" vertical="top"/>
    </xf>
    <xf numFmtId="164" fontId="3" fillId="5" borderId="12" xfId="0" applyNumberFormat="1" applyFont="1" applyFill="1" applyBorder="1" applyAlignment="1">
      <alignment horizontal="center" vertical="top"/>
    </xf>
    <xf numFmtId="164" fontId="4" fillId="3" borderId="50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164" fontId="3" fillId="5" borderId="21" xfId="0" applyNumberFormat="1" applyFont="1" applyFill="1" applyBorder="1" applyAlignment="1">
      <alignment horizontal="center" vertical="top"/>
    </xf>
    <xf numFmtId="164" fontId="4" fillId="0" borderId="13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top"/>
    </xf>
    <xf numFmtId="164" fontId="3" fillId="2" borderId="34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/>
    </xf>
    <xf numFmtId="164" fontId="6" fillId="5" borderId="56" xfId="0" applyNumberFormat="1" applyFont="1" applyFill="1" applyBorder="1" applyAlignment="1">
      <alignment horizontal="center" vertical="top"/>
    </xf>
    <xf numFmtId="164" fontId="1" fillId="3" borderId="51" xfId="0" applyNumberFormat="1" applyFont="1" applyFill="1" applyBorder="1" applyAlignment="1">
      <alignment horizontal="center" vertical="top"/>
    </xf>
    <xf numFmtId="164" fontId="1" fillId="4" borderId="1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164" fontId="1" fillId="4" borderId="44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1" fillId="3" borderId="13" xfId="0" applyNumberFormat="1" applyFont="1" applyFill="1" applyBorder="1" applyAlignment="1">
      <alignment horizontal="center" vertical="top"/>
    </xf>
    <xf numFmtId="164" fontId="4" fillId="4" borderId="13" xfId="0" applyNumberFormat="1" applyFont="1" applyFill="1" applyBorder="1" applyAlignment="1">
      <alignment horizontal="center" vertical="top" wrapText="1"/>
    </xf>
    <xf numFmtId="164" fontId="4" fillId="3" borderId="13" xfId="0" applyNumberFormat="1" applyFont="1" applyFill="1" applyBorder="1" applyAlignment="1">
      <alignment horizontal="center" vertical="top" wrapText="1"/>
    </xf>
    <xf numFmtId="164" fontId="6" fillId="5" borderId="21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center" vertical="top"/>
    </xf>
    <xf numFmtId="164" fontId="4" fillId="3" borderId="28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164" fontId="4" fillId="3" borderId="50" xfId="0" applyNumberFormat="1" applyFont="1" applyFill="1" applyBorder="1" applyAlignment="1">
      <alignment horizontal="center" vertical="top" wrapText="1"/>
    </xf>
    <xf numFmtId="164" fontId="4" fillId="3" borderId="44" xfId="0" applyNumberFormat="1" applyFont="1" applyFill="1" applyBorder="1" applyAlignment="1">
      <alignment horizontal="center" vertical="top" wrapText="1"/>
    </xf>
    <xf numFmtId="164" fontId="4" fillId="4" borderId="35" xfId="0" applyNumberFormat="1" applyFont="1" applyFill="1" applyBorder="1" applyAlignment="1">
      <alignment horizontal="center" vertical="top" wrapText="1"/>
    </xf>
    <xf numFmtId="164" fontId="4" fillId="4" borderId="4" xfId="0" applyNumberFormat="1" applyFont="1" applyFill="1" applyBorder="1" applyAlignment="1">
      <alignment horizontal="center" vertical="top" wrapText="1"/>
    </xf>
    <xf numFmtId="164" fontId="1" fillId="3" borderId="12" xfId="0" applyNumberFormat="1" applyFont="1" applyFill="1" applyBorder="1" applyAlignment="1">
      <alignment horizontal="center" vertical="top"/>
    </xf>
    <xf numFmtId="164" fontId="6" fillId="2" borderId="34" xfId="0" applyNumberFormat="1" applyFont="1" applyFill="1" applyBorder="1" applyAlignment="1">
      <alignment horizontal="center" vertical="top"/>
    </xf>
    <xf numFmtId="164" fontId="1" fillId="0" borderId="12" xfId="0" applyNumberFormat="1" applyFont="1" applyBorder="1" applyAlignment="1">
      <alignment horizontal="center" vertical="top" wrapText="1"/>
    </xf>
    <xf numFmtId="164" fontId="6" fillId="5" borderId="34" xfId="0" applyNumberFormat="1" applyFont="1" applyFill="1" applyBorder="1" applyAlignment="1">
      <alignment horizontal="center" vertical="top" wrapText="1"/>
    </xf>
    <xf numFmtId="3" fontId="4" fillId="3" borderId="54" xfId="0" applyNumberFormat="1" applyFont="1" applyFill="1" applyBorder="1" applyAlignment="1">
      <alignment horizontal="center" vertical="top"/>
    </xf>
    <xf numFmtId="3" fontId="6" fillId="0" borderId="14" xfId="0" applyNumberFormat="1" applyFont="1" applyBorder="1" applyAlignment="1">
      <alignment horizontal="center" vertical="top"/>
    </xf>
    <xf numFmtId="3" fontId="4" fillId="0" borderId="37" xfId="0" applyNumberFormat="1" applyFont="1" applyFill="1" applyBorder="1" applyAlignment="1">
      <alignment horizontal="center" vertical="center" textRotation="90" wrapText="1"/>
    </xf>
    <xf numFmtId="3" fontId="4" fillId="3" borderId="30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164" fontId="1" fillId="4" borderId="35" xfId="0" applyNumberFormat="1" applyFont="1" applyFill="1" applyBorder="1" applyAlignment="1">
      <alignment horizontal="center" vertical="top"/>
    </xf>
    <xf numFmtId="3" fontId="6" fillId="0" borderId="53" xfId="0" applyNumberFormat="1" applyFont="1" applyBorder="1" applyAlignment="1">
      <alignment horizontal="center" vertical="top"/>
    </xf>
    <xf numFmtId="3" fontId="4" fillId="0" borderId="51" xfId="0" applyNumberFormat="1" applyFont="1" applyFill="1" applyBorder="1" applyAlignment="1">
      <alignment horizontal="center" vertical="top" wrapText="1"/>
    </xf>
    <xf numFmtId="49" fontId="6" fillId="0" borderId="54" xfId="0" applyNumberFormat="1" applyFont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 wrapText="1"/>
    </xf>
    <xf numFmtId="164" fontId="6" fillId="5" borderId="8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0" fontId="4" fillId="3" borderId="54" xfId="0" applyFont="1" applyFill="1" applyBorder="1" applyAlignment="1">
      <alignment horizontal="center" vertical="top" wrapText="1"/>
    </xf>
    <xf numFmtId="3" fontId="4" fillId="3" borderId="12" xfId="0" applyNumberFormat="1" applyFont="1" applyFill="1" applyBorder="1" applyAlignment="1">
      <alignment horizontal="center" vertical="top"/>
    </xf>
    <xf numFmtId="164" fontId="4" fillId="0" borderId="42" xfId="0" applyNumberFormat="1" applyFont="1" applyFill="1" applyBorder="1" applyAlignment="1">
      <alignment horizontal="center" vertical="top"/>
    </xf>
    <xf numFmtId="164" fontId="4" fillId="0" borderId="44" xfId="0" applyNumberFormat="1" applyFont="1" applyFill="1" applyBorder="1" applyAlignment="1">
      <alignment horizontal="center" vertical="top"/>
    </xf>
    <xf numFmtId="164" fontId="4" fillId="3" borderId="44" xfId="0" applyNumberFormat="1" applyFont="1" applyFill="1" applyBorder="1" applyAlignment="1">
      <alignment horizontal="center" vertical="top"/>
    </xf>
    <xf numFmtId="164" fontId="1" fillId="4" borderId="18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164" fontId="4" fillId="4" borderId="15" xfId="0" applyNumberFormat="1" applyFont="1" applyFill="1" applyBorder="1" applyAlignment="1">
      <alignment horizontal="center" vertical="top" wrapText="1"/>
    </xf>
    <xf numFmtId="164" fontId="4" fillId="4" borderId="64" xfId="0" applyNumberFormat="1" applyFont="1" applyFill="1" applyBorder="1" applyAlignment="1">
      <alignment horizontal="center" vertical="top" wrapText="1"/>
    </xf>
    <xf numFmtId="164" fontId="1" fillId="4" borderId="19" xfId="0" applyNumberFormat="1" applyFont="1" applyFill="1" applyBorder="1" applyAlignment="1">
      <alignment horizontal="center" vertical="top"/>
    </xf>
    <xf numFmtId="164" fontId="1" fillId="3" borderId="15" xfId="0" applyNumberFormat="1" applyFont="1" applyFill="1" applyBorder="1" applyAlignment="1">
      <alignment horizontal="center" vertical="top"/>
    </xf>
    <xf numFmtId="164" fontId="6" fillId="5" borderId="42" xfId="0" applyNumberFormat="1" applyFont="1" applyFill="1" applyBorder="1" applyAlignment="1">
      <alignment horizontal="center" vertical="top"/>
    </xf>
    <xf numFmtId="164" fontId="6" fillId="5" borderId="44" xfId="0" applyNumberFormat="1" applyFont="1" applyFill="1" applyBorder="1" applyAlignment="1">
      <alignment horizontal="center" vertical="top"/>
    </xf>
    <xf numFmtId="164" fontId="6" fillId="5" borderId="31" xfId="0" applyNumberFormat="1" applyFont="1" applyFill="1" applyBorder="1" applyAlignment="1">
      <alignment horizontal="center" vertical="top"/>
    </xf>
    <xf numFmtId="164" fontId="4" fillId="4" borderId="6" xfId="0" applyNumberFormat="1" applyFont="1" applyFill="1" applyBorder="1" applyAlignment="1">
      <alignment horizontal="center" vertical="top" wrapText="1"/>
    </xf>
    <xf numFmtId="164" fontId="1" fillId="3" borderId="19" xfId="0" applyNumberFormat="1" applyFont="1" applyFill="1" applyBorder="1" applyAlignment="1">
      <alignment horizontal="center" vertical="top"/>
    </xf>
    <xf numFmtId="3" fontId="4" fillId="0" borderId="41" xfId="0" applyNumberFormat="1" applyFont="1" applyBorder="1" applyAlignment="1">
      <alignment horizontal="center" vertical="top" textRotation="90"/>
    </xf>
    <xf numFmtId="164" fontId="3" fillId="5" borderId="57" xfId="0" applyNumberFormat="1" applyFont="1" applyFill="1" applyBorder="1" applyAlignment="1">
      <alignment horizontal="center" vertical="top"/>
    </xf>
    <xf numFmtId="164" fontId="6" fillId="5" borderId="32" xfId="0" applyNumberFormat="1" applyFont="1" applyFill="1" applyBorder="1" applyAlignment="1">
      <alignment horizontal="center" vertical="top"/>
    </xf>
    <xf numFmtId="164" fontId="1" fillId="3" borderId="32" xfId="0" applyNumberFormat="1" applyFont="1" applyFill="1" applyBorder="1" applyAlignment="1">
      <alignment horizontal="center" vertical="top"/>
    </xf>
    <xf numFmtId="164" fontId="4" fillId="3" borderId="32" xfId="0" applyNumberFormat="1" applyFont="1" applyFill="1" applyBorder="1" applyAlignment="1">
      <alignment horizontal="center" vertical="top" wrapText="1"/>
    </xf>
    <xf numFmtId="164" fontId="1" fillId="0" borderId="51" xfId="0" applyNumberFormat="1" applyFont="1" applyFill="1" applyBorder="1" applyAlignment="1">
      <alignment horizontal="center" vertical="top"/>
    </xf>
    <xf numFmtId="3" fontId="4" fillId="3" borderId="41" xfId="0" applyNumberFormat="1" applyFont="1" applyFill="1" applyBorder="1" applyAlignment="1">
      <alignment vertical="top" wrapText="1"/>
    </xf>
    <xf numFmtId="164" fontId="4" fillId="0" borderId="15" xfId="0" applyNumberFormat="1" applyFont="1" applyFill="1" applyBorder="1" applyAlignment="1">
      <alignment horizontal="center" vertical="top"/>
    </xf>
    <xf numFmtId="3" fontId="8" fillId="0" borderId="52" xfId="0" applyNumberFormat="1" applyFont="1" applyFill="1" applyBorder="1" applyAlignment="1">
      <alignment horizontal="center" vertical="center" textRotation="90" wrapText="1"/>
    </xf>
    <xf numFmtId="3" fontId="4" fillId="0" borderId="44" xfId="0" applyNumberFormat="1" applyFont="1" applyFill="1" applyBorder="1" applyAlignment="1">
      <alignment horizontal="center" vertical="top"/>
    </xf>
    <xf numFmtId="3" fontId="4" fillId="0" borderId="45" xfId="0" applyNumberFormat="1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center" vertical="top"/>
    </xf>
    <xf numFmtId="3" fontId="3" fillId="5" borderId="55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3" fontId="4" fillId="4" borderId="42" xfId="0" applyNumberFormat="1" applyFont="1" applyFill="1" applyBorder="1" applyAlignment="1">
      <alignment horizontal="center" vertical="top" wrapText="1"/>
    </xf>
    <xf numFmtId="3" fontId="3" fillId="5" borderId="42" xfId="0" applyNumberFormat="1" applyFont="1" applyFill="1" applyBorder="1" applyAlignment="1">
      <alignment horizontal="center" vertical="top" wrapText="1"/>
    </xf>
    <xf numFmtId="3" fontId="4" fillId="0" borderId="23" xfId="0" applyNumberFormat="1" applyFont="1" applyFill="1" applyBorder="1" applyAlignment="1">
      <alignment horizontal="center" vertical="top" wrapText="1"/>
    </xf>
    <xf numFmtId="3" fontId="4" fillId="0" borderId="23" xfId="0" applyNumberFormat="1" applyFont="1" applyFill="1" applyBorder="1" applyAlignment="1">
      <alignment horizontal="center" vertical="top"/>
    </xf>
    <xf numFmtId="3" fontId="1" fillId="3" borderId="35" xfId="0" applyNumberFormat="1" applyFont="1" applyFill="1" applyBorder="1" applyAlignment="1">
      <alignment horizontal="center" vertical="top"/>
    </xf>
    <xf numFmtId="165" fontId="4" fillId="0" borderId="37" xfId="0" applyNumberFormat="1" applyFont="1" applyBorder="1" applyAlignment="1">
      <alignment horizontal="center" vertical="top" wrapText="1"/>
    </xf>
    <xf numFmtId="164" fontId="3" fillId="5" borderId="26" xfId="0" applyNumberFormat="1" applyFont="1" applyFill="1" applyBorder="1" applyAlignment="1">
      <alignment horizontal="center" vertical="top"/>
    </xf>
    <xf numFmtId="164" fontId="3" fillId="5" borderId="32" xfId="0" applyNumberFormat="1" applyFont="1" applyFill="1" applyBorder="1" applyAlignment="1">
      <alignment horizontal="center" vertical="top"/>
    </xf>
    <xf numFmtId="3" fontId="4" fillId="3" borderId="5" xfId="0" applyNumberFormat="1" applyFont="1" applyFill="1" applyBorder="1" applyAlignment="1">
      <alignment horizontal="center" vertical="top" wrapText="1"/>
    </xf>
    <xf numFmtId="3" fontId="1" fillId="3" borderId="60" xfId="0" applyNumberFormat="1" applyFont="1" applyFill="1" applyBorder="1" applyAlignment="1">
      <alignment horizontal="center" vertical="top"/>
    </xf>
    <xf numFmtId="49" fontId="1" fillId="3" borderId="54" xfId="0" applyNumberFormat="1" applyFont="1" applyFill="1" applyBorder="1" applyAlignment="1">
      <alignment horizontal="center" vertical="top"/>
    </xf>
    <xf numFmtId="3" fontId="4" fillId="4" borderId="60" xfId="0" applyNumberFormat="1" applyFont="1" applyFill="1" applyBorder="1" applyAlignment="1">
      <alignment horizontal="center" vertical="top" wrapText="1"/>
    </xf>
    <xf numFmtId="3" fontId="4" fillId="0" borderId="46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center" vertical="top"/>
    </xf>
    <xf numFmtId="3" fontId="4" fillId="3" borderId="45" xfId="0" applyNumberFormat="1" applyFont="1" applyFill="1" applyBorder="1" applyAlignment="1">
      <alignment horizontal="center" vertical="top" wrapText="1"/>
    </xf>
    <xf numFmtId="164" fontId="3" fillId="5" borderId="4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Fill="1" applyBorder="1" applyAlignment="1">
      <alignment vertical="center" textRotation="90" wrapText="1"/>
    </xf>
    <xf numFmtId="3" fontId="6" fillId="0" borderId="5" xfId="0" applyNumberFormat="1" applyFont="1" applyBorder="1" applyAlignment="1">
      <alignment horizontal="center" vertical="top"/>
    </xf>
    <xf numFmtId="3" fontId="1" fillId="0" borderId="31" xfId="0" applyNumberFormat="1" applyFont="1" applyFill="1" applyBorder="1" applyAlignment="1">
      <alignment horizontal="center" vertical="top" wrapText="1"/>
    </xf>
    <xf numFmtId="3" fontId="4" fillId="0" borderId="72" xfId="0" applyNumberFormat="1" applyFont="1" applyFill="1" applyBorder="1" applyAlignment="1">
      <alignment horizontal="center" vertical="top"/>
    </xf>
    <xf numFmtId="3" fontId="1" fillId="4" borderId="49" xfId="0" applyNumberFormat="1" applyFont="1" applyFill="1" applyBorder="1" applyAlignment="1">
      <alignment vertical="top" wrapText="1"/>
    </xf>
    <xf numFmtId="3" fontId="6" fillId="0" borderId="45" xfId="0" applyNumberFormat="1" applyFont="1" applyBorder="1" applyAlignment="1">
      <alignment horizontal="center" vertical="top"/>
    </xf>
    <xf numFmtId="3" fontId="4" fillId="3" borderId="14" xfId="0" applyNumberFormat="1" applyFont="1" applyFill="1" applyBorder="1" applyAlignment="1">
      <alignment horizontal="center" vertical="top"/>
    </xf>
    <xf numFmtId="3" fontId="1" fillId="3" borderId="45" xfId="0" applyNumberFormat="1" applyFont="1" applyFill="1" applyBorder="1" applyAlignment="1">
      <alignment horizontal="center" vertical="top"/>
    </xf>
    <xf numFmtId="164" fontId="6" fillId="5" borderId="30" xfId="0" applyNumberFormat="1" applyFont="1" applyFill="1" applyBorder="1" applyAlignment="1">
      <alignment horizontal="center" vertical="top"/>
    </xf>
    <xf numFmtId="164" fontId="6" fillId="5" borderId="12" xfId="0" applyNumberFormat="1" applyFont="1" applyFill="1" applyBorder="1" applyAlignment="1">
      <alignment horizontal="center" vertical="top"/>
    </xf>
    <xf numFmtId="164" fontId="6" fillId="5" borderId="18" xfId="0" applyNumberFormat="1" applyFont="1" applyFill="1" applyBorder="1" applyAlignment="1">
      <alignment horizontal="center" vertical="top"/>
    </xf>
    <xf numFmtId="3" fontId="1" fillId="0" borderId="5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0" borderId="54" xfId="0" applyNumberFormat="1" applyFont="1" applyFill="1" applyBorder="1" applyAlignment="1">
      <alignment horizontal="center" vertical="top" wrapText="1"/>
    </xf>
    <xf numFmtId="164" fontId="6" fillId="3" borderId="42" xfId="0" applyNumberFormat="1" applyFont="1" applyFill="1" applyBorder="1" applyAlignment="1">
      <alignment horizontal="center" vertical="top"/>
    </xf>
    <xf numFmtId="164" fontId="6" fillId="3" borderId="31" xfId="0" applyNumberFormat="1" applyFont="1" applyFill="1" applyBorder="1" applyAlignment="1">
      <alignment horizontal="center" vertical="top"/>
    </xf>
    <xf numFmtId="3" fontId="1" fillId="0" borderId="45" xfId="0" applyNumberFormat="1" applyFont="1" applyFill="1" applyBorder="1" applyAlignment="1">
      <alignment horizontal="center" vertical="top" wrapText="1"/>
    </xf>
    <xf numFmtId="3" fontId="4" fillId="0" borderId="51" xfId="0" applyNumberFormat="1" applyFont="1" applyFill="1" applyBorder="1" applyAlignment="1">
      <alignment horizontal="center" vertical="top"/>
    </xf>
    <xf numFmtId="3" fontId="1" fillId="0" borderId="51" xfId="0" applyNumberFormat="1" applyFont="1" applyFill="1" applyBorder="1" applyAlignment="1">
      <alignment horizontal="center" vertical="top"/>
    </xf>
    <xf numFmtId="164" fontId="4" fillId="3" borderId="12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/>
    </xf>
    <xf numFmtId="3" fontId="4" fillId="0" borderId="27" xfId="0" applyNumberFormat="1" applyFont="1" applyFill="1" applyBorder="1" applyAlignment="1">
      <alignment horizontal="center" vertical="top"/>
    </xf>
    <xf numFmtId="3" fontId="1" fillId="3" borderId="67" xfId="0" applyNumberFormat="1" applyFont="1" applyFill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center" textRotation="90"/>
    </xf>
    <xf numFmtId="3" fontId="1" fillId="3" borderId="54" xfId="0" applyNumberFormat="1" applyFont="1" applyFill="1" applyBorder="1" applyAlignment="1">
      <alignment horizontal="center" vertical="top"/>
    </xf>
    <xf numFmtId="3" fontId="3" fillId="5" borderId="30" xfId="0" applyNumberFormat="1" applyFont="1" applyFill="1" applyBorder="1" applyAlignment="1">
      <alignment horizontal="center" vertical="top" wrapText="1"/>
    </xf>
    <xf numFmtId="49" fontId="1" fillId="3" borderId="45" xfId="0" applyNumberFormat="1" applyFont="1" applyFill="1" applyBorder="1" applyAlignment="1">
      <alignment horizontal="center" vertical="top"/>
    </xf>
    <xf numFmtId="165" fontId="6" fillId="5" borderId="56" xfId="0" applyNumberFormat="1" applyFont="1" applyFill="1" applyBorder="1" applyAlignment="1">
      <alignment horizontal="center" vertical="top" wrapText="1"/>
    </xf>
    <xf numFmtId="164" fontId="1" fillId="3" borderId="30" xfId="0" applyNumberFormat="1" applyFont="1" applyFill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center" wrapText="1"/>
    </xf>
    <xf numFmtId="3" fontId="1" fillId="3" borderId="41" xfId="0" applyNumberFormat="1" applyFont="1" applyFill="1" applyBorder="1" applyAlignment="1">
      <alignment vertical="top" wrapText="1"/>
    </xf>
    <xf numFmtId="3" fontId="1" fillId="3" borderId="42" xfId="0" applyNumberFormat="1" applyFont="1" applyFill="1" applyBorder="1" applyAlignment="1">
      <alignment vertical="top" wrapText="1"/>
    </xf>
    <xf numFmtId="3" fontId="1" fillId="0" borderId="42" xfId="0" applyNumberFormat="1" applyFont="1" applyFill="1" applyBorder="1" applyAlignment="1">
      <alignment vertical="top" wrapText="1"/>
    </xf>
    <xf numFmtId="164" fontId="4" fillId="3" borderId="32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3" fontId="3" fillId="0" borderId="54" xfId="0" applyNumberFormat="1" applyFont="1" applyBorder="1" applyAlignment="1">
      <alignment vertical="top"/>
    </xf>
    <xf numFmtId="3" fontId="1" fillId="3" borderId="16" xfId="0" applyNumberFormat="1" applyFont="1" applyFill="1" applyBorder="1" applyAlignment="1">
      <alignment horizontal="center" vertical="top"/>
    </xf>
    <xf numFmtId="3" fontId="15" fillId="0" borderId="16" xfId="0" applyNumberFormat="1" applyFont="1" applyFill="1" applyBorder="1" applyAlignment="1">
      <alignment horizontal="center" vertical="top"/>
    </xf>
    <xf numFmtId="3" fontId="4" fillId="3" borderId="31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/>
    </xf>
    <xf numFmtId="49" fontId="6" fillId="4" borderId="60" xfId="0" applyNumberFormat="1" applyFont="1" applyFill="1" applyBorder="1" applyAlignment="1">
      <alignment horizontal="center" vertical="top" wrapText="1"/>
    </xf>
    <xf numFmtId="3" fontId="4" fillId="3" borderId="37" xfId="0" applyNumberFormat="1" applyFont="1" applyFill="1" applyBorder="1" applyAlignment="1">
      <alignment horizontal="center" vertical="top"/>
    </xf>
    <xf numFmtId="164" fontId="4" fillId="3" borderId="37" xfId="0" applyNumberFormat="1" applyFont="1" applyFill="1" applyBorder="1" applyAlignment="1">
      <alignment horizontal="center" vertical="top" wrapText="1"/>
    </xf>
    <xf numFmtId="164" fontId="4" fillId="3" borderId="64" xfId="0" applyNumberFormat="1" applyFont="1" applyFill="1" applyBorder="1" applyAlignment="1">
      <alignment horizontal="center" vertical="top" wrapText="1"/>
    </xf>
    <xf numFmtId="3" fontId="3" fillId="7" borderId="33" xfId="0" applyNumberFormat="1" applyFont="1" applyFill="1" applyBorder="1" applyAlignment="1">
      <alignment horizontal="center" vertical="top" wrapText="1"/>
    </xf>
    <xf numFmtId="3" fontId="3" fillId="7" borderId="33" xfId="0" applyNumberFormat="1" applyFont="1" applyFill="1" applyBorder="1" applyAlignment="1">
      <alignment horizontal="center" vertical="top"/>
    </xf>
    <xf numFmtId="3" fontId="3" fillId="7" borderId="8" xfId="0" applyNumberFormat="1" applyFont="1" applyFill="1" applyBorder="1" applyAlignment="1">
      <alignment horizontal="center" vertical="top"/>
    </xf>
    <xf numFmtId="3" fontId="3" fillId="7" borderId="41" xfId="0" applyNumberFormat="1" applyFont="1" applyFill="1" applyBorder="1" applyAlignment="1">
      <alignment horizontal="center" vertical="top"/>
    </xf>
    <xf numFmtId="3" fontId="3" fillId="7" borderId="61" xfId="0" applyNumberFormat="1" applyFont="1" applyFill="1" applyBorder="1" applyAlignment="1">
      <alignment horizontal="center" vertical="top"/>
    </xf>
    <xf numFmtId="3" fontId="3" fillId="7" borderId="36" xfId="0" applyNumberFormat="1" applyFont="1" applyFill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 wrapText="1"/>
    </xf>
    <xf numFmtId="3" fontId="1" fillId="7" borderId="39" xfId="0" applyNumberFormat="1" applyFont="1" applyFill="1" applyBorder="1" applyAlignment="1">
      <alignment horizontal="center" vertical="top"/>
    </xf>
    <xf numFmtId="3" fontId="3" fillId="7" borderId="23" xfId="0" applyNumberFormat="1" applyFont="1" applyFill="1" applyBorder="1" applyAlignment="1">
      <alignment horizontal="center" vertical="top"/>
    </xf>
    <xf numFmtId="3" fontId="3" fillId="8" borderId="33" xfId="0" applyNumberFormat="1" applyFont="1" applyFill="1" applyBorder="1" applyAlignment="1">
      <alignment horizontal="center" vertical="top"/>
    </xf>
    <xf numFmtId="164" fontId="6" fillId="8" borderId="8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164" fontId="3" fillId="8" borderId="61" xfId="0" applyNumberFormat="1" applyFont="1" applyFill="1" applyBorder="1" applyAlignment="1">
      <alignment horizontal="center" vertical="top" wrapText="1"/>
    </xf>
    <xf numFmtId="164" fontId="3" fillId="8" borderId="22" xfId="0" applyNumberFormat="1" applyFont="1" applyFill="1" applyBorder="1" applyAlignment="1">
      <alignment horizontal="center" vertical="top" wrapText="1"/>
    </xf>
    <xf numFmtId="164" fontId="6" fillId="8" borderId="34" xfId="0" applyNumberFormat="1" applyFont="1" applyFill="1" applyBorder="1" applyAlignment="1">
      <alignment horizontal="center" vertical="top" wrapText="1"/>
    </xf>
    <xf numFmtId="164" fontId="6" fillId="3" borderId="44" xfId="0" applyNumberFormat="1" applyFont="1" applyFill="1" applyBorder="1" applyAlignment="1">
      <alignment horizontal="center" vertical="top"/>
    </xf>
    <xf numFmtId="164" fontId="1" fillId="4" borderId="37" xfId="0" applyNumberFormat="1" applyFont="1" applyFill="1" applyBorder="1" applyAlignment="1">
      <alignment horizontal="center" vertical="top" wrapText="1"/>
    </xf>
    <xf numFmtId="164" fontId="4" fillId="0" borderId="37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3" fontId="4" fillId="4" borderId="27" xfId="0" applyNumberFormat="1" applyFont="1" applyFill="1" applyBorder="1" applyAlignment="1">
      <alignment horizontal="center" vertical="top" wrapText="1"/>
    </xf>
    <xf numFmtId="3" fontId="6" fillId="0" borderId="43" xfId="0" applyNumberFormat="1" applyFont="1" applyFill="1" applyBorder="1" applyAlignment="1">
      <alignment horizontal="center" vertical="top" wrapText="1"/>
    </xf>
    <xf numFmtId="3" fontId="4" fillId="0" borderId="35" xfId="0" applyNumberFormat="1" applyFont="1" applyFill="1" applyBorder="1" applyAlignment="1">
      <alignment horizontal="center" vertical="top"/>
    </xf>
    <xf numFmtId="3" fontId="4" fillId="0" borderId="54" xfId="0" applyNumberFormat="1" applyFont="1" applyFill="1" applyBorder="1" applyAlignment="1">
      <alignment horizontal="center" vertical="top"/>
    </xf>
    <xf numFmtId="3" fontId="4" fillId="0" borderId="59" xfId="0" applyNumberFormat="1" applyFont="1" applyFill="1" applyBorder="1" applyAlignment="1">
      <alignment horizontal="center" vertical="top"/>
    </xf>
    <xf numFmtId="3" fontId="4" fillId="0" borderId="13" xfId="0" applyNumberFormat="1" applyFont="1" applyFill="1" applyBorder="1" applyAlignment="1">
      <alignment horizontal="center" vertical="top"/>
    </xf>
    <xf numFmtId="3" fontId="4" fillId="0" borderId="54" xfId="0" applyNumberFormat="1" applyFont="1" applyFill="1" applyBorder="1" applyAlignment="1">
      <alignment horizontal="center" vertical="top" wrapText="1"/>
    </xf>
    <xf numFmtId="3" fontId="4" fillId="0" borderId="53" xfId="0" applyNumberFormat="1" applyFont="1" applyFill="1" applyBorder="1" applyAlignment="1">
      <alignment horizontal="center" vertical="top" wrapText="1"/>
    </xf>
    <xf numFmtId="3" fontId="4" fillId="0" borderId="52" xfId="0" applyNumberFormat="1" applyFont="1" applyFill="1" applyBorder="1" applyAlignment="1">
      <alignment horizontal="center" vertical="center" textRotation="90" wrapText="1"/>
    </xf>
    <xf numFmtId="49" fontId="3" fillId="0" borderId="54" xfId="0" applyNumberFormat="1" applyFont="1" applyBorder="1" applyAlignment="1">
      <alignment horizontal="center" vertical="top" wrapText="1"/>
    </xf>
    <xf numFmtId="164" fontId="1" fillId="4" borderId="4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Fill="1" applyBorder="1" applyAlignment="1">
      <alignment horizontal="center" vertical="center" textRotation="90" wrapText="1"/>
    </xf>
    <xf numFmtId="3" fontId="1" fillId="0" borderId="52" xfId="0" applyNumberFormat="1" applyFont="1" applyFill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/>
    </xf>
    <xf numFmtId="3" fontId="4" fillId="0" borderId="22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/>
    </xf>
    <xf numFmtId="3" fontId="4" fillId="0" borderId="41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top" wrapText="1"/>
    </xf>
    <xf numFmtId="3" fontId="3" fillId="9" borderId="63" xfId="0" applyNumberFormat="1" applyFont="1" applyFill="1" applyBorder="1" applyAlignment="1">
      <alignment horizontal="center" vertical="top"/>
    </xf>
    <xf numFmtId="164" fontId="1" fillId="4" borderId="32" xfId="0" applyNumberFormat="1" applyFont="1" applyFill="1" applyBorder="1" applyAlignment="1">
      <alignment horizontal="center" vertical="top"/>
    </xf>
    <xf numFmtId="49" fontId="7" fillId="3" borderId="47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 wrapText="1"/>
    </xf>
    <xf numFmtId="164" fontId="1" fillId="4" borderId="6" xfId="0" applyNumberFormat="1" applyFont="1" applyFill="1" applyBorder="1" applyAlignment="1">
      <alignment horizontal="center" vertical="top" wrapText="1"/>
    </xf>
    <xf numFmtId="164" fontId="6" fillId="5" borderId="57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164" fontId="3" fillId="5" borderId="15" xfId="0" applyNumberFormat="1" applyFont="1" applyFill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center" vertical="top"/>
    </xf>
    <xf numFmtId="164" fontId="3" fillId="5" borderId="13" xfId="0" applyNumberFormat="1" applyFont="1" applyFill="1" applyBorder="1" applyAlignment="1">
      <alignment horizontal="center" vertical="top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27" xfId="0" applyNumberFormat="1" applyFont="1" applyBorder="1" applyAlignment="1">
      <alignment horizontal="center" vertical="top" wrapText="1"/>
    </xf>
    <xf numFmtId="164" fontId="6" fillId="8" borderId="10" xfId="0" applyNumberFormat="1" applyFont="1" applyFill="1" applyBorder="1" applyAlignment="1">
      <alignment horizontal="center" vertical="top" wrapText="1"/>
    </xf>
    <xf numFmtId="164" fontId="1" fillId="0" borderId="19" xfId="0" applyNumberFormat="1" applyFont="1" applyBorder="1" applyAlignment="1">
      <alignment horizontal="center" vertical="top" wrapText="1"/>
    </xf>
    <xf numFmtId="164" fontId="1" fillId="0" borderId="64" xfId="0" applyNumberFormat="1" applyFont="1" applyBorder="1" applyAlignment="1">
      <alignment horizontal="center" vertical="top" wrapText="1"/>
    </xf>
    <xf numFmtId="164" fontId="1" fillId="0" borderId="29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50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49" fontId="6" fillId="4" borderId="14" xfId="0" applyNumberFormat="1" applyFont="1" applyFill="1" applyBorder="1" applyAlignment="1">
      <alignment horizontal="center" vertical="top" wrapText="1"/>
    </xf>
    <xf numFmtId="3" fontId="6" fillId="4" borderId="41" xfId="0" applyNumberFormat="1" applyFont="1" applyFill="1" applyBorder="1" applyAlignment="1">
      <alignment vertical="top" wrapText="1"/>
    </xf>
    <xf numFmtId="3" fontId="1" fillId="0" borderId="41" xfId="0" applyNumberFormat="1" applyFont="1" applyFill="1" applyBorder="1" applyAlignment="1">
      <alignment horizontal="center" vertical="top" textRotation="180" wrapText="1"/>
    </xf>
    <xf numFmtId="3" fontId="4" fillId="4" borderId="54" xfId="0" applyNumberFormat="1" applyFont="1" applyFill="1" applyBorder="1" applyAlignment="1">
      <alignment horizontal="center" vertical="top" wrapText="1"/>
    </xf>
    <xf numFmtId="3" fontId="3" fillId="3" borderId="54" xfId="0" applyNumberFormat="1" applyFont="1" applyFill="1" applyBorder="1" applyAlignment="1">
      <alignment vertical="top"/>
    </xf>
    <xf numFmtId="3" fontId="4" fillId="3" borderId="50" xfId="0" applyNumberFormat="1" applyFont="1" applyFill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 wrapText="1"/>
    </xf>
    <xf numFmtId="3" fontId="1" fillId="3" borderId="69" xfId="0" applyNumberFormat="1" applyFont="1" applyFill="1" applyBorder="1" applyAlignment="1">
      <alignment horizontal="center" vertical="top"/>
    </xf>
    <xf numFmtId="3" fontId="1" fillId="3" borderId="53" xfId="0" applyNumberFormat="1" applyFont="1" applyFill="1" applyBorder="1" applyAlignment="1">
      <alignment horizontal="center" vertical="top"/>
    </xf>
    <xf numFmtId="3" fontId="4" fillId="0" borderId="11" xfId="0" applyNumberFormat="1" applyFont="1" applyFill="1" applyBorder="1" applyAlignment="1">
      <alignment horizontal="center" vertical="center" textRotation="90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3" fillId="5" borderId="45" xfId="0" applyNumberFormat="1" applyFont="1" applyFill="1" applyBorder="1" applyAlignment="1">
      <alignment horizontal="center" vertical="top"/>
    </xf>
    <xf numFmtId="3" fontId="4" fillId="3" borderId="41" xfId="0" applyNumberFormat="1" applyFont="1" applyFill="1" applyBorder="1" applyAlignment="1">
      <alignment horizontal="center" vertical="top"/>
    </xf>
    <xf numFmtId="3" fontId="1" fillId="3" borderId="30" xfId="0" applyNumberFormat="1" applyFont="1" applyFill="1" applyBorder="1" applyAlignment="1">
      <alignment horizontal="center" vertical="top"/>
    </xf>
    <xf numFmtId="3" fontId="1" fillId="0" borderId="42" xfId="0" applyNumberFormat="1" applyFont="1" applyFill="1" applyBorder="1" applyAlignment="1">
      <alignment horizontal="center" vertical="top"/>
    </xf>
    <xf numFmtId="164" fontId="3" fillId="5" borderId="17" xfId="0" applyNumberFormat="1" applyFont="1" applyFill="1" applyBorder="1" applyAlignment="1">
      <alignment horizontal="center" vertical="top"/>
    </xf>
    <xf numFmtId="0" fontId="4" fillId="3" borderId="28" xfId="0" applyNumberFormat="1" applyFont="1" applyFill="1" applyBorder="1" applyAlignment="1">
      <alignment horizontal="center" vertical="top"/>
    </xf>
    <xf numFmtId="3" fontId="4" fillId="3" borderId="30" xfId="0" applyNumberFormat="1" applyFont="1" applyFill="1" applyBorder="1" applyAlignment="1">
      <alignment vertical="top" wrapText="1"/>
    </xf>
    <xf numFmtId="3" fontId="3" fillId="3" borderId="53" xfId="0" applyNumberFormat="1" applyFont="1" applyFill="1" applyBorder="1" applyAlignment="1">
      <alignment horizontal="center" vertical="top"/>
    </xf>
    <xf numFmtId="0" fontId="4" fillId="3" borderId="67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3" fontId="3" fillId="3" borderId="43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3" fontId="3" fillId="3" borderId="45" xfId="0" applyNumberFormat="1" applyFont="1" applyFill="1" applyBorder="1" applyAlignment="1">
      <alignment horizontal="center" vertical="top"/>
    </xf>
    <xf numFmtId="3" fontId="3" fillId="3" borderId="54" xfId="0" applyNumberFormat="1" applyFont="1" applyFill="1" applyBorder="1" applyAlignment="1">
      <alignment horizontal="center" vertical="top"/>
    </xf>
    <xf numFmtId="49" fontId="1" fillId="3" borderId="0" xfId="0" applyNumberFormat="1" applyFont="1" applyFill="1" applyBorder="1" applyAlignment="1">
      <alignment horizontal="center" vertical="top"/>
    </xf>
    <xf numFmtId="3" fontId="4" fillId="3" borderId="67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49" fontId="1" fillId="3" borderId="67" xfId="0" applyNumberFormat="1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horizontal="center" vertical="top"/>
    </xf>
    <xf numFmtId="3" fontId="4" fillId="3" borderId="15" xfId="0" applyNumberFormat="1" applyFont="1" applyFill="1" applyBorder="1" applyAlignment="1">
      <alignment horizontal="center" vertical="top"/>
    </xf>
    <xf numFmtId="3" fontId="4" fillId="0" borderId="15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horizontal="center" vertical="top"/>
    </xf>
    <xf numFmtId="3" fontId="1" fillId="0" borderId="15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center" vertical="top" wrapText="1"/>
    </xf>
    <xf numFmtId="3" fontId="1" fillId="4" borderId="64" xfId="0" applyNumberFormat="1" applyFont="1" applyFill="1" applyBorder="1" applyAlignment="1">
      <alignment horizontal="center" vertical="top" wrapText="1"/>
    </xf>
    <xf numFmtId="3" fontId="4" fillId="0" borderId="32" xfId="0" applyNumberFormat="1" applyFont="1" applyBorder="1" applyAlignment="1">
      <alignment horizontal="center" vertical="top" wrapText="1"/>
    </xf>
    <xf numFmtId="3" fontId="4" fillId="0" borderId="64" xfId="0" applyNumberFormat="1" applyFont="1" applyFill="1" applyBorder="1" applyAlignment="1">
      <alignment horizontal="center" vertical="top"/>
    </xf>
    <xf numFmtId="3" fontId="1" fillId="3" borderId="32" xfId="0" applyNumberFormat="1" applyFont="1" applyFill="1" applyBorder="1" applyAlignment="1">
      <alignment horizontal="center" vertical="top" wrapText="1"/>
    </xf>
    <xf numFmtId="3" fontId="4" fillId="3" borderId="19" xfId="0" applyNumberFormat="1" applyFont="1" applyFill="1" applyBorder="1" applyAlignment="1">
      <alignment horizontal="center" vertical="top" wrapText="1"/>
    </xf>
    <xf numFmtId="3" fontId="4" fillId="3" borderId="47" xfId="0" applyNumberFormat="1" applyFont="1" applyFill="1" applyBorder="1" applyAlignment="1">
      <alignment horizontal="center" vertical="top" wrapText="1"/>
    </xf>
    <xf numFmtId="3" fontId="4" fillId="3" borderId="44" xfId="0" applyNumberFormat="1" applyFont="1" applyFill="1" applyBorder="1" applyAlignment="1">
      <alignment horizontal="center" vertical="top"/>
    </xf>
    <xf numFmtId="3" fontId="4" fillId="3" borderId="13" xfId="0" applyNumberFormat="1" applyFont="1" applyFill="1" applyBorder="1" applyAlignment="1">
      <alignment horizontal="center" vertical="top"/>
    </xf>
    <xf numFmtId="3" fontId="4" fillId="3" borderId="14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top"/>
    </xf>
    <xf numFmtId="164" fontId="4" fillId="0" borderId="51" xfId="0" applyNumberFormat="1" applyFont="1" applyFill="1" applyBorder="1" applyAlignment="1">
      <alignment horizontal="center" vertical="top"/>
    </xf>
    <xf numFmtId="3" fontId="4" fillId="3" borderId="18" xfId="0" applyNumberFormat="1" applyFont="1" applyFill="1" applyBorder="1" applyAlignment="1">
      <alignment horizontal="center" vertical="top" wrapText="1"/>
    </xf>
    <xf numFmtId="3" fontId="4" fillId="3" borderId="12" xfId="0" applyNumberFormat="1" applyFont="1" applyFill="1" applyBorder="1" applyAlignment="1">
      <alignment horizontal="center" vertical="top" wrapText="1"/>
    </xf>
    <xf numFmtId="3" fontId="4" fillId="3" borderId="50" xfId="0" applyNumberFormat="1" applyFont="1" applyFill="1" applyBorder="1" applyAlignment="1">
      <alignment horizontal="center" vertical="top" wrapText="1"/>
    </xf>
    <xf numFmtId="3" fontId="4" fillId="3" borderId="64" xfId="0" applyNumberFormat="1" applyFont="1" applyFill="1" applyBorder="1" applyAlignment="1">
      <alignment horizontal="center" vertical="top" wrapText="1"/>
    </xf>
    <xf numFmtId="3" fontId="4" fillId="0" borderId="50" xfId="0" applyNumberFormat="1" applyFont="1" applyFill="1" applyBorder="1" applyAlignment="1">
      <alignment horizontal="center" vertical="top" wrapText="1"/>
    </xf>
    <xf numFmtId="49" fontId="4" fillId="0" borderId="50" xfId="0" applyNumberFormat="1" applyFont="1" applyFill="1" applyBorder="1" applyAlignment="1">
      <alignment horizontal="center" vertical="top"/>
    </xf>
    <xf numFmtId="3" fontId="4" fillId="0" borderId="32" xfId="0" applyNumberFormat="1" applyFont="1" applyFill="1" applyBorder="1" applyAlignment="1">
      <alignment horizontal="center" vertical="top" wrapText="1"/>
    </xf>
    <xf numFmtId="165" fontId="6" fillId="2" borderId="34" xfId="0" applyNumberFormat="1" applyFont="1" applyFill="1" applyBorder="1" applyAlignment="1">
      <alignment horizontal="center" vertical="top"/>
    </xf>
    <xf numFmtId="164" fontId="4" fillId="3" borderId="54" xfId="0" applyNumberFormat="1" applyFont="1" applyFill="1" applyBorder="1" applyAlignment="1">
      <alignment horizontal="center" vertical="top" wrapText="1"/>
    </xf>
    <xf numFmtId="3" fontId="4" fillId="3" borderId="74" xfId="0" applyNumberFormat="1" applyFont="1" applyFill="1" applyBorder="1" applyAlignment="1">
      <alignment horizontal="center" vertical="top"/>
    </xf>
    <xf numFmtId="3" fontId="4" fillId="0" borderId="74" xfId="0" applyNumberFormat="1" applyFont="1" applyFill="1" applyBorder="1" applyAlignment="1">
      <alignment horizontal="center" vertical="top" wrapText="1"/>
    </xf>
    <xf numFmtId="3" fontId="4" fillId="0" borderId="74" xfId="0" applyNumberFormat="1" applyFont="1" applyFill="1" applyBorder="1" applyAlignment="1">
      <alignment horizontal="center" vertical="top"/>
    </xf>
    <xf numFmtId="3" fontId="1" fillId="0" borderId="24" xfId="0" applyNumberFormat="1" applyFont="1" applyBorder="1" applyAlignment="1">
      <alignment horizontal="center" vertical="center" textRotation="90"/>
    </xf>
    <xf numFmtId="3" fontId="1" fillId="3" borderId="18" xfId="0" applyNumberFormat="1" applyFont="1" applyFill="1" applyBorder="1" applyAlignment="1">
      <alignment horizontal="center" vertical="top"/>
    </xf>
    <xf numFmtId="3" fontId="1" fillId="3" borderId="31" xfId="0" applyNumberFormat="1" applyFont="1" applyFill="1" applyBorder="1" applyAlignment="1">
      <alignment horizontal="center" vertical="top"/>
    </xf>
    <xf numFmtId="3" fontId="1" fillId="0" borderId="69" xfId="0" applyNumberFormat="1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Fill="1" applyBorder="1" applyAlignment="1">
      <alignment horizontal="center" vertical="top" wrapText="1"/>
    </xf>
    <xf numFmtId="3" fontId="1" fillId="3" borderId="5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textRotation="1" wrapText="1"/>
    </xf>
    <xf numFmtId="3" fontId="2" fillId="3" borderId="22" xfId="0" applyNumberFormat="1" applyFont="1" applyFill="1" applyBorder="1" applyAlignment="1">
      <alignment horizontal="center" vertical="top" wrapText="1"/>
    </xf>
    <xf numFmtId="3" fontId="2" fillId="3" borderId="24" xfId="0" applyNumberFormat="1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center" vertical="top" wrapText="1"/>
    </xf>
    <xf numFmtId="3" fontId="4" fillId="3" borderId="6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3" fontId="2" fillId="0" borderId="1" xfId="0" applyNumberFormat="1" applyFont="1" applyFill="1" applyBorder="1" applyAlignment="1">
      <alignment horizontal="center" vertical="top"/>
    </xf>
    <xf numFmtId="3" fontId="4" fillId="3" borderId="35" xfId="0" applyNumberFormat="1" applyFont="1" applyFill="1" applyBorder="1" applyAlignment="1">
      <alignment horizontal="center" vertical="top"/>
    </xf>
    <xf numFmtId="3" fontId="4" fillId="3" borderId="22" xfId="0" applyNumberFormat="1" applyFont="1" applyFill="1" applyBorder="1" applyAlignment="1">
      <alignment horizontal="center" vertical="top" wrapText="1"/>
    </xf>
    <xf numFmtId="3" fontId="4" fillId="3" borderId="24" xfId="0" applyNumberFormat="1" applyFont="1" applyFill="1" applyBorder="1" applyAlignment="1">
      <alignment horizontal="center" vertical="top" wrapText="1"/>
    </xf>
    <xf numFmtId="3" fontId="17" fillId="3" borderId="28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 wrapText="1"/>
    </xf>
    <xf numFmtId="0" fontId="7" fillId="3" borderId="29" xfId="0" applyFont="1" applyFill="1" applyBorder="1" applyAlignment="1">
      <alignment horizontal="center" vertical="top" wrapText="1"/>
    </xf>
    <xf numFmtId="3" fontId="17" fillId="3" borderId="0" xfId="0" applyNumberFormat="1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164" fontId="1" fillId="0" borderId="50" xfId="0" applyNumberFormat="1" applyFont="1" applyFill="1" applyBorder="1" applyAlignment="1">
      <alignment horizontal="center" vertical="top"/>
    </xf>
    <xf numFmtId="3" fontId="4" fillId="0" borderId="64" xfId="0" applyNumberFormat="1" applyFont="1" applyFill="1" applyBorder="1" applyAlignment="1">
      <alignment horizontal="center" vertical="top" wrapText="1"/>
    </xf>
    <xf numFmtId="3" fontId="4" fillId="0" borderId="13" xfId="0" applyNumberFormat="1" applyFont="1" applyFill="1" applyBorder="1" applyAlignment="1">
      <alignment horizontal="center" vertical="top" wrapText="1"/>
    </xf>
    <xf numFmtId="3" fontId="4" fillId="3" borderId="35" xfId="0" applyNumberFormat="1" applyFont="1" applyFill="1" applyBorder="1" applyAlignment="1">
      <alignment horizontal="center" vertical="top" wrapText="1"/>
    </xf>
    <xf numFmtId="49" fontId="7" fillId="3" borderId="17" xfId="0" applyNumberFormat="1" applyFont="1" applyFill="1" applyBorder="1" applyAlignment="1">
      <alignment horizontal="center" vertical="top"/>
    </xf>
    <xf numFmtId="49" fontId="1" fillId="3" borderId="51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/>
    </xf>
    <xf numFmtId="164" fontId="1" fillId="3" borderId="13" xfId="0" applyNumberFormat="1" applyFont="1" applyFill="1" applyBorder="1" applyAlignment="1">
      <alignment horizontal="center" vertical="top" wrapText="1"/>
    </xf>
    <xf numFmtId="49" fontId="1" fillId="3" borderId="31" xfId="0" applyNumberFormat="1" applyFont="1" applyFill="1" applyBorder="1" applyAlignment="1">
      <alignment horizontal="center" vertical="top"/>
    </xf>
    <xf numFmtId="49" fontId="4" fillId="0" borderId="28" xfId="0" applyNumberFormat="1" applyFont="1" applyFill="1" applyBorder="1" applyAlignment="1">
      <alignment horizontal="center" vertical="top" wrapText="1"/>
    </xf>
    <xf numFmtId="49" fontId="4" fillId="0" borderId="51" xfId="0" applyNumberFormat="1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49" fontId="4" fillId="0" borderId="18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/>
    </xf>
    <xf numFmtId="164" fontId="1" fillId="3" borderId="12" xfId="0" applyNumberFormat="1" applyFont="1" applyFill="1" applyBorder="1" applyAlignment="1">
      <alignment horizontal="center" vertical="top" wrapText="1"/>
    </xf>
    <xf numFmtId="3" fontId="4" fillId="0" borderId="18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 wrapText="1"/>
    </xf>
    <xf numFmtId="164" fontId="1" fillId="3" borderId="47" xfId="0" applyNumberFormat="1" applyFont="1" applyFill="1" applyBorder="1" applyAlignment="1">
      <alignment horizontal="center" vertical="top" wrapText="1"/>
    </xf>
    <xf numFmtId="49" fontId="4" fillId="0" borderId="51" xfId="0" applyNumberFormat="1" applyFont="1" applyFill="1" applyBorder="1" applyAlignment="1">
      <alignment horizontal="center" vertical="top"/>
    </xf>
    <xf numFmtId="3" fontId="1" fillId="3" borderId="5" xfId="0" applyNumberFormat="1" applyFont="1" applyFill="1" applyBorder="1" applyAlignment="1">
      <alignment horizontal="center" vertical="top"/>
    </xf>
    <xf numFmtId="3" fontId="1" fillId="3" borderId="14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 wrapText="1"/>
    </xf>
    <xf numFmtId="164" fontId="4" fillId="3" borderId="67" xfId="0" applyNumberFormat="1" applyFont="1" applyFill="1" applyBorder="1" applyAlignment="1">
      <alignment horizontal="center" vertical="top" wrapText="1"/>
    </xf>
    <xf numFmtId="164" fontId="4" fillId="3" borderId="14" xfId="0" applyNumberFormat="1" applyFont="1" applyFill="1" applyBorder="1" applyAlignment="1">
      <alignment horizontal="center" vertical="top" wrapText="1"/>
    </xf>
    <xf numFmtId="0" fontId="4" fillId="0" borderId="70" xfId="0" applyFont="1" applyFill="1" applyBorder="1" applyAlignment="1">
      <alignment horizontal="center" vertical="top" wrapText="1"/>
    </xf>
    <xf numFmtId="0" fontId="4" fillId="0" borderId="6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3" fontId="8" fillId="0" borderId="14" xfId="0" applyNumberFormat="1" applyFont="1" applyFill="1" applyBorder="1" applyAlignment="1">
      <alignment horizontal="center" vertical="top" wrapText="1"/>
    </xf>
    <xf numFmtId="3" fontId="4" fillId="3" borderId="17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1" fillId="0" borderId="47" xfId="0" applyNumberFormat="1" applyFont="1" applyFill="1" applyBorder="1" applyAlignment="1">
      <alignment horizontal="center" vertical="top" wrapText="1"/>
    </xf>
    <xf numFmtId="0" fontId="4" fillId="0" borderId="65" xfId="0" applyFont="1" applyFill="1" applyBorder="1" applyAlignment="1">
      <alignment horizontal="center" vertical="top" wrapText="1"/>
    </xf>
    <xf numFmtId="0" fontId="4" fillId="0" borderId="53" xfId="0" applyFont="1" applyFill="1" applyBorder="1" applyAlignment="1">
      <alignment horizontal="center" vertical="top" wrapText="1"/>
    </xf>
    <xf numFmtId="0" fontId="4" fillId="0" borderId="47" xfId="0" applyFont="1" applyFill="1" applyBorder="1" applyAlignment="1">
      <alignment horizontal="center" vertical="top" wrapText="1"/>
    </xf>
    <xf numFmtId="3" fontId="8" fillId="0" borderId="54" xfId="0" applyNumberFormat="1" applyFont="1" applyFill="1" applyBorder="1" applyAlignment="1">
      <alignment horizontal="center" vertical="top" wrapText="1"/>
    </xf>
    <xf numFmtId="3" fontId="4" fillId="0" borderId="45" xfId="0" applyNumberFormat="1" applyFont="1" applyFill="1" applyBorder="1" applyAlignment="1">
      <alignment horizontal="center" vertical="top" wrapText="1"/>
    </xf>
    <xf numFmtId="164" fontId="1" fillId="3" borderId="74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Fill="1" applyBorder="1" applyAlignment="1">
      <alignment horizontal="center" vertical="top" wrapText="1"/>
    </xf>
    <xf numFmtId="0" fontId="8" fillId="0" borderId="50" xfId="0" applyFont="1" applyFill="1" applyBorder="1" applyAlignment="1">
      <alignment horizontal="center" vertical="top" wrapText="1"/>
    </xf>
    <xf numFmtId="0" fontId="8" fillId="0" borderId="64" xfId="0" applyFont="1" applyFill="1" applyBorder="1" applyAlignment="1">
      <alignment horizontal="center" vertical="top" wrapText="1"/>
    </xf>
    <xf numFmtId="0" fontId="8" fillId="3" borderId="50" xfId="0" applyFont="1" applyFill="1" applyBorder="1" applyAlignment="1">
      <alignment horizontal="center" vertical="top" wrapText="1"/>
    </xf>
    <xf numFmtId="0" fontId="8" fillId="3" borderId="64" xfId="0" applyFont="1" applyFill="1" applyBorder="1" applyAlignment="1">
      <alignment horizontal="center" vertical="top" wrapText="1"/>
    </xf>
    <xf numFmtId="3" fontId="1" fillId="0" borderId="41" xfId="0" applyNumberFormat="1" applyFont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9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164" fontId="4" fillId="3" borderId="51" xfId="0" applyNumberFormat="1" applyFont="1" applyFill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3" fontId="4" fillId="3" borderId="69" xfId="0" applyNumberFormat="1" applyFont="1" applyFill="1" applyBorder="1" applyAlignment="1">
      <alignment horizontal="center" vertical="top"/>
    </xf>
    <xf numFmtId="3" fontId="4" fillId="3" borderId="18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 wrapText="1"/>
    </xf>
    <xf numFmtId="3" fontId="4" fillId="0" borderId="76" xfId="0" applyNumberFormat="1" applyFont="1" applyFill="1" applyBorder="1" applyAlignment="1">
      <alignment horizontal="center" vertical="top" wrapText="1"/>
    </xf>
    <xf numFmtId="3" fontId="4" fillId="0" borderId="22" xfId="0" applyNumberFormat="1" applyFont="1" applyFill="1" applyBorder="1" applyAlignment="1">
      <alignment vertical="top"/>
    </xf>
    <xf numFmtId="3" fontId="4" fillId="3" borderId="76" xfId="0" applyNumberFormat="1" applyFont="1" applyFill="1" applyBorder="1" applyAlignment="1">
      <alignment horizontal="center" vertical="top"/>
    </xf>
    <xf numFmtId="3" fontId="4" fillId="3" borderId="66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3" fontId="4" fillId="0" borderId="76" xfId="0" applyNumberFormat="1" applyFont="1" applyFill="1" applyBorder="1" applyAlignment="1">
      <alignment horizontal="center" vertical="top"/>
    </xf>
    <xf numFmtId="3" fontId="4" fillId="0" borderId="72" xfId="0" applyNumberFormat="1" applyFont="1" applyFill="1" applyBorder="1" applyAlignment="1">
      <alignment vertical="top"/>
    </xf>
    <xf numFmtId="3" fontId="4" fillId="3" borderId="75" xfId="0" applyNumberFormat="1" applyFont="1" applyFill="1" applyBorder="1" applyAlignment="1">
      <alignment horizontal="center" vertical="top"/>
    </xf>
    <xf numFmtId="165" fontId="6" fillId="5" borderId="21" xfId="0" applyNumberFormat="1" applyFont="1" applyFill="1" applyBorder="1" applyAlignment="1">
      <alignment horizontal="center" vertical="top" wrapText="1"/>
    </xf>
    <xf numFmtId="3" fontId="4" fillId="0" borderId="24" xfId="0" applyNumberFormat="1" applyFont="1" applyFill="1" applyBorder="1" applyAlignment="1">
      <alignment vertical="top"/>
    </xf>
    <xf numFmtId="3" fontId="4" fillId="3" borderId="19" xfId="0" applyNumberFormat="1" applyFont="1" applyFill="1" applyBorder="1" applyAlignment="1">
      <alignment horizontal="center" vertical="top"/>
    </xf>
    <xf numFmtId="3" fontId="4" fillId="0" borderId="21" xfId="0" applyNumberFormat="1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3" fontId="4" fillId="0" borderId="67" xfId="0" applyNumberFormat="1" applyFont="1" applyBorder="1" applyAlignment="1">
      <alignment horizontal="center" vertical="top" wrapText="1"/>
    </xf>
    <xf numFmtId="3" fontId="3" fillId="0" borderId="23" xfId="0" applyNumberFormat="1" applyFont="1" applyFill="1" applyBorder="1" applyAlignment="1">
      <alignment horizontal="center" vertical="top"/>
    </xf>
    <xf numFmtId="3" fontId="1" fillId="0" borderId="59" xfId="0" applyNumberFormat="1" applyFont="1" applyFill="1" applyBorder="1" applyAlignment="1">
      <alignment horizontal="center" vertical="top"/>
    </xf>
    <xf numFmtId="3" fontId="4" fillId="4" borderId="5" xfId="0" applyNumberFormat="1" applyFont="1" applyFill="1" applyBorder="1" applyAlignment="1">
      <alignment horizontal="center" vertical="top" wrapText="1"/>
    </xf>
    <xf numFmtId="3" fontId="1" fillId="4" borderId="67" xfId="0" applyNumberFormat="1" applyFont="1" applyFill="1" applyBorder="1" applyAlignment="1">
      <alignment horizontal="center" vertical="top" wrapText="1"/>
    </xf>
    <xf numFmtId="3" fontId="1" fillId="4" borderId="69" xfId="0" applyNumberFormat="1" applyFont="1" applyFill="1" applyBorder="1" applyAlignment="1">
      <alignment horizontal="center" vertical="top" wrapText="1"/>
    </xf>
    <xf numFmtId="164" fontId="1" fillId="3" borderId="15" xfId="0" applyNumberFormat="1" applyFont="1" applyFill="1" applyBorder="1" applyAlignment="1">
      <alignment horizontal="center" vertical="top" wrapText="1"/>
    </xf>
    <xf numFmtId="165" fontId="3" fillId="5" borderId="21" xfId="0" applyNumberFormat="1" applyFont="1" applyFill="1" applyBorder="1" applyAlignment="1">
      <alignment horizontal="center" vertical="top" wrapText="1"/>
    </xf>
    <xf numFmtId="3" fontId="4" fillId="3" borderId="31" xfId="0" applyNumberFormat="1" applyFont="1" applyFill="1" applyBorder="1" applyAlignment="1">
      <alignment horizontal="center" vertical="top"/>
    </xf>
    <xf numFmtId="165" fontId="4" fillId="3" borderId="0" xfId="0" applyNumberFormat="1" applyFont="1" applyFill="1" applyAlignment="1">
      <alignment vertical="top"/>
    </xf>
    <xf numFmtId="49" fontId="4" fillId="3" borderId="0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 wrapText="1"/>
    </xf>
    <xf numFmtId="0" fontId="1" fillId="3" borderId="69" xfId="0" applyFont="1" applyFill="1" applyBorder="1" applyAlignment="1">
      <alignment vertical="top" wrapText="1"/>
    </xf>
    <xf numFmtId="165" fontId="3" fillId="5" borderId="56" xfId="0" applyNumberFormat="1" applyFont="1" applyFill="1" applyBorder="1" applyAlignment="1">
      <alignment horizontal="center" vertical="top" wrapText="1"/>
    </xf>
    <xf numFmtId="3" fontId="1" fillId="4" borderId="32" xfId="0" applyNumberFormat="1" applyFont="1" applyFill="1" applyBorder="1" applyAlignment="1">
      <alignment horizontal="center" vertical="top" wrapText="1"/>
    </xf>
    <xf numFmtId="3" fontId="1" fillId="4" borderId="44" xfId="0" applyNumberFormat="1" applyFont="1" applyFill="1" applyBorder="1" applyAlignment="1">
      <alignment horizontal="center" vertical="top" wrapText="1"/>
    </xf>
    <xf numFmtId="3" fontId="1" fillId="4" borderId="50" xfId="0" applyNumberFormat="1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4" fillId="3" borderId="18" xfId="0" applyNumberFormat="1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3" borderId="44" xfId="0" applyFont="1" applyFill="1" applyBorder="1" applyAlignment="1">
      <alignment horizontal="center" vertical="top" wrapText="1"/>
    </xf>
    <xf numFmtId="0" fontId="4" fillId="3" borderId="45" xfId="0" applyFont="1" applyFill="1" applyBorder="1" applyAlignment="1">
      <alignment horizontal="center" vertical="top" wrapText="1"/>
    </xf>
    <xf numFmtId="3" fontId="4" fillId="3" borderId="68" xfId="0" applyNumberFormat="1" applyFont="1" applyFill="1" applyBorder="1" applyAlignment="1">
      <alignment horizontal="center" vertical="top" wrapText="1"/>
    </xf>
    <xf numFmtId="3" fontId="3" fillId="3" borderId="60" xfId="0" applyNumberFormat="1" applyFont="1" applyFill="1" applyBorder="1" applyAlignment="1">
      <alignment horizontal="center" vertical="top" wrapText="1"/>
    </xf>
    <xf numFmtId="3" fontId="3" fillId="3" borderId="54" xfId="0" applyNumberFormat="1" applyFont="1" applyFill="1" applyBorder="1" applyAlignment="1">
      <alignment horizontal="center" vertical="top" wrapText="1"/>
    </xf>
    <xf numFmtId="3" fontId="4" fillId="3" borderId="72" xfId="0" applyNumberFormat="1" applyFont="1" applyFill="1" applyBorder="1" applyAlignment="1">
      <alignment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59" xfId="0" applyFont="1" applyFill="1" applyBorder="1" applyAlignment="1">
      <alignment vertical="top" wrapText="1"/>
    </xf>
    <xf numFmtId="3" fontId="1" fillId="4" borderId="41" xfId="0" applyNumberFormat="1" applyFont="1" applyFill="1" applyBorder="1" applyAlignment="1">
      <alignment vertical="top" wrapText="1"/>
    </xf>
    <xf numFmtId="3" fontId="1" fillId="3" borderId="17" xfId="0" applyNumberFormat="1" applyFont="1" applyFill="1" applyBorder="1" applyAlignment="1">
      <alignment horizontal="center" vertical="top"/>
    </xf>
    <xf numFmtId="3" fontId="1" fillId="3" borderId="30" xfId="0" applyNumberFormat="1" applyFont="1" applyFill="1" applyBorder="1" applyAlignment="1">
      <alignment horizontal="center" vertical="top" wrapText="1"/>
    </xf>
    <xf numFmtId="3" fontId="1" fillId="3" borderId="30" xfId="0" applyNumberFormat="1" applyFont="1" applyFill="1" applyBorder="1" applyAlignment="1">
      <alignment vertical="top" wrapText="1"/>
    </xf>
    <xf numFmtId="164" fontId="1" fillId="11" borderId="12" xfId="1" applyNumberFormat="1" applyFont="1" applyFill="1" applyBorder="1" applyAlignment="1">
      <alignment horizontal="center" vertical="top"/>
    </xf>
    <xf numFmtId="164" fontId="1" fillId="11" borderId="50" xfId="1" applyNumberFormat="1" applyFont="1" applyFill="1" applyBorder="1" applyAlignment="1">
      <alignment horizontal="center" vertical="top"/>
    </xf>
    <xf numFmtId="3" fontId="1" fillId="0" borderId="41" xfId="0" applyNumberFormat="1" applyFont="1" applyFill="1" applyBorder="1" applyAlignment="1">
      <alignment horizontal="center" vertical="top"/>
    </xf>
    <xf numFmtId="3" fontId="3" fillId="5" borderId="42" xfId="0" applyNumberFormat="1" applyFont="1" applyFill="1" applyBorder="1" applyAlignment="1">
      <alignment horizontal="center" vertical="top"/>
    </xf>
    <xf numFmtId="3" fontId="3" fillId="5" borderId="30" xfId="0" applyNumberFormat="1" applyFont="1" applyFill="1" applyBorder="1" applyAlignment="1">
      <alignment horizontal="center" vertical="top"/>
    </xf>
    <xf numFmtId="3" fontId="1" fillId="3" borderId="49" xfId="0" applyNumberFormat="1" applyFont="1" applyFill="1" applyBorder="1" applyAlignment="1">
      <alignment horizontal="center" vertical="top"/>
    </xf>
    <xf numFmtId="3" fontId="1" fillId="3" borderId="42" xfId="0" applyNumberFormat="1" applyFont="1" applyFill="1" applyBorder="1" applyAlignment="1">
      <alignment horizontal="center" vertical="top"/>
    </xf>
    <xf numFmtId="3" fontId="3" fillId="3" borderId="42" xfId="0" applyNumberFormat="1" applyFont="1" applyFill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top"/>
    </xf>
    <xf numFmtId="3" fontId="4" fillId="0" borderId="41" xfId="0" applyNumberFormat="1" applyFont="1" applyBorder="1" applyAlignment="1">
      <alignment horizontal="center" vertical="top"/>
    </xf>
    <xf numFmtId="165" fontId="6" fillId="2" borderId="73" xfId="0" applyNumberFormat="1" applyFont="1" applyFill="1" applyBorder="1" applyAlignment="1">
      <alignment horizontal="center" vertical="top"/>
    </xf>
    <xf numFmtId="3" fontId="1" fillId="3" borderId="42" xfId="0" applyNumberFormat="1" applyFont="1" applyFill="1" applyBorder="1" applyAlignment="1">
      <alignment horizontal="center" vertical="top" wrapText="1"/>
    </xf>
    <xf numFmtId="3" fontId="1" fillId="3" borderId="41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Border="1" applyAlignment="1">
      <alignment horizontal="center" vertical="top" wrapText="1"/>
    </xf>
    <xf numFmtId="3" fontId="6" fillId="5" borderId="55" xfId="0" applyNumberFormat="1" applyFont="1" applyFill="1" applyBorder="1" applyAlignment="1">
      <alignment horizontal="center" vertical="top"/>
    </xf>
    <xf numFmtId="3" fontId="4" fillId="0" borderId="37" xfId="0" applyNumberFormat="1" applyFont="1" applyBorder="1" applyAlignment="1">
      <alignment horizontal="center" vertical="top" wrapText="1"/>
    </xf>
    <xf numFmtId="3" fontId="4" fillId="0" borderId="41" xfId="0" applyNumberFormat="1" applyFont="1" applyBorder="1" applyAlignment="1">
      <alignment horizontal="center" vertical="top" wrapText="1"/>
    </xf>
    <xf numFmtId="0" fontId="4" fillId="0" borderId="42" xfId="0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top"/>
    </xf>
    <xf numFmtId="3" fontId="4" fillId="0" borderId="42" xfId="0" applyNumberFormat="1" applyFont="1" applyBorder="1" applyAlignment="1">
      <alignment horizontal="center" vertical="top" wrapText="1"/>
    </xf>
    <xf numFmtId="3" fontId="3" fillId="5" borderId="55" xfId="0" applyNumberFormat="1" applyFont="1" applyFill="1" applyBorder="1" applyAlignment="1">
      <alignment horizontal="center" vertical="top" wrapText="1"/>
    </xf>
    <xf numFmtId="3" fontId="6" fillId="5" borderId="42" xfId="0" applyNumberFormat="1" applyFont="1" applyFill="1" applyBorder="1" applyAlignment="1">
      <alignment horizontal="center" vertical="top"/>
    </xf>
    <xf numFmtId="0" fontId="1" fillId="3" borderId="37" xfId="0" applyFont="1" applyFill="1" applyBorder="1" applyAlignment="1">
      <alignment horizontal="center" vertical="top"/>
    </xf>
    <xf numFmtId="0" fontId="1" fillId="3" borderId="42" xfId="0" applyFont="1" applyFill="1" applyBorder="1" applyAlignment="1">
      <alignment horizontal="center" vertical="top"/>
    </xf>
    <xf numFmtId="0" fontId="6" fillId="5" borderId="55" xfId="0" applyFont="1" applyFill="1" applyBorder="1" applyAlignment="1">
      <alignment horizontal="center" vertical="top"/>
    </xf>
    <xf numFmtId="164" fontId="6" fillId="2" borderId="73" xfId="0" applyNumberFormat="1" applyFont="1" applyFill="1" applyBorder="1" applyAlignment="1">
      <alignment horizontal="center" vertical="top"/>
    </xf>
    <xf numFmtId="164" fontId="3" fillId="7" borderId="73" xfId="0" applyNumberFormat="1" applyFont="1" applyFill="1" applyBorder="1" applyAlignment="1">
      <alignment horizontal="center" vertical="top"/>
    </xf>
    <xf numFmtId="164" fontId="3" fillId="8" borderId="59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3" fontId="4" fillId="3" borderId="6" xfId="0" applyNumberFormat="1" applyFont="1" applyFill="1" applyBorder="1" applyAlignment="1">
      <alignment horizontal="center" vertical="top"/>
    </xf>
    <xf numFmtId="164" fontId="7" fillId="0" borderId="6" xfId="0" applyNumberFormat="1" applyFont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/>
    </xf>
    <xf numFmtId="164" fontId="1" fillId="3" borderId="29" xfId="0" applyNumberFormat="1" applyFont="1" applyFill="1" applyBorder="1" applyAlignment="1">
      <alignment horizontal="center" vertical="top"/>
    </xf>
    <xf numFmtId="3" fontId="4" fillId="4" borderId="61" xfId="0" applyNumberFormat="1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/>
    </xf>
    <xf numFmtId="3" fontId="3" fillId="0" borderId="22" xfId="0" applyNumberFormat="1" applyFont="1" applyFill="1" applyBorder="1" applyAlignment="1">
      <alignment horizontal="center" vertical="top"/>
    </xf>
    <xf numFmtId="3" fontId="1" fillId="0" borderId="24" xfId="0" applyNumberFormat="1" applyFont="1" applyFill="1" applyBorder="1" applyAlignment="1">
      <alignment horizontal="center" vertical="top"/>
    </xf>
    <xf numFmtId="164" fontId="1" fillId="0" borderId="11" xfId="0" applyNumberFormat="1" applyFont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center" vertical="top"/>
    </xf>
    <xf numFmtId="164" fontId="4" fillId="0" borderId="0" xfId="0" applyNumberFormat="1" applyFont="1" applyBorder="1" applyAlignment="1">
      <alignment vertical="top"/>
    </xf>
    <xf numFmtId="164" fontId="6" fillId="0" borderId="0" xfId="0" applyNumberFormat="1" applyFont="1" applyBorder="1" applyAlignment="1">
      <alignment vertical="top"/>
    </xf>
    <xf numFmtId="3" fontId="4" fillId="0" borderId="39" xfId="0" applyNumberFormat="1" applyFont="1" applyFill="1" applyBorder="1" applyAlignment="1">
      <alignment vertical="center" textRotation="90" wrapText="1"/>
    </xf>
    <xf numFmtId="3" fontId="3" fillId="7" borderId="74" xfId="0" applyNumberFormat="1" applyFont="1" applyFill="1" applyBorder="1" applyAlignment="1">
      <alignment horizontal="center" vertical="top"/>
    </xf>
    <xf numFmtId="0" fontId="13" fillId="0" borderId="0" xfId="0" applyFont="1" applyBorder="1"/>
    <xf numFmtId="164" fontId="15" fillId="3" borderId="66" xfId="0" applyNumberFormat="1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vertical="top"/>
    </xf>
    <xf numFmtId="164" fontId="22" fillId="10" borderId="77" xfId="1" applyNumberFormat="1" applyFont="1" applyFill="1" applyBorder="1" applyAlignment="1">
      <alignment horizontal="center" vertical="top"/>
    </xf>
    <xf numFmtId="164" fontId="1" fillId="3" borderId="17" xfId="0" applyNumberFormat="1" applyFont="1" applyFill="1" applyBorder="1" applyAlignment="1">
      <alignment horizontal="center" vertical="top"/>
    </xf>
    <xf numFmtId="164" fontId="4" fillId="3" borderId="67" xfId="0" applyNumberFormat="1" applyFont="1" applyFill="1" applyBorder="1" applyAlignment="1">
      <alignment horizontal="center" vertical="top"/>
    </xf>
    <xf numFmtId="164" fontId="1" fillId="0" borderId="42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164" fontId="1" fillId="3" borderId="74" xfId="0" applyNumberFormat="1" applyFont="1" applyFill="1" applyBorder="1" applyAlignment="1">
      <alignment horizontal="center" vertical="top"/>
    </xf>
    <xf numFmtId="164" fontId="1" fillId="3" borderId="54" xfId="0" applyNumberFormat="1" applyFont="1" applyFill="1" applyBorder="1" applyAlignment="1">
      <alignment horizontal="center" vertical="top"/>
    </xf>
    <xf numFmtId="3" fontId="4" fillId="0" borderId="41" xfId="0" applyNumberFormat="1" applyFont="1" applyBorder="1" applyAlignment="1">
      <alignment vertical="center" textRotation="90"/>
    </xf>
    <xf numFmtId="0" fontId="4" fillId="0" borderId="41" xfId="0" applyFont="1" applyFill="1" applyBorder="1" applyAlignment="1">
      <alignment vertical="top" wrapText="1"/>
    </xf>
    <xf numFmtId="3" fontId="18" fillId="3" borderId="0" xfId="0" applyNumberFormat="1" applyFont="1" applyFill="1" applyAlignment="1">
      <alignment vertical="top"/>
    </xf>
    <xf numFmtId="3" fontId="18" fillId="3" borderId="0" xfId="0" applyNumberFormat="1" applyFont="1" applyFill="1" applyBorder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67" xfId="0" applyNumberFormat="1" applyFont="1" applyFill="1" applyBorder="1" applyAlignment="1">
      <alignment horizontal="center" vertical="top"/>
    </xf>
    <xf numFmtId="3" fontId="4" fillId="3" borderId="68" xfId="0" applyNumberFormat="1" applyFont="1" applyFill="1" applyBorder="1" applyAlignment="1">
      <alignment horizontal="center" vertical="top"/>
    </xf>
    <xf numFmtId="3" fontId="4" fillId="3" borderId="32" xfId="0" applyNumberFormat="1" applyFont="1" applyFill="1" applyBorder="1" applyAlignment="1">
      <alignment horizontal="center" vertical="top"/>
    </xf>
    <xf numFmtId="49" fontId="1" fillId="0" borderId="41" xfId="1" applyNumberFormat="1" applyFont="1" applyFill="1" applyBorder="1" applyAlignment="1">
      <alignment horizontal="center" vertical="center"/>
    </xf>
    <xf numFmtId="164" fontId="1" fillId="3" borderId="41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164" fontId="1" fillId="0" borderId="67" xfId="1" applyNumberFormat="1" applyFont="1" applyFill="1" applyBorder="1" applyAlignment="1">
      <alignment horizontal="center" vertical="top"/>
    </xf>
    <xf numFmtId="165" fontId="3" fillId="5" borderId="55" xfId="0" applyNumberFormat="1" applyFont="1" applyFill="1" applyBorder="1" applyAlignment="1">
      <alignment horizontal="center" vertical="top" wrapText="1"/>
    </xf>
    <xf numFmtId="164" fontId="1" fillId="0" borderId="42" xfId="1" applyNumberFormat="1" applyFont="1" applyFill="1" applyBorder="1" applyAlignment="1">
      <alignment horizontal="center" vertical="top"/>
    </xf>
    <xf numFmtId="164" fontId="1" fillId="0" borderId="44" xfId="1" applyNumberFormat="1" applyFont="1" applyFill="1" applyBorder="1" applyAlignment="1">
      <alignment horizontal="center" vertical="top"/>
    </xf>
    <xf numFmtId="164" fontId="4" fillId="3" borderId="74" xfId="0" applyNumberFormat="1" applyFont="1" applyFill="1" applyBorder="1" applyAlignment="1">
      <alignment horizontal="center" vertical="top"/>
    </xf>
    <xf numFmtId="164" fontId="1" fillId="0" borderId="68" xfId="1" applyNumberFormat="1" applyFont="1" applyFill="1" applyBorder="1" applyAlignment="1">
      <alignment horizontal="center" vertical="top"/>
    </xf>
    <xf numFmtId="3" fontId="1" fillId="4" borderId="30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horizontal="left" vertical="top" wrapText="1"/>
    </xf>
    <xf numFmtId="3" fontId="4" fillId="3" borderId="53" xfId="0" applyNumberFormat="1" applyFont="1" applyFill="1" applyBorder="1" applyAlignment="1">
      <alignment horizontal="center" vertical="top"/>
    </xf>
    <xf numFmtId="3" fontId="4" fillId="3" borderId="54" xfId="0" applyNumberFormat="1" applyFont="1" applyFill="1" applyBorder="1" applyAlignment="1">
      <alignment horizontal="center" vertical="top" wrapText="1"/>
    </xf>
    <xf numFmtId="3" fontId="4" fillId="0" borderId="47" xfId="0" applyNumberFormat="1" applyFont="1" applyFill="1" applyBorder="1" applyAlignment="1">
      <alignment horizontal="center" vertical="top"/>
    </xf>
    <xf numFmtId="3" fontId="1" fillId="0" borderId="43" xfId="0" applyNumberFormat="1" applyFont="1" applyFill="1" applyBorder="1" applyAlignment="1">
      <alignment horizontal="left" vertical="top" wrapText="1"/>
    </xf>
    <xf numFmtId="3" fontId="1" fillId="0" borderId="39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vertical="top" wrapText="1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3" fontId="1" fillId="4" borderId="0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0" fontId="4" fillId="0" borderId="52" xfId="0" applyFont="1" applyFill="1" applyBorder="1" applyAlignment="1">
      <alignment horizontal="left" vertical="top" wrapText="1"/>
    </xf>
    <xf numFmtId="3" fontId="1" fillId="4" borderId="0" xfId="0" applyNumberFormat="1" applyFont="1" applyFill="1" applyBorder="1" applyAlignment="1">
      <alignment horizontal="center" vertical="center" wrapText="1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horizontal="left" vertical="top" wrapText="1"/>
    </xf>
    <xf numFmtId="49" fontId="3" fillId="0" borderId="60" xfId="0" applyNumberFormat="1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/>
    </xf>
    <xf numFmtId="3" fontId="3" fillId="0" borderId="54" xfId="0" applyNumberFormat="1" applyFont="1" applyBorder="1" applyAlignment="1">
      <alignment horizontal="center" vertical="top"/>
    </xf>
    <xf numFmtId="3" fontId="4" fillId="3" borderId="16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3" fillId="7" borderId="39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6" fillId="0" borderId="60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3" fontId="3" fillId="0" borderId="14" xfId="0" applyNumberFormat="1" applyFont="1" applyBorder="1" applyAlignment="1">
      <alignment horizontal="center" vertical="top"/>
    </xf>
    <xf numFmtId="3" fontId="4" fillId="0" borderId="36" xfId="0" applyNumberFormat="1" applyFont="1" applyFill="1" applyBorder="1" applyAlignment="1">
      <alignment horizontal="left" vertical="top" wrapText="1"/>
    </xf>
    <xf numFmtId="3" fontId="4" fillId="0" borderId="52" xfId="0" applyNumberFormat="1" applyFont="1" applyFill="1" applyBorder="1" applyAlignment="1">
      <alignment horizontal="left" vertical="top" wrapText="1"/>
    </xf>
    <xf numFmtId="3" fontId="4" fillId="0" borderId="41" xfId="0" applyNumberFormat="1" applyFont="1" applyFill="1" applyBorder="1" applyAlignment="1">
      <alignment horizontal="center" vertical="center" textRotation="90" wrapText="1"/>
    </xf>
    <xf numFmtId="3" fontId="4" fillId="0" borderId="49" xfId="0" applyNumberFormat="1" applyFont="1" applyFill="1" applyBorder="1" applyAlignment="1">
      <alignment horizontal="center" vertical="center" textRotation="90" wrapText="1"/>
    </xf>
    <xf numFmtId="3" fontId="3" fillId="7" borderId="36" xfId="0" applyNumberFormat="1" applyFont="1" applyFill="1" applyBorder="1" applyAlignment="1">
      <alignment horizontal="center" vertical="top"/>
    </xf>
    <xf numFmtId="3" fontId="3" fillId="7" borderId="58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22" xfId="0" applyNumberFormat="1" applyFont="1" applyBorder="1" applyAlignment="1">
      <alignment horizontal="center" vertical="top"/>
    </xf>
    <xf numFmtId="3" fontId="4" fillId="4" borderId="42" xfId="0" applyNumberFormat="1" applyFont="1" applyFill="1" applyBorder="1" applyAlignment="1">
      <alignment horizontal="left" vertical="top" wrapText="1"/>
    </xf>
    <xf numFmtId="3" fontId="4" fillId="4" borderId="41" xfId="0" applyNumberFormat="1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4" fillId="0" borderId="41" xfId="0" applyNumberFormat="1" applyFont="1" applyFill="1" applyBorder="1" applyAlignment="1">
      <alignment horizontal="center" vertical="top" wrapText="1"/>
    </xf>
    <xf numFmtId="3" fontId="3" fillId="0" borderId="54" xfId="0" applyNumberFormat="1" applyFont="1" applyFill="1" applyBorder="1" applyAlignment="1">
      <alignment horizontal="center" vertical="top" wrapText="1"/>
    </xf>
    <xf numFmtId="3" fontId="3" fillId="0" borderId="59" xfId="0" applyNumberFormat="1" applyFont="1" applyFill="1" applyBorder="1" applyAlignment="1">
      <alignment horizontal="center" vertical="top" wrapText="1"/>
    </xf>
    <xf numFmtId="3" fontId="4" fillId="3" borderId="42" xfId="0" applyNumberFormat="1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left" vertical="top" wrapText="1"/>
    </xf>
    <xf numFmtId="3" fontId="6" fillId="0" borderId="54" xfId="0" applyNumberFormat="1" applyFont="1" applyBorder="1" applyAlignment="1">
      <alignment horizontal="center" vertical="top" wrapText="1"/>
    </xf>
    <xf numFmtId="3" fontId="4" fillId="0" borderId="39" xfId="0" applyNumberFormat="1" applyFont="1" applyFill="1" applyBorder="1" applyAlignment="1">
      <alignment horizontal="center" vertical="center" textRotation="90" wrapText="1"/>
    </xf>
    <xf numFmtId="3" fontId="3" fillId="0" borderId="59" xfId="0" applyNumberFormat="1" applyFont="1" applyBorder="1" applyAlignment="1">
      <alignment horizontal="center" vertical="top"/>
    </xf>
    <xf numFmtId="3" fontId="4" fillId="0" borderId="58" xfId="0" applyNumberFormat="1" applyFont="1" applyFill="1" applyBorder="1" applyAlignment="1">
      <alignment horizontal="center" vertical="center" textRotation="90" wrapText="1"/>
    </xf>
    <xf numFmtId="3" fontId="4" fillId="0" borderId="4" xfId="0" applyNumberFormat="1" applyFont="1" applyFill="1" applyBorder="1" applyAlignment="1">
      <alignment horizontal="center" vertical="top"/>
    </xf>
    <xf numFmtId="3" fontId="4" fillId="0" borderId="60" xfId="0" applyNumberFormat="1" applyFont="1" applyFill="1" applyBorder="1" applyAlignment="1">
      <alignment horizontal="center" vertical="top"/>
    </xf>
    <xf numFmtId="3" fontId="4" fillId="0" borderId="53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164" fontId="1" fillId="3" borderId="44" xfId="0" applyNumberFormat="1" applyFont="1" applyFill="1" applyBorder="1" applyAlignment="1">
      <alignment horizontal="center" vertical="top" wrapText="1"/>
    </xf>
    <xf numFmtId="164" fontId="1" fillId="3" borderId="50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164" fontId="1" fillId="3" borderId="43" xfId="0" applyNumberFormat="1" applyFont="1" applyFill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horizontal="center" vertical="top" wrapText="1"/>
    </xf>
    <xf numFmtId="164" fontId="1" fillId="3" borderId="49" xfId="0" applyNumberFormat="1" applyFont="1" applyFill="1" applyBorder="1" applyAlignment="1">
      <alignment horizontal="center" vertical="top" wrapText="1"/>
    </xf>
    <xf numFmtId="164" fontId="1" fillId="3" borderId="31" xfId="0" applyNumberFormat="1" applyFont="1" applyFill="1" applyBorder="1" applyAlignment="1">
      <alignment horizontal="center" vertical="top" wrapText="1"/>
    </xf>
    <xf numFmtId="3" fontId="6" fillId="0" borderId="59" xfId="0" applyNumberFormat="1" applyFont="1" applyBorder="1" applyAlignment="1">
      <alignment horizontal="center" vertical="top" wrapText="1"/>
    </xf>
    <xf numFmtId="3" fontId="6" fillId="4" borderId="16" xfId="0" applyNumberFormat="1" applyFont="1" applyFill="1" applyBorder="1" applyAlignment="1">
      <alignment horizontal="left" vertical="top" wrapText="1"/>
    </xf>
    <xf numFmtId="3" fontId="4" fillId="0" borderId="14" xfId="0" applyNumberFormat="1" applyFont="1" applyFill="1" applyBorder="1" applyAlignment="1">
      <alignment horizontal="center" vertical="top" wrapText="1"/>
    </xf>
    <xf numFmtId="3" fontId="4" fillId="0" borderId="69" xfId="0" applyNumberFormat="1" applyFont="1" applyFill="1" applyBorder="1" applyAlignment="1">
      <alignment horizontal="center" vertical="top" wrapText="1"/>
    </xf>
    <xf numFmtId="3" fontId="4" fillId="4" borderId="49" xfId="0" applyNumberFormat="1" applyFont="1" applyFill="1" applyBorder="1" applyAlignment="1">
      <alignment horizontal="left" vertical="top" wrapText="1"/>
    </xf>
    <xf numFmtId="3" fontId="4" fillId="0" borderId="41" xfId="0" applyNumberFormat="1" applyFont="1" applyBorder="1" applyAlignment="1">
      <alignment vertical="top"/>
    </xf>
    <xf numFmtId="3" fontId="1" fillId="3" borderId="46" xfId="0" applyNumberFormat="1" applyFont="1" applyFill="1" applyBorder="1" applyAlignment="1">
      <alignment horizontal="center" vertical="top" wrapText="1"/>
    </xf>
    <xf numFmtId="164" fontId="1" fillId="0" borderId="70" xfId="0" applyNumberFormat="1" applyFont="1" applyFill="1" applyBorder="1" applyAlignment="1">
      <alignment horizontal="center" vertical="top"/>
    </xf>
    <xf numFmtId="164" fontId="1" fillId="0" borderId="14" xfId="0" applyNumberFormat="1" applyFont="1" applyFill="1" applyBorder="1" applyAlignment="1">
      <alignment horizontal="center" vertical="top"/>
    </xf>
    <xf numFmtId="3" fontId="1" fillId="0" borderId="22" xfId="0" applyNumberFormat="1" applyFont="1" applyBorder="1" applyAlignment="1">
      <alignment horizontal="center" vertical="center" textRotation="90"/>
    </xf>
    <xf numFmtId="3" fontId="4" fillId="3" borderId="76" xfId="0" applyNumberFormat="1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center" vertical="top"/>
    </xf>
    <xf numFmtId="3" fontId="1" fillId="3" borderId="25" xfId="0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vertical="top" wrapText="1"/>
    </xf>
    <xf numFmtId="3" fontId="4" fillId="4" borderId="43" xfId="0" applyNumberFormat="1" applyFont="1" applyFill="1" applyBorder="1" applyAlignment="1">
      <alignment vertical="top" wrapText="1"/>
    </xf>
    <xf numFmtId="3" fontId="4" fillId="0" borderId="43" xfId="0" applyNumberFormat="1" applyFont="1" applyFill="1" applyBorder="1" applyAlignment="1">
      <alignment horizontal="left" vertical="top" wrapText="1"/>
    </xf>
    <xf numFmtId="3" fontId="4" fillId="0" borderId="52" xfId="0" applyNumberFormat="1" applyFont="1" applyFill="1" applyBorder="1" applyAlignment="1">
      <alignment vertical="top" wrapText="1"/>
    </xf>
    <xf numFmtId="3" fontId="4" fillId="0" borderId="39" xfId="0" applyNumberFormat="1" applyFont="1" applyFill="1" applyBorder="1" applyAlignment="1">
      <alignment horizontal="left" vertical="top" wrapText="1"/>
    </xf>
    <xf numFmtId="3" fontId="1" fillId="3" borderId="43" xfId="0" applyNumberFormat="1" applyFont="1" applyFill="1" applyBorder="1" applyAlignment="1">
      <alignment vertical="top" wrapText="1"/>
    </xf>
    <xf numFmtId="3" fontId="1" fillId="3" borderId="58" xfId="0" applyNumberFormat="1" applyFont="1" applyFill="1" applyBorder="1" applyAlignment="1">
      <alignment vertical="top" wrapText="1"/>
    </xf>
    <xf numFmtId="3" fontId="4" fillId="0" borderId="39" xfId="0" applyNumberFormat="1" applyFont="1" applyFill="1" applyBorder="1" applyAlignment="1">
      <alignment vertical="top" wrapText="1"/>
    </xf>
    <xf numFmtId="3" fontId="4" fillId="0" borderId="58" xfId="0" applyNumberFormat="1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3" fontId="4" fillId="0" borderId="43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164" fontId="1" fillId="3" borderId="27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165" fontId="6" fillId="2" borderId="8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 wrapText="1"/>
    </xf>
    <xf numFmtId="164" fontId="1" fillId="3" borderId="54" xfId="0" applyNumberFormat="1" applyFont="1" applyFill="1" applyBorder="1" applyAlignment="1">
      <alignment horizontal="center" vertical="top" wrapText="1"/>
    </xf>
    <xf numFmtId="165" fontId="6" fillId="5" borderId="55" xfId="0" applyNumberFormat="1" applyFont="1" applyFill="1" applyBorder="1" applyAlignment="1">
      <alignment horizontal="center" vertical="top" wrapText="1"/>
    </xf>
    <xf numFmtId="164" fontId="4" fillId="3" borderId="6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1" fillId="4" borderId="76" xfId="0" applyNumberFormat="1" applyFont="1" applyFill="1" applyBorder="1" applyAlignment="1">
      <alignment horizontal="center" vertical="top"/>
    </xf>
    <xf numFmtId="164" fontId="1" fillId="4" borderId="74" xfId="0" applyNumberFormat="1" applyFont="1" applyFill="1" applyBorder="1" applyAlignment="1">
      <alignment horizontal="center" vertical="top"/>
    </xf>
    <xf numFmtId="1" fontId="1" fillId="3" borderId="51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3" fontId="4" fillId="0" borderId="51" xfId="0" applyNumberFormat="1" applyFont="1" applyBorder="1" applyAlignment="1">
      <alignment horizontal="center" vertical="top"/>
    </xf>
    <xf numFmtId="1" fontId="4" fillId="3" borderId="18" xfId="0" applyNumberFormat="1" applyFont="1" applyFill="1" applyBorder="1" applyAlignment="1">
      <alignment horizontal="center" vertical="top"/>
    </xf>
    <xf numFmtId="1" fontId="4" fillId="3" borderId="0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3" fontId="1" fillId="0" borderId="36" xfId="0" applyNumberFormat="1" applyFont="1" applyBorder="1" applyAlignment="1">
      <alignment vertical="top" wrapText="1"/>
    </xf>
    <xf numFmtId="3" fontId="1" fillId="0" borderId="39" xfId="0" applyNumberFormat="1" applyFont="1" applyBorder="1" applyAlignment="1">
      <alignment vertical="top" wrapText="1"/>
    </xf>
    <xf numFmtId="165" fontId="1" fillId="0" borderId="52" xfId="0" applyNumberFormat="1" applyFont="1" applyBorder="1" applyAlignment="1">
      <alignment horizontal="left" vertical="top" wrapText="1"/>
    </xf>
    <xf numFmtId="165" fontId="1" fillId="0" borderId="11" xfId="0" applyNumberFormat="1" applyFont="1" applyBorder="1" applyAlignment="1">
      <alignment horizontal="left" vertical="top" wrapText="1"/>
    </xf>
    <xf numFmtId="3" fontId="1" fillId="0" borderId="11" xfId="0" applyNumberFormat="1" applyFont="1" applyFill="1" applyBorder="1" applyAlignment="1">
      <alignment horizontal="left" vertical="top" wrapText="1"/>
    </xf>
    <xf numFmtId="0" fontId="1" fillId="0" borderId="3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3" fontId="1" fillId="0" borderId="11" xfId="0" applyNumberFormat="1" applyFont="1" applyFill="1" applyBorder="1" applyAlignment="1">
      <alignment vertical="top" wrapText="1"/>
    </xf>
    <xf numFmtId="3" fontId="4" fillId="3" borderId="11" xfId="0" applyNumberFormat="1" applyFont="1" applyFill="1" applyBorder="1" applyAlignment="1">
      <alignment vertical="top" wrapText="1"/>
    </xf>
    <xf numFmtId="3" fontId="1" fillId="3" borderId="11" xfId="0" applyNumberFormat="1" applyFont="1" applyFill="1" applyBorder="1" applyAlignment="1">
      <alignment vertical="top" wrapText="1"/>
    </xf>
    <xf numFmtId="3" fontId="4" fillId="3" borderId="43" xfId="0" applyNumberFormat="1" applyFont="1" applyFill="1" applyBorder="1" applyAlignment="1">
      <alignment horizontal="left" vertical="top" wrapText="1"/>
    </xf>
    <xf numFmtId="0" fontId="1" fillId="3" borderId="43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39" xfId="0" applyFont="1" applyBorder="1" applyAlignment="1">
      <alignment vertical="top" wrapText="1"/>
    </xf>
    <xf numFmtId="3" fontId="1" fillId="0" borderId="52" xfId="0" applyNumberFormat="1" applyFont="1" applyFill="1" applyBorder="1" applyAlignment="1">
      <alignment vertical="top" wrapText="1"/>
    </xf>
    <xf numFmtId="3" fontId="4" fillId="3" borderId="58" xfId="0" applyNumberFormat="1" applyFont="1" applyFill="1" applyBorder="1" applyAlignment="1">
      <alignment vertical="top" wrapText="1"/>
    </xf>
    <xf numFmtId="0" fontId="8" fillId="0" borderId="52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52" xfId="0" applyFont="1" applyFill="1" applyBorder="1" applyAlignment="1">
      <alignment vertical="top" wrapText="1"/>
    </xf>
    <xf numFmtId="0" fontId="8" fillId="3" borderId="52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3" fontId="4" fillId="0" borderId="36" xfId="0" applyNumberFormat="1" applyFont="1" applyFill="1" applyBorder="1" applyAlignment="1">
      <alignment vertical="top" wrapText="1"/>
    </xf>
    <xf numFmtId="0" fontId="4" fillId="0" borderId="58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3" fontId="4" fillId="3" borderId="11" xfId="0" applyNumberFormat="1" applyFont="1" applyFill="1" applyBorder="1" applyAlignment="1">
      <alignment horizontal="left" vertical="top" wrapText="1"/>
    </xf>
    <xf numFmtId="0" fontId="1" fillId="3" borderId="36" xfId="0" applyFont="1" applyFill="1" applyBorder="1" applyAlignment="1">
      <alignment horizontal="left" vertical="top" wrapText="1"/>
    </xf>
    <xf numFmtId="0" fontId="1" fillId="3" borderId="39" xfId="0" applyFont="1" applyFill="1" applyBorder="1" applyAlignment="1">
      <alignment horizontal="left" vertical="top" wrapText="1"/>
    </xf>
    <xf numFmtId="0" fontId="15" fillId="0" borderId="58" xfId="0" applyFont="1" applyBorder="1" applyAlignment="1">
      <alignment vertical="top" wrapText="1"/>
    </xf>
    <xf numFmtId="164" fontId="19" fillId="3" borderId="74" xfId="0" applyNumberFormat="1" applyFont="1" applyFill="1" applyBorder="1" applyAlignment="1">
      <alignment horizontal="center" vertical="top"/>
    </xf>
    <xf numFmtId="164" fontId="19" fillId="3" borderId="15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top" wrapText="1"/>
    </xf>
    <xf numFmtId="3" fontId="15" fillId="3" borderId="16" xfId="0" applyNumberFormat="1" applyFont="1" applyFill="1" applyBorder="1" applyAlignment="1">
      <alignment horizontal="left" vertical="top" wrapText="1"/>
    </xf>
    <xf numFmtId="49" fontId="15" fillId="0" borderId="31" xfId="0" applyNumberFormat="1" applyFont="1" applyFill="1" applyBorder="1" applyAlignment="1">
      <alignment horizontal="center" vertical="top" wrapText="1"/>
    </xf>
    <xf numFmtId="49" fontId="15" fillId="0" borderId="67" xfId="0" applyNumberFormat="1" applyFont="1" applyFill="1" applyBorder="1" applyAlignment="1">
      <alignment horizontal="center" vertical="top" wrapText="1"/>
    </xf>
    <xf numFmtId="49" fontId="15" fillId="0" borderId="45" xfId="0" applyNumberFormat="1" applyFont="1" applyFill="1" applyBorder="1" applyAlignment="1">
      <alignment horizontal="center" vertical="top" wrapText="1"/>
    </xf>
    <xf numFmtId="165" fontId="1" fillId="0" borderId="18" xfId="0" applyNumberFormat="1" applyFont="1" applyFill="1" applyBorder="1" applyAlignment="1">
      <alignment horizontal="center" vertical="top"/>
    </xf>
    <xf numFmtId="165" fontId="1" fillId="0" borderId="17" xfId="0" applyNumberFormat="1" applyFont="1" applyFill="1" applyBorder="1" applyAlignment="1">
      <alignment horizontal="center" vertical="top" wrapText="1"/>
    </xf>
    <xf numFmtId="165" fontId="1" fillId="0" borderId="47" xfId="0" applyNumberFormat="1" applyFont="1" applyFill="1" applyBorder="1" applyAlignment="1">
      <alignment horizontal="center" vertical="top" wrapText="1"/>
    </xf>
    <xf numFmtId="3" fontId="15" fillId="3" borderId="16" xfId="0" applyNumberFormat="1" applyFont="1" applyFill="1" applyBorder="1" applyAlignment="1">
      <alignment vertical="top" wrapText="1"/>
    </xf>
    <xf numFmtId="3" fontId="1" fillId="0" borderId="74" xfId="0" applyNumberFormat="1" applyFont="1" applyFill="1" applyBorder="1" applyAlignment="1">
      <alignment vertical="center" textRotation="90" wrapText="1"/>
    </xf>
    <xf numFmtId="3" fontId="4" fillId="0" borderId="16" xfId="0" applyNumberFormat="1" applyFont="1" applyBorder="1" applyAlignment="1">
      <alignment vertical="top"/>
    </xf>
    <xf numFmtId="164" fontId="19" fillId="3" borderId="54" xfId="0" applyNumberFormat="1" applyFont="1" applyFill="1" applyBorder="1" applyAlignment="1">
      <alignment horizontal="center" vertical="top"/>
    </xf>
    <xf numFmtId="164" fontId="15" fillId="0" borderId="13" xfId="0" applyNumberFormat="1" applyFont="1" applyFill="1" applyBorder="1" applyAlignment="1">
      <alignment horizontal="center" vertical="top"/>
    </xf>
    <xf numFmtId="164" fontId="15" fillId="0" borderId="54" xfId="0" applyNumberFormat="1" applyFont="1" applyFill="1" applyBorder="1" applyAlignment="1">
      <alignment horizontal="center" vertical="top"/>
    </xf>
    <xf numFmtId="3" fontId="4" fillId="0" borderId="14" xfId="0" applyNumberFormat="1" applyFont="1" applyBorder="1" applyAlignment="1">
      <alignment vertical="top"/>
    </xf>
    <xf numFmtId="164" fontId="15" fillId="3" borderId="74" xfId="0" applyNumberFormat="1" applyFont="1" applyFill="1" applyBorder="1" applyAlignment="1">
      <alignment horizontal="center" vertical="top"/>
    </xf>
    <xf numFmtId="3" fontId="1" fillId="4" borderId="38" xfId="0" applyNumberFormat="1" applyFont="1" applyFill="1" applyBorder="1" applyAlignment="1">
      <alignment horizontal="center" vertical="top"/>
    </xf>
    <xf numFmtId="3" fontId="15" fillId="0" borderId="46" xfId="0" applyNumberFormat="1" applyFont="1" applyFill="1" applyBorder="1" applyAlignment="1">
      <alignment horizontal="center" vertical="top"/>
    </xf>
    <xf numFmtId="3" fontId="4" fillId="3" borderId="48" xfId="0" applyNumberFormat="1" applyFont="1" applyFill="1" applyBorder="1" applyAlignment="1">
      <alignment horizontal="center" vertical="top"/>
    </xf>
    <xf numFmtId="1" fontId="1" fillId="3" borderId="69" xfId="0" applyNumberFormat="1" applyFont="1" applyFill="1" applyBorder="1" applyAlignment="1">
      <alignment horizontal="center" vertical="top" wrapText="1"/>
    </xf>
    <xf numFmtId="1" fontId="1" fillId="3" borderId="5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vertical="top" wrapText="1"/>
    </xf>
    <xf numFmtId="3" fontId="4" fillId="3" borderId="28" xfId="0" applyNumberFormat="1" applyFont="1" applyFill="1" applyBorder="1" applyAlignment="1">
      <alignment horizontal="center" vertical="top" wrapText="1"/>
    </xf>
    <xf numFmtId="3" fontId="4" fillId="0" borderId="70" xfId="0" applyNumberFormat="1" applyFont="1" applyFill="1" applyBorder="1" applyAlignment="1">
      <alignment horizontal="center" vertical="top" wrapText="1"/>
    </xf>
    <xf numFmtId="3" fontId="4" fillId="0" borderId="65" xfId="0" applyNumberFormat="1" applyFont="1" applyFill="1" applyBorder="1" applyAlignment="1">
      <alignment horizontal="center" vertical="top" wrapText="1"/>
    </xf>
    <xf numFmtId="164" fontId="4" fillId="3" borderId="23" xfId="0" applyNumberFormat="1" applyFont="1" applyFill="1" applyBorder="1" applyAlignment="1">
      <alignment horizontal="center" vertical="top" wrapText="1"/>
    </xf>
    <xf numFmtId="3" fontId="4" fillId="3" borderId="59" xfId="0" applyNumberFormat="1" applyFont="1" applyFill="1" applyBorder="1" applyAlignment="1">
      <alignment horizontal="center" vertical="top" wrapText="1"/>
    </xf>
    <xf numFmtId="0" fontId="1" fillId="0" borderId="52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3" fontId="1" fillId="3" borderId="7" xfId="0" applyNumberFormat="1" applyFont="1" applyFill="1" applyBorder="1" applyAlignment="1">
      <alignment vertical="top" wrapText="1"/>
    </xf>
    <xf numFmtId="3" fontId="1" fillId="0" borderId="20" xfId="0" applyNumberFormat="1" applyFont="1" applyFill="1" applyBorder="1" applyAlignment="1">
      <alignment vertical="top" wrapText="1"/>
    </xf>
    <xf numFmtId="3" fontId="4" fillId="0" borderId="56" xfId="0" applyNumberFormat="1" applyFont="1" applyBorder="1" applyAlignment="1">
      <alignment vertical="top"/>
    </xf>
    <xf numFmtId="49" fontId="1" fillId="0" borderId="21" xfId="0" applyNumberFormat="1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3" fontId="4" fillId="0" borderId="28" xfId="0" applyNumberFormat="1" applyFont="1" applyFill="1" applyBorder="1" applyAlignment="1">
      <alignment horizontal="center" vertical="top"/>
    </xf>
    <xf numFmtId="3" fontId="4" fillId="0" borderId="56" xfId="0" applyNumberFormat="1" applyFont="1" applyFill="1" applyBorder="1" applyAlignment="1">
      <alignment horizontal="center" vertical="top"/>
    </xf>
    <xf numFmtId="3" fontId="4" fillId="0" borderId="71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 wrapText="1"/>
    </xf>
    <xf numFmtId="0" fontId="13" fillId="0" borderId="59" xfId="0" applyFont="1" applyBorder="1" applyAlignment="1">
      <alignment horizontal="center" vertical="top" wrapText="1"/>
    </xf>
    <xf numFmtId="3" fontId="18" fillId="3" borderId="14" xfId="0" applyNumberFormat="1" applyFont="1" applyFill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5" fontId="4" fillId="0" borderId="35" xfId="0" applyNumberFormat="1" applyFont="1" applyBorder="1" applyAlignment="1">
      <alignment horizontal="center" vertical="top" wrapText="1"/>
    </xf>
    <xf numFmtId="165" fontId="4" fillId="0" borderId="42" xfId="0" applyNumberFormat="1" applyFont="1" applyBorder="1" applyAlignment="1">
      <alignment horizontal="center" vertical="top" wrapText="1"/>
    </xf>
    <xf numFmtId="165" fontId="4" fillId="0" borderId="44" xfId="0" applyNumberFormat="1" applyFont="1" applyBorder="1" applyAlignment="1">
      <alignment horizontal="center" vertical="top" wrapText="1"/>
    </xf>
    <xf numFmtId="165" fontId="4" fillId="0" borderId="32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vertical="top" wrapText="1"/>
    </xf>
    <xf numFmtId="164" fontId="1" fillId="0" borderId="43" xfId="1" applyNumberFormat="1" applyFont="1" applyFill="1" applyBorder="1" applyAlignment="1">
      <alignment horizontal="center" vertical="top"/>
    </xf>
    <xf numFmtId="164" fontId="1" fillId="0" borderId="39" xfId="1" applyNumberFormat="1" applyFont="1" applyFill="1" applyBorder="1" applyAlignment="1">
      <alignment horizontal="center" vertical="top"/>
    </xf>
    <xf numFmtId="49" fontId="1" fillId="0" borderId="41" xfId="1" applyNumberFormat="1" applyFont="1" applyFill="1" applyBorder="1" applyAlignment="1">
      <alignment horizontal="center" vertical="top" wrapText="1"/>
    </xf>
    <xf numFmtId="49" fontId="1" fillId="0" borderId="41" xfId="1" applyNumberFormat="1" applyFont="1" applyFill="1" applyBorder="1" applyAlignment="1">
      <alignment horizontal="center" vertical="top"/>
    </xf>
    <xf numFmtId="49" fontId="1" fillId="3" borderId="49" xfId="1" applyNumberFormat="1" applyFont="1" applyFill="1" applyBorder="1" applyAlignment="1">
      <alignment horizontal="center" vertical="top" wrapText="1"/>
    </xf>
    <xf numFmtId="3" fontId="4" fillId="4" borderId="53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1" fillId="3" borderId="69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19" xfId="0" applyNumberFormat="1" applyFont="1" applyFill="1" applyBorder="1" applyAlignment="1">
      <alignment horizontal="center" vertical="top" wrapText="1"/>
    </xf>
    <xf numFmtId="164" fontId="1" fillId="3" borderId="18" xfId="0" applyNumberFormat="1" applyFont="1" applyFill="1" applyBorder="1" applyAlignment="1">
      <alignment horizontal="center" vertical="top" wrapText="1"/>
    </xf>
    <xf numFmtId="164" fontId="1" fillId="3" borderId="14" xfId="0" applyNumberFormat="1" applyFont="1" applyFill="1" applyBorder="1" applyAlignment="1">
      <alignment horizontal="center" vertical="top"/>
    </xf>
    <xf numFmtId="0" fontId="4" fillId="3" borderId="42" xfId="0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vertical="top" wrapText="1"/>
    </xf>
    <xf numFmtId="164" fontId="1" fillId="10" borderId="78" xfId="1" applyNumberFormat="1" applyFont="1" applyFill="1" applyBorder="1" applyAlignment="1">
      <alignment horizontal="center" vertical="top"/>
    </xf>
    <xf numFmtId="3" fontId="4" fillId="0" borderId="14" xfId="0" applyNumberFormat="1" applyFont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 wrapText="1"/>
    </xf>
    <xf numFmtId="0" fontId="1" fillId="3" borderId="67" xfId="0" applyFont="1" applyFill="1" applyBorder="1" applyAlignment="1">
      <alignment horizontal="center" vertical="top" wrapText="1"/>
    </xf>
    <xf numFmtId="3" fontId="1" fillId="0" borderId="23" xfId="0" applyNumberFormat="1" applyFont="1" applyFill="1" applyBorder="1" applyAlignment="1">
      <alignment horizontal="center" vertical="top"/>
    </xf>
    <xf numFmtId="0" fontId="4" fillId="3" borderId="67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164" fontId="1" fillId="3" borderId="37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164" fontId="1" fillId="3" borderId="6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center" vertical="center" textRotation="90" wrapText="1"/>
    </xf>
    <xf numFmtId="3" fontId="4" fillId="0" borderId="11" xfId="0" applyNumberFormat="1" applyFont="1" applyBorder="1" applyAlignment="1">
      <alignment horizontal="center" vertical="center" textRotation="90" wrapText="1"/>
    </xf>
    <xf numFmtId="3" fontId="4" fillId="0" borderId="20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21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49" fontId="4" fillId="0" borderId="13" xfId="0" applyNumberFormat="1" applyFont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center" textRotation="90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textRotation="90" wrapText="1"/>
    </xf>
    <xf numFmtId="3" fontId="4" fillId="0" borderId="14" xfId="0" applyNumberFormat="1" applyFont="1" applyBorder="1" applyAlignment="1">
      <alignment horizontal="center" vertical="center" textRotation="90" wrapText="1"/>
    </xf>
    <xf numFmtId="3" fontId="4" fillId="0" borderId="23" xfId="0" applyNumberFormat="1" applyFont="1" applyBorder="1" applyAlignment="1">
      <alignment horizontal="center" vertical="center" textRotation="90" wrapText="1"/>
    </xf>
    <xf numFmtId="3" fontId="3" fillId="9" borderId="8" xfId="0" applyNumberFormat="1" applyFont="1" applyFill="1" applyBorder="1" applyAlignment="1">
      <alignment horizontal="left" vertical="top" wrapText="1"/>
    </xf>
    <xf numFmtId="3" fontId="3" fillId="9" borderId="9" xfId="0" applyNumberFormat="1" applyFont="1" applyFill="1" applyBorder="1" applyAlignment="1">
      <alignment horizontal="left" vertical="top" wrapText="1"/>
    </xf>
    <xf numFmtId="3" fontId="3" fillId="9" borderId="10" xfId="0" applyNumberFormat="1" applyFont="1" applyFill="1" applyBorder="1" applyAlignment="1">
      <alignment horizontal="left" vertical="top" wrapText="1"/>
    </xf>
    <xf numFmtId="3" fontId="6" fillId="3" borderId="41" xfId="0" applyNumberFormat="1" applyFont="1" applyFill="1" applyBorder="1" applyAlignment="1">
      <alignment horizontal="left" vertical="top" wrapText="1"/>
    </xf>
    <xf numFmtId="3" fontId="4" fillId="0" borderId="36" xfId="0" applyNumberFormat="1" applyFont="1" applyFill="1" applyBorder="1" applyAlignment="1">
      <alignment horizontal="left" vertical="top" wrapText="1"/>
    </xf>
    <xf numFmtId="3" fontId="4" fillId="0" borderId="52" xfId="0" applyNumberFormat="1" applyFont="1" applyFill="1" applyBorder="1" applyAlignment="1">
      <alignment horizontal="left" vertical="top" wrapText="1"/>
    </xf>
    <xf numFmtId="3" fontId="4" fillId="0" borderId="43" xfId="0" applyNumberFormat="1" applyFont="1" applyBorder="1" applyAlignment="1">
      <alignment horizontal="left" vertical="top" wrapText="1"/>
    </xf>
    <xf numFmtId="3" fontId="4" fillId="0" borderId="52" xfId="0" applyNumberFormat="1" applyFont="1" applyBorder="1" applyAlignment="1">
      <alignment horizontal="left" vertical="top" wrapText="1"/>
    </xf>
    <xf numFmtId="3" fontId="4" fillId="4" borderId="43" xfId="0" applyNumberFormat="1" applyFont="1" applyFill="1" applyBorder="1" applyAlignment="1">
      <alignment horizontal="left" vertical="top" wrapText="1"/>
    </xf>
    <xf numFmtId="3" fontId="4" fillId="4" borderId="39" xfId="0" applyNumberFormat="1" applyFont="1" applyFill="1" applyBorder="1" applyAlignment="1">
      <alignment horizontal="left" vertical="top" wrapText="1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4" fillId="0" borderId="61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3" fillId="6" borderId="27" xfId="0" applyNumberFormat="1" applyFont="1" applyFill="1" applyBorder="1" applyAlignment="1">
      <alignment horizontal="left" vertical="top" wrapText="1"/>
    </xf>
    <xf numFmtId="3" fontId="3" fillId="6" borderId="28" xfId="0" applyNumberFormat="1" applyFont="1" applyFill="1" applyBorder="1" applyAlignment="1">
      <alignment horizontal="left" vertical="top" wrapText="1"/>
    </xf>
    <xf numFmtId="3" fontId="3" fillId="6" borderId="29" xfId="0" applyNumberFormat="1" applyFont="1" applyFill="1" applyBorder="1" applyAlignment="1">
      <alignment horizontal="left" vertical="top" wrapText="1"/>
    </xf>
    <xf numFmtId="3" fontId="5" fillId="8" borderId="30" xfId="0" applyNumberFormat="1" applyFont="1" applyFill="1" applyBorder="1" applyAlignment="1">
      <alignment horizontal="left" vertical="top" wrapText="1"/>
    </xf>
    <xf numFmtId="3" fontId="5" fillId="8" borderId="31" xfId="0" applyNumberFormat="1" applyFont="1" applyFill="1" applyBorder="1" applyAlignment="1">
      <alignment horizontal="left" vertical="top" wrapText="1"/>
    </xf>
    <xf numFmtId="3" fontId="5" fillId="8" borderId="32" xfId="0" applyNumberFormat="1" applyFont="1" applyFill="1" applyBorder="1" applyAlignment="1">
      <alignment horizontal="left" vertical="top" wrapText="1"/>
    </xf>
    <xf numFmtId="3" fontId="3" fillId="7" borderId="9" xfId="0" applyNumberFormat="1" applyFont="1" applyFill="1" applyBorder="1" applyAlignment="1">
      <alignment horizontal="left" vertical="top"/>
    </xf>
    <xf numFmtId="3" fontId="3" fillId="7" borderId="10" xfId="0" applyNumberFormat="1" applyFont="1" applyFill="1" applyBorder="1" applyAlignment="1">
      <alignment horizontal="left" vertical="top"/>
    </xf>
    <xf numFmtId="3" fontId="1" fillId="0" borderId="60" xfId="0" applyNumberFormat="1" applyFont="1" applyBorder="1" applyAlignment="1">
      <alignment horizontal="center" vertical="center" textRotation="90" wrapText="1"/>
    </xf>
    <xf numFmtId="3" fontId="1" fillId="0" borderId="54" xfId="0" applyNumberFormat="1" applyFont="1" applyBorder="1" applyAlignment="1">
      <alignment horizontal="center" vertical="center" textRotation="90" wrapText="1"/>
    </xf>
    <xf numFmtId="3" fontId="1" fillId="0" borderId="59" xfId="0" applyNumberFormat="1" applyFont="1" applyBorder="1" applyAlignment="1">
      <alignment horizontal="center" vertical="center" textRotation="90" wrapText="1"/>
    </xf>
    <xf numFmtId="3" fontId="4" fillId="0" borderId="37" xfId="0" applyNumberFormat="1" applyFont="1" applyBorder="1" applyAlignment="1">
      <alignment horizontal="center" vertical="center" textRotation="90" wrapText="1"/>
    </xf>
    <xf numFmtId="3" fontId="4" fillId="0" borderId="41" xfId="0" applyNumberFormat="1" applyFont="1" applyBorder="1" applyAlignment="1">
      <alignment horizontal="center" vertical="center" textRotation="90" wrapText="1"/>
    </xf>
    <xf numFmtId="3" fontId="4" fillId="0" borderId="61" xfId="0" applyNumberFormat="1" applyFont="1" applyBorder="1" applyAlignment="1">
      <alignment horizontal="center" vertical="center" textRotation="90" wrapText="1"/>
    </xf>
    <xf numFmtId="164" fontId="1" fillId="0" borderId="37" xfId="0" applyNumberFormat="1" applyFont="1" applyBorder="1" applyAlignment="1">
      <alignment horizontal="center" vertical="center" textRotation="90" wrapText="1"/>
    </xf>
    <xf numFmtId="164" fontId="1" fillId="0" borderId="41" xfId="0" applyNumberFormat="1" applyFont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13" xfId="0" applyNumberFormat="1" applyFont="1" applyBorder="1" applyAlignment="1">
      <alignment horizontal="center" vertical="center" textRotation="90" wrapText="1"/>
    </xf>
    <xf numFmtId="164" fontId="1" fillId="0" borderId="22" xfId="0" applyNumberFormat="1" applyFont="1" applyBorder="1" applyAlignment="1">
      <alignment horizontal="center" vertical="center" textRotation="90" wrapText="1"/>
    </xf>
    <xf numFmtId="164" fontId="1" fillId="0" borderId="6" xfId="0" applyNumberFormat="1" applyFont="1" applyBorder="1" applyAlignment="1">
      <alignment horizontal="center" vertical="center" textRotation="90" wrapText="1"/>
    </xf>
    <xf numFmtId="164" fontId="1" fillId="0" borderId="15" xfId="0" applyNumberFormat="1" applyFont="1" applyBorder="1" applyAlignment="1">
      <alignment horizontal="center" vertical="center" textRotation="90" wrapText="1"/>
    </xf>
    <xf numFmtId="3" fontId="4" fillId="3" borderId="0" xfId="0" applyNumberFormat="1" applyFont="1" applyFill="1" applyBorder="1" applyAlignment="1">
      <alignment horizontal="center" vertical="top" wrapText="1"/>
    </xf>
    <xf numFmtId="3" fontId="4" fillId="3" borderId="51" xfId="0" applyNumberFormat="1" applyFont="1" applyFill="1" applyBorder="1" applyAlignment="1">
      <alignment horizontal="center" vertical="top" wrapText="1"/>
    </xf>
    <xf numFmtId="3" fontId="4" fillId="3" borderId="41" xfId="0" applyNumberFormat="1" applyFont="1" applyFill="1" applyBorder="1" applyAlignment="1">
      <alignment horizontal="left" vertical="top" wrapText="1"/>
    </xf>
    <xf numFmtId="3" fontId="1" fillId="3" borderId="39" xfId="0" applyNumberFormat="1" applyFont="1" applyFill="1" applyBorder="1" applyAlignment="1">
      <alignment horizontal="center" vertical="center" textRotation="90" wrapText="1"/>
    </xf>
    <xf numFmtId="3" fontId="1" fillId="3" borderId="52" xfId="0" applyNumberFormat="1" applyFont="1" applyFill="1" applyBorder="1" applyAlignment="1">
      <alignment horizontal="center" vertical="center" textRotation="90" wrapText="1"/>
    </xf>
    <xf numFmtId="3" fontId="4" fillId="0" borderId="39" xfId="0" applyNumberFormat="1" applyFont="1" applyFill="1" applyBorder="1" applyAlignment="1">
      <alignment horizontal="left" vertical="top" wrapText="1"/>
    </xf>
    <xf numFmtId="3" fontId="3" fillId="7" borderId="39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4" fillId="3" borderId="42" xfId="0" applyNumberFormat="1" applyFont="1" applyFill="1" applyBorder="1" applyAlignment="1">
      <alignment horizontal="left" vertical="top" wrapText="1"/>
    </xf>
    <xf numFmtId="3" fontId="4" fillId="3" borderId="49" xfId="0" applyNumberFormat="1" applyFont="1" applyFill="1" applyBorder="1" applyAlignment="1">
      <alignment horizontal="left" vertical="top" wrapText="1"/>
    </xf>
    <xf numFmtId="3" fontId="1" fillId="3" borderId="43" xfId="0" applyNumberFormat="1" applyFont="1" applyFill="1" applyBorder="1" applyAlignment="1">
      <alignment horizontal="left" vertical="center" textRotation="90" wrapText="1"/>
    </xf>
    <xf numFmtId="3" fontId="1" fillId="3" borderId="52" xfId="0" applyNumberFormat="1" applyFont="1" applyFill="1" applyBorder="1" applyAlignment="1">
      <alignment horizontal="left" vertical="center" textRotation="90" wrapText="1"/>
    </xf>
    <xf numFmtId="3" fontId="4" fillId="0" borderId="41" xfId="0" applyNumberFormat="1" applyFont="1" applyFill="1" applyBorder="1" applyAlignment="1">
      <alignment horizontal="center" vertical="center" textRotation="90" wrapText="1"/>
    </xf>
    <xf numFmtId="3" fontId="3" fillId="0" borderId="54" xfId="0" applyNumberFormat="1" applyFont="1" applyBorder="1" applyAlignment="1">
      <alignment horizontal="center" vertical="top"/>
    </xf>
    <xf numFmtId="3" fontId="1" fillId="3" borderId="43" xfId="0" applyNumberFormat="1" applyFont="1" applyFill="1" applyBorder="1" applyAlignment="1">
      <alignment horizontal="left" vertical="top" wrapText="1"/>
    </xf>
    <xf numFmtId="3" fontId="1" fillId="3" borderId="39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center" vertical="center" textRotation="90" wrapText="1"/>
    </xf>
    <xf numFmtId="3" fontId="4" fillId="3" borderId="39" xfId="0" applyNumberFormat="1" applyFont="1" applyFill="1" applyBorder="1" applyAlignment="1">
      <alignment horizontal="left" vertical="top" wrapText="1"/>
    </xf>
    <xf numFmtId="3" fontId="1" fillId="3" borderId="52" xfId="0" applyNumberFormat="1" applyFont="1" applyFill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horizontal="left" vertical="top" wrapText="1"/>
    </xf>
    <xf numFmtId="3" fontId="4" fillId="3" borderId="25" xfId="0" applyNumberFormat="1" applyFont="1" applyFill="1" applyBorder="1" applyAlignment="1">
      <alignment horizontal="left" vertical="top" wrapText="1"/>
    </xf>
    <xf numFmtId="3" fontId="4" fillId="0" borderId="36" xfId="0" applyNumberFormat="1" applyFont="1" applyFill="1" applyBorder="1" applyAlignment="1">
      <alignment vertical="top" wrapText="1"/>
    </xf>
    <xf numFmtId="3" fontId="2" fillId="0" borderId="58" xfId="0" applyNumberFormat="1" applyFont="1" applyFill="1" applyBorder="1" applyAlignment="1">
      <alignment vertical="top" wrapText="1"/>
    </xf>
    <xf numFmtId="3" fontId="3" fillId="7" borderId="36" xfId="0" applyNumberFormat="1" applyFont="1" applyFill="1" applyBorder="1" applyAlignment="1">
      <alignment horizontal="center" vertical="top"/>
    </xf>
    <xf numFmtId="3" fontId="3" fillId="7" borderId="58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22" xfId="0" applyNumberFormat="1" applyFont="1" applyBorder="1" applyAlignment="1">
      <alignment horizontal="center" vertical="top"/>
    </xf>
    <xf numFmtId="3" fontId="4" fillId="0" borderId="58" xfId="0" applyNumberFormat="1" applyFont="1" applyFill="1" applyBorder="1" applyAlignment="1">
      <alignment horizontal="left" vertical="top" wrapText="1"/>
    </xf>
    <xf numFmtId="3" fontId="4" fillId="3" borderId="40" xfId="0" applyNumberFormat="1" applyFont="1" applyFill="1" applyBorder="1" applyAlignment="1">
      <alignment horizontal="left" vertical="top" wrapText="1"/>
    </xf>
    <xf numFmtId="3" fontId="6" fillId="5" borderId="55" xfId="0" applyNumberFormat="1" applyFont="1" applyFill="1" applyBorder="1" applyAlignment="1">
      <alignment horizontal="right" vertical="top" wrapText="1"/>
    </xf>
    <xf numFmtId="3" fontId="6" fillId="5" borderId="56" xfId="0" applyNumberFormat="1" applyFont="1" applyFill="1" applyBorder="1" applyAlignment="1">
      <alignment horizontal="right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4" fillId="3" borderId="16" xfId="0" applyNumberFormat="1" applyFont="1" applyFill="1" applyBorder="1" applyAlignment="1">
      <alignment horizontal="left" vertical="top" wrapText="1"/>
    </xf>
    <xf numFmtId="3" fontId="4" fillId="0" borderId="41" xfId="0" applyNumberFormat="1" applyFont="1" applyFill="1" applyBorder="1" applyAlignment="1">
      <alignment horizontal="center" vertical="top" wrapText="1"/>
    </xf>
    <xf numFmtId="3" fontId="4" fillId="0" borderId="61" xfId="0" applyNumberFormat="1" applyFont="1" applyFill="1" applyBorder="1" applyAlignment="1">
      <alignment horizontal="center" vertical="top" wrapText="1"/>
    </xf>
    <xf numFmtId="3" fontId="3" fillId="0" borderId="54" xfId="0" applyNumberFormat="1" applyFont="1" applyFill="1" applyBorder="1" applyAlignment="1">
      <alignment horizontal="center" vertical="top" wrapText="1"/>
    </xf>
    <xf numFmtId="3" fontId="3" fillId="0" borderId="59" xfId="0" applyNumberFormat="1" applyFont="1" applyFill="1" applyBorder="1" applyAlignment="1">
      <alignment horizontal="center" vertical="top" wrapText="1"/>
    </xf>
    <xf numFmtId="3" fontId="3" fillId="2" borderId="9" xfId="0" applyNumberFormat="1" applyFont="1" applyFill="1" applyBorder="1" applyAlignment="1">
      <alignment horizontal="left" vertical="top"/>
    </xf>
    <xf numFmtId="3" fontId="3" fillId="2" borderId="35" xfId="0" applyNumberFormat="1" applyFont="1" applyFill="1" applyBorder="1" applyAlignment="1">
      <alignment horizontal="left" vertical="top"/>
    </xf>
    <xf numFmtId="3" fontId="3" fillId="2" borderId="10" xfId="0" applyNumberFormat="1" applyFont="1" applyFill="1" applyBorder="1" applyAlignment="1">
      <alignment horizontal="left" vertical="top"/>
    </xf>
    <xf numFmtId="3" fontId="1" fillId="0" borderId="76" xfId="0" applyNumberFormat="1" applyFont="1" applyFill="1" applyBorder="1" applyAlignment="1">
      <alignment horizontal="center" vertical="center" textRotation="90" wrapText="1"/>
    </xf>
    <xf numFmtId="3" fontId="1" fillId="0" borderId="74" xfId="0" applyNumberFormat="1" applyFont="1" applyFill="1" applyBorder="1" applyAlignment="1">
      <alignment horizontal="center" vertical="center" textRotation="90" wrapText="1"/>
    </xf>
    <xf numFmtId="3" fontId="1" fillId="3" borderId="7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15" fillId="3" borderId="16" xfId="0" applyNumberFormat="1" applyFont="1" applyFill="1" applyBorder="1" applyAlignment="1">
      <alignment horizontal="left" vertical="top" wrapText="1"/>
    </xf>
    <xf numFmtId="3" fontId="15" fillId="3" borderId="25" xfId="0" applyNumberFormat="1" applyFont="1" applyFill="1" applyBorder="1" applyAlignment="1">
      <alignment horizontal="left" vertical="top" wrapText="1"/>
    </xf>
    <xf numFmtId="3" fontId="1" fillId="0" borderId="43" xfId="0" applyNumberFormat="1" applyFont="1" applyFill="1" applyBorder="1" applyAlignment="1">
      <alignment horizontal="left" vertical="top" wrapText="1"/>
    </xf>
    <xf numFmtId="3" fontId="1" fillId="0" borderId="58" xfId="0" applyNumberFormat="1" applyFont="1" applyFill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center" vertical="top"/>
    </xf>
    <xf numFmtId="0" fontId="8" fillId="3" borderId="43" xfId="0" applyFont="1" applyFill="1" applyBorder="1" applyAlignment="1">
      <alignment horizontal="left" vertical="top" wrapText="1"/>
    </xf>
    <xf numFmtId="0" fontId="8" fillId="3" borderId="58" xfId="0" applyFont="1" applyFill="1" applyBorder="1" applyAlignment="1">
      <alignment horizontal="left" vertical="top" wrapText="1"/>
    </xf>
    <xf numFmtId="3" fontId="3" fillId="2" borderId="62" xfId="0" applyNumberFormat="1" applyFont="1" applyFill="1" applyBorder="1" applyAlignment="1">
      <alignment horizontal="right" vertical="top"/>
    </xf>
    <xf numFmtId="3" fontId="4" fillId="2" borderId="34" xfId="0" applyNumberFormat="1" applyFont="1" applyFill="1" applyBorder="1" applyAlignment="1">
      <alignment horizontal="right" vertical="top"/>
    </xf>
    <xf numFmtId="3" fontId="4" fillId="2" borderId="63" xfId="0" applyNumberFormat="1" applyFont="1" applyFill="1" applyBorder="1" applyAlignment="1">
      <alignment horizontal="right" vertical="top"/>
    </xf>
    <xf numFmtId="3" fontId="4" fillId="2" borderId="8" xfId="0" applyNumberFormat="1" applyFont="1" applyFill="1" applyBorder="1" applyAlignment="1">
      <alignment horizontal="center" vertical="top"/>
    </xf>
    <xf numFmtId="3" fontId="4" fillId="2" borderId="9" xfId="0" applyNumberFormat="1" applyFont="1" applyFill="1" applyBorder="1" applyAlignment="1">
      <alignment horizontal="center" vertical="top"/>
    </xf>
    <xf numFmtId="3" fontId="4" fillId="2" borderId="10" xfId="0" applyNumberFormat="1" applyFont="1" applyFill="1" applyBorder="1" applyAlignment="1">
      <alignment horizontal="center" vertical="top"/>
    </xf>
    <xf numFmtId="3" fontId="4" fillId="0" borderId="11" xfId="0" applyNumberFormat="1" applyFont="1" applyFill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49" fontId="3" fillId="7" borderId="39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3" fontId="23" fillId="3" borderId="16" xfId="0" applyNumberFormat="1" applyFont="1" applyFill="1" applyBorder="1" applyAlignment="1">
      <alignment horizontal="left" vertical="top" wrapText="1"/>
    </xf>
    <xf numFmtId="3" fontId="1" fillId="0" borderId="74" xfId="0" applyNumberFormat="1" applyFont="1" applyFill="1" applyBorder="1" applyAlignment="1">
      <alignment horizontal="center" vertical="top" textRotation="90" wrapText="1"/>
    </xf>
    <xf numFmtId="3" fontId="3" fillId="0" borderId="14" xfId="0" applyNumberFormat="1" applyFont="1" applyBorder="1" applyAlignment="1">
      <alignment horizontal="center" vertical="top"/>
    </xf>
    <xf numFmtId="0" fontId="1" fillId="3" borderId="43" xfId="0" applyFont="1" applyFill="1" applyBorder="1" applyAlignment="1">
      <alignment horizontal="left" vertical="top" wrapText="1"/>
    </xf>
    <xf numFmtId="0" fontId="1" fillId="3" borderId="39" xfId="0" applyFont="1" applyFill="1" applyBorder="1" applyAlignment="1">
      <alignment horizontal="left" vertical="top" wrapText="1"/>
    </xf>
    <xf numFmtId="3" fontId="4" fillId="0" borderId="43" xfId="0" applyNumberFormat="1" applyFont="1" applyFill="1" applyBorder="1" applyAlignment="1">
      <alignment horizontal="left" vertical="top" wrapText="1"/>
    </xf>
    <xf numFmtId="3" fontId="6" fillId="5" borderId="61" xfId="0" applyNumberFormat="1" applyFont="1" applyFill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3" fontId="6" fillId="7" borderId="36" xfId="0" applyNumberFormat="1" applyFont="1" applyFill="1" applyBorder="1" applyAlignment="1">
      <alignment horizontal="center" vertical="top"/>
    </xf>
    <xf numFmtId="3" fontId="6" fillId="7" borderId="58" xfId="0" applyNumberFormat="1" applyFont="1" applyFill="1" applyBorder="1" applyAlignment="1">
      <alignment horizontal="center" vertical="top"/>
    </xf>
    <xf numFmtId="3" fontId="6" fillId="2" borderId="4" xfId="0" applyNumberFormat="1" applyFont="1" applyFill="1" applyBorder="1" applyAlignment="1">
      <alignment horizontal="center" vertical="top"/>
    </xf>
    <xf numFmtId="3" fontId="6" fillId="2" borderId="22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left" vertical="top" wrapText="1"/>
    </xf>
    <xf numFmtId="3" fontId="1" fillId="0" borderId="25" xfId="0" applyNumberFormat="1" applyFont="1" applyFill="1" applyBorder="1" applyAlignment="1">
      <alignment horizontal="left" vertical="top" wrapText="1"/>
    </xf>
    <xf numFmtId="3" fontId="1" fillId="0" borderId="37" xfId="0" applyNumberFormat="1" applyFont="1" applyFill="1" applyBorder="1" applyAlignment="1">
      <alignment horizontal="center" vertical="center" textRotation="90" wrapText="1"/>
    </xf>
    <xf numFmtId="3" fontId="1" fillId="0" borderId="61" xfId="0" applyNumberFormat="1" applyFont="1" applyFill="1" applyBorder="1" applyAlignment="1">
      <alignment horizontal="center" vertical="center" textRotation="90" wrapText="1"/>
    </xf>
    <xf numFmtId="3" fontId="6" fillId="0" borderId="60" xfId="0" applyNumberFormat="1" applyFont="1" applyBorder="1" applyAlignment="1">
      <alignment horizontal="center" vertical="top"/>
    </xf>
    <xf numFmtId="3" fontId="6" fillId="0" borderId="59" xfId="0" applyNumberFormat="1" applyFont="1" applyBorder="1" applyAlignment="1">
      <alignment horizontal="center" vertical="top"/>
    </xf>
    <xf numFmtId="3" fontId="4" fillId="3" borderId="16" xfId="0" applyNumberFormat="1" applyFont="1" applyFill="1" applyBorder="1" applyAlignment="1">
      <alignment vertical="top" wrapText="1"/>
    </xf>
    <xf numFmtId="0" fontId="4" fillId="3" borderId="43" xfId="0" applyFont="1" applyFill="1" applyBorder="1" applyAlignment="1">
      <alignment horizontal="left" vertical="top" wrapText="1"/>
    </xf>
    <xf numFmtId="0" fontId="4" fillId="3" borderId="58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3" fontId="1" fillId="0" borderId="36" xfId="0" applyNumberFormat="1" applyFont="1" applyFill="1" applyBorder="1" applyAlignment="1">
      <alignment horizontal="left" vertical="top" wrapText="1"/>
    </xf>
    <xf numFmtId="3" fontId="1" fillId="0" borderId="39" xfId="0" applyNumberFormat="1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left" vertical="top" wrapText="1"/>
    </xf>
    <xf numFmtId="3" fontId="3" fillId="3" borderId="48" xfId="0" applyNumberFormat="1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left" vertical="top" wrapText="1"/>
    </xf>
    <xf numFmtId="3" fontId="3" fillId="0" borderId="16" xfId="0" applyNumberFormat="1" applyFont="1" applyBorder="1" applyAlignment="1">
      <alignment horizontal="left" vertical="top" wrapText="1"/>
    </xf>
    <xf numFmtId="3" fontId="4" fillId="0" borderId="36" xfId="0" applyNumberFormat="1" applyFont="1" applyFill="1" applyBorder="1" applyAlignment="1">
      <alignment horizontal="center" vertical="center" textRotation="90" wrapText="1"/>
    </xf>
    <xf numFmtId="3" fontId="4" fillId="0" borderId="39" xfId="0" applyNumberFormat="1" applyFont="1" applyFill="1" applyBorder="1" applyAlignment="1">
      <alignment horizontal="center" vertical="center" textRotation="90" wrapText="1"/>
    </xf>
    <xf numFmtId="49" fontId="3" fillId="7" borderId="36" xfId="0" applyNumberFormat="1" applyFont="1" applyFill="1" applyBorder="1" applyAlignment="1">
      <alignment horizontal="center" vertical="top"/>
    </xf>
    <xf numFmtId="49" fontId="3" fillId="7" borderId="58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top"/>
    </xf>
    <xf numFmtId="49" fontId="3" fillId="0" borderId="60" xfId="0" applyNumberFormat="1" applyFont="1" applyBorder="1" applyAlignment="1">
      <alignment horizontal="center" vertical="top"/>
    </xf>
    <xf numFmtId="49" fontId="3" fillId="0" borderId="54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3" fontId="1" fillId="3" borderId="37" xfId="0" applyNumberFormat="1" applyFont="1" applyFill="1" applyBorder="1" applyAlignment="1">
      <alignment horizontal="left" vertical="top" wrapText="1"/>
    </xf>
    <xf numFmtId="3" fontId="1" fillId="3" borderId="41" xfId="0" applyNumberFormat="1" applyFont="1" applyFill="1" applyBorder="1" applyAlignment="1">
      <alignment horizontal="left" vertical="top" wrapText="1"/>
    </xf>
    <xf numFmtId="3" fontId="1" fillId="3" borderId="61" xfId="0" applyNumberFormat="1" applyFont="1" applyFill="1" applyBorder="1" applyAlignment="1">
      <alignment horizontal="left" vertical="top" wrapText="1"/>
    </xf>
    <xf numFmtId="3" fontId="1" fillId="0" borderId="36" xfId="0" applyNumberFormat="1" applyFont="1" applyFill="1" applyBorder="1" applyAlignment="1">
      <alignment horizontal="center" vertical="top" textRotation="90" wrapText="1"/>
    </xf>
    <xf numFmtId="3" fontId="1" fillId="0" borderId="39" xfId="0" applyNumberFormat="1" applyFont="1" applyFill="1" applyBorder="1" applyAlignment="1">
      <alignment horizontal="center" vertical="top" textRotation="90" wrapText="1"/>
    </xf>
    <xf numFmtId="3" fontId="1" fillId="0" borderId="58" xfId="0" applyNumberFormat="1" applyFont="1" applyFill="1" applyBorder="1" applyAlignment="1">
      <alignment horizontal="center" vertical="top" textRotation="90" wrapText="1"/>
    </xf>
    <xf numFmtId="3" fontId="3" fillId="0" borderId="60" xfId="0" applyNumberFormat="1" applyFont="1" applyBorder="1" applyAlignment="1">
      <alignment horizontal="center" vertical="top"/>
    </xf>
    <xf numFmtId="3" fontId="3" fillId="0" borderId="59" xfId="0" applyNumberFormat="1" applyFont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left" vertical="top" wrapText="1"/>
    </xf>
    <xf numFmtId="3" fontId="6" fillId="0" borderId="60" xfId="0" applyNumberFormat="1" applyFont="1" applyBorder="1" applyAlignment="1">
      <alignment horizontal="center" vertical="top" wrapText="1"/>
    </xf>
    <xf numFmtId="3" fontId="6" fillId="0" borderId="54" xfId="0" applyNumberFormat="1" applyFont="1" applyBorder="1" applyAlignment="1">
      <alignment horizontal="center" vertical="top" wrapText="1"/>
    </xf>
    <xf numFmtId="3" fontId="4" fillId="3" borderId="36" xfId="0" applyNumberFormat="1" applyFont="1" applyFill="1" applyBorder="1" applyAlignment="1">
      <alignment horizontal="left" vertical="top" wrapText="1"/>
    </xf>
    <xf numFmtId="3" fontId="4" fillId="3" borderId="52" xfId="0" applyNumberFormat="1" applyFont="1" applyFill="1" applyBorder="1" applyAlignment="1">
      <alignment horizontal="left" vertical="top" wrapText="1"/>
    </xf>
    <xf numFmtId="3" fontId="6" fillId="3" borderId="37" xfId="0" applyNumberFormat="1" applyFont="1" applyFill="1" applyBorder="1" applyAlignment="1">
      <alignment horizontal="left" vertical="top" wrapText="1"/>
    </xf>
    <xf numFmtId="3" fontId="3" fillId="5" borderId="55" xfId="0" applyNumberFormat="1" applyFont="1" applyFill="1" applyBorder="1" applyAlignment="1">
      <alignment horizontal="right" vertical="top" wrapText="1"/>
    </xf>
    <xf numFmtId="3" fontId="3" fillId="5" borderId="56" xfId="0" applyNumberFormat="1" applyFont="1" applyFill="1" applyBorder="1" applyAlignment="1">
      <alignment horizontal="right" vertical="top" wrapText="1"/>
    </xf>
    <xf numFmtId="3" fontId="4" fillId="5" borderId="55" xfId="0" applyNumberFormat="1" applyFont="1" applyFill="1" applyBorder="1" applyAlignment="1">
      <alignment horizontal="center" vertical="top"/>
    </xf>
    <xf numFmtId="3" fontId="4" fillId="5" borderId="1" xfId="0" applyNumberFormat="1" applyFont="1" applyFill="1" applyBorder="1" applyAlignment="1">
      <alignment horizontal="center" vertical="top"/>
    </xf>
    <xf numFmtId="3" fontId="4" fillId="5" borderId="24" xfId="0" applyNumberFormat="1" applyFont="1" applyFill="1" applyBorder="1" applyAlignment="1">
      <alignment horizontal="center" vertical="top"/>
    </xf>
    <xf numFmtId="3" fontId="3" fillId="2" borderId="63" xfId="0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 applyAlignment="1">
      <alignment horizontal="right" vertical="top"/>
    </xf>
    <xf numFmtId="3" fontId="3" fillId="2" borderId="63" xfId="0" applyNumberFormat="1" applyFont="1" applyFill="1" applyBorder="1" applyAlignment="1">
      <alignment horizontal="left" vertical="top"/>
    </xf>
    <xf numFmtId="3" fontId="1" fillId="3" borderId="40" xfId="0" applyNumberFormat="1" applyFont="1" applyFill="1" applyBorder="1" applyAlignment="1">
      <alignment horizontal="left" vertical="top" wrapText="1"/>
    </xf>
    <xf numFmtId="3" fontId="3" fillId="3" borderId="40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left" vertical="top" wrapText="1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3" borderId="49" xfId="0" applyNumberFormat="1" applyFont="1" applyFill="1" applyBorder="1" applyAlignment="1">
      <alignment horizontal="left" vertical="top" wrapText="1"/>
    </xf>
    <xf numFmtId="3" fontId="6" fillId="2" borderId="9" xfId="0" applyNumberFormat="1" applyFont="1" applyFill="1" applyBorder="1" applyAlignment="1">
      <alignment horizontal="left" vertical="top"/>
    </xf>
    <xf numFmtId="3" fontId="6" fillId="2" borderId="10" xfId="0" applyNumberFormat="1" applyFont="1" applyFill="1" applyBorder="1" applyAlignment="1">
      <alignment horizontal="left" vertical="top"/>
    </xf>
    <xf numFmtId="3" fontId="4" fillId="3" borderId="48" xfId="0" applyNumberFormat="1" applyFont="1" applyFill="1" applyBorder="1" applyAlignment="1">
      <alignment horizontal="left" vertical="top" wrapText="1"/>
    </xf>
    <xf numFmtId="3" fontId="4" fillId="3" borderId="43" xfId="0" applyNumberFormat="1" applyFont="1" applyFill="1" applyBorder="1" applyAlignment="1">
      <alignment horizontal="center" vertical="center" textRotation="90" wrapText="1"/>
    </xf>
    <xf numFmtId="3" fontId="4" fillId="3" borderId="52" xfId="0" applyNumberFormat="1" applyFont="1" applyFill="1" applyBorder="1" applyAlignment="1">
      <alignment horizontal="center" vertical="center" textRotation="90" wrapText="1"/>
    </xf>
    <xf numFmtId="3" fontId="3" fillId="4" borderId="16" xfId="0" applyNumberFormat="1" applyFont="1" applyFill="1" applyBorder="1" applyAlignment="1">
      <alignment horizontal="left" vertical="top" wrapText="1"/>
    </xf>
    <xf numFmtId="3" fontId="4" fillId="0" borderId="36" xfId="0" applyNumberFormat="1" applyFont="1" applyBorder="1" applyAlignment="1">
      <alignment horizontal="center" vertical="center" textRotation="90"/>
    </xf>
    <xf numFmtId="3" fontId="4" fillId="0" borderId="39" xfId="0" applyNumberFormat="1" applyFont="1" applyBorder="1" applyAlignment="1">
      <alignment horizontal="center" vertical="center" textRotation="90"/>
    </xf>
    <xf numFmtId="3" fontId="4" fillId="0" borderId="40" xfId="0" applyNumberFormat="1" applyFont="1" applyFill="1" applyBorder="1" applyAlignment="1">
      <alignment horizontal="left" vertical="top" wrapText="1"/>
    </xf>
    <xf numFmtId="3" fontId="4" fillId="0" borderId="48" xfId="0" applyNumberFormat="1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3" fontId="4" fillId="0" borderId="43" xfId="0" applyNumberFormat="1" applyFont="1" applyBorder="1" applyAlignment="1">
      <alignment horizontal="center" vertical="center" textRotation="90"/>
    </xf>
    <xf numFmtId="3" fontId="4" fillId="0" borderId="52" xfId="0" applyNumberFormat="1" applyFont="1" applyBorder="1" applyAlignment="1">
      <alignment horizontal="center" vertical="center" textRotation="90"/>
    </xf>
    <xf numFmtId="0" fontId="1" fillId="3" borderId="42" xfId="0" applyFont="1" applyFill="1" applyBorder="1" applyAlignment="1">
      <alignment horizontal="left" vertical="top" wrapText="1"/>
    </xf>
    <xf numFmtId="0" fontId="1" fillId="3" borderId="41" xfId="0" applyFont="1" applyFill="1" applyBorder="1" applyAlignment="1">
      <alignment horizontal="left" vertical="top" wrapText="1"/>
    </xf>
    <xf numFmtId="3" fontId="3" fillId="7" borderId="1" xfId="0" applyNumberFormat="1" applyFont="1" applyFill="1" applyBorder="1" applyAlignment="1">
      <alignment horizontal="right" vertical="top"/>
    </xf>
    <xf numFmtId="3" fontId="4" fillId="7" borderId="8" xfId="0" applyNumberFormat="1" applyFont="1" applyFill="1" applyBorder="1" applyAlignment="1">
      <alignment horizontal="center" vertical="top"/>
    </xf>
    <xf numFmtId="3" fontId="4" fillId="7" borderId="9" xfId="0" applyNumberFormat="1" applyFont="1" applyFill="1" applyBorder="1" applyAlignment="1">
      <alignment horizontal="center" vertical="top"/>
    </xf>
    <xf numFmtId="3" fontId="4" fillId="7" borderId="10" xfId="0" applyNumberFormat="1" applyFont="1" applyFill="1" applyBorder="1" applyAlignment="1">
      <alignment horizontal="center" vertical="top"/>
    </xf>
    <xf numFmtId="3" fontId="3" fillId="8" borderId="63" xfId="0" applyNumberFormat="1" applyFont="1" applyFill="1" applyBorder="1" applyAlignment="1">
      <alignment horizontal="right" vertical="center"/>
    </xf>
    <xf numFmtId="3" fontId="3" fillId="8" borderId="9" xfId="0" applyNumberFormat="1" applyFont="1" applyFill="1" applyBorder="1" applyAlignment="1">
      <alignment horizontal="right" vertical="center"/>
    </xf>
    <xf numFmtId="3" fontId="4" fillId="8" borderId="8" xfId="0" applyNumberFormat="1" applyFont="1" applyFill="1" applyBorder="1" applyAlignment="1">
      <alignment horizontal="center" vertical="center" wrapText="1"/>
    </xf>
    <xf numFmtId="3" fontId="4" fillId="8" borderId="9" xfId="0" applyNumberFormat="1" applyFont="1" applyFill="1" applyBorder="1" applyAlignment="1">
      <alignment horizontal="center" vertical="center" wrapText="1"/>
    </xf>
    <xf numFmtId="3" fontId="4" fillId="8" borderId="10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left" vertical="top" wrapText="1"/>
    </xf>
    <xf numFmtId="3" fontId="4" fillId="0" borderId="16" xfId="0" applyNumberFormat="1" applyFont="1" applyFill="1" applyBorder="1" applyAlignment="1">
      <alignment horizontal="left" vertical="top" wrapText="1"/>
    </xf>
    <xf numFmtId="3" fontId="4" fillId="0" borderId="25" xfId="0" applyNumberFormat="1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left" vertical="top" wrapText="1"/>
    </xf>
    <xf numFmtId="3" fontId="4" fillId="0" borderId="30" xfId="0" applyNumberFormat="1" applyFont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left" vertical="top" wrapText="1"/>
    </xf>
    <xf numFmtId="3" fontId="4" fillId="0" borderId="66" xfId="0" applyNumberFormat="1" applyFont="1" applyBorder="1" applyAlignment="1">
      <alignment horizontal="left" vertical="top" wrapText="1"/>
    </xf>
    <xf numFmtId="3" fontId="4" fillId="0" borderId="11" xfId="0" applyNumberFormat="1" applyFont="1" applyBorder="1" applyAlignment="1">
      <alignment horizontal="left" vertical="top" wrapText="1"/>
    </xf>
    <xf numFmtId="3" fontId="4" fillId="0" borderId="12" xfId="0" applyNumberFormat="1" applyFont="1" applyBorder="1" applyAlignment="1">
      <alignment horizontal="left" vertical="top" wrapText="1"/>
    </xf>
    <xf numFmtId="3" fontId="4" fillId="0" borderId="17" xfId="0" applyNumberFormat="1" applyFont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wrapText="1"/>
    </xf>
    <xf numFmtId="3" fontId="1" fillId="0" borderId="36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left" vertical="top" wrapText="1"/>
    </xf>
    <xf numFmtId="3" fontId="3" fillId="8" borderId="34" xfId="0" applyNumberFormat="1" applyFont="1" applyFill="1" applyBorder="1" applyAlignment="1">
      <alignment horizontal="left" vertical="top" wrapText="1"/>
    </xf>
    <xf numFmtId="3" fontId="3" fillId="8" borderId="63" xfId="0" applyNumberFormat="1" applyFont="1" applyFill="1" applyBorder="1" applyAlignment="1">
      <alignment horizontal="left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3" fontId="4" fillId="3" borderId="50" xfId="0" applyNumberFormat="1" applyFont="1" applyFill="1" applyBorder="1" applyAlignment="1">
      <alignment horizontal="left" vertical="top" wrapText="1"/>
    </xf>
    <xf numFmtId="3" fontId="4" fillId="3" borderId="69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3" fontId="3" fillId="5" borderId="33" xfId="0" applyNumberFormat="1" applyFont="1" applyFill="1" applyBorder="1" applyAlignment="1">
      <alignment horizontal="right" vertical="top" wrapText="1"/>
    </xf>
    <xf numFmtId="3" fontId="3" fillId="5" borderId="34" xfId="0" applyNumberFormat="1" applyFont="1" applyFill="1" applyBorder="1" applyAlignment="1">
      <alignment horizontal="right" vertical="top" wrapText="1"/>
    </xf>
    <xf numFmtId="3" fontId="3" fillId="5" borderId="6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3" fontId="14" fillId="0" borderId="43" xfId="0" applyNumberFormat="1" applyFont="1" applyFill="1" applyBorder="1" applyAlignment="1">
      <alignment horizontal="center" vertical="center" textRotation="90" wrapText="1"/>
    </xf>
    <xf numFmtId="3" fontId="14" fillId="0" borderId="52" xfId="0" applyNumberFormat="1" applyFont="1" applyFill="1" applyBorder="1" applyAlignment="1">
      <alignment horizontal="center" vertical="center" textRotation="90" wrapText="1"/>
    </xf>
    <xf numFmtId="3" fontId="6" fillId="4" borderId="7" xfId="0" applyNumberFormat="1" applyFont="1" applyFill="1" applyBorder="1" applyAlignment="1">
      <alignment horizontal="left" vertical="top" wrapText="1"/>
    </xf>
    <xf numFmtId="3" fontId="6" fillId="4" borderId="16" xfId="0" applyNumberFormat="1" applyFont="1" applyFill="1" applyBorder="1" applyAlignment="1">
      <alignment horizontal="left" vertical="top" wrapText="1"/>
    </xf>
    <xf numFmtId="3" fontId="4" fillId="0" borderId="50" xfId="0" applyNumberFormat="1" applyFont="1" applyBorder="1" applyAlignment="1">
      <alignment horizontal="left" vertical="top" wrapText="1"/>
    </xf>
    <xf numFmtId="3" fontId="4" fillId="0" borderId="69" xfId="0" applyNumberFormat="1" applyFont="1" applyBorder="1" applyAlignment="1">
      <alignment horizontal="left" vertical="top" wrapText="1"/>
    </xf>
    <xf numFmtId="3" fontId="1" fillId="4" borderId="0" xfId="0" applyNumberFormat="1" applyFont="1" applyFill="1" applyBorder="1" applyAlignment="1">
      <alignment horizontal="center" vertical="top" wrapText="1"/>
    </xf>
    <xf numFmtId="3" fontId="4" fillId="0" borderId="44" xfId="0" applyNumberFormat="1" applyFont="1" applyBorder="1" applyAlignment="1">
      <alignment horizontal="left" vertical="top" wrapText="1"/>
    </xf>
    <xf numFmtId="3" fontId="4" fillId="0" borderId="67" xfId="0" applyNumberFormat="1" applyFont="1" applyBorder="1" applyAlignment="1">
      <alignment horizontal="left" vertical="top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mruColors>
      <color rgb="FFFFFF66"/>
      <color rgb="FFCCFF99"/>
      <color rgb="FFCC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5"/>
  <sheetViews>
    <sheetView tabSelected="1" zoomScaleNormal="100" workbookViewId="0">
      <selection activeCell="Y13" sqref="Y13"/>
    </sheetView>
  </sheetViews>
  <sheetFormatPr defaultColWidth="9.140625" defaultRowHeight="15" x14ac:dyDescent="0.25"/>
  <cols>
    <col min="1" max="3" width="3.28515625" style="80" customWidth="1"/>
    <col min="4" max="4" width="25.28515625" style="78" customWidth="1"/>
    <col min="5" max="5" width="3.28515625" style="632" customWidth="1"/>
    <col min="6" max="6" width="3.140625" style="633" customWidth="1"/>
    <col min="7" max="7" width="8.5703125" style="78" customWidth="1"/>
    <col min="8" max="10" width="8.140625" style="80" customWidth="1"/>
    <col min="11" max="11" width="24.28515625" style="78" customWidth="1"/>
    <col min="12" max="13" width="6" style="419" customWidth="1"/>
    <col min="14" max="14" width="5.85546875" style="419" customWidth="1"/>
    <col min="15" max="16384" width="9.140625" style="78"/>
  </cols>
  <sheetData>
    <row r="1" spans="1:19" s="141" customFormat="1" ht="60" customHeight="1" x14ac:dyDescent="0.25">
      <c r="A1" s="138"/>
      <c r="B1" s="138"/>
      <c r="C1" s="138"/>
      <c r="D1" s="138"/>
      <c r="E1" s="139"/>
      <c r="F1" s="240"/>
      <c r="G1" s="140"/>
      <c r="H1" s="140"/>
      <c r="I1" s="243"/>
      <c r="J1" s="140"/>
      <c r="K1" s="838" t="s">
        <v>255</v>
      </c>
      <c r="L1" s="838"/>
      <c r="M1" s="838"/>
      <c r="N1" s="838"/>
    </row>
    <row r="2" spans="1:19" s="75" customFormat="1" ht="16.5" customHeight="1" x14ac:dyDescent="0.25">
      <c r="A2" s="839" t="s">
        <v>256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</row>
    <row r="3" spans="1:19" s="76" customFormat="1" ht="16.5" customHeight="1" x14ac:dyDescent="0.25">
      <c r="A3" s="840" t="s">
        <v>0</v>
      </c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</row>
    <row r="4" spans="1:19" s="76" customFormat="1" ht="16.5" customHeight="1" x14ac:dyDescent="0.25">
      <c r="A4" s="841" t="s">
        <v>1</v>
      </c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1"/>
    </row>
    <row r="5" spans="1:19" s="2" customFormat="1" ht="21.75" customHeight="1" thickBot="1" x14ac:dyDescent="0.25">
      <c r="A5" s="842" t="s">
        <v>2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2"/>
    </row>
    <row r="6" spans="1:19" s="3" customFormat="1" ht="18.75" customHeight="1" x14ac:dyDescent="0.25">
      <c r="A6" s="843" t="s">
        <v>3</v>
      </c>
      <c r="B6" s="846" t="s">
        <v>4</v>
      </c>
      <c r="C6" s="849" t="s">
        <v>5</v>
      </c>
      <c r="D6" s="852" t="s">
        <v>6</v>
      </c>
      <c r="E6" s="855" t="s">
        <v>7</v>
      </c>
      <c r="F6" s="884" t="s">
        <v>8</v>
      </c>
      <c r="G6" s="887" t="s">
        <v>9</v>
      </c>
      <c r="H6" s="890" t="s">
        <v>123</v>
      </c>
      <c r="I6" s="892" t="s">
        <v>162</v>
      </c>
      <c r="J6" s="895" t="s">
        <v>235</v>
      </c>
      <c r="K6" s="868" t="s">
        <v>10</v>
      </c>
      <c r="L6" s="869"/>
      <c r="M6" s="869"/>
      <c r="N6" s="870"/>
    </row>
    <row r="7" spans="1:19" s="3" customFormat="1" ht="21" customHeight="1" x14ac:dyDescent="0.25">
      <c r="A7" s="844"/>
      <c r="B7" s="847"/>
      <c r="C7" s="850"/>
      <c r="D7" s="853"/>
      <c r="E7" s="856"/>
      <c r="F7" s="885"/>
      <c r="G7" s="888"/>
      <c r="H7" s="891"/>
      <c r="I7" s="893"/>
      <c r="J7" s="896"/>
      <c r="K7" s="871" t="s">
        <v>6</v>
      </c>
      <c r="L7" s="873" t="s">
        <v>11</v>
      </c>
      <c r="M7" s="874"/>
      <c r="N7" s="875"/>
    </row>
    <row r="8" spans="1:19" s="3" customFormat="1" ht="82.5" customHeight="1" thickBot="1" x14ac:dyDescent="0.3">
      <c r="A8" s="845"/>
      <c r="B8" s="848"/>
      <c r="C8" s="851"/>
      <c r="D8" s="854"/>
      <c r="E8" s="857"/>
      <c r="F8" s="886"/>
      <c r="G8" s="889"/>
      <c r="H8" s="891"/>
      <c r="I8" s="894"/>
      <c r="J8" s="896"/>
      <c r="K8" s="872"/>
      <c r="L8" s="697" t="s">
        <v>124</v>
      </c>
      <c r="M8" s="4" t="s">
        <v>163</v>
      </c>
      <c r="N8" s="407" t="s">
        <v>239</v>
      </c>
    </row>
    <row r="9" spans="1:19" s="2" customFormat="1" ht="16.5" customHeight="1" x14ac:dyDescent="0.25">
      <c r="A9" s="876" t="s">
        <v>12</v>
      </c>
      <c r="B9" s="877"/>
      <c r="C9" s="877"/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8"/>
      <c r="S9" s="3"/>
    </row>
    <row r="10" spans="1:19" s="2" customFormat="1" ht="16.5" customHeight="1" thickBot="1" x14ac:dyDescent="0.3">
      <c r="A10" s="879" t="s">
        <v>13</v>
      </c>
      <c r="B10" s="880"/>
      <c r="C10" s="880"/>
      <c r="D10" s="880"/>
      <c r="E10" s="880"/>
      <c r="F10" s="880"/>
      <c r="G10" s="880"/>
      <c r="H10" s="880"/>
      <c r="I10" s="880"/>
      <c r="J10" s="880"/>
      <c r="K10" s="880"/>
      <c r="L10" s="880"/>
      <c r="M10" s="880"/>
      <c r="N10" s="881"/>
      <c r="O10" s="3"/>
    </row>
    <row r="11" spans="1:19" s="3" customFormat="1" ht="16.5" customHeight="1" thickBot="1" x14ac:dyDescent="0.3">
      <c r="A11" s="288" t="s">
        <v>14</v>
      </c>
      <c r="B11" s="882" t="s">
        <v>15</v>
      </c>
      <c r="C11" s="882"/>
      <c r="D11" s="882"/>
      <c r="E11" s="882"/>
      <c r="F11" s="882"/>
      <c r="G11" s="882"/>
      <c r="H11" s="882"/>
      <c r="I11" s="882"/>
      <c r="J11" s="882"/>
      <c r="K11" s="882"/>
      <c r="L11" s="882"/>
      <c r="M11" s="882"/>
      <c r="N11" s="883"/>
    </row>
    <row r="12" spans="1:19" s="3" customFormat="1" ht="16.5" customHeight="1" thickBot="1" x14ac:dyDescent="0.3">
      <c r="A12" s="289" t="s">
        <v>14</v>
      </c>
      <c r="B12" s="327" t="s">
        <v>14</v>
      </c>
      <c r="C12" s="858" t="s">
        <v>16</v>
      </c>
      <c r="D12" s="859"/>
      <c r="E12" s="859"/>
      <c r="F12" s="859"/>
      <c r="G12" s="859"/>
      <c r="H12" s="859"/>
      <c r="I12" s="859"/>
      <c r="J12" s="859"/>
      <c r="K12" s="859"/>
      <c r="L12" s="859"/>
      <c r="M12" s="859"/>
      <c r="N12" s="860"/>
    </row>
    <row r="13" spans="1:19" s="3" customFormat="1" ht="16.5" customHeight="1" x14ac:dyDescent="0.25">
      <c r="A13" s="655" t="s">
        <v>14</v>
      </c>
      <c r="B13" s="6" t="s">
        <v>14</v>
      </c>
      <c r="C13" s="8" t="s">
        <v>14</v>
      </c>
      <c r="D13" s="861" t="s">
        <v>17</v>
      </c>
      <c r="E13" s="325"/>
      <c r="F13" s="669" t="s">
        <v>18</v>
      </c>
      <c r="G13" s="551" t="s">
        <v>21</v>
      </c>
      <c r="H13" s="136">
        <v>2711</v>
      </c>
      <c r="I13" s="171">
        <v>3035.5</v>
      </c>
      <c r="J13" s="695">
        <v>3032.8</v>
      </c>
      <c r="K13" s="862" t="s">
        <v>22</v>
      </c>
      <c r="L13" s="421">
        <v>1000</v>
      </c>
      <c r="M13" s="591">
        <v>1000</v>
      </c>
      <c r="N13" s="418">
        <v>1000</v>
      </c>
      <c r="O13" s="592"/>
      <c r="P13" s="592"/>
      <c r="Q13" s="592"/>
    </row>
    <row r="14" spans="1:19" s="3" customFormat="1" ht="16.5" customHeight="1" x14ac:dyDescent="0.25">
      <c r="A14" s="646"/>
      <c r="B14" s="7"/>
      <c r="C14" s="8"/>
      <c r="D14" s="861"/>
      <c r="E14" s="325"/>
      <c r="F14" s="669"/>
      <c r="G14" s="360" t="s">
        <v>148</v>
      </c>
      <c r="H14" s="602">
        <v>324.5</v>
      </c>
      <c r="I14" s="438"/>
      <c r="J14" s="611"/>
      <c r="K14" s="863"/>
      <c r="L14" s="283"/>
      <c r="M14" s="351"/>
      <c r="N14" s="398"/>
      <c r="O14" s="592"/>
      <c r="P14" s="592"/>
      <c r="Q14" s="592"/>
    </row>
    <row r="15" spans="1:19" s="3" customFormat="1" ht="20.25" customHeight="1" x14ac:dyDescent="0.25">
      <c r="A15" s="646"/>
      <c r="B15" s="7"/>
      <c r="C15" s="8"/>
      <c r="D15" s="861"/>
      <c r="E15" s="325"/>
      <c r="F15" s="669"/>
      <c r="G15" s="551"/>
      <c r="H15" s="39"/>
      <c r="I15" s="166"/>
      <c r="J15" s="696"/>
      <c r="K15" s="864" t="s">
        <v>23</v>
      </c>
      <c r="L15" s="519">
        <v>4500</v>
      </c>
      <c r="M15" s="390">
        <v>4500</v>
      </c>
      <c r="N15" s="100">
        <v>4500</v>
      </c>
      <c r="O15" s="592"/>
      <c r="P15" s="592"/>
      <c r="Q15" s="592"/>
    </row>
    <row r="16" spans="1:19" s="3" customFormat="1" ht="20.25" customHeight="1" x14ac:dyDescent="0.25">
      <c r="A16" s="646"/>
      <c r="B16" s="7"/>
      <c r="C16" s="8"/>
      <c r="D16" s="861"/>
      <c r="E16" s="325"/>
      <c r="F16" s="669"/>
      <c r="G16" s="551"/>
      <c r="H16" s="39"/>
      <c r="I16" s="166"/>
      <c r="J16" s="696"/>
      <c r="K16" s="865"/>
      <c r="L16" s="283"/>
      <c r="M16" s="351"/>
      <c r="N16" s="398"/>
    </row>
    <row r="17" spans="1:17" s="3" customFormat="1" ht="54" customHeight="1" x14ac:dyDescent="0.25">
      <c r="A17" s="646"/>
      <c r="B17" s="7"/>
      <c r="C17" s="8"/>
      <c r="D17" s="861"/>
      <c r="E17" s="325"/>
      <c r="F17" s="669"/>
      <c r="G17" s="551"/>
      <c r="H17" s="603"/>
      <c r="I17" s="432"/>
      <c r="J17" s="218"/>
      <c r="K17" s="701" t="s">
        <v>24</v>
      </c>
      <c r="L17" s="491">
        <v>90</v>
      </c>
      <c r="M17" s="198">
        <v>90</v>
      </c>
      <c r="N17" s="388">
        <v>90</v>
      </c>
    </row>
    <row r="18" spans="1:17" s="3" customFormat="1" ht="54.75" customHeight="1" x14ac:dyDescent="0.25">
      <c r="A18" s="646"/>
      <c r="B18" s="7"/>
      <c r="C18" s="8"/>
      <c r="D18" s="274" t="s">
        <v>20</v>
      </c>
      <c r="E18" s="325"/>
      <c r="F18" s="669"/>
      <c r="G18" s="360" t="s">
        <v>19</v>
      </c>
      <c r="H18" s="602">
        <v>875.8</v>
      </c>
      <c r="I18" s="438">
        <v>879.8</v>
      </c>
      <c r="J18" s="393">
        <v>883.8</v>
      </c>
      <c r="K18" s="701" t="s">
        <v>98</v>
      </c>
      <c r="L18" s="491">
        <v>5</v>
      </c>
      <c r="M18" s="198">
        <v>5</v>
      </c>
      <c r="N18" s="388">
        <v>5</v>
      </c>
    </row>
    <row r="19" spans="1:17" s="3" customFormat="1" ht="41.25" customHeight="1" x14ac:dyDescent="0.25">
      <c r="A19" s="646"/>
      <c r="B19" s="7"/>
      <c r="C19" s="8"/>
      <c r="D19" s="274"/>
      <c r="E19" s="325"/>
      <c r="F19" s="669"/>
      <c r="G19" s="321"/>
      <c r="H19" s="39"/>
      <c r="I19" s="166"/>
      <c r="J19" s="159"/>
      <c r="K19" s="702" t="s">
        <v>97</v>
      </c>
      <c r="L19" s="519">
        <v>185</v>
      </c>
      <c r="M19" s="390">
        <v>185</v>
      </c>
      <c r="N19" s="100">
        <v>185</v>
      </c>
    </row>
    <row r="20" spans="1:17" s="3" customFormat="1" ht="36.75" customHeight="1" x14ac:dyDescent="0.25">
      <c r="A20" s="646"/>
      <c r="B20" s="7"/>
      <c r="C20" s="8"/>
      <c r="D20" s="219"/>
      <c r="E20" s="325"/>
      <c r="F20" s="669"/>
      <c r="G20" s="63"/>
      <c r="H20" s="603"/>
      <c r="I20" s="432"/>
      <c r="J20" s="218"/>
      <c r="K20" s="866" t="s">
        <v>99</v>
      </c>
      <c r="L20" s="519">
        <v>45</v>
      </c>
      <c r="M20" s="390">
        <v>50</v>
      </c>
      <c r="N20" s="100">
        <v>55</v>
      </c>
    </row>
    <row r="21" spans="1:17" s="3" customFormat="1" ht="17.25" customHeight="1" x14ac:dyDescent="0.25">
      <c r="A21" s="646"/>
      <c r="B21" s="7"/>
      <c r="C21" s="317"/>
      <c r="D21" s="624"/>
      <c r="E21" s="325"/>
      <c r="F21" s="669"/>
      <c r="G21" s="552" t="s">
        <v>25</v>
      </c>
      <c r="H21" s="88">
        <f>SUM(H13:H20)</f>
        <v>3911.3</v>
      </c>
      <c r="I21" s="150">
        <f t="shared" ref="I21:J21" si="0">SUM(I13:I20)</f>
        <v>3915.3</v>
      </c>
      <c r="J21" s="144">
        <f t="shared" si="0"/>
        <v>3916.6000000000004</v>
      </c>
      <c r="K21" s="867"/>
      <c r="L21" s="72"/>
      <c r="M21" s="391"/>
      <c r="N21" s="97"/>
    </row>
    <row r="22" spans="1:17" s="3" customFormat="1" ht="26.25" customHeight="1" x14ac:dyDescent="0.25">
      <c r="A22" s="646"/>
      <c r="B22" s="7"/>
      <c r="C22" s="8"/>
      <c r="D22" s="899" t="s">
        <v>26</v>
      </c>
      <c r="E22" s="1083" t="s">
        <v>112</v>
      </c>
      <c r="F22" s="669"/>
      <c r="G22" s="9" t="s">
        <v>19</v>
      </c>
      <c r="H22" s="117">
        <v>3151</v>
      </c>
      <c r="I22" s="147">
        <v>3448.9</v>
      </c>
      <c r="J22" s="216">
        <v>3513</v>
      </c>
      <c r="K22" s="967" t="s">
        <v>27</v>
      </c>
      <c r="L22" s="282">
        <v>657</v>
      </c>
      <c r="M22" s="13">
        <v>667</v>
      </c>
      <c r="N22" s="241">
        <v>667</v>
      </c>
      <c r="P22" s="593"/>
      <c r="Q22" s="592"/>
    </row>
    <row r="23" spans="1:17" s="3" customFormat="1" ht="16.5" customHeight="1" x14ac:dyDescent="0.25">
      <c r="A23" s="646"/>
      <c r="B23" s="7"/>
      <c r="C23" s="317"/>
      <c r="D23" s="906"/>
      <c r="E23" s="1084"/>
      <c r="F23" s="669"/>
      <c r="G23" s="553" t="s">
        <v>25</v>
      </c>
      <c r="H23" s="88">
        <f>SUM(H22:H22)</f>
        <v>3151</v>
      </c>
      <c r="I23" s="150">
        <f>SUM(I22:I22)</f>
        <v>3448.9</v>
      </c>
      <c r="J23" s="144">
        <f>SUM(J22:J22)</f>
        <v>3513</v>
      </c>
      <c r="K23" s="863"/>
      <c r="L23" s="665"/>
      <c r="M23" s="397"/>
      <c r="N23" s="398"/>
    </row>
    <row r="24" spans="1:17" s="3" customFormat="1" ht="27.75" customHeight="1" x14ac:dyDescent="0.25">
      <c r="A24" s="646"/>
      <c r="B24" s="7"/>
      <c r="C24" s="8"/>
      <c r="D24" s="899" t="s">
        <v>28</v>
      </c>
      <c r="E24" s="130"/>
      <c r="F24" s="669"/>
      <c r="G24" s="63" t="s">
        <v>19</v>
      </c>
      <c r="H24" s="36">
        <v>633</v>
      </c>
      <c r="I24" s="151">
        <v>633</v>
      </c>
      <c r="J24" s="394">
        <v>633</v>
      </c>
      <c r="K24" s="902" t="s">
        <v>29</v>
      </c>
      <c r="L24" s="897">
        <v>53</v>
      </c>
      <c r="M24" s="73">
        <v>53</v>
      </c>
      <c r="N24" s="97">
        <v>53</v>
      </c>
    </row>
    <row r="25" spans="1:17" s="3" customFormat="1" ht="16.5" customHeight="1" x14ac:dyDescent="0.25">
      <c r="A25" s="646"/>
      <c r="B25" s="7"/>
      <c r="C25" s="317"/>
      <c r="D25" s="906"/>
      <c r="E25" s="131"/>
      <c r="F25" s="669"/>
      <c r="G25" s="553" t="s">
        <v>25</v>
      </c>
      <c r="H25" s="88">
        <f>+H24</f>
        <v>633</v>
      </c>
      <c r="I25" s="150">
        <f>+I24</f>
        <v>633</v>
      </c>
      <c r="J25" s="144">
        <f>+J24</f>
        <v>633</v>
      </c>
      <c r="K25" s="863"/>
      <c r="L25" s="898"/>
      <c r="M25" s="397"/>
      <c r="N25" s="398"/>
    </row>
    <row r="26" spans="1:17" s="3" customFormat="1" ht="38.25" customHeight="1" x14ac:dyDescent="0.25">
      <c r="A26" s="646"/>
      <c r="B26" s="7"/>
      <c r="C26" s="8"/>
      <c r="D26" s="899" t="s">
        <v>30</v>
      </c>
      <c r="E26" s="900" t="s">
        <v>108</v>
      </c>
      <c r="F26" s="669"/>
      <c r="G26" s="63" t="s">
        <v>19</v>
      </c>
      <c r="H26" s="86">
        <v>316.89999999999998</v>
      </c>
      <c r="I26" s="152">
        <v>316.89999999999998</v>
      </c>
      <c r="J26" s="394">
        <v>316.89999999999998</v>
      </c>
      <c r="K26" s="902" t="s">
        <v>31</v>
      </c>
      <c r="L26" s="451" t="s">
        <v>215</v>
      </c>
      <c r="M26" s="400" t="s">
        <v>215</v>
      </c>
      <c r="N26" s="378">
        <v>1128</v>
      </c>
    </row>
    <row r="27" spans="1:17" s="3" customFormat="1" ht="16.5" customHeight="1" x14ac:dyDescent="0.25">
      <c r="A27" s="646"/>
      <c r="B27" s="7"/>
      <c r="C27" s="8"/>
      <c r="D27" s="899"/>
      <c r="E27" s="901"/>
      <c r="F27" s="669"/>
      <c r="G27" s="553" t="s">
        <v>25</v>
      </c>
      <c r="H27" s="11">
        <f>+H26</f>
        <v>316.89999999999998</v>
      </c>
      <c r="I27" s="149">
        <f>+I26</f>
        <v>316.89999999999998</v>
      </c>
      <c r="J27" s="143">
        <f>+J26</f>
        <v>316.89999999999998</v>
      </c>
      <c r="K27" s="902"/>
      <c r="L27" s="497" t="s">
        <v>167</v>
      </c>
      <c r="M27" s="14" t="s">
        <v>167</v>
      </c>
      <c r="N27" s="62">
        <v>700</v>
      </c>
    </row>
    <row r="28" spans="1:17" s="3" customFormat="1" ht="36.75" customHeight="1" x14ac:dyDescent="0.25">
      <c r="A28" s="903"/>
      <c r="B28" s="904"/>
      <c r="C28" s="323"/>
      <c r="D28" s="905" t="s">
        <v>32</v>
      </c>
      <c r="E28" s="907" t="s">
        <v>108</v>
      </c>
      <c r="F28" s="643"/>
      <c r="G28" s="63" t="s">
        <v>21</v>
      </c>
      <c r="H28" s="46">
        <v>69.3</v>
      </c>
      <c r="I28" s="180">
        <v>69.3</v>
      </c>
      <c r="J28" s="600">
        <v>69.3</v>
      </c>
      <c r="K28" s="703" t="s">
        <v>100</v>
      </c>
      <c r="L28" s="67">
        <v>1128</v>
      </c>
      <c r="M28" s="222">
        <v>1128</v>
      </c>
      <c r="N28" s="401">
        <v>1128</v>
      </c>
    </row>
    <row r="29" spans="1:17" s="3" customFormat="1" ht="21" customHeight="1" x14ac:dyDescent="0.25">
      <c r="A29" s="903"/>
      <c r="B29" s="904"/>
      <c r="C29" s="323"/>
      <c r="D29" s="906"/>
      <c r="E29" s="908"/>
      <c r="F29" s="643"/>
      <c r="G29" s="269" t="s">
        <v>25</v>
      </c>
      <c r="H29" s="88">
        <f>+H28</f>
        <v>69.3</v>
      </c>
      <c r="I29" s="150">
        <f>+I28</f>
        <v>69.3</v>
      </c>
      <c r="J29" s="361">
        <f>+J28</f>
        <v>69.3</v>
      </c>
      <c r="K29" s="704"/>
      <c r="L29" s="261"/>
      <c r="M29" s="64"/>
      <c r="N29" s="679"/>
    </row>
    <row r="30" spans="1:17" s="2" customFormat="1" ht="17.25" customHeight="1" x14ac:dyDescent="0.25">
      <c r="A30" s="903"/>
      <c r="B30" s="904"/>
      <c r="C30" s="323"/>
      <c r="D30" s="899" t="s">
        <v>211</v>
      </c>
      <c r="E30" s="909" t="s">
        <v>116</v>
      </c>
      <c r="F30" s="910"/>
      <c r="G30" s="554" t="s">
        <v>19</v>
      </c>
      <c r="H30" s="615">
        <f>174.3+187.7</f>
        <v>362</v>
      </c>
      <c r="I30" s="169">
        <v>91.6</v>
      </c>
      <c r="J30" s="456"/>
      <c r="K30" s="914" t="s">
        <v>137</v>
      </c>
      <c r="L30" s="72">
        <v>108</v>
      </c>
      <c r="M30" s="250">
        <v>108</v>
      </c>
      <c r="N30" s="184"/>
    </row>
    <row r="31" spans="1:17" s="2" customFormat="1" ht="17.25" customHeight="1" x14ac:dyDescent="0.25">
      <c r="A31" s="903"/>
      <c r="B31" s="904"/>
      <c r="C31" s="323"/>
      <c r="D31" s="899"/>
      <c r="E31" s="909"/>
      <c r="F31" s="910"/>
      <c r="G31" s="555" t="s">
        <v>160</v>
      </c>
      <c r="H31" s="17"/>
      <c r="I31" s="201"/>
      <c r="J31" s="601"/>
      <c r="K31" s="914"/>
      <c r="L31" s="72"/>
      <c r="M31" s="250"/>
      <c r="N31" s="184"/>
    </row>
    <row r="32" spans="1:17" s="2" customFormat="1" ht="17.25" customHeight="1" x14ac:dyDescent="0.25">
      <c r="A32" s="646"/>
      <c r="B32" s="647"/>
      <c r="C32" s="323"/>
      <c r="D32" s="899"/>
      <c r="E32" s="909"/>
      <c r="F32" s="910"/>
      <c r="G32" s="555" t="s">
        <v>151</v>
      </c>
      <c r="H32" s="17">
        <v>228.7</v>
      </c>
      <c r="I32" s="201">
        <v>28.5</v>
      </c>
      <c r="J32" s="601"/>
      <c r="K32" s="914"/>
      <c r="L32" s="72"/>
      <c r="M32" s="250"/>
      <c r="N32" s="184"/>
      <c r="O32" s="3"/>
    </row>
    <row r="33" spans="1:18" s="2" customFormat="1" ht="17.25" customHeight="1" x14ac:dyDescent="0.25">
      <c r="A33" s="646"/>
      <c r="B33" s="647"/>
      <c r="C33" s="642"/>
      <c r="D33" s="906"/>
      <c r="E33" s="913"/>
      <c r="F33" s="910"/>
      <c r="G33" s="553" t="s">
        <v>25</v>
      </c>
      <c r="H33" s="11">
        <f>SUM(H30:H32)</f>
        <v>590.70000000000005</v>
      </c>
      <c r="I33" s="149">
        <f>SUM(I30:I32)</f>
        <v>120.1</v>
      </c>
      <c r="J33" s="361"/>
      <c r="K33" s="705"/>
      <c r="L33" s="21"/>
      <c r="M33" s="690"/>
      <c r="N33" s="314"/>
      <c r="O33" s="3"/>
    </row>
    <row r="34" spans="1:18" s="2" customFormat="1" ht="15.75" customHeight="1" x14ac:dyDescent="0.25">
      <c r="A34" s="646"/>
      <c r="B34" s="647"/>
      <c r="C34" s="323"/>
      <c r="D34" s="899" t="s">
        <v>216</v>
      </c>
      <c r="E34" s="909"/>
      <c r="F34" s="910"/>
      <c r="G34" s="554" t="s">
        <v>21</v>
      </c>
      <c r="H34" s="685">
        <v>111.1</v>
      </c>
      <c r="I34" s="681">
        <v>181.5</v>
      </c>
      <c r="J34" s="162">
        <v>181.5</v>
      </c>
      <c r="K34" s="911" t="s">
        <v>257</v>
      </c>
      <c r="L34" s="266">
        <v>9</v>
      </c>
      <c r="M34" s="123">
        <v>20</v>
      </c>
      <c r="N34" s="387">
        <v>20</v>
      </c>
      <c r="O34" s="610"/>
      <c r="P34" s="610"/>
      <c r="Q34" s="610"/>
    </row>
    <row r="35" spans="1:18" s="2" customFormat="1" ht="15.75" customHeight="1" x14ac:dyDescent="0.25">
      <c r="A35" s="646"/>
      <c r="B35" s="647"/>
      <c r="C35" s="642"/>
      <c r="D35" s="906"/>
      <c r="E35" s="909"/>
      <c r="F35" s="910"/>
      <c r="G35" s="553" t="s">
        <v>25</v>
      </c>
      <c r="H35" s="252">
        <f>SUM(H34:H34)</f>
        <v>111.1</v>
      </c>
      <c r="I35" s="253">
        <f>SUM(I34:I34)</f>
        <v>181.5</v>
      </c>
      <c r="J35" s="254">
        <f>SUM(J34:J34)</f>
        <v>181.5</v>
      </c>
      <c r="K35" s="915"/>
      <c r="L35" s="255"/>
      <c r="M35" s="410"/>
      <c r="N35" s="413"/>
      <c r="R35" s="3"/>
    </row>
    <row r="36" spans="1:18" s="2" customFormat="1" ht="27.75" customHeight="1" x14ac:dyDescent="0.25">
      <c r="A36" s="646"/>
      <c r="B36" s="647"/>
      <c r="C36" s="323"/>
      <c r="D36" s="905" t="s">
        <v>157</v>
      </c>
      <c r="E36" s="909"/>
      <c r="F36" s="910"/>
      <c r="G36" s="359" t="s">
        <v>36</v>
      </c>
      <c r="H36" s="685">
        <v>157.4</v>
      </c>
      <c r="I36" s="681"/>
      <c r="J36" s="687"/>
      <c r="K36" s="911" t="s">
        <v>158</v>
      </c>
      <c r="L36" s="409">
        <v>30</v>
      </c>
      <c r="M36" s="266"/>
      <c r="N36" s="251"/>
    </row>
    <row r="37" spans="1:18" s="2" customFormat="1" ht="17.25" customHeight="1" x14ac:dyDescent="0.25">
      <c r="A37" s="646"/>
      <c r="B37" s="647"/>
      <c r="C37" s="323"/>
      <c r="D37" s="899"/>
      <c r="E37" s="909"/>
      <c r="F37" s="910"/>
      <c r="G37" s="552" t="s">
        <v>25</v>
      </c>
      <c r="H37" s="208">
        <f>SUM(H36:H36)</f>
        <v>157.4</v>
      </c>
      <c r="I37" s="209">
        <f>SUM(I36:I36)</f>
        <v>0</v>
      </c>
      <c r="J37" s="210">
        <f>SUM(J36:J36)</f>
        <v>0</v>
      </c>
      <c r="K37" s="912"/>
      <c r="L37" s="256"/>
      <c r="M37" s="411"/>
      <c r="N37" s="257"/>
    </row>
    <row r="38" spans="1:18" s="2" customFormat="1" ht="64.5" customHeight="1" x14ac:dyDescent="0.25">
      <c r="A38" s="646"/>
      <c r="B38" s="647"/>
      <c r="C38" s="323"/>
      <c r="D38" s="44" t="s">
        <v>168</v>
      </c>
      <c r="E38" s="594"/>
      <c r="F38" s="279"/>
      <c r="G38" s="556"/>
      <c r="H38" s="258"/>
      <c r="I38" s="304"/>
      <c r="J38" s="259"/>
      <c r="K38" s="706" t="s">
        <v>169</v>
      </c>
      <c r="L38" s="246">
        <v>2500</v>
      </c>
      <c r="M38" s="412">
        <v>2500</v>
      </c>
      <c r="N38" s="260">
        <v>2500</v>
      </c>
    </row>
    <row r="39" spans="1:18" s="2" customFormat="1" ht="53.25" customHeight="1" x14ac:dyDescent="0.25">
      <c r="A39" s="646"/>
      <c r="B39" s="647"/>
      <c r="C39" s="323"/>
      <c r="D39" s="927" t="s">
        <v>203</v>
      </c>
      <c r="E39" s="137"/>
      <c r="F39" s="279"/>
      <c r="G39" s="556"/>
      <c r="H39" s="258"/>
      <c r="I39" s="304"/>
      <c r="J39" s="259"/>
      <c r="K39" s="706" t="s">
        <v>169</v>
      </c>
      <c r="L39" s="246">
        <v>2500</v>
      </c>
      <c r="M39" s="412">
        <v>2500</v>
      </c>
      <c r="N39" s="260">
        <v>2500</v>
      </c>
    </row>
    <row r="40" spans="1:18" s="2" customFormat="1" ht="17.25" customHeight="1" thickBot="1" x14ac:dyDescent="0.3">
      <c r="A40" s="656"/>
      <c r="B40" s="658"/>
      <c r="C40" s="324"/>
      <c r="D40" s="917"/>
      <c r="E40" s="928" t="s">
        <v>33</v>
      </c>
      <c r="F40" s="929"/>
      <c r="G40" s="929"/>
      <c r="H40" s="18">
        <f>H33+H29+H27+H25+H23+H21+H35+H37</f>
        <v>8940.7000000000007</v>
      </c>
      <c r="I40" s="153">
        <f>I33+I29+I27+I25+I23+I21+I35+I37</f>
        <v>8685</v>
      </c>
      <c r="J40" s="145">
        <f>J33+J29+J27+J25+J23+J21+J35+J37</f>
        <v>8630.2999999999993</v>
      </c>
      <c r="K40" s="707"/>
      <c r="L40" s="20"/>
      <c r="M40" s="229"/>
      <c r="N40" s="132"/>
      <c r="O40" s="3"/>
    </row>
    <row r="41" spans="1:18" s="3" customFormat="1" ht="64.5" customHeight="1" x14ac:dyDescent="0.25">
      <c r="A41" s="903" t="s">
        <v>14</v>
      </c>
      <c r="B41" s="904" t="s">
        <v>14</v>
      </c>
      <c r="C41" s="930" t="s">
        <v>34</v>
      </c>
      <c r="D41" s="932" t="s">
        <v>35</v>
      </c>
      <c r="E41" s="933"/>
      <c r="F41" s="935" t="s">
        <v>18</v>
      </c>
      <c r="G41" s="321" t="s">
        <v>36</v>
      </c>
      <c r="H41" s="40">
        <v>12592</v>
      </c>
      <c r="I41" s="172">
        <v>12592</v>
      </c>
      <c r="J41" s="333">
        <v>12592</v>
      </c>
      <c r="K41" s="708" t="s">
        <v>258</v>
      </c>
      <c r="L41" s="72">
        <v>4300</v>
      </c>
      <c r="M41" s="73">
        <v>4300</v>
      </c>
      <c r="N41" s="97">
        <v>4300</v>
      </c>
    </row>
    <row r="42" spans="1:18" s="3" customFormat="1" ht="16.5" customHeight="1" thickBot="1" x14ac:dyDescent="0.3">
      <c r="A42" s="921"/>
      <c r="B42" s="923"/>
      <c r="C42" s="931"/>
      <c r="D42" s="917"/>
      <c r="E42" s="934"/>
      <c r="F42" s="936"/>
      <c r="G42" s="225" t="s">
        <v>25</v>
      </c>
      <c r="H42" s="18">
        <f>+H41</f>
        <v>12592</v>
      </c>
      <c r="I42" s="153">
        <f>+I41</f>
        <v>12592</v>
      </c>
      <c r="J42" s="233">
        <f>+J41</f>
        <v>12592</v>
      </c>
      <c r="K42" s="709"/>
      <c r="L42" s="120"/>
      <c r="M42" s="230"/>
      <c r="N42" s="312"/>
    </row>
    <row r="43" spans="1:18" s="3" customFormat="1" ht="21.75" customHeight="1" x14ac:dyDescent="0.25">
      <c r="A43" s="655" t="s">
        <v>14</v>
      </c>
      <c r="B43" s="6" t="s">
        <v>14</v>
      </c>
      <c r="C43" s="116" t="s">
        <v>37</v>
      </c>
      <c r="D43" s="916" t="s">
        <v>38</v>
      </c>
      <c r="E43" s="129"/>
      <c r="F43" s="68" t="s">
        <v>18</v>
      </c>
      <c r="G43" s="129" t="s">
        <v>36</v>
      </c>
      <c r="H43" s="87">
        <v>13283.4</v>
      </c>
      <c r="I43" s="155">
        <v>13283.4</v>
      </c>
      <c r="J43" s="712">
        <v>13283.4</v>
      </c>
      <c r="K43" s="918" t="s">
        <v>258</v>
      </c>
      <c r="L43" s="698">
        <v>32000</v>
      </c>
      <c r="M43" s="417">
        <v>32000</v>
      </c>
      <c r="N43" s="418">
        <v>32000</v>
      </c>
    </row>
    <row r="44" spans="1:18" s="3" customFormat="1" ht="16.5" customHeight="1" thickBot="1" x14ac:dyDescent="0.3">
      <c r="A44" s="656"/>
      <c r="B44" s="19"/>
      <c r="C44" s="667"/>
      <c r="D44" s="917"/>
      <c r="E44" s="20"/>
      <c r="F44" s="670"/>
      <c r="G44" s="225" t="s">
        <v>25</v>
      </c>
      <c r="H44" s="18">
        <f>+H43</f>
        <v>13283.4</v>
      </c>
      <c r="I44" s="153">
        <f>+I43</f>
        <v>13283.4</v>
      </c>
      <c r="J44" s="233">
        <f>+J43</f>
        <v>13283.4</v>
      </c>
      <c r="K44" s="919"/>
      <c r="L44" s="414"/>
      <c r="M44" s="415"/>
      <c r="N44" s="416"/>
    </row>
    <row r="45" spans="1:18" s="2" customFormat="1" ht="54" customHeight="1" x14ac:dyDescent="0.25">
      <c r="A45" s="920" t="s">
        <v>14</v>
      </c>
      <c r="B45" s="922" t="s">
        <v>14</v>
      </c>
      <c r="C45" s="924" t="s">
        <v>39</v>
      </c>
      <c r="D45" s="916" t="s">
        <v>153</v>
      </c>
      <c r="E45" s="129"/>
      <c r="F45" s="648" t="s">
        <v>18</v>
      </c>
      <c r="G45" s="557" t="s">
        <v>21</v>
      </c>
      <c r="H45" s="713">
        <f>600-100</f>
        <v>500</v>
      </c>
      <c r="I45" s="584">
        <f>790-40-250</f>
        <v>500</v>
      </c>
      <c r="J45" s="585">
        <f>790-40-250</f>
        <v>500</v>
      </c>
      <c r="K45" s="862" t="s">
        <v>154</v>
      </c>
      <c r="L45" s="421">
        <v>450</v>
      </c>
      <c r="M45" s="417">
        <v>450</v>
      </c>
      <c r="N45" s="418">
        <v>450</v>
      </c>
      <c r="O45" s="609"/>
    </row>
    <row r="46" spans="1:18" s="3" customFormat="1" ht="16.5" customHeight="1" thickBot="1" x14ac:dyDescent="0.3">
      <c r="A46" s="921"/>
      <c r="B46" s="923"/>
      <c r="C46" s="925"/>
      <c r="D46" s="917"/>
      <c r="E46" s="20"/>
      <c r="F46" s="670"/>
      <c r="G46" s="225" t="s">
        <v>25</v>
      </c>
      <c r="H46" s="18">
        <f>+H45</f>
        <v>500</v>
      </c>
      <c r="I46" s="153">
        <f>+I45</f>
        <v>500</v>
      </c>
      <c r="J46" s="233">
        <f>+J45</f>
        <v>500</v>
      </c>
      <c r="K46" s="926"/>
      <c r="L46" s="699"/>
      <c r="M46" s="422"/>
      <c r="N46" s="423"/>
    </row>
    <row r="47" spans="1:18" s="2" customFormat="1" ht="29.25" customHeight="1" x14ac:dyDescent="0.25">
      <c r="A47" s="920" t="s">
        <v>14</v>
      </c>
      <c r="B47" s="922" t="s">
        <v>14</v>
      </c>
      <c r="C47" s="924" t="s">
        <v>40</v>
      </c>
      <c r="D47" s="916" t="s">
        <v>194</v>
      </c>
      <c r="E47" s="129"/>
      <c r="F47" s="648" t="s">
        <v>18</v>
      </c>
      <c r="G47" s="557" t="s">
        <v>19</v>
      </c>
      <c r="H47" s="136">
        <v>506.3</v>
      </c>
      <c r="I47" s="171">
        <v>506.3</v>
      </c>
      <c r="J47" s="714">
        <v>506.3</v>
      </c>
      <c r="K47" s="710" t="s">
        <v>192</v>
      </c>
      <c r="L47" s="424">
        <v>200</v>
      </c>
      <c r="M47" s="425">
        <v>200</v>
      </c>
      <c r="N47" s="426">
        <v>200</v>
      </c>
      <c r="O47" s="3"/>
    </row>
    <row r="48" spans="1:18" s="2" customFormat="1" ht="24" customHeight="1" x14ac:dyDescent="0.25">
      <c r="A48" s="903"/>
      <c r="B48" s="904"/>
      <c r="C48" s="948"/>
      <c r="D48" s="932"/>
      <c r="E48" s="21"/>
      <c r="F48" s="45"/>
      <c r="G48" s="558"/>
      <c r="H48" s="39"/>
      <c r="I48" s="166"/>
      <c r="J48" s="203"/>
      <c r="K48" s="949" t="s">
        <v>193</v>
      </c>
      <c r="L48" s="427">
        <v>50</v>
      </c>
      <c r="M48" s="428">
        <v>50</v>
      </c>
      <c r="N48" s="429">
        <v>50</v>
      </c>
    </row>
    <row r="49" spans="1:16" s="3" customFormat="1" ht="16.5" customHeight="1" thickBot="1" x14ac:dyDescent="0.3">
      <c r="A49" s="921"/>
      <c r="B49" s="923"/>
      <c r="C49" s="925"/>
      <c r="D49" s="917"/>
      <c r="E49" s="20"/>
      <c r="F49" s="670"/>
      <c r="G49" s="225" t="s">
        <v>25</v>
      </c>
      <c r="H49" s="18">
        <f>+H47</f>
        <v>506.3</v>
      </c>
      <c r="I49" s="153">
        <f>+I47</f>
        <v>506.3</v>
      </c>
      <c r="J49" s="233">
        <f>+J47</f>
        <v>506.3</v>
      </c>
      <c r="K49" s="950"/>
      <c r="L49" s="420"/>
      <c r="M49" s="430"/>
      <c r="N49" s="431"/>
    </row>
    <row r="50" spans="1:16" s="2" customFormat="1" ht="16.5" customHeight="1" thickBot="1" x14ac:dyDescent="0.3">
      <c r="A50" s="289" t="s">
        <v>14</v>
      </c>
      <c r="B50" s="5" t="s">
        <v>14</v>
      </c>
      <c r="C50" s="951" t="s">
        <v>41</v>
      </c>
      <c r="D50" s="952"/>
      <c r="E50" s="952"/>
      <c r="F50" s="952"/>
      <c r="G50" s="953"/>
      <c r="H50" s="715">
        <f>H46+H44+H42+H40+H49</f>
        <v>35822.400000000009</v>
      </c>
      <c r="I50" s="402">
        <f t="shared" ref="I50:J50" si="1">I46+I44+I42+I40+I49</f>
        <v>35566.700000000004</v>
      </c>
      <c r="J50" s="559">
        <f t="shared" si="1"/>
        <v>35512</v>
      </c>
      <c r="K50" s="954"/>
      <c r="L50" s="955"/>
      <c r="M50" s="955"/>
      <c r="N50" s="956"/>
    </row>
    <row r="51" spans="1:16" s="2" customFormat="1" ht="16.5" customHeight="1" thickBot="1" x14ac:dyDescent="0.3">
      <c r="A51" s="290" t="s">
        <v>14</v>
      </c>
      <c r="B51" s="5" t="s">
        <v>34</v>
      </c>
      <c r="C51" s="937" t="s">
        <v>42</v>
      </c>
      <c r="D51" s="937"/>
      <c r="E51" s="937"/>
      <c r="F51" s="937"/>
      <c r="G51" s="938"/>
      <c r="H51" s="938"/>
      <c r="I51" s="938"/>
      <c r="J51" s="938"/>
      <c r="K51" s="937"/>
      <c r="L51" s="937"/>
      <c r="M51" s="937"/>
      <c r="N51" s="939"/>
    </row>
    <row r="52" spans="1:16" s="3" customFormat="1" ht="15" customHeight="1" x14ac:dyDescent="0.25">
      <c r="A52" s="655" t="s">
        <v>14</v>
      </c>
      <c r="B52" s="657" t="s">
        <v>34</v>
      </c>
      <c r="C52" s="23" t="s">
        <v>14</v>
      </c>
      <c r="D52" s="1085" t="s">
        <v>43</v>
      </c>
      <c r="E52" s="940" t="s">
        <v>113</v>
      </c>
      <c r="F52" s="245">
        <v>3</v>
      </c>
      <c r="G52" s="779" t="s">
        <v>21</v>
      </c>
      <c r="H52" s="189">
        <v>5195.6000000000004</v>
      </c>
      <c r="I52" s="146">
        <v>4820.2</v>
      </c>
      <c r="J52" s="722">
        <v>4744.3</v>
      </c>
      <c r="K52" s="731"/>
      <c r="L52" s="231"/>
      <c r="M52" s="452"/>
      <c r="N52" s="236"/>
    </row>
    <row r="53" spans="1:16" s="3" customFormat="1" ht="15" customHeight="1" x14ac:dyDescent="0.25">
      <c r="A53" s="646"/>
      <c r="B53" s="647"/>
      <c r="C53" s="121"/>
      <c r="D53" s="1086"/>
      <c r="E53" s="941"/>
      <c r="F53" s="185"/>
      <c r="G53" s="135" t="s">
        <v>44</v>
      </c>
      <c r="H53" s="202">
        <v>646.9</v>
      </c>
      <c r="I53" s="163">
        <v>659.9</v>
      </c>
      <c r="J53" s="206">
        <v>669.3</v>
      </c>
      <c r="K53" s="732"/>
      <c r="L53" s="224"/>
      <c r="M53" s="453"/>
      <c r="N53" s="268"/>
    </row>
    <row r="54" spans="1:16" s="3" customFormat="1" ht="15" customHeight="1" x14ac:dyDescent="0.25">
      <c r="A54" s="646"/>
      <c r="B54" s="647"/>
      <c r="C54" s="121"/>
      <c r="D54" s="689"/>
      <c r="E54" s="941"/>
      <c r="F54" s="185"/>
      <c r="G54" s="119" t="s">
        <v>19</v>
      </c>
      <c r="H54" s="157">
        <v>105.1</v>
      </c>
      <c r="I54" s="164">
        <v>41</v>
      </c>
      <c r="J54" s="723">
        <v>41</v>
      </c>
      <c r="K54" s="732"/>
      <c r="L54" s="224"/>
      <c r="M54" s="453"/>
      <c r="N54" s="268"/>
    </row>
    <row r="55" spans="1:16" s="3" customFormat="1" ht="15" customHeight="1" x14ac:dyDescent="0.25">
      <c r="A55" s="646"/>
      <c r="B55" s="647"/>
      <c r="C55" s="121"/>
      <c r="D55" s="689"/>
      <c r="E55" s="941"/>
      <c r="F55" s="185"/>
      <c r="G55" s="694" t="s">
        <v>152</v>
      </c>
      <c r="H55" s="202">
        <v>40.6</v>
      </c>
      <c r="I55" s="163">
        <f>SUMIF(G60:G104,"sb(esa)",I60:I104)</f>
        <v>0</v>
      </c>
      <c r="J55" s="206">
        <f>SUMIF(G60:G104,"sb(esa)",J60:J104)</f>
        <v>0</v>
      </c>
      <c r="K55" s="732"/>
      <c r="L55" s="224"/>
      <c r="M55" s="453"/>
      <c r="N55" s="268"/>
    </row>
    <row r="56" spans="1:16" s="3" customFormat="1" ht="15" customHeight="1" x14ac:dyDescent="0.25">
      <c r="A56" s="646"/>
      <c r="B56" s="647"/>
      <c r="C56" s="121"/>
      <c r="D56" s="689"/>
      <c r="E56" s="941"/>
      <c r="F56" s="185"/>
      <c r="G56" s="119" t="s">
        <v>151</v>
      </c>
      <c r="H56" s="157">
        <v>108.5</v>
      </c>
      <c r="I56" s="164">
        <v>91.5</v>
      </c>
      <c r="J56" s="723">
        <v>91.5</v>
      </c>
      <c r="K56" s="732"/>
      <c r="L56" s="224"/>
      <c r="M56" s="453"/>
      <c r="N56" s="268"/>
    </row>
    <row r="57" spans="1:16" s="3" customFormat="1" ht="15" customHeight="1" x14ac:dyDescent="0.25">
      <c r="A57" s="646"/>
      <c r="B57" s="647"/>
      <c r="C57" s="121"/>
      <c r="D57" s="689"/>
      <c r="E57" s="941"/>
      <c r="F57" s="185"/>
      <c r="G57" s="119" t="s">
        <v>60</v>
      </c>
      <c r="H57" s="202">
        <v>72.2</v>
      </c>
      <c r="I57" s="163">
        <f>SUMIF(G60:G104,"es",I60:I104)</f>
        <v>0</v>
      </c>
      <c r="J57" s="206">
        <f>SUMIF(G60:G104,"es",J60:J104)</f>
        <v>0</v>
      </c>
      <c r="K57" s="732"/>
      <c r="L57" s="224"/>
      <c r="M57" s="453"/>
      <c r="N57" s="268"/>
    </row>
    <row r="58" spans="1:16" s="3" customFormat="1" ht="15" customHeight="1" x14ac:dyDescent="0.25">
      <c r="A58" s="646"/>
      <c r="B58" s="647"/>
      <c r="C58" s="121"/>
      <c r="D58" s="689"/>
      <c r="E58" s="941"/>
      <c r="F58" s="185"/>
      <c r="G58" s="119" t="s">
        <v>45</v>
      </c>
      <c r="H58" s="157">
        <v>5</v>
      </c>
      <c r="I58" s="164">
        <v>6</v>
      </c>
      <c r="J58" s="723">
        <v>7</v>
      </c>
      <c r="K58" s="732"/>
      <c r="L58" s="224"/>
      <c r="M58" s="453"/>
      <c r="N58" s="268"/>
    </row>
    <row r="59" spans="1:16" s="3" customFormat="1" ht="15" customHeight="1" thickBot="1" x14ac:dyDescent="0.3">
      <c r="A59" s="646"/>
      <c r="B59" s="647"/>
      <c r="C59" s="121"/>
      <c r="D59" s="689"/>
      <c r="E59" s="941"/>
      <c r="F59" s="185"/>
      <c r="G59" s="118" t="s">
        <v>36</v>
      </c>
      <c r="H59" s="158">
        <v>152</v>
      </c>
      <c r="I59" s="165">
        <v>108.6</v>
      </c>
      <c r="J59" s="328">
        <v>110.6</v>
      </c>
      <c r="K59" s="732"/>
      <c r="L59" s="224"/>
      <c r="M59" s="453"/>
      <c r="N59" s="268"/>
    </row>
    <row r="60" spans="1:16" s="3" customFormat="1" ht="18" customHeight="1" x14ac:dyDescent="0.25">
      <c r="A60" s="646"/>
      <c r="B60" s="647"/>
      <c r="C60" s="323"/>
      <c r="D60" s="942" t="s">
        <v>263</v>
      </c>
      <c r="E60" s="941"/>
      <c r="F60" s="185"/>
      <c r="G60" s="280"/>
      <c r="H60" s="761"/>
      <c r="I60" s="761"/>
      <c r="J60" s="762"/>
      <c r="K60" s="784" t="s">
        <v>217</v>
      </c>
      <c r="L60" s="785">
        <v>82</v>
      </c>
      <c r="M60" s="786">
        <v>82</v>
      </c>
      <c r="N60" s="787">
        <v>82</v>
      </c>
      <c r="O60" s="160"/>
      <c r="P60" s="160"/>
    </row>
    <row r="61" spans="1:16" s="3" customFormat="1" ht="16.5" customHeight="1" x14ac:dyDescent="0.25">
      <c r="A61" s="646"/>
      <c r="B61" s="647"/>
      <c r="C61" s="323"/>
      <c r="D61" s="943"/>
      <c r="E61" s="941"/>
      <c r="F61" s="185"/>
      <c r="G61" s="280"/>
      <c r="H61" s="604"/>
      <c r="I61" s="167"/>
      <c r="J61" s="605"/>
      <c r="K61" s="629" t="s">
        <v>218</v>
      </c>
      <c r="L61" s="665">
        <v>1</v>
      </c>
      <c r="M61" s="690"/>
      <c r="N61" s="314"/>
    </row>
    <row r="62" spans="1:16" s="3" customFormat="1" ht="30" customHeight="1" x14ac:dyDescent="0.25">
      <c r="A62" s="646"/>
      <c r="B62" s="647"/>
      <c r="C62" s="323"/>
      <c r="D62" s="944" t="s">
        <v>156</v>
      </c>
      <c r="E62" s="941"/>
      <c r="F62" s="185"/>
      <c r="G62" s="280"/>
      <c r="H62" s="604"/>
      <c r="I62" s="167"/>
      <c r="J62" s="605"/>
      <c r="K62" s="946" t="s">
        <v>161</v>
      </c>
      <c r="L62" s="282">
        <v>60</v>
      </c>
      <c r="M62" s="455"/>
      <c r="N62" s="241"/>
    </row>
    <row r="63" spans="1:16" s="3" customFormat="1" ht="36.75" customHeight="1" thickBot="1" x14ac:dyDescent="0.3">
      <c r="A63" s="646"/>
      <c r="B63" s="647"/>
      <c r="C63" s="323"/>
      <c r="D63" s="945"/>
      <c r="E63" s="941"/>
      <c r="F63" s="185"/>
      <c r="G63" s="280"/>
      <c r="H63" s="604"/>
      <c r="I63" s="167"/>
      <c r="J63" s="605"/>
      <c r="K63" s="947"/>
      <c r="L63" s="587"/>
      <c r="M63" s="788"/>
      <c r="N63" s="789"/>
    </row>
    <row r="64" spans="1:16" s="3" customFormat="1" ht="29.25" customHeight="1" x14ac:dyDescent="0.25">
      <c r="A64" s="646"/>
      <c r="B64" s="647"/>
      <c r="C64" s="323"/>
      <c r="D64" s="124" t="s">
        <v>262</v>
      </c>
      <c r="E64" s="941"/>
      <c r="F64" s="185"/>
      <c r="G64" s="280"/>
      <c r="H64" s="761"/>
      <c r="I64" s="761"/>
      <c r="J64" s="762"/>
      <c r="K64" s="733" t="s">
        <v>259</v>
      </c>
      <c r="L64" s="724">
        <v>160</v>
      </c>
      <c r="M64" s="782">
        <v>160</v>
      </c>
      <c r="N64" s="783">
        <v>160</v>
      </c>
    </row>
    <row r="65" spans="1:15" s="3" customFormat="1" ht="42" customHeight="1" x14ac:dyDescent="0.25">
      <c r="A65" s="646"/>
      <c r="B65" s="647"/>
      <c r="C65" s="323"/>
      <c r="D65" s="630"/>
      <c r="E65" s="772"/>
      <c r="F65" s="185"/>
      <c r="G65" s="280"/>
      <c r="H65" s="160"/>
      <c r="I65" s="167"/>
      <c r="J65" s="207"/>
      <c r="K65" s="734" t="s">
        <v>260</v>
      </c>
      <c r="L65" s="725" t="s">
        <v>219</v>
      </c>
      <c r="M65" s="436" t="s">
        <v>219</v>
      </c>
      <c r="N65" s="329" t="s">
        <v>219</v>
      </c>
    </row>
    <row r="66" spans="1:15" s="3" customFormat="1" ht="30" customHeight="1" x14ac:dyDescent="0.25">
      <c r="A66" s="595"/>
      <c r="B66" s="647"/>
      <c r="C66" s="323"/>
      <c r="D66" s="630"/>
      <c r="E66" s="772"/>
      <c r="F66" s="185"/>
      <c r="G66" s="280"/>
      <c r="H66" s="160"/>
      <c r="I66" s="167"/>
      <c r="J66" s="207"/>
      <c r="K66" s="735" t="s">
        <v>171</v>
      </c>
      <c r="L66" s="726">
        <v>280</v>
      </c>
      <c r="M66" s="373">
        <v>300</v>
      </c>
      <c r="N66" s="463">
        <v>320</v>
      </c>
    </row>
    <row r="67" spans="1:15" s="3" customFormat="1" ht="30.75" customHeight="1" x14ac:dyDescent="0.25">
      <c r="A67" s="595"/>
      <c r="B67" s="647"/>
      <c r="C67" s="323"/>
      <c r="D67" s="630"/>
      <c r="E67" s="772"/>
      <c r="F67" s="185"/>
      <c r="G67" s="280"/>
      <c r="H67" s="160"/>
      <c r="I67" s="167"/>
      <c r="J67" s="207"/>
      <c r="K67" s="628" t="s">
        <v>172</v>
      </c>
      <c r="L67" s="765" t="s">
        <v>170</v>
      </c>
      <c r="M67" s="766" t="s">
        <v>170</v>
      </c>
      <c r="N67" s="767" t="s">
        <v>170</v>
      </c>
    </row>
    <row r="68" spans="1:15" s="3" customFormat="1" ht="55.5" customHeight="1" x14ac:dyDescent="0.25">
      <c r="A68" s="646"/>
      <c r="B68" s="647"/>
      <c r="C68" s="323"/>
      <c r="D68" s="764" t="s">
        <v>150</v>
      </c>
      <c r="E68" s="772"/>
      <c r="F68" s="185"/>
      <c r="G68" s="280"/>
      <c r="H68" s="604"/>
      <c r="I68" s="167"/>
      <c r="J68" s="605"/>
      <c r="K68" s="735" t="s">
        <v>220</v>
      </c>
      <c r="L68" s="768">
        <v>0.5</v>
      </c>
      <c r="M68" s="769">
        <v>0.5</v>
      </c>
      <c r="N68" s="770">
        <v>0.5</v>
      </c>
    </row>
    <row r="69" spans="1:15" s="3" customFormat="1" ht="43.5" customHeight="1" x14ac:dyDescent="0.25">
      <c r="A69" s="646"/>
      <c r="B69" s="647"/>
      <c r="C69" s="323"/>
      <c r="D69" s="630"/>
      <c r="E69" s="772"/>
      <c r="F69" s="185"/>
      <c r="G69" s="645"/>
      <c r="H69" s="469"/>
      <c r="I69" s="439"/>
      <c r="J69" s="718"/>
      <c r="K69" s="790" t="s">
        <v>135</v>
      </c>
      <c r="L69" s="437" t="s">
        <v>96</v>
      </c>
      <c r="M69" s="791">
        <v>20</v>
      </c>
      <c r="N69" s="792">
        <v>20</v>
      </c>
    </row>
    <row r="70" spans="1:15" s="3" customFormat="1" ht="42" customHeight="1" x14ac:dyDescent="0.25">
      <c r="A70" s="646"/>
      <c r="B70" s="647"/>
      <c r="C70" s="323"/>
      <c r="D70" s="764" t="s">
        <v>261</v>
      </c>
      <c r="E70" s="772"/>
      <c r="F70" s="185"/>
      <c r="G70" s="280"/>
      <c r="H70" s="469"/>
      <c r="I70" s="439"/>
      <c r="J70" s="718"/>
      <c r="K70" s="736" t="s">
        <v>135</v>
      </c>
      <c r="L70" s="371" t="s">
        <v>18</v>
      </c>
      <c r="M70" s="374"/>
      <c r="N70" s="237"/>
    </row>
    <row r="71" spans="1:15" s="3" customFormat="1" ht="21" customHeight="1" x14ac:dyDescent="0.25">
      <c r="A71" s="646"/>
      <c r="B71" s="647"/>
      <c r="C71" s="323"/>
      <c r="D71" s="944" t="s">
        <v>173</v>
      </c>
      <c r="E71" s="772"/>
      <c r="F71" s="185"/>
      <c r="G71" s="645"/>
      <c r="H71" s="469"/>
      <c r="I71" s="439"/>
      <c r="J71" s="718"/>
      <c r="K71" s="965" t="s">
        <v>174</v>
      </c>
      <c r="L71" s="440" t="s">
        <v>18</v>
      </c>
      <c r="M71" s="375"/>
      <c r="N71" s="270"/>
    </row>
    <row r="72" spans="1:15" s="3" customFormat="1" ht="21" customHeight="1" thickBot="1" x14ac:dyDescent="0.3">
      <c r="A72" s="646"/>
      <c r="B72" s="647"/>
      <c r="C72" s="323"/>
      <c r="D72" s="944"/>
      <c r="E72" s="772"/>
      <c r="F72" s="185"/>
      <c r="G72" s="645"/>
      <c r="H72" s="469"/>
      <c r="I72" s="439"/>
      <c r="J72" s="718"/>
      <c r="K72" s="966"/>
      <c r="L72" s="371"/>
      <c r="M72" s="374"/>
      <c r="N72" s="237"/>
    </row>
    <row r="73" spans="1:15" s="3" customFormat="1" ht="41.25" customHeight="1" x14ac:dyDescent="0.25">
      <c r="A73" s="646"/>
      <c r="B73" s="647"/>
      <c r="C73" s="323"/>
      <c r="D73" s="793" t="s">
        <v>140</v>
      </c>
      <c r="E73" s="772"/>
      <c r="F73" s="185"/>
      <c r="G73" s="280"/>
      <c r="H73" s="761"/>
      <c r="I73" s="761"/>
      <c r="J73" s="762"/>
      <c r="K73" s="737" t="s">
        <v>178</v>
      </c>
      <c r="L73" s="441" t="s">
        <v>175</v>
      </c>
      <c r="M73" s="457">
        <v>70</v>
      </c>
      <c r="N73" s="464">
        <v>70</v>
      </c>
    </row>
    <row r="74" spans="1:15" s="3" customFormat="1" ht="28.5" customHeight="1" x14ac:dyDescent="0.25">
      <c r="A74" s="646"/>
      <c r="B74" s="647"/>
      <c r="C74" s="323"/>
      <c r="D74" s="124"/>
      <c r="E74" s="772"/>
      <c r="F74" s="185"/>
      <c r="G74" s="280"/>
      <c r="H74" s="604"/>
      <c r="I74" s="167"/>
      <c r="J74" s="605"/>
      <c r="K74" s="637" t="s">
        <v>179</v>
      </c>
      <c r="L74" s="442" t="s">
        <v>176</v>
      </c>
      <c r="M74" s="458">
        <v>42</v>
      </c>
      <c r="N74" s="465">
        <v>42</v>
      </c>
    </row>
    <row r="75" spans="1:15" s="3" customFormat="1" ht="41.25" customHeight="1" x14ac:dyDescent="0.25">
      <c r="A75" s="646"/>
      <c r="B75" s="647"/>
      <c r="C75" s="323"/>
      <c r="D75" s="124"/>
      <c r="E75" s="772"/>
      <c r="F75" s="185"/>
      <c r="G75" s="280"/>
      <c r="H75" s="604"/>
      <c r="I75" s="167"/>
      <c r="J75" s="605"/>
      <c r="K75" s="738" t="s">
        <v>180</v>
      </c>
      <c r="L75" s="445" t="s">
        <v>177</v>
      </c>
      <c r="M75" s="459">
        <v>63</v>
      </c>
      <c r="N75" s="466">
        <v>63</v>
      </c>
    </row>
    <row r="76" spans="1:15" s="3" customFormat="1" ht="16.5" customHeight="1" thickBot="1" x14ac:dyDescent="0.3">
      <c r="A76" s="646"/>
      <c r="B76" s="647"/>
      <c r="C76" s="323"/>
      <c r="D76" s="700"/>
      <c r="E76" s="772"/>
      <c r="F76" s="185"/>
      <c r="G76" s="280"/>
      <c r="H76" s="598"/>
      <c r="I76" s="167"/>
      <c r="J76" s="605"/>
      <c r="K76" s="794" t="s">
        <v>222</v>
      </c>
      <c r="L76" s="795"/>
      <c r="M76" s="796" t="s">
        <v>221</v>
      </c>
      <c r="N76" s="797"/>
    </row>
    <row r="77" spans="1:15" s="3" customFormat="1" ht="17.25" customHeight="1" x14ac:dyDescent="0.25">
      <c r="A77" s="646"/>
      <c r="B77" s="647"/>
      <c r="C77" s="323"/>
      <c r="D77" s="932" t="s">
        <v>46</v>
      </c>
      <c r="E77" s="772"/>
      <c r="F77" s="650"/>
      <c r="G77" s="280"/>
      <c r="H77" s="761"/>
      <c r="I77" s="761"/>
      <c r="J77" s="774"/>
      <c r="K77" s="708" t="s">
        <v>182</v>
      </c>
      <c r="L77" s="446" t="s">
        <v>181</v>
      </c>
      <c r="M77" s="460">
        <v>14000</v>
      </c>
      <c r="N77" s="467">
        <v>14000</v>
      </c>
      <c r="O77" s="96"/>
    </row>
    <row r="78" spans="1:15" s="3" customFormat="1" ht="29.25" customHeight="1" x14ac:dyDescent="0.25">
      <c r="A78" s="646"/>
      <c r="B78" s="647"/>
      <c r="C78" s="323"/>
      <c r="D78" s="932"/>
      <c r="F78" s="777"/>
      <c r="G78" s="773"/>
      <c r="I78" s="169"/>
      <c r="J78" s="403"/>
      <c r="K78" s="741" t="s">
        <v>245</v>
      </c>
      <c r="L78" s="408">
        <v>5</v>
      </c>
      <c r="M78" s="66"/>
      <c r="N78" s="627"/>
      <c r="O78" s="693"/>
    </row>
    <row r="79" spans="1:15" s="3" customFormat="1" ht="30.75" customHeight="1" x14ac:dyDescent="0.25">
      <c r="A79" s="646"/>
      <c r="B79" s="647"/>
      <c r="C79" s="323"/>
      <c r="D79" s="773"/>
      <c r="F79" s="777"/>
      <c r="G79" s="773"/>
      <c r="I79" s="775"/>
      <c r="J79" s="776"/>
      <c r="K79" s="741" t="s">
        <v>244</v>
      </c>
      <c r="L79" s="408">
        <v>30</v>
      </c>
      <c r="M79" s="392"/>
      <c r="N79" s="626"/>
    </row>
    <row r="80" spans="1:15" s="3" customFormat="1" ht="29.25" customHeight="1" x14ac:dyDescent="0.25">
      <c r="A80" s="646"/>
      <c r="B80" s="647"/>
      <c r="C80" s="323"/>
      <c r="D80" s="631"/>
      <c r="E80" s="772"/>
      <c r="F80" s="650"/>
      <c r="G80" s="281"/>
      <c r="H80" s="778"/>
      <c r="I80" s="439"/>
      <c r="J80" s="718"/>
      <c r="K80" s="740" t="s">
        <v>183</v>
      </c>
      <c r="L80" s="448">
        <v>12</v>
      </c>
      <c r="M80" s="461">
        <v>12</v>
      </c>
      <c r="N80" s="389">
        <v>12</v>
      </c>
    </row>
    <row r="81" spans="1:18" s="3" customFormat="1" ht="42" customHeight="1" x14ac:dyDescent="0.25">
      <c r="A81" s="646"/>
      <c r="B81" s="647"/>
      <c r="C81" s="323"/>
      <c r="D81" s="631"/>
      <c r="E81" s="772"/>
      <c r="F81" s="650"/>
      <c r="G81" s="281"/>
      <c r="H81" s="778"/>
      <c r="I81" s="439"/>
      <c r="J81" s="718"/>
      <c r="K81" s="740" t="s">
        <v>223</v>
      </c>
      <c r="L81" s="448">
        <v>12</v>
      </c>
      <c r="M81" s="461">
        <v>8</v>
      </c>
      <c r="N81" s="389">
        <v>8</v>
      </c>
    </row>
    <row r="82" spans="1:18" s="3" customFormat="1" ht="41.25" customHeight="1" x14ac:dyDescent="0.25">
      <c r="A82" s="646"/>
      <c r="B82" s="647"/>
      <c r="C82" s="323"/>
      <c r="D82" s="631"/>
      <c r="E82" s="772"/>
      <c r="F82" s="650"/>
      <c r="G82" s="645"/>
      <c r="H82" s="469"/>
      <c r="I82" s="439"/>
      <c r="J82" s="718"/>
      <c r="K82" s="740" t="s">
        <v>242</v>
      </c>
      <c r="L82" s="448">
        <v>3</v>
      </c>
      <c r="M82" s="461">
        <v>4</v>
      </c>
      <c r="N82" s="389">
        <v>4</v>
      </c>
    </row>
    <row r="83" spans="1:18" s="3" customFormat="1" ht="32.25" customHeight="1" x14ac:dyDescent="0.25">
      <c r="A83" s="646"/>
      <c r="B83" s="647"/>
      <c r="C83" s="323"/>
      <c r="D83" s="631"/>
      <c r="E83" s="772"/>
      <c r="F83" s="650"/>
      <c r="G83" s="645"/>
      <c r="H83" s="717"/>
      <c r="I83" s="439"/>
      <c r="J83" s="718"/>
      <c r="K83" s="742" t="s">
        <v>224</v>
      </c>
      <c r="L83" s="67">
        <v>130</v>
      </c>
      <c r="M83" s="372"/>
      <c r="N83" s="241"/>
    </row>
    <row r="84" spans="1:18" s="3" customFormat="1" ht="16.5" customHeight="1" x14ac:dyDescent="0.25">
      <c r="A84" s="646"/>
      <c r="B84" s="647"/>
      <c r="C84" s="323"/>
      <c r="D84" s="944" t="s">
        <v>264</v>
      </c>
      <c r="E84" s="772"/>
      <c r="F84" s="650"/>
      <c r="G84" s="280"/>
      <c r="H84" s="716"/>
      <c r="I84" s="167"/>
      <c r="J84" s="605"/>
      <c r="K84" s="957" t="s">
        <v>138</v>
      </c>
      <c r="L84" s="67">
        <v>104</v>
      </c>
      <c r="M84" s="85"/>
      <c r="N84" s="223"/>
    </row>
    <row r="85" spans="1:18" s="3" customFormat="1" ht="27.75" customHeight="1" x14ac:dyDescent="0.25">
      <c r="A85" s="646"/>
      <c r="B85" s="647"/>
      <c r="C85" s="323"/>
      <c r="D85" s="944"/>
      <c r="E85" s="772"/>
      <c r="F85" s="650"/>
      <c r="G85" s="280"/>
      <c r="H85" s="604"/>
      <c r="I85" s="167"/>
      <c r="J85" s="605"/>
      <c r="K85" s="967"/>
      <c r="L85" s="122"/>
      <c r="M85" s="65"/>
      <c r="N85" s="311"/>
    </row>
    <row r="86" spans="1:18" s="2" customFormat="1" ht="21.75" customHeight="1" x14ac:dyDescent="0.25">
      <c r="A86" s="959"/>
      <c r="B86" s="960"/>
      <c r="C86" s="961"/>
      <c r="D86" s="944" t="s">
        <v>265</v>
      </c>
      <c r="E86" s="963"/>
      <c r="F86" s="964"/>
      <c r="G86" s="125"/>
      <c r="H86" s="160"/>
      <c r="I86" s="167"/>
      <c r="J86" s="207"/>
      <c r="K86" s="743" t="s">
        <v>250</v>
      </c>
      <c r="L86" s="612">
        <v>1</v>
      </c>
      <c r="M86" s="531">
        <v>1</v>
      </c>
      <c r="N86" s="613">
        <v>1</v>
      </c>
      <c r="O86" s="610"/>
      <c r="R86" s="3"/>
    </row>
    <row r="87" spans="1:18" s="2" customFormat="1" ht="35.25" customHeight="1" x14ac:dyDescent="0.25">
      <c r="A87" s="959"/>
      <c r="B87" s="960"/>
      <c r="C87" s="961"/>
      <c r="D87" s="962"/>
      <c r="E87" s="963"/>
      <c r="F87" s="964"/>
      <c r="G87" s="125"/>
      <c r="H87" s="160"/>
      <c r="I87" s="167"/>
      <c r="J87" s="207"/>
      <c r="K87" s="744" t="s">
        <v>251</v>
      </c>
      <c r="L87" s="496">
        <v>6</v>
      </c>
      <c r="M87" s="492">
        <v>6</v>
      </c>
      <c r="N87" s="504">
        <v>6</v>
      </c>
      <c r="R87" s="3"/>
    </row>
    <row r="88" spans="1:18" s="2" customFormat="1" ht="24.75" customHeight="1" x14ac:dyDescent="0.25">
      <c r="A88" s="959"/>
      <c r="B88" s="960"/>
      <c r="C88" s="961"/>
      <c r="D88" s="962"/>
      <c r="E88" s="963"/>
      <c r="F88" s="964"/>
      <c r="G88" s="125"/>
      <c r="H88" s="160"/>
      <c r="I88" s="167"/>
      <c r="J88" s="207"/>
      <c r="K88" s="745" t="s">
        <v>252</v>
      </c>
      <c r="L88" s="406"/>
      <c r="M88" s="313">
        <v>1</v>
      </c>
      <c r="N88" s="376"/>
      <c r="R88" s="3"/>
    </row>
    <row r="89" spans="1:18" s="3" customFormat="1" ht="41.25" customHeight="1" x14ac:dyDescent="0.25">
      <c r="A89" s="646"/>
      <c r="B89" s="647"/>
      <c r="C89" s="323"/>
      <c r="D89" s="771" t="s">
        <v>266</v>
      </c>
      <c r="E89" s="772"/>
      <c r="F89" s="650"/>
      <c r="G89" s="780" t="s">
        <v>213</v>
      </c>
      <c r="H89" s="597">
        <v>0.6</v>
      </c>
      <c r="I89" s="447"/>
      <c r="J89" s="450"/>
      <c r="K89" s="740"/>
      <c r="L89" s="448"/>
      <c r="M89" s="461"/>
      <c r="N89" s="389"/>
    </row>
    <row r="90" spans="1:18" s="3" customFormat="1" ht="44.25" customHeight="1" thickBot="1" x14ac:dyDescent="0.3">
      <c r="A90" s="646"/>
      <c r="B90" s="647"/>
      <c r="C90" s="323"/>
      <c r="D90" s="771" t="s">
        <v>129</v>
      </c>
      <c r="E90" s="772"/>
      <c r="F90" s="650"/>
      <c r="G90" s="780" t="s">
        <v>213</v>
      </c>
      <c r="H90" s="597">
        <v>2.8</v>
      </c>
      <c r="I90" s="447"/>
      <c r="J90" s="450"/>
      <c r="K90" s="742"/>
      <c r="L90" s="67"/>
      <c r="M90" s="372"/>
      <c r="N90" s="241"/>
      <c r="O90" s="693"/>
    </row>
    <row r="91" spans="1:18" s="3" customFormat="1" ht="16.5" customHeight="1" x14ac:dyDescent="0.25">
      <c r="A91" s="646"/>
      <c r="B91" s="647"/>
      <c r="C91" s="323"/>
      <c r="D91" s="916" t="s">
        <v>141</v>
      </c>
      <c r="E91" s="772"/>
      <c r="F91" s="650"/>
      <c r="G91" s="280"/>
      <c r="H91" s="761"/>
      <c r="I91" s="761"/>
      <c r="J91" s="762"/>
      <c r="K91" s="784" t="s">
        <v>217</v>
      </c>
      <c r="L91" s="798">
        <v>187</v>
      </c>
      <c r="M91" s="786">
        <v>187</v>
      </c>
      <c r="N91" s="787">
        <v>187</v>
      </c>
    </row>
    <row r="92" spans="1:18" s="3" customFormat="1" ht="30" customHeight="1" x14ac:dyDescent="0.25">
      <c r="A92" s="646"/>
      <c r="B92" s="647"/>
      <c r="C92" s="323"/>
      <c r="D92" s="932"/>
      <c r="E92" s="772"/>
      <c r="F92" s="650"/>
      <c r="G92" s="280"/>
      <c r="H92" s="604"/>
      <c r="I92" s="167"/>
      <c r="J92" s="605"/>
      <c r="K92" s="701" t="s">
        <v>184</v>
      </c>
      <c r="L92" s="448">
        <v>45</v>
      </c>
      <c r="M92" s="454">
        <v>45</v>
      </c>
      <c r="N92" s="62">
        <v>45</v>
      </c>
    </row>
    <row r="93" spans="1:18" s="3" customFormat="1" ht="42" customHeight="1" thickBot="1" x14ac:dyDescent="0.3">
      <c r="A93" s="646"/>
      <c r="B93" s="647"/>
      <c r="C93" s="323"/>
      <c r="D93" s="917"/>
      <c r="E93" s="772"/>
      <c r="F93" s="650"/>
      <c r="G93" s="280"/>
      <c r="H93" s="604"/>
      <c r="I93" s="167"/>
      <c r="J93" s="605"/>
      <c r="K93" s="794" t="s">
        <v>225</v>
      </c>
      <c r="L93" s="799">
        <v>159</v>
      </c>
      <c r="M93" s="800"/>
      <c r="N93" s="801"/>
    </row>
    <row r="94" spans="1:18" s="3" customFormat="1" ht="15" customHeight="1" x14ac:dyDescent="0.25">
      <c r="A94" s="646"/>
      <c r="B94" s="647"/>
      <c r="C94" s="323"/>
      <c r="D94" s="982" t="s">
        <v>142</v>
      </c>
      <c r="E94" s="772"/>
      <c r="F94" s="650"/>
      <c r="G94" s="280"/>
      <c r="H94" s="761"/>
      <c r="I94" s="167"/>
      <c r="J94" s="605"/>
      <c r="K94" s="708" t="s">
        <v>185</v>
      </c>
      <c r="L94" s="122">
        <v>30</v>
      </c>
      <c r="M94" s="805"/>
      <c r="N94" s="311"/>
    </row>
    <row r="95" spans="1:18" s="3" customFormat="1" ht="15" customHeight="1" thickBot="1" x14ac:dyDescent="0.3">
      <c r="A95" s="646"/>
      <c r="B95" s="647"/>
      <c r="C95" s="323"/>
      <c r="D95" s="982"/>
      <c r="E95" s="244"/>
      <c r="F95" s="650"/>
      <c r="G95" s="280"/>
      <c r="H95" s="604"/>
      <c r="I95" s="167"/>
      <c r="J95" s="605"/>
      <c r="K95" s="629"/>
      <c r="L95" s="122"/>
      <c r="M95" s="65"/>
      <c r="N95" s="311"/>
    </row>
    <row r="96" spans="1:18" s="3" customFormat="1" ht="29.25" customHeight="1" x14ac:dyDescent="0.25">
      <c r="A96" s="646"/>
      <c r="B96" s="647"/>
      <c r="C96" s="323"/>
      <c r="D96" s="916" t="s">
        <v>143</v>
      </c>
      <c r="E96" s="244"/>
      <c r="F96" s="650"/>
      <c r="G96" s="280"/>
      <c r="H96" s="761"/>
      <c r="I96" s="761"/>
      <c r="J96" s="762"/>
      <c r="K96" s="784" t="s">
        <v>138</v>
      </c>
      <c r="L96" s="798">
        <v>40</v>
      </c>
      <c r="M96" s="786">
        <v>40</v>
      </c>
      <c r="N96" s="787">
        <v>40</v>
      </c>
    </row>
    <row r="97" spans="1:20" s="3" customFormat="1" ht="15.75" customHeight="1" x14ac:dyDescent="0.25">
      <c r="A97" s="646"/>
      <c r="B97" s="647"/>
      <c r="C97" s="323"/>
      <c r="D97" s="932"/>
      <c r="E97" s="244"/>
      <c r="F97" s="650"/>
      <c r="G97" s="280"/>
      <c r="H97" s="604"/>
      <c r="I97" s="167"/>
      <c r="J97" s="605"/>
      <c r="K97" s="739" t="s">
        <v>226</v>
      </c>
      <c r="L97" s="448">
        <v>3</v>
      </c>
      <c r="M97" s="454"/>
      <c r="N97" s="62"/>
    </row>
    <row r="98" spans="1:20" s="3" customFormat="1" ht="18" customHeight="1" x14ac:dyDescent="0.25">
      <c r="A98" s="646"/>
      <c r="B98" s="647"/>
      <c r="C98" s="323"/>
      <c r="D98" s="932"/>
      <c r="E98" s="244"/>
      <c r="F98" s="650"/>
      <c r="G98" s="280"/>
      <c r="H98" s="761"/>
      <c r="I98" s="761"/>
      <c r="J98" s="762"/>
      <c r="K98" s="957" t="s">
        <v>227</v>
      </c>
      <c r="L98" s="67">
        <v>20</v>
      </c>
      <c r="M98" s="462">
        <v>20</v>
      </c>
      <c r="N98" s="468">
        <v>20</v>
      </c>
    </row>
    <row r="99" spans="1:20" s="3" customFormat="1" ht="12" customHeight="1" thickBot="1" x14ac:dyDescent="0.3">
      <c r="A99" s="646"/>
      <c r="B99" s="647"/>
      <c r="C99" s="323"/>
      <c r="D99" s="917"/>
      <c r="E99" s="244"/>
      <c r="F99" s="650"/>
      <c r="G99" s="280"/>
      <c r="H99" s="604"/>
      <c r="I99" s="167"/>
      <c r="J99" s="605"/>
      <c r="K99" s="958"/>
      <c r="L99" s="802"/>
      <c r="M99" s="803"/>
      <c r="N99" s="804"/>
    </row>
    <row r="100" spans="1:20" s="3" customFormat="1" ht="17.25" customHeight="1" x14ac:dyDescent="0.25">
      <c r="A100" s="646"/>
      <c r="B100" s="647"/>
      <c r="C100" s="323"/>
      <c r="D100" s="932" t="s">
        <v>47</v>
      </c>
      <c r="E100" s="81"/>
      <c r="F100" s="650"/>
      <c r="G100" s="280"/>
      <c r="H100" s="761"/>
      <c r="I100" s="761"/>
      <c r="J100" s="762"/>
      <c r="K100" s="704" t="s">
        <v>185</v>
      </c>
      <c r="L100" s="261">
        <v>48</v>
      </c>
      <c r="M100" s="691">
        <v>56</v>
      </c>
      <c r="N100" s="315">
        <v>56</v>
      </c>
    </row>
    <row r="101" spans="1:20" s="3" customFormat="1" ht="27.75" customHeight="1" x14ac:dyDescent="0.25">
      <c r="A101" s="291"/>
      <c r="B101" s="647"/>
      <c r="C101" s="323"/>
      <c r="D101" s="932"/>
      <c r="E101" s="81"/>
      <c r="F101" s="650"/>
      <c r="G101" s="125"/>
      <c r="H101" s="604"/>
      <c r="I101" s="167"/>
      <c r="J101" s="605"/>
      <c r="K101" s="746" t="s">
        <v>228</v>
      </c>
      <c r="L101" s="262">
        <v>2</v>
      </c>
      <c r="M101" s="691"/>
      <c r="N101" s="315"/>
    </row>
    <row r="102" spans="1:20" s="3" customFormat="1" ht="27.75" customHeight="1" x14ac:dyDescent="0.25">
      <c r="A102" s="291"/>
      <c r="B102" s="647"/>
      <c r="C102" s="323"/>
      <c r="D102" s="644"/>
      <c r="E102" s="81"/>
      <c r="F102" s="650"/>
      <c r="G102" s="125"/>
      <c r="H102" s="604"/>
      <c r="I102" s="167"/>
      <c r="J102" s="605"/>
      <c r="K102" s="746" t="s">
        <v>229</v>
      </c>
      <c r="L102" s="262">
        <v>2</v>
      </c>
      <c r="M102" s="691"/>
      <c r="N102" s="315"/>
    </row>
    <row r="103" spans="1:20" s="3" customFormat="1" ht="27.75" customHeight="1" x14ac:dyDescent="0.25">
      <c r="A103" s="291"/>
      <c r="B103" s="647"/>
      <c r="C103" s="323"/>
      <c r="D103" s="644"/>
      <c r="E103" s="81"/>
      <c r="F103" s="650"/>
      <c r="G103" s="125"/>
      <c r="H103" s="604"/>
      <c r="I103" s="167"/>
      <c r="J103" s="605"/>
      <c r="K103" s="746" t="s">
        <v>230</v>
      </c>
      <c r="L103" s="262">
        <v>74</v>
      </c>
      <c r="M103" s="691"/>
      <c r="N103" s="315"/>
    </row>
    <row r="104" spans="1:20" s="26" customFormat="1" ht="44.25" customHeight="1" x14ac:dyDescent="0.25">
      <c r="A104" s="291"/>
      <c r="B104" s="647"/>
      <c r="C104" s="25"/>
      <c r="D104" s="128" t="s">
        <v>132</v>
      </c>
      <c r="E104" s="81"/>
      <c r="F104" s="650"/>
      <c r="G104" s="781"/>
      <c r="H104" s="142"/>
      <c r="I104" s="148"/>
      <c r="J104" s="278"/>
      <c r="K104" s="711" t="s">
        <v>186</v>
      </c>
      <c r="L104" s="67">
        <v>5</v>
      </c>
      <c r="M104" s="462">
        <v>5</v>
      </c>
      <c r="N104" s="468">
        <v>5</v>
      </c>
    </row>
    <row r="105" spans="1:20" s="26" customFormat="1" ht="17.25" customHeight="1" thickBot="1" x14ac:dyDescent="0.3">
      <c r="A105" s="292"/>
      <c r="B105" s="658"/>
      <c r="C105" s="188"/>
      <c r="D105" s="968" t="s">
        <v>33</v>
      </c>
      <c r="E105" s="929"/>
      <c r="F105" s="929"/>
      <c r="G105" s="969"/>
      <c r="H105" s="719">
        <f>SUM(H52:H104)-H89-H90</f>
        <v>6325.9000000000005</v>
      </c>
      <c r="I105" s="502">
        <f t="shared" ref="I105:J105" si="2">SUM(I52:I104)-I89-I90</f>
        <v>5727.2</v>
      </c>
      <c r="J105" s="271">
        <f t="shared" si="2"/>
        <v>5663.7000000000007</v>
      </c>
      <c r="K105" s="747"/>
      <c r="L105" s="247"/>
      <c r="M105" s="230"/>
      <c r="N105" s="312"/>
    </row>
    <row r="106" spans="1:20" s="27" customFormat="1" ht="47.25" customHeight="1" x14ac:dyDescent="0.25">
      <c r="A106" s="970" t="s">
        <v>14</v>
      </c>
      <c r="B106" s="972" t="s">
        <v>34</v>
      </c>
      <c r="C106" s="974" t="s">
        <v>34</v>
      </c>
      <c r="D106" s="976" t="s">
        <v>48</v>
      </c>
      <c r="E106" s="978" t="s">
        <v>114</v>
      </c>
      <c r="F106" s="980" t="s">
        <v>18</v>
      </c>
      <c r="G106" s="562" t="s">
        <v>21</v>
      </c>
      <c r="H106" s="136">
        <v>445.7</v>
      </c>
      <c r="I106" s="171">
        <v>445.7</v>
      </c>
      <c r="J106" s="352">
        <v>445.7</v>
      </c>
      <c r="K106" s="986" t="s">
        <v>101</v>
      </c>
      <c r="L106" s="470">
        <v>97</v>
      </c>
      <c r="M106" s="471">
        <v>97</v>
      </c>
      <c r="N106" s="472">
        <v>97</v>
      </c>
      <c r="O106" s="29"/>
    </row>
    <row r="107" spans="1:20" s="29" customFormat="1" ht="21.75" customHeight="1" thickBot="1" x14ac:dyDescent="0.3">
      <c r="A107" s="971"/>
      <c r="B107" s="973"/>
      <c r="C107" s="975"/>
      <c r="D107" s="977"/>
      <c r="E107" s="979"/>
      <c r="F107" s="981"/>
      <c r="G107" s="563" t="s">
        <v>25</v>
      </c>
      <c r="H107" s="208">
        <f>SUM(H106)</f>
        <v>445.7</v>
      </c>
      <c r="I107" s="170">
        <f>SUM(I106)</f>
        <v>445.7</v>
      </c>
      <c r="J107" s="215">
        <f>SUM(J106)</f>
        <v>445.7</v>
      </c>
      <c r="K107" s="987"/>
      <c r="L107" s="226"/>
      <c r="M107" s="473"/>
      <c r="N107" s="379"/>
    </row>
    <row r="108" spans="1:20" s="2" customFormat="1" ht="42" customHeight="1" x14ac:dyDescent="0.25">
      <c r="A108" s="293" t="s">
        <v>14</v>
      </c>
      <c r="B108" s="30" t="s">
        <v>34</v>
      </c>
      <c r="C108" s="116" t="s">
        <v>37</v>
      </c>
      <c r="D108" s="988" t="s">
        <v>49</v>
      </c>
      <c r="E108" s="186"/>
      <c r="F108" s="68" t="s">
        <v>18</v>
      </c>
      <c r="G108" s="562" t="s">
        <v>21</v>
      </c>
      <c r="H108" s="305">
        <v>646.20000000000005</v>
      </c>
      <c r="I108" s="318">
        <f>786.6-123.4</f>
        <v>663.2</v>
      </c>
      <c r="J108" s="331">
        <f>786.6-123.4</f>
        <v>663.2</v>
      </c>
      <c r="K108" s="651"/>
      <c r="L108" s="435"/>
      <c r="M108" s="235"/>
      <c r="N108" s="69"/>
    </row>
    <row r="109" spans="1:20" s="2" customFormat="1" ht="52.5" customHeight="1" x14ac:dyDescent="0.25">
      <c r="A109" s="294"/>
      <c r="B109" s="32"/>
      <c r="C109" s="317"/>
      <c r="D109" s="989"/>
      <c r="E109" s="653"/>
      <c r="F109" s="38"/>
      <c r="G109" s="565"/>
      <c r="H109" s="33"/>
      <c r="I109" s="168"/>
      <c r="J109" s="204"/>
      <c r="K109" s="704"/>
      <c r="L109" s="191"/>
      <c r="M109" s="691"/>
      <c r="N109" s="315"/>
    </row>
    <row r="110" spans="1:20" s="2" customFormat="1" ht="68.25" customHeight="1" x14ac:dyDescent="0.25">
      <c r="A110" s="294"/>
      <c r="B110" s="32"/>
      <c r="C110" s="317"/>
      <c r="D110" s="15" t="s">
        <v>92</v>
      </c>
      <c r="E110" s="316"/>
      <c r="F110" s="38"/>
      <c r="G110" s="478"/>
      <c r="H110" s="194"/>
      <c r="I110" s="196"/>
      <c r="J110" s="343"/>
      <c r="K110" s="652" t="s">
        <v>206</v>
      </c>
      <c r="L110" s="451" t="s">
        <v>126</v>
      </c>
      <c r="M110" s="399">
        <v>13</v>
      </c>
      <c r="N110" s="433">
        <v>13</v>
      </c>
      <c r="O110" s="520"/>
      <c r="R110" s="3"/>
    </row>
    <row r="111" spans="1:20" s="2" customFormat="1" ht="62.25" customHeight="1" x14ac:dyDescent="0.25">
      <c r="A111" s="294"/>
      <c r="B111" s="32"/>
      <c r="C111" s="317"/>
      <c r="D111" s="15" t="s">
        <v>93</v>
      </c>
      <c r="E111" s="221" t="s">
        <v>117</v>
      </c>
      <c r="F111" s="38"/>
      <c r="G111" s="478"/>
      <c r="H111" s="194"/>
      <c r="I111" s="196"/>
      <c r="J111" s="343"/>
      <c r="K111" s="748" t="s">
        <v>187</v>
      </c>
      <c r="L111" s="727">
        <v>20</v>
      </c>
      <c r="M111" s="474">
        <v>20</v>
      </c>
      <c r="N111" s="475">
        <v>20</v>
      </c>
      <c r="T111" s="3"/>
    </row>
    <row r="112" spans="1:20" s="2" customFormat="1" ht="39.75" customHeight="1" x14ac:dyDescent="0.25">
      <c r="A112" s="294"/>
      <c r="B112" s="32"/>
      <c r="C112" s="317"/>
      <c r="D112" s="1039" t="s">
        <v>94</v>
      </c>
      <c r="E112" s="319"/>
      <c r="F112" s="38"/>
      <c r="G112" s="561"/>
      <c r="H112" s="615"/>
      <c r="I112" s="439"/>
      <c r="J112" s="517"/>
      <c r="K112" s="749" t="s">
        <v>205</v>
      </c>
      <c r="L112" s="395">
        <v>34</v>
      </c>
      <c r="M112" s="479">
        <v>34</v>
      </c>
      <c r="N112" s="480">
        <v>34</v>
      </c>
      <c r="O112" s="520"/>
      <c r="P112" s="3"/>
    </row>
    <row r="113" spans="1:20" s="2" customFormat="1" ht="41.25" customHeight="1" x14ac:dyDescent="0.25">
      <c r="A113" s="294"/>
      <c r="B113" s="32"/>
      <c r="C113" s="317"/>
      <c r="D113" s="1040"/>
      <c r="E113" s="674"/>
      <c r="F113" s="38"/>
      <c r="G113" s="561"/>
      <c r="H113" s="615"/>
      <c r="I113" s="439"/>
      <c r="J113" s="517"/>
      <c r="K113" s="750" t="s">
        <v>246</v>
      </c>
      <c r="L113" s="665"/>
      <c r="M113" s="476">
        <v>35</v>
      </c>
      <c r="N113" s="477">
        <v>35</v>
      </c>
      <c r="O113" s="520"/>
      <c r="P113" s="3"/>
    </row>
    <row r="114" spans="1:20" s="2" customFormat="1" ht="56.25" customHeight="1" x14ac:dyDescent="0.25">
      <c r="A114" s="294"/>
      <c r="B114" s="32"/>
      <c r="C114" s="317"/>
      <c r="D114" s="24" t="s">
        <v>95</v>
      </c>
      <c r="E114" s="355" t="s">
        <v>109</v>
      </c>
      <c r="F114" s="38"/>
      <c r="G114" s="561"/>
      <c r="H114" s="615"/>
      <c r="I114" s="439"/>
      <c r="J114" s="517"/>
      <c r="K114" s="751" t="s">
        <v>188</v>
      </c>
      <c r="L114" s="665">
        <v>120</v>
      </c>
      <c r="M114" s="476">
        <v>120</v>
      </c>
      <c r="N114" s="477">
        <v>120</v>
      </c>
      <c r="O114" s="3"/>
    </row>
    <row r="115" spans="1:20" s="2" customFormat="1" ht="78.75" customHeight="1" x14ac:dyDescent="0.25">
      <c r="A115" s="294"/>
      <c r="B115" s="32"/>
      <c r="C115" s="317"/>
      <c r="D115" s="34" t="s">
        <v>106</v>
      </c>
      <c r="E115" s="654" t="s">
        <v>108</v>
      </c>
      <c r="F115" s="38"/>
      <c r="G115" s="478"/>
      <c r="H115" s="194"/>
      <c r="I115" s="196"/>
      <c r="J115" s="343"/>
      <c r="K115" s="752" t="s">
        <v>189</v>
      </c>
      <c r="L115" s="395">
        <v>150</v>
      </c>
      <c r="M115" s="479">
        <v>150</v>
      </c>
      <c r="N115" s="480">
        <v>150</v>
      </c>
      <c r="O115" s="3"/>
      <c r="S115" s="3"/>
    </row>
    <row r="116" spans="1:20" s="2" customFormat="1" ht="50.25" customHeight="1" x14ac:dyDescent="0.25">
      <c r="A116" s="646"/>
      <c r="B116" s="647"/>
      <c r="C116" s="660"/>
      <c r="D116" s="35" t="s">
        <v>105</v>
      </c>
      <c r="E116" s="83" t="s">
        <v>115</v>
      </c>
      <c r="F116" s="643"/>
      <c r="G116" s="478"/>
      <c r="H116" s="194"/>
      <c r="I116" s="196"/>
      <c r="J116" s="343"/>
      <c r="K116" s="752" t="s">
        <v>190</v>
      </c>
      <c r="L116" s="728">
        <v>1</v>
      </c>
      <c r="M116" s="479">
        <v>1</v>
      </c>
      <c r="N116" s="480">
        <v>1</v>
      </c>
    </row>
    <row r="117" spans="1:20" s="2" customFormat="1" ht="38.25" customHeight="1" x14ac:dyDescent="0.25">
      <c r="A117" s="646"/>
      <c r="B117" s="647"/>
      <c r="C117" s="660"/>
      <c r="D117" s="990" t="s">
        <v>50</v>
      </c>
      <c r="E117" s="319" t="s">
        <v>110</v>
      </c>
      <c r="F117" s="643"/>
      <c r="G117" s="478"/>
      <c r="H117" s="194"/>
      <c r="I117" s="196"/>
      <c r="J117" s="343"/>
      <c r="K117" s="992" t="s">
        <v>191</v>
      </c>
      <c r="L117" s="729">
        <v>20</v>
      </c>
      <c r="M117" s="481">
        <v>20</v>
      </c>
      <c r="N117" s="482">
        <v>20</v>
      </c>
    </row>
    <row r="118" spans="1:20" s="2" customFormat="1" ht="19.5" customHeight="1" thickBot="1" x14ac:dyDescent="0.3">
      <c r="A118" s="656"/>
      <c r="B118" s="658"/>
      <c r="C118" s="661"/>
      <c r="D118" s="991"/>
      <c r="E118" s="676"/>
      <c r="F118" s="675"/>
      <c r="G118" s="225" t="s">
        <v>25</v>
      </c>
      <c r="H118" s="18">
        <f>SUM(H108:H117)</f>
        <v>646.20000000000005</v>
      </c>
      <c r="I118" s="153">
        <f t="shared" ref="I118:J118" si="3">SUM(I108:I117)</f>
        <v>663.2</v>
      </c>
      <c r="J118" s="145">
        <f t="shared" si="3"/>
        <v>663.2</v>
      </c>
      <c r="K118" s="984"/>
      <c r="L118" s="730"/>
      <c r="M118" s="483"/>
      <c r="N118" s="484"/>
    </row>
    <row r="119" spans="1:20" s="2" customFormat="1" ht="15.75" customHeight="1" x14ac:dyDescent="0.25">
      <c r="A119" s="293" t="s">
        <v>14</v>
      </c>
      <c r="B119" s="30" t="s">
        <v>34</v>
      </c>
      <c r="C119" s="116" t="s">
        <v>39</v>
      </c>
      <c r="D119" s="993" t="s">
        <v>51</v>
      </c>
      <c r="E119" s="995" t="s">
        <v>111</v>
      </c>
      <c r="F119" s="68" t="s">
        <v>18</v>
      </c>
      <c r="G119" s="564" t="s">
        <v>21</v>
      </c>
      <c r="H119" s="232">
        <v>93.4</v>
      </c>
      <c r="I119" s="487">
        <f>128.4-35</f>
        <v>93.4</v>
      </c>
      <c r="J119" s="808">
        <f>128.4-35</f>
        <v>93.4</v>
      </c>
      <c r="K119" s="753"/>
      <c r="L119" s="310"/>
      <c r="M119" s="677"/>
      <c r="N119" s="382"/>
    </row>
    <row r="120" spans="1:20" s="2" customFormat="1" ht="15.75" customHeight="1" x14ac:dyDescent="0.25">
      <c r="A120" s="294"/>
      <c r="B120" s="32"/>
      <c r="C120" s="666"/>
      <c r="D120" s="994"/>
      <c r="E120" s="996"/>
      <c r="F120" s="38"/>
      <c r="G120" s="568" t="s">
        <v>36</v>
      </c>
      <c r="H120" s="809">
        <v>241.9</v>
      </c>
      <c r="I120" s="810">
        <v>241.9</v>
      </c>
      <c r="J120" s="811">
        <v>241.9</v>
      </c>
      <c r="K120" s="708"/>
      <c r="L120" s="122"/>
      <c r="M120" s="313"/>
      <c r="N120" s="376"/>
    </row>
    <row r="121" spans="1:20" s="2" customFormat="1" ht="67.5" customHeight="1" x14ac:dyDescent="0.25">
      <c r="A121" s="294"/>
      <c r="B121" s="32"/>
      <c r="C121" s="666"/>
      <c r="D121" s="37" t="s">
        <v>52</v>
      </c>
      <c r="E121" s="996"/>
      <c r="F121" s="38"/>
      <c r="G121" s="565"/>
      <c r="H121" s="91"/>
      <c r="I121" s="806"/>
      <c r="J121" s="807"/>
      <c r="K121" s="701" t="s">
        <v>231</v>
      </c>
      <c r="L121" s="491">
        <v>19</v>
      </c>
      <c r="M121" s="198">
        <v>19</v>
      </c>
      <c r="N121" s="388">
        <v>19</v>
      </c>
      <c r="O121" s="608"/>
      <c r="Q121" s="3"/>
      <c r="R121" s="3"/>
      <c r="S121" s="3"/>
    </row>
    <row r="122" spans="1:20" s="2" customFormat="1" ht="15.75" customHeight="1" x14ac:dyDescent="0.25">
      <c r="A122" s="903"/>
      <c r="B122" s="904"/>
      <c r="C122" s="660"/>
      <c r="D122" s="1039" t="s">
        <v>53</v>
      </c>
      <c r="E122" s="996"/>
      <c r="F122" s="673"/>
      <c r="G122" s="565"/>
      <c r="H122" s="91"/>
      <c r="I122" s="169"/>
      <c r="J122" s="330"/>
      <c r="K122" s="985" t="s">
        <v>232</v>
      </c>
      <c r="L122" s="521" t="s">
        <v>233</v>
      </c>
      <c r="M122" s="522" t="s">
        <v>233</v>
      </c>
      <c r="N122" s="482">
        <v>11</v>
      </c>
    </row>
    <row r="123" spans="1:20" s="2" customFormat="1" ht="15.75" customHeight="1" x14ac:dyDescent="0.25">
      <c r="A123" s="903"/>
      <c r="B123" s="904"/>
      <c r="C123" s="660"/>
      <c r="D123" s="1057"/>
      <c r="E123" s="106"/>
      <c r="F123" s="673"/>
      <c r="G123" s="321"/>
      <c r="H123" s="10"/>
      <c r="I123" s="148"/>
      <c r="J123" s="278"/>
      <c r="K123" s="985"/>
      <c r="L123" s="497"/>
      <c r="M123" s="14"/>
      <c r="N123" s="485"/>
    </row>
    <row r="124" spans="1:20" s="2" customFormat="1" ht="16.5" customHeight="1" thickBot="1" x14ac:dyDescent="0.3">
      <c r="A124" s="656"/>
      <c r="B124" s="658"/>
      <c r="C124" s="661"/>
      <c r="D124" s="1058"/>
      <c r="E124" s="676"/>
      <c r="F124" s="688"/>
      <c r="G124" s="563" t="s">
        <v>25</v>
      </c>
      <c r="H124" s="28">
        <f>SUM(H119:H123)</f>
        <v>335.3</v>
      </c>
      <c r="I124" s="170">
        <f t="shared" ref="I124:J124" si="4">SUM(I119:I123)</f>
        <v>335.3</v>
      </c>
      <c r="J124" s="161">
        <f t="shared" si="4"/>
        <v>335.3</v>
      </c>
      <c r="K124" s="754"/>
      <c r="L124" s="498"/>
      <c r="M124" s="489"/>
      <c r="N124" s="488"/>
    </row>
    <row r="125" spans="1:20" s="2" customFormat="1" ht="25.5" customHeight="1" x14ac:dyDescent="0.25">
      <c r="A125" s="920" t="s">
        <v>14</v>
      </c>
      <c r="B125" s="922" t="s">
        <v>34</v>
      </c>
      <c r="C125" s="659" t="s">
        <v>40</v>
      </c>
      <c r="D125" s="916" t="s">
        <v>54</v>
      </c>
      <c r="E125" s="435"/>
      <c r="F125" s="540" t="s">
        <v>55</v>
      </c>
      <c r="G125" s="564" t="s">
        <v>21</v>
      </c>
      <c r="H125" s="286">
        <v>90</v>
      </c>
      <c r="I125" s="356">
        <v>90</v>
      </c>
      <c r="J125" s="720">
        <v>90</v>
      </c>
      <c r="K125" s="755" t="s">
        <v>56</v>
      </c>
      <c r="L125" s="362">
        <v>22</v>
      </c>
      <c r="M125" s="532">
        <v>22</v>
      </c>
      <c r="N125" s="533">
        <v>22</v>
      </c>
      <c r="T125" s="3"/>
    </row>
    <row r="126" spans="1:20" s="2" customFormat="1" ht="42.75" customHeight="1" x14ac:dyDescent="0.25">
      <c r="A126" s="903"/>
      <c r="B126" s="904"/>
      <c r="C126" s="660"/>
      <c r="D126" s="932"/>
      <c r="E126" s="664"/>
      <c r="F126" s="541"/>
      <c r="G126" s="566" t="s">
        <v>36</v>
      </c>
      <c r="H126" s="17">
        <v>110</v>
      </c>
      <c r="I126" s="201">
        <v>110</v>
      </c>
      <c r="J126" s="277">
        <v>110</v>
      </c>
      <c r="K126" s="756" t="s">
        <v>102</v>
      </c>
      <c r="L126" s="534">
        <v>10</v>
      </c>
      <c r="M126" s="535">
        <v>10</v>
      </c>
      <c r="N126" s="536">
        <v>10</v>
      </c>
    </row>
    <row r="127" spans="1:20" s="2" customFormat="1" ht="15" customHeight="1" x14ac:dyDescent="0.25">
      <c r="A127" s="903"/>
      <c r="B127" s="904"/>
      <c r="C127" s="660"/>
      <c r="D127" s="932"/>
      <c r="E127" s="664"/>
      <c r="F127" s="541"/>
      <c r="G127" s="567"/>
      <c r="H127" s="10"/>
      <c r="I127" s="148"/>
      <c r="J127" s="278"/>
      <c r="K127" s="983" t="s">
        <v>136</v>
      </c>
      <c r="L127" s="539">
        <v>30</v>
      </c>
      <c r="M127" s="537">
        <v>30</v>
      </c>
      <c r="N127" s="538">
        <v>30</v>
      </c>
    </row>
    <row r="128" spans="1:20" s="2" customFormat="1" ht="16.5" customHeight="1" thickBot="1" x14ac:dyDescent="0.3">
      <c r="A128" s="646"/>
      <c r="B128" s="647"/>
      <c r="C128" s="660"/>
      <c r="D128" s="917"/>
      <c r="E128" s="664"/>
      <c r="F128" s="541"/>
      <c r="G128" s="569" t="s">
        <v>25</v>
      </c>
      <c r="H128" s="18">
        <f>SUM(H125:H127)</f>
        <v>200</v>
      </c>
      <c r="I128" s="153">
        <f>SUM(I125:I127)</f>
        <v>200</v>
      </c>
      <c r="J128" s="233">
        <f>SUM(J125:J127)</f>
        <v>200</v>
      </c>
      <c r="K128" s="984"/>
      <c r="L128" s="542"/>
      <c r="M128" s="543"/>
      <c r="N128" s="544"/>
    </row>
    <row r="129" spans="1:18" s="2" customFormat="1" ht="18.75" customHeight="1" x14ac:dyDescent="0.25">
      <c r="A129" s="655" t="s">
        <v>14</v>
      </c>
      <c r="B129" s="657" t="s">
        <v>34</v>
      </c>
      <c r="C129" s="659" t="s">
        <v>57</v>
      </c>
      <c r="D129" s="976" t="s">
        <v>107</v>
      </c>
      <c r="E129" s="22"/>
      <c r="F129" s="1013">
        <v>3</v>
      </c>
      <c r="G129" s="564" t="s">
        <v>21</v>
      </c>
      <c r="H129" s="306">
        <v>5</v>
      </c>
      <c r="I129" s="307">
        <v>5</v>
      </c>
      <c r="J129" s="721">
        <v>5</v>
      </c>
      <c r="K129" s="862" t="s">
        <v>243</v>
      </c>
      <c r="L129" s="493">
        <v>2</v>
      </c>
      <c r="M129" s="449">
        <v>2</v>
      </c>
      <c r="N129" s="383">
        <v>2</v>
      </c>
    </row>
    <row r="130" spans="1:18" s="2" customFormat="1" ht="16.5" customHeight="1" thickBot="1" x14ac:dyDescent="0.3">
      <c r="A130" s="646"/>
      <c r="B130" s="647"/>
      <c r="C130" s="660"/>
      <c r="D130" s="1012"/>
      <c r="E130" s="107"/>
      <c r="F130" s="1014"/>
      <c r="G130" s="570" t="s">
        <v>25</v>
      </c>
      <c r="H130" s="11">
        <f>H129</f>
        <v>5</v>
      </c>
      <c r="I130" s="149">
        <f>I129</f>
        <v>5</v>
      </c>
      <c r="J130" s="234">
        <f>J129</f>
        <v>5</v>
      </c>
      <c r="K130" s="926"/>
      <c r="L130" s="405"/>
      <c r="M130" s="434"/>
      <c r="N130" s="378"/>
    </row>
    <row r="131" spans="1:18" s="2" customFormat="1" ht="16.5" customHeight="1" x14ac:dyDescent="0.25">
      <c r="A131" s="997" t="s">
        <v>14</v>
      </c>
      <c r="B131" s="999" t="s">
        <v>34</v>
      </c>
      <c r="C131" s="1001" t="s">
        <v>58</v>
      </c>
      <c r="D131" s="1004" t="s">
        <v>121</v>
      </c>
      <c r="E131" s="1007"/>
      <c r="F131" s="1010">
        <v>3</v>
      </c>
      <c r="G131" s="285" t="s">
        <v>19</v>
      </c>
      <c r="H131" s="31">
        <v>127.7</v>
      </c>
      <c r="I131" s="179">
        <v>40.6</v>
      </c>
      <c r="J131" s="211"/>
      <c r="K131" s="753" t="s">
        <v>120</v>
      </c>
      <c r="L131" s="499">
        <v>350</v>
      </c>
      <c r="M131" s="677">
        <v>350</v>
      </c>
      <c r="N131" s="382"/>
    </row>
    <row r="132" spans="1:18" s="2" customFormat="1" ht="16.5" customHeight="1" x14ac:dyDescent="0.25">
      <c r="A132" s="959"/>
      <c r="B132" s="960"/>
      <c r="C132" s="1002"/>
      <c r="D132" s="1005"/>
      <c r="E132" s="1008"/>
      <c r="F132" s="910"/>
      <c r="G132" s="187" t="s">
        <v>151</v>
      </c>
      <c r="H132" s="93">
        <v>287.2</v>
      </c>
      <c r="I132" s="263">
        <v>91.4</v>
      </c>
      <c r="J132" s="326"/>
      <c r="K132" s="708"/>
      <c r="L132" s="406"/>
      <c r="M132" s="313"/>
      <c r="N132" s="376"/>
    </row>
    <row r="133" spans="1:18" s="2" customFormat="1" ht="15" customHeight="1" thickBot="1" x14ac:dyDescent="0.3">
      <c r="A133" s="998"/>
      <c r="B133" s="1000"/>
      <c r="C133" s="1003"/>
      <c r="D133" s="1006"/>
      <c r="E133" s="1009"/>
      <c r="F133" s="1011"/>
      <c r="G133" s="225" t="s">
        <v>25</v>
      </c>
      <c r="H133" s="18">
        <f>SUM(H131:H132)</f>
        <v>414.9</v>
      </c>
      <c r="I133" s="153">
        <f>SUM(I131:I132)</f>
        <v>132</v>
      </c>
      <c r="J133" s="214"/>
      <c r="K133" s="709"/>
      <c r="L133" s="500"/>
      <c r="M133" s="494"/>
      <c r="N133" s="503"/>
    </row>
    <row r="134" spans="1:18" s="2" customFormat="1" ht="18.75" customHeight="1" x14ac:dyDescent="0.25">
      <c r="A134" s="997" t="s">
        <v>14</v>
      </c>
      <c r="B134" s="999" t="s">
        <v>34</v>
      </c>
      <c r="C134" s="1001" t="s">
        <v>90</v>
      </c>
      <c r="D134" s="1017" t="s">
        <v>155</v>
      </c>
      <c r="E134" s="1007"/>
      <c r="F134" s="1010">
        <v>3</v>
      </c>
      <c r="G134" s="265" t="s">
        <v>21</v>
      </c>
      <c r="H134" s="199">
        <v>39.5</v>
      </c>
      <c r="I134" s="200">
        <v>7.3</v>
      </c>
      <c r="J134" s="205"/>
      <c r="K134" s="1015" t="s">
        <v>196</v>
      </c>
      <c r="L134" s="495">
        <v>1</v>
      </c>
      <c r="M134" s="417"/>
      <c r="N134" s="382"/>
    </row>
    <row r="135" spans="1:18" s="2" customFormat="1" ht="41.25" customHeight="1" x14ac:dyDescent="0.25">
      <c r="A135" s="959"/>
      <c r="B135" s="960"/>
      <c r="C135" s="1002"/>
      <c r="D135" s="861"/>
      <c r="E135" s="1008"/>
      <c r="F135" s="910"/>
      <c r="G135" s="9" t="s">
        <v>151</v>
      </c>
      <c r="H135" s="92">
        <v>223.6</v>
      </c>
      <c r="I135" s="177">
        <v>41.5</v>
      </c>
      <c r="J135" s="217"/>
      <c r="K135" s="1016"/>
      <c r="L135" s="501"/>
      <c r="M135" s="397"/>
      <c r="N135" s="386"/>
    </row>
    <row r="136" spans="1:18" s="2" customFormat="1" ht="43.5" customHeight="1" x14ac:dyDescent="0.25">
      <c r="A136" s="959"/>
      <c r="B136" s="960"/>
      <c r="C136" s="1002"/>
      <c r="D136" s="861"/>
      <c r="E136" s="1008"/>
      <c r="F136" s="910"/>
      <c r="G136" s="321"/>
      <c r="H136" s="79"/>
      <c r="I136" s="176"/>
      <c r="J136" s="287"/>
      <c r="K136" s="757" t="s">
        <v>207</v>
      </c>
      <c r="L136" s="496">
        <v>340</v>
      </c>
      <c r="M136" s="73"/>
      <c r="N136" s="504"/>
      <c r="R136" s="3"/>
    </row>
    <row r="137" spans="1:18" s="2" customFormat="1" ht="15.75" customHeight="1" thickBot="1" x14ac:dyDescent="0.3">
      <c r="A137" s="959"/>
      <c r="B137" s="960"/>
      <c r="C137" s="1002"/>
      <c r="D137" s="1005"/>
      <c r="E137" s="1008"/>
      <c r="F137" s="910"/>
      <c r="G137" s="225" t="s">
        <v>25</v>
      </c>
      <c r="H137" s="242">
        <f>SUM(H134:H136)</f>
        <v>263.10000000000002</v>
      </c>
      <c r="I137" s="336">
        <f t="shared" ref="I137" si="5">SUM(I134:I136)</f>
        <v>48.8</v>
      </c>
      <c r="J137" s="334"/>
      <c r="K137" s="711" t="s">
        <v>195</v>
      </c>
      <c r="L137" s="247"/>
      <c r="M137" s="505">
        <v>1</v>
      </c>
      <c r="N137" s="380"/>
    </row>
    <row r="138" spans="1:18" s="2" customFormat="1" ht="21.75" customHeight="1" x14ac:dyDescent="0.25">
      <c r="A138" s="997" t="s">
        <v>14</v>
      </c>
      <c r="B138" s="999" t="s">
        <v>34</v>
      </c>
      <c r="C138" s="1001" t="s">
        <v>91</v>
      </c>
      <c r="D138" s="1004" t="s">
        <v>144</v>
      </c>
      <c r="E138" s="1007"/>
      <c r="F138" s="1010">
        <v>5</v>
      </c>
      <c r="G138" s="571" t="s">
        <v>21</v>
      </c>
      <c r="H138" s="113">
        <f>137.3-50</f>
        <v>87.300000000000011</v>
      </c>
      <c r="I138" s="173">
        <v>96.9</v>
      </c>
      <c r="J138" s="114">
        <v>104.4</v>
      </c>
      <c r="K138" s="758" t="s">
        <v>133</v>
      </c>
      <c r="L138" s="495">
        <v>12</v>
      </c>
      <c r="M138" s="577">
        <v>17</v>
      </c>
      <c r="N138" s="578">
        <v>17</v>
      </c>
    </row>
    <row r="139" spans="1:18" s="2" customFormat="1" ht="26.25" customHeight="1" x14ac:dyDescent="0.25">
      <c r="A139" s="959"/>
      <c r="B139" s="960"/>
      <c r="C139" s="1002"/>
      <c r="D139" s="1005"/>
      <c r="E139" s="1008"/>
      <c r="F139" s="910"/>
      <c r="G139" s="572" t="s">
        <v>148</v>
      </c>
      <c r="H139" s="46">
        <v>50</v>
      </c>
      <c r="I139" s="180"/>
      <c r="J139" s="212"/>
      <c r="K139" s="759"/>
      <c r="L139" s="404"/>
      <c r="M139" s="506"/>
      <c r="N139" s="377"/>
      <c r="O139" s="608"/>
      <c r="R139" s="3"/>
    </row>
    <row r="140" spans="1:18" s="2" customFormat="1" ht="20.25" customHeight="1" thickBot="1" x14ac:dyDescent="0.3">
      <c r="A140" s="959"/>
      <c r="B140" s="960"/>
      <c r="C140" s="1002"/>
      <c r="D140" s="1005"/>
      <c r="E140" s="1008"/>
      <c r="F140" s="910"/>
      <c r="G140" s="573" t="s">
        <v>25</v>
      </c>
      <c r="H140" s="28">
        <f>SUM(H138:H139)</f>
        <v>137.30000000000001</v>
      </c>
      <c r="I140" s="170">
        <f>SUM(I138:I139)</f>
        <v>96.9</v>
      </c>
      <c r="J140" s="332">
        <f>SUM(J138:J139)</f>
        <v>104.4</v>
      </c>
      <c r="K140" s="760"/>
      <c r="L140" s="247"/>
      <c r="M140" s="322"/>
      <c r="N140" s="380"/>
    </row>
    <row r="141" spans="1:18" s="2" customFormat="1" ht="16.5" customHeight="1" thickBot="1" x14ac:dyDescent="0.3">
      <c r="A141" s="289" t="s">
        <v>14</v>
      </c>
      <c r="B141" s="5" t="s">
        <v>34</v>
      </c>
      <c r="C141" s="1024" t="s">
        <v>41</v>
      </c>
      <c r="D141" s="1024"/>
      <c r="E141" s="1024"/>
      <c r="F141" s="1024"/>
      <c r="G141" s="1024"/>
      <c r="H141" s="41">
        <f>H130+H128+H124+H118+H107+H105+H133+H137+H140</f>
        <v>8773.4</v>
      </c>
      <c r="I141" s="156">
        <f>I130+I128+I124+I118+I107+I105+I133+I137+I140</f>
        <v>7654.0999999999995</v>
      </c>
      <c r="J141" s="335">
        <f>J130+J128+J124+J118+J107+J105+J133+J137+J140</f>
        <v>7417.3</v>
      </c>
      <c r="K141" s="954"/>
      <c r="L141" s="955"/>
      <c r="M141" s="955"/>
      <c r="N141" s="956"/>
      <c r="Q141" s="3"/>
    </row>
    <row r="142" spans="1:18" s="2" customFormat="1" ht="14.25" customHeight="1" thickBot="1" x14ac:dyDescent="0.3">
      <c r="A142" s="290" t="s">
        <v>14</v>
      </c>
      <c r="B142" s="5" t="s">
        <v>37</v>
      </c>
      <c r="C142" s="1031" t="s">
        <v>61</v>
      </c>
      <c r="D142" s="1031"/>
      <c r="E142" s="1031"/>
      <c r="F142" s="1031"/>
      <c r="G142" s="1031"/>
      <c r="H142" s="1031"/>
      <c r="I142" s="1031"/>
      <c r="J142" s="1031"/>
      <c r="K142" s="1031"/>
      <c r="L142" s="1031"/>
      <c r="M142" s="1031"/>
      <c r="N142" s="1032"/>
    </row>
    <row r="143" spans="1:18" s="3" customFormat="1" ht="54.75" customHeight="1" x14ac:dyDescent="0.25">
      <c r="A143" s="655" t="s">
        <v>14</v>
      </c>
      <c r="B143" s="657" t="s">
        <v>37</v>
      </c>
      <c r="C143" s="284" t="s">
        <v>14</v>
      </c>
      <c r="D143" s="99" t="s">
        <v>62</v>
      </c>
      <c r="E143" s="82"/>
      <c r="F143" s="102"/>
      <c r="G143" s="308"/>
      <c r="H143" s="112"/>
      <c r="I143" s="175"/>
      <c r="J143" s="174"/>
      <c r="K143" s="126"/>
      <c r="L143" s="514"/>
      <c r="M143" s="514"/>
      <c r="N143" s="238"/>
    </row>
    <row r="144" spans="1:18" s="29" customFormat="1" ht="21.75" customHeight="1" x14ac:dyDescent="0.25">
      <c r="A144" s="295"/>
      <c r="B144" s="103"/>
      <c r="C144" s="104"/>
      <c r="D144" s="1029" t="s">
        <v>119</v>
      </c>
      <c r="E144" s="309" t="s">
        <v>63</v>
      </c>
      <c r="F144" s="249">
        <v>1</v>
      </c>
      <c r="G144" s="683" t="s">
        <v>21</v>
      </c>
      <c r="H144" s="685">
        <v>110</v>
      </c>
      <c r="I144" s="681"/>
      <c r="J144" s="687"/>
      <c r="K144" s="639" t="s">
        <v>236</v>
      </c>
      <c r="L144" s="515">
        <v>2</v>
      </c>
      <c r="M144" s="527"/>
      <c r="N144" s="526"/>
    </row>
    <row r="145" spans="1:19" s="29" customFormat="1" ht="21.75" customHeight="1" x14ac:dyDescent="0.25">
      <c r="A145" s="295"/>
      <c r="B145" s="105"/>
      <c r="C145" s="104"/>
      <c r="D145" s="1030"/>
      <c r="E145" s="320"/>
      <c r="F145" s="190"/>
      <c r="G145" s="623" t="s">
        <v>148</v>
      </c>
      <c r="H145" s="272">
        <v>190</v>
      </c>
      <c r="I145" s="447"/>
      <c r="J145" s="823"/>
      <c r="K145" s="248"/>
      <c r="L145" s="516"/>
      <c r="M145" s="528"/>
      <c r="N145" s="384"/>
    </row>
    <row r="146" spans="1:19" s="3" customFormat="1" ht="17.25" customHeight="1" x14ac:dyDescent="0.25">
      <c r="A146" s="646"/>
      <c r="B146" s="647"/>
      <c r="C146" s="133"/>
      <c r="D146" s="927" t="s">
        <v>204</v>
      </c>
      <c r="E146" s="367" t="s">
        <v>63</v>
      </c>
      <c r="F146" s="369">
        <v>5</v>
      </c>
      <c r="G146" s="547" t="s">
        <v>21</v>
      </c>
      <c r="H146" s="619">
        <v>559.29999999999995</v>
      </c>
      <c r="I146" s="620">
        <v>500</v>
      </c>
      <c r="J146" s="617">
        <v>500</v>
      </c>
      <c r="K146" s="825" t="s">
        <v>59</v>
      </c>
      <c r="L146" s="372"/>
      <c r="M146" s="365"/>
      <c r="N146" s="241"/>
      <c r="O146" s="812"/>
      <c r="P146" s="812"/>
      <c r="Q146" s="812"/>
    </row>
    <row r="147" spans="1:19" s="3" customFormat="1" ht="17.25" customHeight="1" x14ac:dyDescent="0.25">
      <c r="A147" s="646"/>
      <c r="B147" s="647"/>
      <c r="C147" s="133"/>
      <c r="D147" s="932"/>
      <c r="E147" s="368"/>
      <c r="F147" s="370"/>
      <c r="G147" s="547" t="s">
        <v>148</v>
      </c>
      <c r="H147" s="619">
        <v>110.1</v>
      </c>
      <c r="I147" s="620"/>
      <c r="J147" s="617"/>
      <c r="K147" s="219" t="s">
        <v>165</v>
      </c>
      <c r="L147" s="250">
        <v>100</v>
      </c>
      <c r="M147" s="250"/>
      <c r="N147" s="184"/>
      <c r="O147" s="812"/>
      <c r="P147" s="812"/>
      <c r="Q147" s="812"/>
    </row>
    <row r="148" spans="1:19" s="3" customFormat="1" ht="17.25" customHeight="1" x14ac:dyDescent="0.25">
      <c r="A148" s="646"/>
      <c r="B148" s="647"/>
      <c r="C148" s="133"/>
      <c r="D148" s="1033"/>
      <c r="E148" s="368"/>
      <c r="F148" s="370"/>
      <c r="G148" s="560" t="s">
        <v>151</v>
      </c>
      <c r="H148" s="813">
        <v>506.8</v>
      </c>
      <c r="I148" s="622"/>
      <c r="J148" s="617"/>
      <c r="K148" s="70" t="s">
        <v>200</v>
      </c>
      <c r="L148" s="490">
        <v>100</v>
      </c>
      <c r="M148" s="490"/>
      <c r="N148" s="625"/>
      <c r="O148" s="812"/>
      <c r="P148" s="812"/>
      <c r="Q148" s="812"/>
    </row>
    <row r="149" spans="1:19" s="3" customFormat="1" ht="15.75" customHeight="1" x14ac:dyDescent="0.25">
      <c r="A149" s="646"/>
      <c r="B149" s="647"/>
      <c r="C149" s="133"/>
      <c r="D149" s="1027" t="s">
        <v>201</v>
      </c>
      <c r="E149" s="368"/>
      <c r="F149" s="370"/>
      <c r="G149" s="614"/>
      <c r="H149" s="814"/>
      <c r="I149" s="621"/>
      <c r="J149" s="523"/>
      <c r="K149" s="825" t="s">
        <v>59</v>
      </c>
      <c r="L149" s="365"/>
      <c r="M149" s="365"/>
      <c r="N149" s="538"/>
    </row>
    <row r="150" spans="1:19" s="3" customFormat="1" ht="27.75" customHeight="1" x14ac:dyDescent="0.25">
      <c r="A150" s="646"/>
      <c r="B150" s="647"/>
      <c r="C150" s="133"/>
      <c r="D150" s="1028"/>
      <c r="E150" s="368"/>
      <c r="F150" s="370"/>
      <c r="G150" s="815"/>
      <c r="H150" s="814"/>
      <c r="I150" s="621"/>
      <c r="J150" s="523"/>
      <c r="K150" s="672" t="s">
        <v>145</v>
      </c>
      <c r="L150" s="366">
        <v>100</v>
      </c>
      <c r="M150" s="366"/>
      <c r="N150" s="197"/>
    </row>
    <row r="151" spans="1:19" s="3" customFormat="1" ht="17.25" customHeight="1" x14ac:dyDescent="0.25">
      <c r="A151" s="646"/>
      <c r="B151" s="647"/>
      <c r="C151" s="133"/>
      <c r="D151" s="1028"/>
      <c r="E151" s="368"/>
      <c r="F151" s="370"/>
      <c r="G151" s="614"/>
      <c r="H151" s="814"/>
      <c r="I151" s="621"/>
      <c r="J151" s="142"/>
      <c r="K151" s="672" t="s">
        <v>128</v>
      </c>
      <c r="L151" s="366">
        <v>100</v>
      </c>
      <c r="M151" s="366"/>
      <c r="N151" s="197"/>
    </row>
    <row r="152" spans="1:19" s="2" customFormat="1" ht="33.75" customHeight="1" x14ac:dyDescent="0.25">
      <c r="A152" s="646"/>
      <c r="B152" s="647"/>
      <c r="C152" s="323"/>
      <c r="D152" s="1027" t="s">
        <v>197</v>
      </c>
      <c r="E152" s="1034" t="s">
        <v>114</v>
      </c>
      <c r="F152" s="370"/>
      <c r="G152" s="816"/>
      <c r="H152" s="615"/>
      <c r="I152" s="439"/>
      <c r="J152" s="763"/>
      <c r="K152" s="275" t="s">
        <v>59</v>
      </c>
      <c r="L152" s="266">
        <v>1</v>
      </c>
      <c r="M152" s="266"/>
      <c r="N152" s="251"/>
      <c r="O152" s="3"/>
    </row>
    <row r="153" spans="1:19" s="2" customFormat="1" ht="33.75" customHeight="1" x14ac:dyDescent="0.25">
      <c r="A153" s="646"/>
      <c r="B153" s="647"/>
      <c r="C153" s="323"/>
      <c r="D153" s="1028"/>
      <c r="E153" s="1035"/>
      <c r="F153" s="350"/>
      <c r="G153" s="358"/>
      <c r="H153" s="615"/>
      <c r="I153" s="439"/>
      <c r="J153" s="763"/>
      <c r="K153" s="640" t="s">
        <v>166</v>
      </c>
      <c r="L153" s="353"/>
      <c r="M153" s="353">
        <v>80</v>
      </c>
      <c r="N153" s="354">
        <v>100</v>
      </c>
      <c r="S153" s="3"/>
    </row>
    <row r="154" spans="1:19" s="3" customFormat="1" ht="27.75" customHeight="1" x14ac:dyDescent="0.25">
      <c r="A154" s="646"/>
      <c r="B154" s="647"/>
      <c r="C154" s="42"/>
      <c r="D154" s="128" t="s">
        <v>198</v>
      </c>
      <c r="E154" s="819"/>
      <c r="F154" s="364"/>
      <c r="G154" s="817"/>
      <c r="H154" s="686"/>
      <c r="I154" s="176"/>
      <c r="J154" s="486"/>
      <c r="K154" s="70" t="s">
        <v>146</v>
      </c>
      <c r="L154" s="820">
        <v>100</v>
      </c>
      <c r="M154" s="820"/>
      <c r="N154" s="413"/>
    </row>
    <row r="155" spans="1:19" s="3" customFormat="1" ht="43.5" customHeight="1" x14ac:dyDescent="0.25">
      <c r="A155" s="646"/>
      <c r="B155" s="647"/>
      <c r="C155" s="346"/>
      <c r="D155" s="545" t="s">
        <v>240</v>
      </c>
      <c r="E155" s="348"/>
      <c r="F155" s="45">
        <v>6</v>
      </c>
      <c r="G155" s="560" t="s">
        <v>21</v>
      </c>
      <c r="H155" s="685">
        <v>110.6</v>
      </c>
      <c r="I155" s="681">
        <v>132.80000000000001</v>
      </c>
      <c r="J155" s="687">
        <v>110.6</v>
      </c>
      <c r="K155" s="826" t="s">
        <v>241</v>
      </c>
      <c r="L155" s="353"/>
      <c r="M155" s="682">
        <v>100</v>
      </c>
      <c r="N155" s="818"/>
      <c r="O155" s="592"/>
      <c r="P155" s="592"/>
      <c r="Q155" s="592"/>
    </row>
    <row r="156" spans="1:19" s="3" customFormat="1" ht="54.75" customHeight="1" x14ac:dyDescent="0.25">
      <c r="A156" s="646"/>
      <c r="B156" s="647"/>
      <c r="C156" s="346"/>
      <c r="D156" s="347"/>
      <c r="E156" s="348"/>
      <c r="F156" s="45"/>
      <c r="G156" s="561"/>
      <c r="H156" s="615"/>
      <c r="I156" s="439"/>
      <c r="J156" s="763"/>
      <c r="K156" s="548" t="s">
        <v>247</v>
      </c>
      <c r="L156" s="546"/>
      <c r="M156" s="682">
        <v>100</v>
      </c>
      <c r="N156" s="349"/>
    </row>
    <row r="157" spans="1:19" s="1" customFormat="1" ht="30.75" customHeight="1" x14ac:dyDescent="0.2">
      <c r="A157" s="291"/>
      <c r="B157" s="647"/>
      <c r="C157" s="642"/>
      <c r="D157" s="630" t="s">
        <v>131</v>
      </c>
      <c r="E157" s="267"/>
      <c r="F157" s="192"/>
      <c r="G157" s="554"/>
      <c r="H157" s="96"/>
      <c r="I157" s="167"/>
      <c r="J157" s="824"/>
      <c r="K157" s="276" t="s">
        <v>130</v>
      </c>
      <c r="L157" s="546">
        <v>9</v>
      </c>
      <c r="M157" s="821">
        <v>9</v>
      </c>
      <c r="N157" s="822">
        <v>9</v>
      </c>
      <c r="Q157" s="43"/>
    </row>
    <row r="158" spans="1:19" s="2" customFormat="1" ht="16.5" customHeight="1" thickBot="1" x14ac:dyDescent="0.3">
      <c r="A158" s="656"/>
      <c r="B158" s="658"/>
      <c r="C158" s="134"/>
      <c r="D158" s="1018" t="s">
        <v>33</v>
      </c>
      <c r="E158" s="1019"/>
      <c r="F158" s="1019"/>
      <c r="G158" s="1019"/>
      <c r="H158" s="618">
        <f>SUM(H144:H157)</f>
        <v>1586.8</v>
      </c>
      <c r="I158" s="518">
        <f t="shared" ref="I158:J158" si="6">SUM(I144:I157)</f>
        <v>632.79999999999995</v>
      </c>
      <c r="J158" s="525">
        <f t="shared" si="6"/>
        <v>610.6</v>
      </c>
      <c r="K158" s="1020"/>
      <c r="L158" s="1021"/>
      <c r="M158" s="1021"/>
      <c r="N158" s="1022"/>
    </row>
    <row r="159" spans="1:19" s="2" customFormat="1" ht="16.5" customHeight="1" thickBot="1" x14ac:dyDescent="0.3">
      <c r="A159" s="289" t="s">
        <v>14</v>
      </c>
      <c r="B159" s="47" t="s">
        <v>37</v>
      </c>
      <c r="C159" s="1023" t="s">
        <v>41</v>
      </c>
      <c r="D159" s="1024"/>
      <c r="E159" s="1024"/>
      <c r="F159" s="1024"/>
      <c r="G159" s="1024"/>
      <c r="H159" s="41">
        <f>H158</f>
        <v>1586.8</v>
      </c>
      <c r="I159" s="156">
        <f t="shared" ref="I159:J159" si="7">I158</f>
        <v>632.79999999999995</v>
      </c>
      <c r="J159" s="156">
        <f t="shared" si="7"/>
        <v>610.6</v>
      </c>
      <c r="K159" s="954"/>
      <c r="L159" s="955"/>
      <c r="M159" s="955"/>
      <c r="N159" s="956"/>
    </row>
    <row r="160" spans="1:19" s="1" customFormat="1" ht="16.5" customHeight="1" thickBot="1" x14ac:dyDescent="0.25">
      <c r="A160" s="289" t="s">
        <v>14</v>
      </c>
      <c r="B160" s="47" t="s">
        <v>39</v>
      </c>
      <c r="C160" s="1025" t="s">
        <v>64</v>
      </c>
      <c r="D160" s="937"/>
      <c r="E160" s="937"/>
      <c r="F160" s="937"/>
      <c r="G160" s="937"/>
      <c r="H160" s="937"/>
      <c r="I160" s="937"/>
      <c r="J160" s="937"/>
      <c r="K160" s="937"/>
      <c r="L160" s="937"/>
      <c r="M160" s="937"/>
      <c r="N160" s="939"/>
    </row>
    <row r="161" spans="1:21" s="1" customFormat="1" ht="18" customHeight="1" x14ac:dyDescent="0.2">
      <c r="A161" s="655" t="s">
        <v>14</v>
      </c>
      <c r="B161" s="657" t="s">
        <v>39</v>
      </c>
      <c r="C161" s="641" t="s">
        <v>14</v>
      </c>
      <c r="D161" s="48" t="s">
        <v>65</v>
      </c>
      <c r="E161" s="109"/>
      <c r="F161" s="49"/>
      <c r="G161" s="127"/>
      <c r="H161" s="31"/>
      <c r="I161" s="179"/>
      <c r="J161" s="211"/>
      <c r="K161" s="126"/>
      <c r="L161" s="680"/>
      <c r="M161" s="680"/>
      <c r="N161" s="678"/>
    </row>
    <row r="162" spans="1:21" s="1" customFormat="1" ht="15.75" customHeight="1" x14ac:dyDescent="0.2">
      <c r="A162" s="646"/>
      <c r="B162" s="647"/>
      <c r="C162" s="642"/>
      <c r="D162" s="1026" t="s">
        <v>127</v>
      </c>
      <c r="E162" s="213"/>
      <c r="F162" s="49">
        <v>1</v>
      </c>
      <c r="G162" s="227" t="s">
        <v>248</v>
      </c>
      <c r="H162" s="684">
        <v>300</v>
      </c>
      <c r="I162" s="147"/>
      <c r="J162" s="216"/>
      <c r="K162" s="662" t="s">
        <v>237</v>
      </c>
      <c r="L162" s="511">
        <v>10</v>
      </c>
      <c r="M162" s="50">
        <v>10</v>
      </c>
      <c r="N162" s="385">
        <v>10</v>
      </c>
      <c r="R162" s="43"/>
    </row>
    <row r="163" spans="1:21" s="1" customFormat="1" ht="15.75" customHeight="1" x14ac:dyDescent="0.2">
      <c r="A163" s="646"/>
      <c r="B163" s="647"/>
      <c r="C163" s="642"/>
      <c r="D163" s="943"/>
      <c r="E163" s="213"/>
      <c r="F163" s="38"/>
      <c r="G163" s="227" t="s">
        <v>253</v>
      </c>
      <c r="H163" s="685">
        <v>50</v>
      </c>
      <c r="I163" s="147"/>
      <c r="J163" s="216"/>
      <c r="K163" s="663"/>
      <c r="L163" s="828"/>
      <c r="M163" s="51"/>
      <c r="N163" s="616"/>
      <c r="R163" s="43"/>
    </row>
    <row r="164" spans="1:21" s="1" customFormat="1" ht="15.75" customHeight="1" x14ac:dyDescent="0.2">
      <c r="A164" s="646"/>
      <c r="B164" s="647"/>
      <c r="C164" s="642"/>
      <c r="D164" s="943"/>
      <c r="E164" s="108"/>
      <c r="F164" s="74"/>
      <c r="G164" s="228" t="s">
        <v>25</v>
      </c>
      <c r="H164" s="11">
        <f>SUM(H162:H163)</f>
        <v>350</v>
      </c>
      <c r="I164" s="149">
        <f>SUM(I162:I162)</f>
        <v>0</v>
      </c>
      <c r="J164" s="357">
        <f>SUM(J162:J162)</f>
        <v>0</v>
      </c>
      <c r="K164" s="692"/>
      <c r="L164" s="829"/>
      <c r="M164" s="52"/>
      <c r="N164" s="381"/>
    </row>
    <row r="165" spans="1:21" s="1" customFormat="1" ht="21.75" customHeight="1" x14ac:dyDescent="0.2">
      <c r="A165" s="646"/>
      <c r="B165" s="647"/>
      <c r="C165" s="642"/>
      <c r="D165" s="927" t="s">
        <v>139</v>
      </c>
      <c r="E165" s="1043" t="s">
        <v>118</v>
      </c>
      <c r="F165" s="38">
        <v>5</v>
      </c>
      <c r="G165" s="227" t="s">
        <v>253</v>
      </c>
      <c r="H165" s="599">
        <f>104.6+233.6</f>
        <v>338.2</v>
      </c>
      <c r="I165" s="549">
        <v>37.5</v>
      </c>
      <c r="J165" s="212"/>
      <c r="K165" s="524" t="s">
        <v>66</v>
      </c>
      <c r="L165" s="830">
        <v>90</v>
      </c>
      <c r="M165" s="492">
        <v>100</v>
      </c>
      <c r="N165" s="529"/>
      <c r="P165" s="43"/>
    </row>
    <row r="166" spans="1:21" s="1" customFormat="1" ht="21.75" customHeight="1" x14ac:dyDescent="0.2">
      <c r="A166" s="646"/>
      <c r="B166" s="647"/>
      <c r="C166" s="642"/>
      <c r="D166" s="932"/>
      <c r="E166" s="1044"/>
      <c r="F166" s="38"/>
      <c r="G166" s="12" t="s">
        <v>151</v>
      </c>
      <c r="H166" s="827">
        <v>1873.2</v>
      </c>
      <c r="I166" s="550">
        <v>197.3</v>
      </c>
      <c r="J166" s="212"/>
      <c r="K166" s="1045" t="s">
        <v>214</v>
      </c>
      <c r="L166" s="831"/>
      <c r="M166" s="531">
        <v>1</v>
      </c>
      <c r="N166" s="530"/>
    </row>
    <row r="167" spans="1:21" s="1" customFormat="1" ht="14.25" customHeight="1" x14ac:dyDescent="0.2">
      <c r="A167" s="646"/>
      <c r="B167" s="647"/>
      <c r="C167" s="642"/>
      <c r="D167" s="932"/>
      <c r="E167" s="582" t="s">
        <v>63</v>
      </c>
      <c r="F167" s="583"/>
      <c r="G167" s="228" t="s">
        <v>25</v>
      </c>
      <c r="H167" s="11">
        <f>SUM(H165:H166)</f>
        <v>2211.4</v>
      </c>
      <c r="I167" s="149">
        <f>SUM(I165:I166)</f>
        <v>234.8</v>
      </c>
      <c r="J167" s="234"/>
      <c r="K167" s="1046"/>
      <c r="L167" s="65"/>
      <c r="M167" s="52"/>
      <c r="N167" s="376"/>
    </row>
    <row r="168" spans="1:21" s="1" customFormat="1" ht="15" customHeight="1" thickBot="1" x14ac:dyDescent="0.25">
      <c r="A168" s="656"/>
      <c r="B168" s="658"/>
      <c r="C168" s="649"/>
      <c r="D168" s="928" t="s">
        <v>33</v>
      </c>
      <c r="E168" s="929"/>
      <c r="F168" s="929"/>
      <c r="G168" s="929"/>
      <c r="H168" s="618">
        <f>H167+H164</f>
        <v>2561.4</v>
      </c>
      <c r="I168" s="518">
        <f t="shared" ref="I168:J168" si="8">I167+I164</f>
        <v>234.8</v>
      </c>
      <c r="J168" s="525">
        <f t="shared" si="8"/>
        <v>0</v>
      </c>
      <c r="K168" s="586"/>
      <c r="L168" s="832"/>
      <c r="M168" s="588"/>
      <c r="N168" s="589"/>
    </row>
    <row r="169" spans="1:21" s="1" customFormat="1" ht="28.5" customHeight="1" x14ac:dyDescent="0.2">
      <c r="A169" s="646" t="s">
        <v>14</v>
      </c>
      <c r="B169" s="647" t="s">
        <v>39</v>
      </c>
      <c r="C169" s="53" t="s">
        <v>34</v>
      </c>
      <c r="D169" s="1036" t="s">
        <v>67</v>
      </c>
      <c r="E169" s="1037" t="s">
        <v>111</v>
      </c>
      <c r="F169" s="643" t="s">
        <v>18</v>
      </c>
      <c r="G169" s="9" t="s">
        <v>44</v>
      </c>
      <c r="H169" s="31">
        <v>1096.3</v>
      </c>
      <c r="I169" s="179">
        <v>1123</v>
      </c>
      <c r="J169" s="178">
        <v>1134</v>
      </c>
      <c r="K169" s="668"/>
      <c r="L169" s="65"/>
      <c r="M169" s="313"/>
      <c r="N169" s="376"/>
    </row>
    <row r="170" spans="1:21" s="1" customFormat="1" ht="28.5" customHeight="1" x14ac:dyDescent="0.2">
      <c r="A170" s="646"/>
      <c r="B170" s="647"/>
      <c r="C170" s="53"/>
      <c r="D170" s="1036"/>
      <c r="E170" s="1038"/>
      <c r="F170" s="643"/>
      <c r="G170" s="9" t="s">
        <v>36</v>
      </c>
      <c r="H170" s="199">
        <v>6.6</v>
      </c>
      <c r="I170" s="200">
        <v>6.6</v>
      </c>
      <c r="J170" s="264">
        <v>6.6</v>
      </c>
      <c r="K170" s="668"/>
      <c r="L170" s="65"/>
      <c r="M170" s="313"/>
      <c r="N170" s="376"/>
    </row>
    <row r="171" spans="1:21" s="1" customFormat="1" ht="21" customHeight="1" x14ac:dyDescent="0.2">
      <c r="A171" s="646"/>
      <c r="B171" s="647"/>
      <c r="C171" s="84"/>
      <c r="D171" s="1039" t="s">
        <v>68</v>
      </c>
      <c r="E171" s="1038"/>
      <c r="F171" s="643"/>
      <c r="G171" s="321"/>
      <c r="H171" s="16"/>
      <c r="I171" s="154"/>
      <c r="J171" s="220"/>
      <c r="K171" s="507" t="s">
        <v>234</v>
      </c>
      <c r="L171" s="833">
        <v>35</v>
      </c>
      <c r="M171" s="443">
        <v>32</v>
      </c>
      <c r="N171" s="444">
        <v>30</v>
      </c>
      <c r="S171" s="43"/>
    </row>
    <row r="172" spans="1:21" s="1" customFormat="1" ht="21" customHeight="1" x14ac:dyDescent="0.2">
      <c r="A172" s="646"/>
      <c r="B172" s="647"/>
      <c r="C172" s="133"/>
      <c r="D172" s="1040"/>
      <c r="E172" s="606"/>
      <c r="F172" s="643"/>
      <c r="G172" s="321"/>
      <c r="H172" s="16"/>
      <c r="I172" s="154"/>
      <c r="J172" s="220"/>
      <c r="K172" s="607"/>
      <c r="L172" s="834"/>
      <c r="M172" s="508"/>
      <c r="N172" s="485"/>
      <c r="U172" s="43"/>
    </row>
    <row r="173" spans="1:21" s="1" customFormat="1" ht="33.75" customHeight="1" x14ac:dyDescent="0.2">
      <c r="A173" s="646"/>
      <c r="B173" s="647"/>
      <c r="C173" s="53"/>
      <c r="D173" s="1039" t="s">
        <v>69</v>
      </c>
      <c r="E173" s="213"/>
      <c r="F173" s="643"/>
      <c r="G173" s="321"/>
      <c r="H173" s="16"/>
      <c r="I173" s="154"/>
      <c r="J173" s="220"/>
      <c r="K173" s="1041" t="s">
        <v>103</v>
      </c>
      <c r="L173" s="89">
        <v>240</v>
      </c>
      <c r="M173" s="443">
        <v>250</v>
      </c>
      <c r="N173" s="444">
        <v>260</v>
      </c>
      <c r="S173" s="43"/>
    </row>
    <row r="174" spans="1:21" s="1" customFormat="1" ht="33.75" customHeight="1" x14ac:dyDescent="0.2">
      <c r="A174" s="646"/>
      <c r="B174" s="647"/>
      <c r="C174" s="53"/>
      <c r="D174" s="1040"/>
      <c r="E174" s="110"/>
      <c r="F174" s="643"/>
      <c r="G174" s="321"/>
      <c r="H174" s="16"/>
      <c r="I174" s="154"/>
      <c r="J174" s="220"/>
      <c r="K174" s="1042"/>
      <c r="L174" s="90"/>
      <c r="M174" s="508"/>
      <c r="N174" s="485"/>
      <c r="S174" s="43"/>
    </row>
    <row r="175" spans="1:21" s="1" customFormat="1" ht="28.5" customHeight="1" x14ac:dyDescent="0.2">
      <c r="A175" s="646"/>
      <c r="B175" s="647"/>
      <c r="C175" s="53"/>
      <c r="D175" s="1039" t="s">
        <v>70</v>
      </c>
      <c r="E175" s="110"/>
      <c r="F175" s="643"/>
      <c r="G175" s="321"/>
      <c r="H175" s="16"/>
      <c r="I175" s="154"/>
      <c r="J175" s="220"/>
      <c r="K175" s="1041" t="s">
        <v>104</v>
      </c>
      <c r="L175" s="89">
        <v>60</v>
      </c>
      <c r="M175" s="443">
        <v>60</v>
      </c>
      <c r="N175" s="444">
        <v>60</v>
      </c>
      <c r="P175" s="43"/>
    </row>
    <row r="176" spans="1:21" s="1" customFormat="1" ht="28.5" customHeight="1" x14ac:dyDescent="0.2">
      <c r="A176" s="646"/>
      <c r="B176" s="647"/>
      <c r="C176" s="53"/>
      <c r="D176" s="1040"/>
      <c r="E176" s="110"/>
      <c r="F176" s="643"/>
      <c r="G176" s="321"/>
      <c r="H176" s="16"/>
      <c r="I176" s="154"/>
      <c r="J176" s="220"/>
      <c r="K176" s="1056"/>
      <c r="L176" s="90"/>
      <c r="M176" s="508"/>
      <c r="N176" s="485"/>
      <c r="P176" s="43"/>
    </row>
    <row r="177" spans="1:16" s="1" customFormat="1" ht="21" customHeight="1" x14ac:dyDescent="0.2">
      <c r="A177" s="646"/>
      <c r="B177" s="647"/>
      <c r="C177" s="53"/>
      <c r="D177" s="1039" t="s">
        <v>71</v>
      </c>
      <c r="E177" s="110"/>
      <c r="F177" s="643"/>
      <c r="G177" s="321"/>
      <c r="H177" s="16"/>
      <c r="I177" s="154"/>
      <c r="J177" s="220"/>
      <c r="K177" s="1041" t="s">
        <v>72</v>
      </c>
      <c r="L177" s="89">
        <v>94</v>
      </c>
      <c r="M177" s="443">
        <v>95</v>
      </c>
      <c r="N177" s="444">
        <v>95</v>
      </c>
    </row>
    <row r="178" spans="1:16" s="1" customFormat="1" ht="21" customHeight="1" x14ac:dyDescent="0.2">
      <c r="A178" s="646"/>
      <c r="B178" s="647"/>
      <c r="C178" s="133"/>
      <c r="D178" s="1040"/>
      <c r="E178" s="110"/>
      <c r="F178" s="643"/>
      <c r="G178" s="321"/>
      <c r="H178" s="16"/>
      <c r="I178" s="154"/>
      <c r="J178" s="220"/>
      <c r="K178" s="1056"/>
      <c r="L178" s="90"/>
      <c r="M178" s="508"/>
      <c r="N178" s="485"/>
    </row>
    <row r="179" spans="1:16" s="1" customFormat="1" ht="55.5" customHeight="1" x14ac:dyDescent="0.2">
      <c r="A179" s="646"/>
      <c r="B179" s="647"/>
      <c r="C179" s="84"/>
      <c r="D179" s="239" t="s">
        <v>73</v>
      </c>
      <c r="E179" s="213"/>
      <c r="F179" s="643"/>
      <c r="G179" s="321"/>
      <c r="H179" s="16"/>
      <c r="I179" s="154"/>
      <c r="J179" s="220"/>
      <c r="K179" s="363" t="s">
        <v>199</v>
      </c>
      <c r="L179" s="66">
        <v>12</v>
      </c>
      <c r="M179" s="396">
        <v>12</v>
      </c>
      <c r="N179" s="388">
        <v>12</v>
      </c>
    </row>
    <row r="180" spans="1:16" s="1" customFormat="1" ht="22.5" customHeight="1" x14ac:dyDescent="0.2">
      <c r="A180" s="646"/>
      <c r="B180" s="647"/>
      <c r="C180" s="53"/>
      <c r="D180" s="1057" t="s">
        <v>74</v>
      </c>
      <c r="E180" s="110"/>
      <c r="F180" s="643"/>
      <c r="G180" s="321"/>
      <c r="H180" s="16"/>
      <c r="I180" s="154"/>
      <c r="J180" s="220"/>
      <c r="K180" s="1042" t="s">
        <v>75</v>
      </c>
      <c r="L180" s="90">
        <v>100</v>
      </c>
      <c r="M180" s="508">
        <v>100</v>
      </c>
      <c r="N180" s="485">
        <v>100</v>
      </c>
    </row>
    <row r="181" spans="1:16" s="1" customFormat="1" ht="22.5" customHeight="1" x14ac:dyDescent="0.2">
      <c r="A181" s="291"/>
      <c r="B181" s="647"/>
      <c r="C181" s="53"/>
      <c r="D181" s="1057"/>
      <c r="E181" s="110"/>
      <c r="F181" s="643"/>
      <c r="G181" s="321"/>
      <c r="H181" s="16"/>
      <c r="I181" s="154"/>
      <c r="J181" s="220"/>
      <c r="K181" s="1042"/>
      <c r="L181" s="90"/>
      <c r="M181" s="508"/>
      <c r="N181" s="485"/>
    </row>
    <row r="182" spans="1:16" s="1" customFormat="1" ht="13.5" customHeight="1" thickBot="1" x14ac:dyDescent="0.25">
      <c r="A182" s="292" t="s">
        <v>122</v>
      </c>
      <c r="B182" s="658"/>
      <c r="C182" s="71"/>
      <c r="D182" s="1058"/>
      <c r="E182" s="111"/>
      <c r="F182" s="675"/>
      <c r="G182" s="225" t="s">
        <v>25</v>
      </c>
      <c r="H182" s="18">
        <f>SUM(H169:H180)</f>
        <v>1102.8999999999999</v>
      </c>
      <c r="I182" s="153">
        <f t="shared" ref="I182" si="9">SUM(I169:I180)</f>
        <v>1129.5999999999999</v>
      </c>
      <c r="J182" s="145">
        <f>SUM(J169:J180)</f>
        <v>1140.5999999999999</v>
      </c>
      <c r="K182" s="1059"/>
      <c r="L182" s="230"/>
      <c r="M182" s="509"/>
      <c r="N182" s="510"/>
    </row>
    <row r="183" spans="1:16" s="1" customFormat="1" ht="52.5" customHeight="1" x14ac:dyDescent="0.2">
      <c r="A183" s="655" t="s">
        <v>14</v>
      </c>
      <c r="B183" s="657" t="s">
        <v>39</v>
      </c>
      <c r="C183" s="659" t="s">
        <v>37</v>
      </c>
      <c r="D183" s="48" t="s">
        <v>76</v>
      </c>
      <c r="E183" s="109"/>
      <c r="F183" s="49"/>
      <c r="G183" s="127"/>
      <c r="H183" s="31"/>
      <c r="I183" s="179"/>
      <c r="J183" s="211"/>
      <c r="K183" s="126"/>
      <c r="L183" s="680"/>
      <c r="M183" s="677"/>
      <c r="N183" s="382"/>
    </row>
    <row r="184" spans="1:16" s="1" customFormat="1" ht="27.75" customHeight="1" x14ac:dyDescent="0.2">
      <c r="A184" s="646"/>
      <c r="B184" s="647"/>
      <c r="C184" s="660"/>
      <c r="D184" s="1026" t="s">
        <v>147</v>
      </c>
      <c r="E184" s="213"/>
      <c r="F184" s="49">
        <v>1</v>
      </c>
      <c r="G184" s="227" t="s">
        <v>36</v>
      </c>
      <c r="H184" s="46">
        <v>50</v>
      </c>
      <c r="I184" s="180"/>
      <c r="J184" s="212"/>
      <c r="K184" s="671" t="s">
        <v>208</v>
      </c>
      <c r="L184" s="511">
        <v>1</v>
      </c>
      <c r="M184" s="50"/>
      <c r="N184" s="385"/>
    </row>
    <row r="185" spans="1:16" s="1" customFormat="1" ht="15" customHeight="1" thickBot="1" x14ac:dyDescent="0.25">
      <c r="A185" s="646"/>
      <c r="B185" s="647"/>
      <c r="C185" s="660"/>
      <c r="D185" s="943"/>
      <c r="E185" s="108"/>
      <c r="F185" s="74"/>
      <c r="G185" s="228" t="s">
        <v>25</v>
      </c>
      <c r="H185" s="11">
        <f>SUM(H184:H184)</f>
        <v>50</v>
      </c>
      <c r="I185" s="149">
        <f>SUM(I184:I184)</f>
        <v>0</v>
      </c>
      <c r="J185" s="234"/>
      <c r="K185" s="692"/>
      <c r="L185" s="832"/>
      <c r="M185" s="512"/>
      <c r="N185" s="513"/>
    </row>
    <row r="186" spans="1:16" s="2" customFormat="1" ht="16.5" customHeight="1" thickBot="1" x14ac:dyDescent="0.3">
      <c r="A186" s="289" t="s">
        <v>14</v>
      </c>
      <c r="B186" s="5" t="s">
        <v>39</v>
      </c>
      <c r="C186" s="1024" t="s">
        <v>41</v>
      </c>
      <c r="D186" s="1024"/>
      <c r="E186" s="1024"/>
      <c r="F186" s="1024"/>
      <c r="G186" s="1024"/>
      <c r="H186" s="54">
        <f>+H185+H182+H168</f>
        <v>3714.3</v>
      </c>
      <c r="I186" s="181">
        <f>+I185+I182+I168</f>
        <v>1364.3999999999999</v>
      </c>
      <c r="J186" s="574">
        <f>+J185+J182+J168</f>
        <v>1140.5999999999999</v>
      </c>
      <c r="K186" s="954"/>
      <c r="L186" s="955"/>
      <c r="M186" s="955"/>
      <c r="N186" s="956"/>
    </row>
    <row r="187" spans="1:16" s="1" customFormat="1" ht="16.5" customHeight="1" thickBot="1" x14ac:dyDescent="0.25">
      <c r="A187" s="656" t="s">
        <v>14</v>
      </c>
      <c r="B187" s="296"/>
      <c r="C187" s="1047" t="s">
        <v>77</v>
      </c>
      <c r="D187" s="1047"/>
      <c r="E187" s="1047"/>
      <c r="F187" s="1047"/>
      <c r="G187" s="1047"/>
      <c r="H187" s="299">
        <f>H186+H159+H141+H50</f>
        <v>49896.900000000009</v>
      </c>
      <c r="I187" s="300">
        <f>I186+I159+I141+I50</f>
        <v>45218</v>
      </c>
      <c r="J187" s="575">
        <f>J186+J159+J141+J50</f>
        <v>44680.5</v>
      </c>
      <c r="K187" s="1048"/>
      <c r="L187" s="1049"/>
      <c r="M187" s="1049"/>
      <c r="N187" s="1050"/>
    </row>
    <row r="188" spans="1:16" s="2" customFormat="1" ht="16.5" customHeight="1" thickBot="1" x14ac:dyDescent="0.3">
      <c r="A188" s="297" t="s">
        <v>78</v>
      </c>
      <c r="B188" s="1051" t="s">
        <v>79</v>
      </c>
      <c r="C188" s="1052"/>
      <c r="D188" s="1052"/>
      <c r="E188" s="1052"/>
      <c r="F188" s="1052"/>
      <c r="G188" s="1052"/>
      <c r="H188" s="301">
        <f t="shared" ref="H188:J188" si="10">H187</f>
        <v>49896.900000000009</v>
      </c>
      <c r="I188" s="302">
        <f t="shared" si="10"/>
        <v>45218</v>
      </c>
      <c r="J188" s="576">
        <f t="shared" si="10"/>
        <v>44680.5</v>
      </c>
      <c r="K188" s="1053"/>
      <c r="L188" s="1054"/>
      <c r="M188" s="1054"/>
      <c r="N188" s="1055"/>
    </row>
    <row r="189" spans="1:16" s="43" customFormat="1" ht="32.25" customHeight="1" thickBot="1" x14ac:dyDescent="0.25">
      <c r="A189" s="1066" t="s">
        <v>80</v>
      </c>
      <c r="B189" s="1066"/>
      <c r="C189" s="1066"/>
      <c r="D189" s="1066"/>
      <c r="E189" s="1066"/>
      <c r="F189" s="1066"/>
      <c r="G189" s="1066"/>
      <c r="H189" s="1066"/>
      <c r="I189" s="1066"/>
      <c r="J189" s="1066"/>
      <c r="K189" s="55"/>
      <c r="L189" s="115"/>
      <c r="M189" s="115"/>
      <c r="N189" s="115"/>
    </row>
    <row r="190" spans="1:16" s="27" customFormat="1" ht="49.5" customHeight="1" thickBot="1" x14ac:dyDescent="0.3">
      <c r="A190" s="1067" t="s">
        <v>81</v>
      </c>
      <c r="B190" s="1068"/>
      <c r="C190" s="1068"/>
      <c r="D190" s="1068"/>
      <c r="E190" s="1068"/>
      <c r="F190" s="1068"/>
      <c r="G190" s="1069"/>
      <c r="H190" s="273" t="s">
        <v>125</v>
      </c>
      <c r="I190" s="581" t="s">
        <v>164</v>
      </c>
      <c r="J190" s="579" t="s">
        <v>238</v>
      </c>
      <c r="K190" s="638"/>
      <c r="L190" s="1070"/>
      <c r="M190" s="1070"/>
      <c r="N190" s="1070"/>
      <c r="P190" s="29"/>
    </row>
    <row r="191" spans="1:16" s="2" customFormat="1" ht="15.75" customHeight="1" thickBot="1" x14ac:dyDescent="0.3">
      <c r="A191" s="1071" t="s">
        <v>82</v>
      </c>
      <c r="B191" s="1072"/>
      <c r="C191" s="1072"/>
      <c r="D191" s="1072"/>
      <c r="E191" s="1072"/>
      <c r="F191" s="1072"/>
      <c r="G191" s="1073"/>
      <c r="H191" s="298">
        <f>SUM(H192:H201)</f>
        <v>23226.400000000001</v>
      </c>
      <c r="I191" s="303">
        <f>SUM(I192:I201)</f>
        <v>18869.5</v>
      </c>
      <c r="J191" s="339">
        <f>SUM(J192:J201)</f>
        <v>18329</v>
      </c>
      <c r="K191" s="635"/>
      <c r="L191" s="1074"/>
      <c r="M191" s="1074"/>
      <c r="N191" s="1074"/>
    </row>
    <row r="192" spans="1:16" s="2" customFormat="1" ht="15.75" customHeight="1" x14ac:dyDescent="0.25">
      <c r="A192" s="1016" t="s">
        <v>83</v>
      </c>
      <c r="B192" s="1075"/>
      <c r="C192" s="1075"/>
      <c r="D192" s="1075"/>
      <c r="E192" s="1075"/>
      <c r="F192" s="1075"/>
      <c r="G192" s="1076"/>
      <c r="H192" s="835">
        <f>SUMIF(G13:G184,"sb",H13:H184)</f>
        <v>10774</v>
      </c>
      <c r="I192" s="836">
        <f>SUMIF(G13:G182,"sb",I13:I182)</f>
        <v>10640.8</v>
      </c>
      <c r="J192" s="837">
        <f>SUMIF(G13:G182,"sb",J13:J182)</f>
        <v>10540.200000000003</v>
      </c>
      <c r="K192" s="636"/>
      <c r="L192" s="1077"/>
      <c r="M192" s="1077"/>
      <c r="N192" s="1077"/>
    </row>
    <row r="193" spans="1:14" s="2" customFormat="1" ht="15.75" customHeight="1" x14ac:dyDescent="0.25">
      <c r="A193" s="1063" t="s">
        <v>149</v>
      </c>
      <c r="B193" s="1064"/>
      <c r="C193" s="1064"/>
      <c r="D193" s="1064"/>
      <c r="E193" s="1064"/>
      <c r="F193" s="1064"/>
      <c r="G193" s="1065"/>
      <c r="H193" s="590">
        <f>SUMIF(G13:G184,"sb(l)",H13:H184)</f>
        <v>674.6</v>
      </c>
      <c r="I193" s="182"/>
      <c r="J193" s="340"/>
      <c r="K193" s="636"/>
      <c r="L193" s="636"/>
      <c r="M193" s="636"/>
      <c r="N193" s="636"/>
    </row>
    <row r="194" spans="1:14" s="2" customFormat="1" ht="15.75" customHeight="1" x14ac:dyDescent="0.25">
      <c r="A194" s="1060" t="s">
        <v>249</v>
      </c>
      <c r="B194" s="1061"/>
      <c r="C194" s="1061"/>
      <c r="D194" s="1061"/>
      <c r="E194" s="1061"/>
      <c r="F194" s="1061"/>
      <c r="G194" s="1062"/>
      <c r="H194" s="193">
        <f>SUMIF(G13:G184,"sb(f)",H13:H184)</f>
        <v>300</v>
      </c>
      <c r="I194" s="182">
        <f>SUMIF(G14:G185,"sb(f)",I14:I185)</f>
        <v>0</v>
      </c>
      <c r="J194" s="340">
        <f>SUMIF(G14:G185,"sb(f)",J14:J185)</f>
        <v>0</v>
      </c>
      <c r="K194" s="636"/>
      <c r="L194" s="636"/>
      <c r="M194" s="636"/>
      <c r="N194" s="636"/>
    </row>
    <row r="195" spans="1:14" s="2" customFormat="1" ht="27.75" customHeight="1" x14ac:dyDescent="0.25">
      <c r="A195" s="1060" t="s">
        <v>254</v>
      </c>
      <c r="B195" s="1061"/>
      <c r="C195" s="1061"/>
      <c r="D195" s="1061"/>
      <c r="E195" s="1061"/>
      <c r="F195" s="1061"/>
      <c r="G195" s="1062"/>
      <c r="H195" s="193">
        <f>SUMIF(G14:G185,"sb(fl)",H14:H185)</f>
        <v>388.2</v>
      </c>
      <c r="I195" s="182">
        <f>SUMIF(G15:G186,"sb(fl)",I15:I186)</f>
        <v>37.5</v>
      </c>
      <c r="J195" s="340">
        <f>SUMIF(G15:G186,"sb(fl)",J15:J186)</f>
        <v>0</v>
      </c>
      <c r="K195" s="636"/>
      <c r="L195" s="636"/>
      <c r="M195" s="636"/>
      <c r="N195" s="636"/>
    </row>
    <row r="196" spans="1:14" s="2" customFormat="1" ht="15.75" customHeight="1" x14ac:dyDescent="0.25">
      <c r="A196" s="1063" t="s">
        <v>159</v>
      </c>
      <c r="B196" s="1064"/>
      <c r="C196" s="1064"/>
      <c r="D196" s="1064"/>
      <c r="E196" s="1064"/>
      <c r="F196" s="1064"/>
      <c r="G196" s="1065"/>
      <c r="H196" s="193">
        <f>SUMIF(G13:G184,"sb(esl)",H13:H184)</f>
        <v>0</v>
      </c>
      <c r="I196" s="182">
        <f>SUMIF(G18:G184,"sb(esa)",I18:I184)</f>
        <v>0</v>
      </c>
      <c r="J196" s="340">
        <f>SUMIF(G18:G184,"sb(esa)",J18:J184)</f>
        <v>0</v>
      </c>
      <c r="K196" s="636"/>
      <c r="L196" s="636"/>
      <c r="M196" s="636"/>
      <c r="N196" s="636"/>
    </row>
    <row r="197" spans="1:14" s="2" customFormat="1" ht="15.75" customHeight="1" x14ac:dyDescent="0.25">
      <c r="A197" s="1060" t="s">
        <v>209</v>
      </c>
      <c r="B197" s="1061"/>
      <c r="C197" s="1061"/>
      <c r="D197" s="1061"/>
      <c r="E197" s="1061"/>
      <c r="F197" s="1061"/>
      <c r="G197" s="1061"/>
      <c r="H197" s="193">
        <f>SUMIF(G13:G184,"sb(es)",H13:H184)</f>
        <v>3228</v>
      </c>
      <c r="I197" s="182">
        <f>SUMIF(G18:G186,"sb(es)",I18:I186)</f>
        <v>450.20000000000005</v>
      </c>
      <c r="J197" s="340">
        <f>SUMIF(G18:G186,"sb(es)",J18:J186)</f>
        <v>91.5</v>
      </c>
      <c r="K197" s="634"/>
      <c r="L197" s="634"/>
      <c r="M197" s="634"/>
      <c r="N197" s="634"/>
    </row>
    <row r="198" spans="1:14" s="2" customFormat="1" ht="30.75" customHeight="1" x14ac:dyDescent="0.25">
      <c r="A198" s="1060" t="s">
        <v>202</v>
      </c>
      <c r="B198" s="1061"/>
      <c r="C198" s="1061"/>
      <c r="D198" s="1061"/>
      <c r="E198" s="1061"/>
      <c r="F198" s="1061"/>
      <c r="G198" s="1061"/>
      <c r="H198" s="193">
        <f>SUMIF(G13:G184,"SB(esa)",H13:H184)</f>
        <v>40.6</v>
      </c>
      <c r="I198" s="182">
        <f>SUMIF(G15:G185,"SB(esa)",I15:I185)</f>
        <v>0</v>
      </c>
      <c r="J198" s="340">
        <f>SUMIF(G15:G185,"SB(esa)",J15:J185)</f>
        <v>0</v>
      </c>
      <c r="K198" s="634"/>
      <c r="L198" s="634"/>
      <c r="M198" s="634"/>
      <c r="N198" s="634"/>
    </row>
    <row r="199" spans="1:14" s="2" customFormat="1" ht="15.75" customHeight="1" x14ac:dyDescent="0.25">
      <c r="A199" s="1063" t="s">
        <v>84</v>
      </c>
      <c r="B199" s="1064"/>
      <c r="C199" s="1064"/>
      <c r="D199" s="1064"/>
      <c r="E199" s="1064"/>
      <c r="F199" s="1064"/>
      <c r="G199" s="1065"/>
      <c r="H199" s="337">
        <f>SUMIF(G13:G184,"sb(sp)",H13:H184)</f>
        <v>1743.1999999999998</v>
      </c>
      <c r="I199" s="182">
        <f>SUMIF(G13:G182,"sb(sp)",I13:I182)</f>
        <v>1782.9</v>
      </c>
      <c r="J199" s="340">
        <f>SUMIF(G13:G182,"sb(sp)",J13:J182)</f>
        <v>1803.3</v>
      </c>
      <c r="K199" s="636"/>
      <c r="L199" s="1089"/>
      <c r="M199" s="1089"/>
      <c r="N199" s="1089"/>
    </row>
    <row r="200" spans="1:14" s="2" customFormat="1" ht="15.75" customHeight="1" x14ac:dyDescent="0.25">
      <c r="A200" s="1063" t="s">
        <v>210</v>
      </c>
      <c r="B200" s="1064"/>
      <c r="C200" s="1064"/>
      <c r="D200" s="1064"/>
      <c r="E200" s="1064"/>
      <c r="F200" s="1064"/>
      <c r="G200" s="1065"/>
      <c r="H200" s="337"/>
      <c r="I200" s="182"/>
      <c r="J200" s="340"/>
      <c r="K200" s="636"/>
      <c r="L200" s="634"/>
      <c r="M200" s="634"/>
      <c r="N200" s="634"/>
    </row>
    <row r="201" spans="1:14" s="2" customFormat="1" ht="16.5" customHeight="1" thickBot="1" x14ac:dyDescent="0.3">
      <c r="A201" s="1063" t="s">
        <v>85</v>
      </c>
      <c r="B201" s="1064"/>
      <c r="C201" s="1064"/>
      <c r="D201" s="1064"/>
      <c r="E201" s="1064"/>
      <c r="F201" s="1064"/>
      <c r="G201" s="1065"/>
      <c r="H201" s="193">
        <f>SUMIF(G13:G184,"sb(vb)",H13:H184)</f>
        <v>6077.8</v>
      </c>
      <c r="I201" s="182">
        <f>SUMIF(G13:G182,"sb(vb)",I13:I182)</f>
        <v>5958.1</v>
      </c>
      <c r="J201" s="340">
        <f>SUMIF(G13:G182,"sb(vb)",J13:J182)</f>
        <v>5894</v>
      </c>
      <c r="K201" s="634"/>
      <c r="L201" s="1089"/>
      <c r="M201" s="1089"/>
      <c r="N201" s="1089"/>
    </row>
    <row r="202" spans="1:14" s="2" customFormat="1" ht="15.75" customHeight="1" thickBot="1" x14ac:dyDescent="0.3">
      <c r="A202" s="1071" t="s">
        <v>86</v>
      </c>
      <c r="B202" s="1072"/>
      <c r="C202" s="1072"/>
      <c r="D202" s="1072"/>
      <c r="E202" s="1072"/>
      <c r="F202" s="1072"/>
      <c r="G202" s="1073"/>
      <c r="H202" s="298">
        <f>SUM(H203:H205)</f>
        <v>26670.5</v>
      </c>
      <c r="I202" s="303">
        <f t="shared" ref="I202:J202" si="11">SUM(I203:I205)</f>
        <v>26348.5</v>
      </c>
      <c r="J202" s="339">
        <f t="shared" si="11"/>
        <v>26351.5</v>
      </c>
      <c r="K202" s="634"/>
      <c r="L202" s="634"/>
      <c r="M202" s="634"/>
      <c r="N202" s="634"/>
    </row>
    <row r="203" spans="1:14" s="2" customFormat="1" ht="15.75" customHeight="1" x14ac:dyDescent="0.25">
      <c r="A203" s="1063" t="s">
        <v>134</v>
      </c>
      <c r="B203" s="1064"/>
      <c r="C203" s="1064"/>
      <c r="D203" s="1064"/>
      <c r="E203" s="1064"/>
      <c r="F203" s="1064"/>
      <c r="G203" s="1065"/>
      <c r="H203" s="338">
        <f>SUMIF(G13:G184,"es",H13:H184)</f>
        <v>72.2</v>
      </c>
      <c r="I203" s="345">
        <f>SUMIF(G13:G182,"es",I13:I182)</f>
        <v>0</v>
      </c>
      <c r="J203" s="342">
        <f>SUMIF(G13:G182,"es",J13:J182)</f>
        <v>0</v>
      </c>
      <c r="K203" s="95"/>
      <c r="L203" s="1074"/>
      <c r="M203" s="1074"/>
      <c r="N203" s="1074"/>
    </row>
    <row r="204" spans="1:14" s="2" customFormat="1" ht="15.75" customHeight="1" x14ac:dyDescent="0.25">
      <c r="A204" s="865" t="s">
        <v>87</v>
      </c>
      <c r="B204" s="1087"/>
      <c r="C204" s="1087"/>
      <c r="D204" s="1087"/>
      <c r="E204" s="1087"/>
      <c r="F204" s="1087"/>
      <c r="G204" s="1088"/>
      <c r="H204" s="337">
        <f>SUMIF(G13:G184,"lrvb",H13:H184)</f>
        <v>26593.3</v>
      </c>
      <c r="I204" s="344">
        <f>SUMIF(G13:G182,"lrvb",I13:I182)</f>
        <v>26342.5</v>
      </c>
      <c r="J204" s="341">
        <f>SUMIF(G13:G182,"lrvb",J13:J182)</f>
        <v>26344.5</v>
      </c>
      <c r="K204" s="56"/>
      <c r="L204" s="1089"/>
      <c r="M204" s="1089"/>
      <c r="N204" s="1089"/>
    </row>
    <row r="205" spans="1:14" s="2" customFormat="1" ht="15.75" customHeight="1" thickBot="1" x14ac:dyDescent="0.3">
      <c r="A205" s="864" t="s">
        <v>88</v>
      </c>
      <c r="B205" s="1090"/>
      <c r="C205" s="1090"/>
      <c r="D205" s="1090"/>
      <c r="E205" s="1090"/>
      <c r="F205" s="1090"/>
      <c r="G205" s="1091"/>
      <c r="H205" s="194">
        <f>SUMIF(G13:G184,"kt",H13:H184)</f>
        <v>5</v>
      </c>
      <c r="I205" s="196">
        <f>SUMIF(G13:G182,"kt",I13:I182)</f>
        <v>6</v>
      </c>
      <c r="J205" s="343">
        <f>SUMIF(G13:G182,"kt",J13:J182)</f>
        <v>7</v>
      </c>
      <c r="K205" s="56"/>
      <c r="L205" s="1089"/>
      <c r="M205" s="1089"/>
      <c r="N205" s="1089"/>
    </row>
    <row r="206" spans="1:14" s="2" customFormat="1" ht="15.75" customHeight="1" thickBot="1" x14ac:dyDescent="0.3">
      <c r="A206" s="1078" t="s">
        <v>89</v>
      </c>
      <c r="B206" s="1079"/>
      <c r="C206" s="1079"/>
      <c r="D206" s="1079"/>
      <c r="E206" s="1079"/>
      <c r="F206" s="1079"/>
      <c r="G206" s="1080"/>
      <c r="H206" s="195">
        <f>H191+H202</f>
        <v>49896.9</v>
      </c>
      <c r="I206" s="183">
        <f>I191+I202</f>
        <v>45218</v>
      </c>
      <c r="J206" s="580">
        <f>J191+J202</f>
        <v>44680.5</v>
      </c>
      <c r="K206" s="94"/>
      <c r="L206" s="1074"/>
      <c r="M206" s="1074"/>
      <c r="N206" s="1074"/>
    </row>
    <row r="207" spans="1:14" s="1" customFormat="1" ht="16.5" customHeight="1" x14ac:dyDescent="0.2">
      <c r="A207" s="60"/>
      <c r="B207" s="57"/>
      <c r="C207" s="58"/>
      <c r="D207" s="59"/>
      <c r="E207" s="57"/>
      <c r="F207" s="101"/>
      <c r="G207" s="60"/>
      <c r="H207" s="77"/>
      <c r="I207" s="77"/>
      <c r="J207" s="77"/>
      <c r="K207" s="61"/>
      <c r="L207" s="60"/>
      <c r="M207" s="60"/>
      <c r="N207" s="60"/>
    </row>
    <row r="208" spans="1:14" x14ac:dyDescent="0.25">
      <c r="F208" s="1081" t="s">
        <v>212</v>
      </c>
      <c r="G208" s="1082"/>
      <c r="H208" s="1082"/>
      <c r="I208" s="1082"/>
      <c r="J208" s="1082"/>
    </row>
    <row r="209" spans="8:20" x14ac:dyDescent="0.25">
      <c r="H209" s="98"/>
    </row>
    <row r="210" spans="8:20" x14ac:dyDescent="0.25">
      <c r="H210" s="98"/>
    </row>
    <row r="211" spans="8:20" x14ac:dyDescent="0.25">
      <c r="T211" s="596"/>
    </row>
    <row r="213" spans="8:20" x14ac:dyDescent="0.25">
      <c r="H213" s="98"/>
      <c r="J213" s="98"/>
    </row>
    <row r="215" spans="8:20" x14ac:dyDescent="0.25">
      <c r="H215" s="98"/>
      <c r="I215" s="98"/>
      <c r="J215" s="98"/>
    </row>
  </sheetData>
  <mergeCells count="205">
    <mergeCell ref="A206:G206"/>
    <mergeCell ref="L206:N206"/>
    <mergeCell ref="F208:J208"/>
    <mergeCell ref="K22:K23"/>
    <mergeCell ref="E22:E23"/>
    <mergeCell ref="D71:D72"/>
    <mergeCell ref="D77:D78"/>
    <mergeCell ref="D52:D53"/>
    <mergeCell ref="D112:D113"/>
    <mergeCell ref="D122:D124"/>
    <mergeCell ref="A203:G203"/>
    <mergeCell ref="L203:N203"/>
    <mergeCell ref="A204:G204"/>
    <mergeCell ref="L204:N204"/>
    <mergeCell ref="A205:G205"/>
    <mergeCell ref="L205:N205"/>
    <mergeCell ref="A199:G199"/>
    <mergeCell ref="L199:N199"/>
    <mergeCell ref="A200:G200"/>
    <mergeCell ref="A201:G201"/>
    <mergeCell ref="L201:N201"/>
    <mergeCell ref="A202:G202"/>
    <mergeCell ref="A193:G193"/>
    <mergeCell ref="A194:G194"/>
    <mergeCell ref="A195:G195"/>
    <mergeCell ref="A196:G196"/>
    <mergeCell ref="A197:G197"/>
    <mergeCell ref="A198:G198"/>
    <mergeCell ref="A189:J189"/>
    <mergeCell ref="A190:G190"/>
    <mergeCell ref="L190:N190"/>
    <mergeCell ref="A191:G191"/>
    <mergeCell ref="L191:N191"/>
    <mergeCell ref="A192:G192"/>
    <mergeCell ref="L192:N192"/>
    <mergeCell ref="D184:D185"/>
    <mergeCell ref="C186:G186"/>
    <mergeCell ref="K186:N186"/>
    <mergeCell ref="C187:G187"/>
    <mergeCell ref="K187:N187"/>
    <mergeCell ref="B188:G188"/>
    <mergeCell ref="K188:N188"/>
    <mergeCell ref="D175:D176"/>
    <mergeCell ref="K175:K176"/>
    <mergeCell ref="D177:D178"/>
    <mergeCell ref="K177:K178"/>
    <mergeCell ref="D180:D182"/>
    <mergeCell ref="K180:K182"/>
    <mergeCell ref="D169:D170"/>
    <mergeCell ref="E169:E171"/>
    <mergeCell ref="D171:D172"/>
    <mergeCell ref="D173:D174"/>
    <mergeCell ref="K173:K174"/>
    <mergeCell ref="D165:D167"/>
    <mergeCell ref="E165:E166"/>
    <mergeCell ref="K166:K167"/>
    <mergeCell ref="D168:G168"/>
    <mergeCell ref="D158:G158"/>
    <mergeCell ref="K158:N158"/>
    <mergeCell ref="C159:G159"/>
    <mergeCell ref="K159:N159"/>
    <mergeCell ref="C160:N160"/>
    <mergeCell ref="D162:D164"/>
    <mergeCell ref="D152:D153"/>
    <mergeCell ref="D144:D145"/>
    <mergeCell ref="C141:G141"/>
    <mergeCell ref="K141:N141"/>
    <mergeCell ref="C142:N142"/>
    <mergeCell ref="D146:D148"/>
    <mergeCell ref="D149:D151"/>
    <mergeCell ref="E152:E153"/>
    <mergeCell ref="K134:K135"/>
    <mergeCell ref="A138:A140"/>
    <mergeCell ref="B138:B140"/>
    <mergeCell ref="C138:C140"/>
    <mergeCell ref="D138:D140"/>
    <mergeCell ref="E138:E140"/>
    <mergeCell ref="F138:F140"/>
    <mergeCell ref="A134:A137"/>
    <mergeCell ref="B134:B137"/>
    <mergeCell ref="C134:C137"/>
    <mergeCell ref="D134:D137"/>
    <mergeCell ref="E134:E137"/>
    <mergeCell ref="F134:F137"/>
    <mergeCell ref="A131:A133"/>
    <mergeCell ref="B131:B133"/>
    <mergeCell ref="C131:C133"/>
    <mergeCell ref="D131:D133"/>
    <mergeCell ref="E131:E133"/>
    <mergeCell ref="F131:F133"/>
    <mergeCell ref="A125:A127"/>
    <mergeCell ref="B125:B127"/>
    <mergeCell ref="D125:D128"/>
    <mergeCell ref="D129:D130"/>
    <mergeCell ref="F129:F130"/>
    <mergeCell ref="K129:K130"/>
    <mergeCell ref="K127:K128"/>
    <mergeCell ref="A122:A123"/>
    <mergeCell ref="B122:B123"/>
    <mergeCell ref="K122:K123"/>
    <mergeCell ref="K106:K107"/>
    <mergeCell ref="D108:D109"/>
    <mergeCell ref="D117:D118"/>
    <mergeCell ref="K117:K118"/>
    <mergeCell ref="D119:D120"/>
    <mergeCell ref="E119:E122"/>
    <mergeCell ref="D100:D101"/>
    <mergeCell ref="D105:G105"/>
    <mergeCell ref="A106:A107"/>
    <mergeCell ref="B106:B107"/>
    <mergeCell ref="C106:C107"/>
    <mergeCell ref="D106:D107"/>
    <mergeCell ref="E106:E107"/>
    <mergeCell ref="F106:F107"/>
    <mergeCell ref="D91:D93"/>
    <mergeCell ref="D94:D95"/>
    <mergeCell ref="D96:D99"/>
    <mergeCell ref="K98:K99"/>
    <mergeCell ref="A86:A88"/>
    <mergeCell ref="B86:B88"/>
    <mergeCell ref="C86:C88"/>
    <mergeCell ref="D86:D88"/>
    <mergeCell ref="E86:E88"/>
    <mergeCell ref="F86:F88"/>
    <mergeCell ref="K71:K72"/>
    <mergeCell ref="D84:D85"/>
    <mergeCell ref="K84:K85"/>
    <mergeCell ref="C51:N51"/>
    <mergeCell ref="E52:E64"/>
    <mergeCell ref="D60:D61"/>
    <mergeCell ref="D62:D63"/>
    <mergeCell ref="K62:K63"/>
    <mergeCell ref="A47:A49"/>
    <mergeCell ref="B47:B49"/>
    <mergeCell ref="C47:C49"/>
    <mergeCell ref="D47:D49"/>
    <mergeCell ref="K48:K49"/>
    <mergeCell ref="C50:G50"/>
    <mergeCell ref="K50:N50"/>
    <mergeCell ref="D43:D44"/>
    <mergeCell ref="K43:K44"/>
    <mergeCell ref="A45:A46"/>
    <mergeCell ref="B45:B46"/>
    <mergeCell ref="C45:C46"/>
    <mergeCell ref="D45:D46"/>
    <mergeCell ref="K45:K46"/>
    <mergeCell ref="D39:D40"/>
    <mergeCell ref="E40:G40"/>
    <mergeCell ref="A41:A42"/>
    <mergeCell ref="B41:B42"/>
    <mergeCell ref="C41:C42"/>
    <mergeCell ref="D41:D42"/>
    <mergeCell ref="E41:E42"/>
    <mergeCell ref="F41:F42"/>
    <mergeCell ref="D34:D35"/>
    <mergeCell ref="E34:E35"/>
    <mergeCell ref="F34:F35"/>
    <mergeCell ref="D36:D37"/>
    <mergeCell ref="E36:E37"/>
    <mergeCell ref="F36:F37"/>
    <mergeCell ref="K36:K37"/>
    <mergeCell ref="A30:A31"/>
    <mergeCell ref="B30:B31"/>
    <mergeCell ref="D30:D33"/>
    <mergeCell ref="E30:E33"/>
    <mergeCell ref="F30:F33"/>
    <mergeCell ref="K30:K32"/>
    <mergeCell ref="K34:K35"/>
    <mergeCell ref="L24:L25"/>
    <mergeCell ref="D26:D27"/>
    <mergeCell ref="E26:E27"/>
    <mergeCell ref="K26:K27"/>
    <mergeCell ref="A28:A29"/>
    <mergeCell ref="B28:B29"/>
    <mergeCell ref="D28:D29"/>
    <mergeCell ref="E28:E29"/>
    <mergeCell ref="D22:D23"/>
    <mergeCell ref="D24:D25"/>
    <mergeCell ref="K24:K25"/>
    <mergeCell ref="C12:N12"/>
    <mergeCell ref="D13:D17"/>
    <mergeCell ref="K13:K14"/>
    <mergeCell ref="K15:K16"/>
    <mergeCell ref="K20:K21"/>
    <mergeCell ref="K6:N6"/>
    <mergeCell ref="K7:K8"/>
    <mergeCell ref="L7:N7"/>
    <mergeCell ref="A9:N9"/>
    <mergeCell ref="A10:N10"/>
    <mergeCell ref="B11:N11"/>
    <mergeCell ref="F6:F8"/>
    <mergeCell ref="G6:G8"/>
    <mergeCell ref="H6:H8"/>
    <mergeCell ref="I6:I8"/>
    <mergeCell ref="J6:J8"/>
    <mergeCell ref="K1:N1"/>
    <mergeCell ref="A2:N2"/>
    <mergeCell ref="A3:N3"/>
    <mergeCell ref="A4:N4"/>
    <mergeCell ref="A5:N5"/>
    <mergeCell ref="A6:A8"/>
    <mergeCell ref="B6:B8"/>
    <mergeCell ref="C6:C8"/>
    <mergeCell ref="D6:D8"/>
    <mergeCell ref="E6:E8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78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12 programa</vt:lpstr>
      <vt:lpstr>'12 programa'!Print_Area</vt:lpstr>
      <vt:lpstr>'12 programa'!Print_Titles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Audra Cepiene</cp:lastModifiedBy>
  <cp:lastPrinted>2018-12-18T11:19:20Z</cp:lastPrinted>
  <dcterms:created xsi:type="dcterms:W3CDTF">2015-11-25T08:56:30Z</dcterms:created>
  <dcterms:modified xsi:type="dcterms:W3CDTF">2018-12-19T12:01:41Z</dcterms:modified>
</cp:coreProperties>
</file>