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PLANAI\2019-2021 SVP\SPRENDIMO PROJEKTAS\SENIŪNAIČIAMS\"/>
    </mc:Choice>
  </mc:AlternateContent>
  <bookViews>
    <workbookView xWindow="480" yWindow="870" windowWidth="27795" windowHeight="11550"/>
  </bookViews>
  <sheets>
    <sheet name="5 programa" sheetId="6" r:id="rId1"/>
  </sheets>
  <definedNames>
    <definedName name="_xlnm.Print_Area" localSheetId="0">'5 programa'!$A$1:$N$164</definedName>
    <definedName name="_xlnm.Print_Titles" localSheetId="0">'5 programa'!$9:$11</definedName>
  </definedNames>
  <calcPr calcId="162913"/>
</workbook>
</file>

<file path=xl/calcChain.xml><?xml version="1.0" encoding="utf-8"?>
<calcChain xmlns="http://schemas.openxmlformats.org/spreadsheetml/2006/main">
  <c r="H76" i="6" l="1"/>
  <c r="I73" i="6" l="1"/>
  <c r="J97" i="6" l="1"/>
  <c r="J157" i="6" l="1"/>
  <c r="I157" i="6"/>
  <c r="J126" i="6"/>
  <c r="I126" i="6"/>
  <c r="H126" i="6"/>
  <c r="I114" i="6"/>
  <c r="J114" i="6"/>
  <c r="H114" i="6"/>
  <c r="H97" i="6" l="1"/>
  <c r="I97" i="6" l="1"/>
  <c r="H67" i="6" l="1"/>
  <c r="H127" i="6" s="1"/>
  <c r="I67" i="6"/>
  <c r="I127" i="6" s="1"/>
  <c r="J67" i="6"/>
  <c r="J127" i="6" s="1"/>
  <c r="I54" i="6"/>
  <c r="J54" i="6"/>
  <c r="H54" i="6"/>
  <c r="H55" i="6" s="1"/>
  <c r="H21" i="6"/>
  <c r="I21" i="6"/>
  <c r="H40" i="6"/>
  <c r="H37" i="6"/>
  <c r="H34" i="6"/>
  <c r="H29" i="6"/>
  <c r="H28" i="6"/>
  <c r="H31" i="6" l="1"/>
  <c r="H157" i="6"/>
  <c r="H41" i="6"/>
  <c r="J162" i="6"/>
  <c r="I162" i="6"/>
  <c r="H162" i="6"/>
  <c r="J161" i="6"/>
  <c r="I161" i="6"/>
  <c r="H161" i="6"/>
  <c r="J160" i="6"/>
  <c r="I160" i="6"/>
  <c r="H160" i="6"/>
  <c r="J158" i="6"/>
  <c r="I158" i="6"/>
  <c r="J156" i="6"/>
  <c r="I156" i="6"/>
  <c r="H156" i="6"/>
  <c r="J155" i="6"/>
  <c r="I155" i="6"/>
  <c r="H155" i="6"/>
  <c r="J154" i="6"/>
  <c r="I154" i="6"/>
  <c r="H154" i="6"/>
  <c r="J153" i="6"/>
  <c r="I153" i="6"/>
  <c r="J152" i="6"/>
  <c r="I152" i="6"/>
  <c r="H152" i="6"/>
  <c r="J151" i="6"/>
  <c r="I151" i="6"/>
  <c r="J150" i="6"/>
  <c r="I150" i="6"/>
  <c r="H150" i="6"/>
  <c r="J149" i="6"/>
  <c r="I149" i="6"/>
  <c r="H149" i="6"/>
  <c r="J148" i="6"/>
  <c r="I148" i="6"/>
  <c r="H148" i="6"/>
  <c r="J147" i="6"/>
  <c r="J137" i="6"/>
  <c r="I137" i="6"/>
  <c r="H137" i="6"/>
  <c r="J132" i="6"/>
  <c r="I132" i="6"/>
  <c r="H132" i="6"/>
  <c r="H147" i="6"/>
  <c r="I147" i="6"/>
  <c r="J55" i="6"/>
  <c r="I55" i="6"/>
  <c r="J40" i="6"/>
  <c r="I40" i="6"/>
  <c r="J37" i="6"/>
  <c r="I37" i="6"/>
  <c r="J34" i="6"/>
  <c r="I34" i="6"/>
  <c r="J31" i="6"/>
  <c r="I31" i="6"/>
  <c r="J28" i="6"/>
  <c r="I28" i="6"/>
  <c r="J21" i="6"/>
  <c r="I159" i="6" l="1"/>
  <c r="J41" i="6"/>
  <c r="I41" i="6"/>
  <c r="H159" i="6"/>
  <c r="J159" i="6"/>
  <c r="I146" i="6"/>
  <c r="I145" i="6" s="1"/>
  <c r="J146" i="6"/>
  <c r="J145" i="6" s="1"/>
  <c r="H158" i="6"/>
  <c r="H138" i="6"/>
  <c r="H153" i="6"/>
  <c r="I138" i="6"/>
  <c r="J138" i="6"/>
  <c r="H151" i="6"/>
  <c r="I163" i="6" l="1"/>
  <c r="J163" i="6"/>
  <c r="H139" i="6"/>
  <c r="H140" i="6" s="1"/>
  <c r="J139" i="6"/>
  <c r="J140" i="6" s="1"/>
  <c r="I139" i="6"/>
  <c r="I140" i="6" s="1"/>
  <c r="H146" i="6"/>
  <c r="H145" i="6" s="1"/>
  <c r="H163" i="6" s="1"/>
</calcChain>
</file>

<file path=xl/comments1.xml><?xml version="1.0" encoding="utf-8"?>
<comments xmlns="http://schemas.openxmlformats.org/spreadsheetml/2006/main">
  <authors>
    <author>Audra Cepiene</author>
  </authors>
  <commentList>
    <comment ref="E35"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E38"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D46" authorId="0" shapeId="0">
      <text>
        <r>
          <rPr>
            <sz val="9"/>
            <color indexed="81"/>
            <rFont val="Tahoma"/>
            <family val="2"/>
            <charset val="186"/>
          </rPr>
          <t>pagal taryboje patvirtintą 2017-2021 m. programą</t>
        </r>
      </text>
    </comment>
    <comment ref="E46" authorId="0" shapeId="0">
      <text>
        <r>
          <rPr>
            <b/>
            <sz val="9"/>
            <color indexed="81"/>
            <rFont val="Tahoma"/>
            <family val="2"/>
            <charset val="186"/>
          </rPr>
          <t>KSP 2.3.3.1.</t>
        </r>
        <r>
          <rPr>
            <sz val="9"/>
            <color indexed="81"/>
            <rFont val="Tahoma"/>
            <family val="2"/>
            <charset val="186"/>
          </rPr>
          <t xml:space="preserve"> Vykdyti prevencines priemones, siekiant neviršyti leistinų oro taršos kietosiomis dalelėmis (KD10) normatyvų
</t>
        </r>
      </text>
    </comment>
    <comment ref="E48" authorId="0" shapeId="0">
      <text>
        <r>
          <rPr>
            <b/>
            <sz val="9"/>
            <color indexed="81"/>
            <rFont val="Tahoma"/>
            <family val="2"/>
            <charset val="186"/>
          </rPr>
          <t xml:space="preserve">KSP 2.3.3.2. </t>
        </r>
        <r>
          <rPr>
            <sz val="9"/>
            <color indexed="81"/>
            <rFont val="Tahoma"/>
            <family val="2"/>
            <charset val="186"/>
          </rPr>
          <t xml:space="preserve">Vykdyti visuomenės aplinkosauginį švietimą 
</t>
        </r>
      </text>
    </comment>
    <comment ref="E60" authorId="0" shapeId="0">
      <text>
        <r>
          <rPr>
            <b/>
            <sz val="9"/>
            <color indexed="81"/>
            <rFont val="Tahoma"/>
            <family val="2"/>
            <charset val="186"/>
          </rPr>
          <t>KSP 2.3.1.4.</t>
        </r>
        <r>
          <rPr>
            <sz val="9"/>
            <color indexed="81"/>
            <rFont val="Tahoma"/>
            <family val="2"/>
            <charset val="186"/>
          </rPr>
          <t xml:space="preserve">
Išvalyti užterštus ir rekultivuoti apleistus vandens telkinius, vykdyti jų stebėseną</t>
        </r>
      </text>
    </comment>
    <comment ref="D66" authorId="0" shapeId="0">
      <text>
        <r>
          <rPr>
            <sz val="9"/>
            <color indexed="81"/>
            <rFont val="Tahoma"/>
            <family val="2"/>
            <charset val="186"/>
          </rPr>
          <t>2019 m. planuojama parengti Smeltalės upės valymo poveikio aplinkai vertinimo atranką. Smeltalės upelio vaga yra užnešta smėliu ir sąnašomis, jos gylis stipriai sumažėjęs, dėl žole ir krūmais užžėlusių krantų, upelio vaga siaurėja, joje formuojasi smėlio salos. Toliau 2020 m. numatoma parengti techninį projektą ir 2021m. jį įgyvendinti.</t>
        </r>
      </text>
    </comment>
    <comment ref="D68" authorId="0" shapeId="0">
      <text>
        <r>
          <rPr>
            <sz val="9"/>
            <color indexed="81"/>
            <rFont val="Tahoma"/>
            <family val="2"/>
            <charset val="186"/>
          </rPr>
          <t>KSP 2.3.1 uždavinys užtikrinti žaliųjų miesto plotų vystymą</t>
        </r>
      </text>
    </comment>
    <comment ref="G70" authorId="0" shapeId="0">
      <text>
        <r>
          <rPr>
            <sz val="9"/>
            <color indexed="81"/>
            <rFont val="Tahoma"/>
            <family val="2"/>
            <charset val="186"/>
          </rPr>
          <t>Laivų krovos AB „Klaipėdos Smeltė“, pagal 2013-04-26 partnerystės sutartį Nr. J9-470 pervedė 2016 m. - 22 734 Eur. Pagal sutartį toliau kasmet pervedinės  po 22 tūkst eur (nuo 2017 iki 2025 m.) Kadangi lėšos dar nebuvo panaudotos, tai</t>
        </r>
        <r>
          <rPr>
            <b/>
            <sz val="9"/>
            <color indexed="81"/>
            <rFont val="Tahoma"/>
            <family val="2"/>
            <charset val="186"/>
          </rPr>
          <t xml:space="preserve"> 2018 m. planuojamas trejų metų nepanaudotų lėšų suma 66,7 tūkst. eur. (nuo 2016 m. iki 2018 m.)</t>
        </r>
      </text>
    </comment>
    <comment ref="E79"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E81"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E87"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E91"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95"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E98" authorId="0" shapeId="0">
      <text>
        <r>
          <rPr>
            <b/>
            <sz val="9"/>
            <color indexed="81"/>
            <rFont val="Tahoma"/>
            <family val="2"/>
            <charset val="186"/>
          </rPr>
          <t xml:space="preserve">P6. Klaipėdos miesto ekonominės plėtros strategija ir įgyvendinimo veiksmų planas iki 2030 metų, 4.5.3. priemonė </t>
        </r>
        <r>
          <rPr>
            <sz val="9"/>
            <color indexed="81"/>
            <rFont val="Tahoma"/>
            <family val="2"/>
            <charset val="186"/>
          </rPr>
          <t xml:space="preserve">
</t>
        </r>
      </text>
    </comment>
    <comment ref="E101"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text>
    </comment>
    <comment ref="D110" authorId="0" shapeId="0">
      <text>
        <r>
          <rPr>
            <sz val="9"/>
            <color indexed="81"/>
            <rFont val="Tahoma"/>
            <family val="2"/>
            <charset val="186"/>
          </rPr>
          <t>(su galimybe restauruoti Klaipėdos geležinkelio stoties demontuotą pėsčiųjų tiltą (unikalus kodas Kultūros vertybių registre Nr. 32423))</t>
        </r>
      </text>
    </comment>
    <comment ref="E118"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List>
</comments>
</file>

<file path=xl/sharedStrings.xml><?xml version="1.0" encoding="utf-8"?>
<sst xmlns="http://schemas.openxmlformats.org/spreadsheetml/2006/main" count="291" uniqueCount="167">
  <si>
    <t>APLINKOS APSAUGOS PROGRAMOS (NR. 05)</t>
  </si>
  <si>
    <t xml:space="preserve"> TIKSLŲ, UŽDAVINIŲ, PRIEMONIŲ, PRIEMONIŲ IŠLAIDŲ IR PRODUKTO KRITERIJŲ SUVESTINĖ</t>
  </si>
  <si>
    <t>Veiklos plano tikslo kodas</t>
  </si>
  <si>
    <t>Uždavinio kodas</t>
  </si>
  <si>
    <t>Priemonės kodas</t>
  </si>
  <si>
    <t>Pavadinimas</t>
  </si>
  <si>
    <t>Priemonės požymis</t>
  </si>
  <si>
    <t>Asignavimų valdytojo kodas</t>
  </si>
  <si>
    <t>Finansavimo šaltinis</t>
  </si>
  <si>
    <t>Produkto kriterijaus</t>
  </si>
  <si>
    <t>Strateginis tikslas 02. Kurti mieste patrauklią, švarią ir saugią gyvenamąją aplinką</t>
  </si>
  <si>
    <t>05 Aplinkos apsaugos programa</t>
  </si>
  <si>
    <t>01</t>
  </si>
  <si>
    <t>Siekti subalansuotos ir kokybiškos aplinkos Klaipėdos mieste</t>
  </si>
  <si>
    <t>Tobulinti atliekų tvarkymo sistemą</t>
  </si>
  <si>
    <t>Komunalinių atliekų tvarkymo organizavimas:</t>
  </si>
  <si>
    <t>P3</t>
  </si>
  <si>
    <t>05</t>
  </si>
  <si>
    <t>6</t>
  </si>
  <si>
    <t>Komunalinių atliekų surinkimas ir tvarkymas</t>
  </si>
  <si>
    <t>SB(VR)</t>
  </si>
  <si>
    <t>SB(VRL)</t>
  </si>
  <si>
    <t>Komunalinių atliekų surinkimas ir tvarkymas Lėbartų kapinėse</t>
  </si>
  <si>
    <t>Iš viso:</t>
  </si>
  <si>
    <t>02</t>
  </si>
  <si>
    <t>Atliekų, kurių turėtojo nustatyti neįmanoma arba kuris nebeegzistuoja, tvarkymas:</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</si>
  <si>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</si>
  <si>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</si>
  <si>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</si>
  <si>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</si>
  <si>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</si>
  <si>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</si>
  <si>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</si>
  <si>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</si>
  <si>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</si>
  <si>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P2.1.3.17</t>
  </si>
  <si>
    <t>SB</t>
  </si>
  <si>
    <t>Iš viso uždaviniui:</t>
  </si>
  <si>
    <t xml:space="preserve">Vykdyti gamtinės aplinkos stebėsenos ir gyventojų ekologinio švietimo priemones </t>
  </si>
  <si>
    <t xml:space="preserve">P5, P2.3.3.1.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</si>
  <si>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</si>
  <si>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</si>
  <si>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</si>
  <si>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</si>
  <si>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</si>
  <si>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P2.3.1.4</t>
  </si>
  <si>
    <t>Helofitų (nendrių, švendrių) šalinimas iš vandens telkinių</t>
  </si>
  <si>
    <t>Miesto želdynų ir želdinių tvarkymas ir kūrimas:</t>
  </si>
  <si>
    <t>Naujų ir esamų želdynų tvarkymas ir kūrimas</t>
  </si>
  <si>
    <t>P.2.3.1.1.</t>
  </si>
  <si>
    <t>P2.1.2.7</t>
  </si>
  <si>
    <t>Pajūrio juostos priežiūra ir apsauga:</t>
  </si>
  <si>
    <t>P2.3.1.2</t>
  </si>
  <si>
    <t>SB(VB)</t>
  </si>
  <si>
    <t>Iš viso tikslui:</t>
  </si>
  <si>
    <t xml:space="preserve">Iš viso  programai: </t>
  </si>
  <si>
    <t>Finansavimo šaltinių suvestinė</t>
  </si>
  <si>
    <t>Finansavimo šaltiniai</t>
  </si>
  <si>
    <t>SAVIVALDYBĖS  LĖŠOS, IŠ VISO:</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</si>
  <si>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</si>
  <si>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</si>
  <si>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</si>
  <si>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Paskolos lėšos </t>
    </r>
    <r>
      <rPr>
        <b/>
        <sz val="10"/>
        <rFont val="Times New Roman"/>
        <family val="1"/>
        <charset val="186"/>
      </rPr>
      <t>SB(P)</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</si>
  <si>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</si>
  <si>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</si>
  <si>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r>
      <t>Programų lėšų likučių laikinai laisvos lėšos</t>
    </r>
    <r>
      <rPr>
        <b/>
        <sz val="10"/>
        <rFont val="Times New Roman"/>
        <family val="1"/>
        <charset val="186"/>
      </rPr>
      <t xml:space="preserve"> SB(VRL) </t>
    </r>
    <r>
      <rPr>
        <sz val="10"/>
        <rFont val="Times New Roman"/>
        <family val="1"/>
        <charset val="186"/>
      </rPr>
      <t>- rinkliavos likutis</t>
    </r>
  </si>
  <si>
    <t>KITI ŠALTINIAI, IŠ VISO:</t>
  </si>
  <si>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</si>
  <si>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</si>
  <si>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Kitos lėšos </t>
    </r>
    <r>
      <rPr>
        <b/>
        <sz val="10"/>
        <rFont val="Times New Roman"/>
        <family val="1"/>
        <charset val="186"/>
      </rPr>
      <t>Kt</t>
    </r>
  </si>
  <si>
    <t>IŠ VISO:</t>
  </si>
  <si>
    <t>tūkst. Eur</t>
  </si>
  <si>
    <t>Atlikta techninio projekto korektūra, vnt.</t>
  </si>
  <si>
    <t>Miesto vandens telkinių priežiūra:</t>
  </si>
  <si>
    <t>Medinių laiptų ir takų, vedančių per apsauginį kopagūbrį, remontas</t>
  </si>
  <si>
    <t>P2.3.3.2</t>
  </si>
  <si>
    <t>Gamtinės aplinkos stebėsenos ir ekologinio švietimo vykdymas:</t>
  </si>
  <si>
    <t xml:space="preserve">Parengtas techninis projektas, vnt. </t>
  </si>
  <si>
    <t>2019-ieji metai</t>
  </si>
  <si>
    <t>Įsigyta valymo mašinų, vnt.</t>
  </si>
  <si>
    <t>Pakeista Bendrojo plano (kraštovaizdžio dalies) sprendinių, proc.</t>
  </si>
  <si>
    <t>Priimta į sąvartyną atliekų, tūkst. t</t>
  </si>
  <si>
    <t>Valoma vandens telkinių, vnt.</t>
  </si>
  <si>
    <t>Parengtas techninis projektas, vnt.</t>
  </si>
  <si>
    <t>Įgyvendinta aplinkosauginių švietimo priemonių, vnt.</t>
  </si>
  <si>
    <t>Kt</t>
  </si>
  <si>
    <t>Išvalyta nuo helofitų Žardės ir Draugystės vandens telkinių ploto, ha</t>
  </si>
  <si>
    <t>Dviračių ir pėsčiųjų tako nuo Paryžiaus Komunos g. iki Jono kalnelio tiltelio įrengimas</t>
  </si>
  <si>
    <t>Mažinti aplinkos taršą vykdant infrastruktūros plėtros priemones</t>
  </si>
  <si>
    <t>Parengta triukšmo (kelių, geležinkelių, pramonės veiklos zonų)  žemėlapių, kuriose bus renkami dienos, vakaro, nakties ir paros rodilkiai, vnt.</t>
  </si>
  <si>
    <t>Strateginio triukšmo žemėlapio parengimas (atnaujinimas)</t>
  </si>
  <si>
    <t>Sakurų parko įrengimas teritorijoje tarp Žvejų rūmų, Taikos pr., Naikupės g. ir įvažiuojamojo kelio į Žvejų rūmus</t>
  </si>
  <si>
    <t>SB(L)</t>
  </si>
  <si>
    <r>
      <t xml:space="preserve">Programų lėšų likučių laikinai laisvos lėšos </t>
    </r>
    <r>
      <rPr>
        <b/>
        <sz val="10"/>
        <rFont val="Times New Roman"/>
        <family val="1"/>
        <charset val="186"/>
      </rPr>
      <t>SB(L)</t>
    </r>
  </si>
  <si>
    <t>SB(ES)</t>
  </si>
  <si>
    <r>
      <t xml:space="preserve">Europos Sąjungos paramos lėšos, kurios įtrauktos į Savivaldybės biudžetą </t>
    </r>
    <r>
      <rPr>
        <b/>
        <sz val="10"/>
        <rFont val="Times New Roman"/>
        <family val="1"/>
        <charset val="186"/>
      </rPr>
      <t>SB(ES)</t>
    </r>
  </si>
  <si>
    <t>Sutvirtinta kopagūbrio, pinant tvoreles iš žabų, m.</t>
  </si>
  <si>
    <t>2020-ųjų metų lėšų projektas</t>
  </si>
  <si>
    <t>2020-ieji metai</t>
  </si>
  <si>
    <t>Atlikta parko (1,1 ha) įrengimo darbų. Užbaigtumas, proc.</t>
  </si>
  <si>
    <t>65</t>
  </si>
  <si>
    <t>Detalus (instrumentinis) medžio būklės vertinimas</t>
  </si>
  <si>
    <t>Ištirtų medžių kiekis, vnt.</t>
  </si>
  <si>
    <t>3,7</t>
  </si>
  <si>
    <t>8</t>
  </si>
  <si>
    <t>Pėsčiųjų ir dviračių takų Minijos g. nuo Baltijos pr., Pilies g., Naujojoje Uosto g. įrengimas</t>
  </si>
  <si>
    <t>Nutiesta dviračių tako. Užbaigtumas, proc.</t>
  </si>
  <si>
    <r>
      <t xml:space="preserve">Žemės pardavimų likučio lėšos </t>
    </r>
    <r>
      <rPr>
        <b/>
        <sz val="10"/>
        <rFont val="Times New Roman"/>
        <family val="1"/>
        <charset val="186"/>
      </rPr>
      <t>SB(ŽPL)</t>
    </r>
  </si>
  <si>
    <t>Dviračių ir pėsčiųjų takų  plėtra:</t>
  </si>
  <si>
    <t xml:space="preserve">Oro taršos kietosiomis dalelėmis mažinimas, atnaujinant gatvių priežiūros ir valymo technologijas </t>
  </si>
  <si>
    <t xml:space="preserve">Dviračių ir pėsčiųjų tako Danės upės slėnio teritorijoje nuo Klaipėdos g. tilto iki miesto ribos įrengimas </t>
  </si>
  <si>
    <t>Padidintas AB "Klaipėdos vanduo" įstatinis kapitalas, proc.</t>
  </si>
  <si>
    <t xml:space="preserve">Parengti tvarkymo aprašai (projektai), vnt. </t>
  </si>
  <si>
    <t xml:space="preserve">Ąžuolyno giraitės sutvarkymas, gerinant gamtinę aplinką ir skatinant aktyvų laisvalaikį ir lankytojų srautus  </t>
  </si>
  <si>
    <t>P2.4.2.2</t>
  </si>
  <si>
    <t xml:space="preserve">Atlikta viešosios erdvės (86 027 m²)  sutvarkymo darbų. Užbaigtumas, proc. </t>
  </si>
  <si>
    <t xml:space="preserve">Atlikta I-etapo teritorijos sutvarkymo darbų. Užbaigtumas, proc. </t>
  </si>
  <si>
    <t>06</t>
  </si>
  <si>
    <t>P.2.3.1.1</t>
  </si>
  <si>
    <t>Nutiesta dviračių tako (1,539 km). Užbaigtumas, proc.</t>
  </si>
  <si>
    <t>Pakeista medinių takų ir laiptų, tūkst. kv. m</t>
  </si>
  <si>
    <t>Įrengta pusiau požeminių konteinerių aikštelių, vnt.</t>
  </si>
  <si>
    <t>Įrengta požeminių konteinerių aikštelių, vnt.</t>
  </si>
  <si>
    <t>Komunalinių atliekų tvarkymo infrastruktūros plėtra Klaipėdos miesto, Skuodo ir Kretingos rajonų bei Neringos savivaldybėse</t>
  </si>
  <si>
    <t>Pėsčiųjų ir dviračių tilto tarp Tauralaukio ir Žolynų kvartalo įrengimas</t>
  </si>
  <si>
    <t>Atnaujinta želdynų prie magistralinių miesto gatvių, vnt.</t>
  </si>
  <si>
    <t>Įrengta informacinių stendų prie atliekų surinkimo konteinerių aikštelių, vnt.</t>
  </si>
  <si>
    <t>Asbesto turinčių gaminių atliekų surinkimas apvažiavimo būdu, transportavimas ir šalinimas iš gyvenamųjų bei viešosios paskirties pastatų</t>
  </si>
  <si>
    <t>Sutvarkyta asbesto gaminių atliekų, t</t>
  </si>
  <si>
    <t>Sutvarkyta želdinių prie dviračių takų, vnt.</t>
  </si>
  <si>
    <t>Atnaujinta medžių ir krūmų skvere tarp Puodžių g. ir Bokštų g., vnt.</t>
  </si>
  <si>
    <t>2021-ųjų metų lėšų projektas</t>
  </si>
  <si>
    <t>2021-ieji metai</t>
  </si>
  <si>
    <t>Iškirsta tuopų ir keičiama naujais želdiniais, vnt.</t>
  </si>
  <si>
    <r>
      <t xml:space="preserve">Savivaldybės biudžeto apyvartos lėšos ES finansinės paramos programų laikinam lėšų stygiui dengti </t>
    </r>
    <r>
      <rPr>
        <b/>
        <sz val="10"/>
        <rFont val="Times New Roman"/>
        <family val="1"/>
        <charset val="186"/>
      </rPr>
      <t>SB(ESA)</t>
    </r>
  </si>
  <si>
    <r>
      <t>Europos Sąjungos paramos lėšos, kurios įtrauktos į Savivaldybės biudžetą, lėšų likučių lėšos</t>
    </r>
    <r>
      <rPr>
        <b/>
        <sz val="10"/>
        <rFont val="Times New Roman"/>
        <family val="1"/>
        <charset val="186"/>
      </rPr>
      <t xml:space="preserve"> SB(ESL)</t>
    </r>
  </si>
  <si>
    <t>2019-ųjų metų asignavimų planas</t>
  </si>
  <si>
    <t>2,5</t>
  </si>
  <si>
    <t>2,6</t>
  </si>
  <si>
    <t>2,7</t>
  </si>
  <si>
    <t>Išvežta statybinių, biologiškai skaidžių šiukšlių, t</t>
  </si>
  <si>
    <t>944</t>
  </si>
  <si>
    <t>Surinkta pavojingų atliekų, t</t>
  </si>
  <si>
    <t>3,4</t>
  </si>
  <si>
    <t>Žaliųjų atliekų surinkimo konteinerių įsigijimas</t>
  </si>
  <si>
    <t>Įsigyta žaliųjų atliekų surinkimo konteinerių, vnt.</t>
  </si>
  <si>
    <t>Įgyvendinta atliekų tvarkymo švietimo priemonių, vnt.</t>
  </si>
  <si>
    <t xml:space="preserve">Sutvarkyta vandens telkinių (2019 m.  Žardės mažasis telkinys), vnt.  </t>
  </si>
  <si>
    <t xml:space="preserve">Vandens telkinių dugno valymas ir aplinkos apželdinimas </t>
  </si>
  <si>
    <t>Parengta ataskaita, vnt.</t>
  </si>
  <si>
    <t>2130</t>
  </si>
  <si>
    <t>Parengtas aplinkos oro kokybės valdymo priemonių planas, vnt.</t>
  </si>
  <si>
    <t>1</t>
  </si>
  <si>
    <t>Klaipėdos miesto bendrojo plano kraštovaizdžio dalies keitimas ir Melnragės parko įrengimas</t>
  </si>
  <si>
    <t>Malūno parko teritorijos sutvarkymas, gerinant gamtinę aplinką ir skatinant lankytojų srautus (I etapas)</t>
  </si>
  <si>
    <t>Smeltalės upės valymo poveikio aplinkai vertinimo atrankos rengimas</t>
  </si>
  <si>
    <t>Pėsčiųjų tako nuo Melnragės pagrindinio įėjimo į paplūdimį iki Melnragės gelbėjimo stoties techninio projekto parengimas</t>
  </si>
  <si>
    <t xml:space="preserve">Kopų tvirtinimas, pinant tvoreles iš žabų   </t>
  </si>
  <si>
    <t xml:space="preserve">AB „Klaipėdos vanduo“ įstatinio kapitalo didinimas įgyvendinant ES lėšomis finansuojamą projektą „Paviršinių nuotekų sistemų tvarkymas Klaipėdos mieste“ įgyvendinimas (projekto vykdytojas – AB „Klaipėdos vanduo“) </t>
  </si>
  <si>
    <t>Dviračių ir pėsčiųjų takų bei jungčių Smiltynėje iki Naujosios Perkėlos įrengimas</t>
  </si>
  <si>
    <t>I, P6</t>
  </si>
  <si>
    <r>
      <t xml:space="preserve">Savivaldybės tikslinės lėšos, skirtos aplinkos apsaugai </t>
    </r>
    <r>
      <rPr>
        <b/>
        <sz val="10"/>
        <rFont val="Times New Roman"/>
        <family val="1"/>
        <charset val="186"/>
      </rPr>
      <t>SB(AA)</t>
    </r>
  </si>
  <si>
    <t>2019-ųjų metų asignavimų planas*</t>
  </si>
  <si>
    <t xml:space="preserve">2019–2021 M. KLAIPĖDOS MIESTO SAVIVALDYBĖS     </t>
  </si>
  <si>
    <t>priedas</t>
  </si>
  <si>
    <t xml:space="preserve">Klaipėdos miesto savivaldybės aplinkos apsaugos programos (Nr. 04) aprašymo                                      
</t>
  </si>
  <si>
    <t>Atlikti parko įrengimo darbai. Užbaigtumas, proc. (darbų pradžia 2022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</si>
</sst>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409]General"/>
  </numFmts>
  <fonts count="30" x14ac:knownFonts="1">
    <font>
      <sz val="11"/>
      <color theme="1"/>
      <name val="Calibri"/>
      <family val="2"/>
      <charset val="186"/>
      <scheme val="minor"/>
    </font>
    <font>
      <sz val="10"/>
      <name val="Times New Roman"/>
      <family val="1"/>
      <charset val="186"/>
    </font>
    <font>
      <b/>
      <sz val="10"/>
      <name val="Times New Roman"/>
      <family val="1"/>
      <charset val="186"/>
    </font>
    <font>
      <sz val="9"/>
      <name val="Times New Roman"/>
      <family val="1"/>
      <charset val="186"/>
    </font>
    <font>
      <sz val="10"/>
      <name val="Arial"/>
      <family val="2"/>
      <charset val="186"/>
    </font>
    <font>
      <b/>
      <sz val="10"/>
      <name val="Times New Roman"/>
      <family val="1"/>
      <charset val="204"/>
    </font>
    <font>
      <sz val="10"/>
      <name val="Times New Roman"/>
      <family val="1"/>
      <charset val="204"/>
    </font>
    <font>
      <sz val="8"/>
      <name val="Times New Roman"/>
      <family val="1"/>
      <charset val="186"/>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1"/>
      <name val="Calibri"/>
      <family val="2"/>
      <charset val="186"/>
      <scheme val="minor"/>
    </font>
    <font>
      <sz val="10"/>
      <color theme="1"/>
      <name val="Calibri"/>
      <family val="2"/>
      <charset val="186"/>
      <scheme val="minor"/>
    </font>
    <font>
      <sz val="10"/>
      <color theme="1"/>
      <name val="Times New Roman"/>
      <family val="1"/>
      <charset val="186"/>
    </font>
    <font>
      <sz val="10"/>
      <color rgb="FFFF0000"/>
      <name val="Times New Roman"/>
      <family val="1"/>
      <charset val="186"/>
    </font>
    <font>
      <sz val="10"/>
      <name val="Calibri"/>
      <family val="2"/>
      <charset val="186"/>
      <scheme val="minor"/>
    </font>
    <font>
      <i/>
      <sz val="10"/>
      <name val="Times New Roman"/>
      <family val="1"/>
      <charset val="186"/>
    </font>
    <font>
      <strike/>
      <sz val="10"/>
      <color rgb="FFFF0000"/>
      <name val="Times New Roman"/>
      <family val="1"/>
      <charset val="186"/>
    </font>
    <font>
      <b/>
      <i/>
      <sz val="10"/>
      <name val="Times New Roman"/>
      <family val="1"/>
      <charset val="186"/>
    </font>
    <font>
      <i/>
      <sz val="10"/>
      <name val="Arial"/>
      <family val="2"/>
      <charset val="186"/>
    </font>
    <font>
      <sz val="11"/>
      <color theme="1"/>
      <name val="Calibri"/>
      <family val="2"/>
      <charset val="186"/>
      <scheme val="minor"/>
    </font>
    <font>
      <b/>
      <sz val="10"/>
      <color theme="1"/>
      <name val="Times New Roman"/>
      <family val="1"/>
      <charset val="186"/>
    </font>
    <font>
      <sz val="12"/>
      <name val="Times New Roman"/>
      <family val="1"/>
      <charset val="186"/>
    </font>
    <font>
      <b/>
      <sz val="12"/>
      <name val="Times New Roman"/>
      <family val="1"/>
      <charset val="186"/>
    </font>
    <font>
      <sz val="10"/>
      <color theme="3"/>
      <name val="Times New Roman"/>
      <family val="1"/>
      <charset val="186"/>
    </font>
    <font>
      <sz val="11"/>
      <color rgb="FF000000"/>
      <name val="Calibri"/>
      <family val="2"/>
      <charset val="186"/>
    </font>
    <font>
      <sz val="11"/>
      <name val="Times New Roman"/>
      <family val="1"/>
      <charset val="186"/>
    </font>
    <font>
      <sz val="10"/>
      <color rgb="FFFF0000"/>
      <name val="Calibri"/>
      <family val="2"/>
      <charset val="186"/>
      <scheme val="minor"/>
    </font>
    <font>
      <sz val="9"/>
      <name val="Calibri"/>
      <family val="2"/>
      <charset val="186"/>
      <scheme val="minor"/>
    </font>
  </fonts>
  <fills count="10">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rgb="FFDBDBDB"/>
      </patternFill>
    </fill>
  </fills>
  <borders count="10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s>
  <cellStyleXfs count="4">
    <xf numFmtId="0" fontId="0" fillId="0" borderId="0"/>
    <xf numFmtId="0" fontId="4" fillId="0" borderId="0"/>
    <xf numFmtId="43" fontId="21" fillId="0" borderId="0" applyFont="0" applyFill="0" applyBorder="0" applyAlignment="0" applyProtection="0"/>
    <xf numFmtId="165" fontId="26" fillId="0" borderId="0" applyBorder="0" applyProtection="0"/>
  </cellStyleXfs>
  <cellXfs count="713">
    <xf numFmtId="0" fontId="0" fillId="0" borderId="0" xfId="0"/>
    <xf numFmtId="3" fontId="1" fillId="0" borderId="0" xfId="0" applyNumberFormat="1" applyFont="1" applyAlignment="1">
      <alignment vertical="top"/>
    </xf>
    <xf numFmtId="3" fontId="2" fillId="0" borderId="0" xfId="0" applyNumberFormat="1" applyFont="1" applyAlignment="1">
      <alignment vertical="top"/>
    </xf>
    <xf numFmtId="3" fontId="4" fillId="0" borderId="0" xfId="0" applyNumberFormat="1" applyFont="1" applyBorder="1"/>
    <xf numFmtId="3" fontId="2" fillId="4" borderId="32" xfId="0" applyNumberFormat="1" applyFont="1" applyFill="1" applyBorder="1" applyAlignment="1">
      <alignment horizontal="center" vertical="top" wrapText="1"/>
    </xf>
    <xf numFmtId="3" fontId="2" fillId="4" borderId="32" xfId="0" applyNumberFormat="1" applyFont="1" applyFill="1" applyBorder="1" applyAlignment="1">
      <alignment horizontal="center" vertical="top"/>
    </xf>
    <xf numFmtId="3" fontId="2" fillId="5" borderId="33" xfId="0" applyNumberFormat="1" applyFont="1" applyFill="1" applyBorder="1" applyAlignment="1">
      <alignment horizontal="center" vertical="top"/>
    </xf>
    <xf numFmtId="3" fontId="2" fillId="4" borderId="11" xfId="0" applyNumberFormat="1" applyFont="1" applyFill="1" applyBorder="1" applyAlignment="1">
      <alignment vertical="top"/>
    </xf>
    <xf numFmtId="3" fontId="2" fillId="5" borderId="12" xfId="0" applyNumberFormat="1" applyFont="1" applyFill="1" applyBorder="1" applyAlignment="1">
      <alignment vertical="top"/>
    </xf>
    <xf numFmtId="3" fontId="2" fillId="6" borderId="13" xfId="0" applyNumberFormat="1" applyFont="1" applyFill="1" applyBorder="1" applyAlignment="1">
      <alignment vertical="top"/>
    </xf>
    <xf numFmtId="3" fontId="1" fillId="0" borderId="0" xfId="0" applyNumberFormat="1" applyFont="1" applyFill="1" applyBorder="1" applyAlignment="1">
      <alignment horizontal="center" vertical="top"/>
    </xf>
    <xf numFmtId="3" fontId="1" fillId="0" borderId="0" xfId="0" applyNumberFormat="1" applyFont="1" applyFill="1" applyBorder="1" applyAlignment="1">
      <alignment vertical="top"/>
    </xf>
    <xf numFmtId="3" fontId="2" fillId="4" borderId="23" xfId="0" applyNumberFormat="1" applyFont="1" applyFill="1" applyBorder="1" applyAlignment="1">
      <alignment vertical="top"/>
    </xf>
    <xf numFmtId="3" fontId="2" fillId="5" borderId="24" xfId="0" applyNumberFormat="1" applyFont="1" applyFill="1" applyBorder="1" applyAlignment="1">
      <alignment vertical="top"/>
    </xf>
    <xf numFmtId="3" fontId="1" fillId="0" borderId="39" xfId="0" applyNumberFormat="1" applyFont="1" applyFill="1" applyBorder="1" applyAlignment="1">
      <alignment horizontal="left" vertical="top" wrapText="1"/>
    </xf>
    <xf numFmtId="3" fontId="1" fillId="0" borderId="50" xfId="0" applyNumberFormat="1" applyFont="1" applyFill="1" applyBorder="1" applyAlignment="1">
      <alignment vertical="top" wrapText="1"/>
    </xf>
    <xf numFmtId="3" fontId="2" fillId="4" borderId="57" xfId="0" applyNumberFormat="1" applyFont="1" applyFill="1" applyBorder="1" applyAlignment="1">
      <alignment horizontal="center" vertical="top"/>
    </xf>
    <xf numFmtId="3" fontId="2" fillId="5" borderId="58" xfId="0" applyNumberFormat="1" applyFont="1" applyFill="1" applyBorder="1" applyAlignment="1">
      <alignment horizontal="center" vertical="top"/>
    </xf>
    <xf numFmtId="0" fontId="1" fillId="0" borderId="0" xfId="0" applyFont="1" applyBorder="1" applyAlignment="1">
      <alignment vertical="top"/>
    </xf>
    <xf numFmtId="3" fontId="2" fillId="4" borderId="62" xfId="0" applyNumberFormat="1" applyFont="1" applyFill="1" applyBorder="1" applyAlignment="1">
      <alignment horizontal="center" vertical="top"/>
    </xf>
    <xf numFmtId="3" fontId="1" fillId="0" borderId="5" xfId="0" applyNumberFormat="1" applyFont="1" applyFill="1" applyBorder="1" applyAlignment="1">
      <alignment vertical="top" wrapText="1"/>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3" borderId="57" xfId="0" applyNumberFormat="1" applyFont="1" applyFill="1" applyBorder="1" applyAlignment="1">
      <alignment horizontal="center" vertical="top"/>
    </xf>
    <xf numFmtId="3" fontId="1" fillId="7" borderId="0" xfId="0" applyNumberFormat="1" applyFont="1" applyFill="1" applyBorder="1" applyAlignment="1">
      <alignment vertical="top"/>
    </xf>
    <xf numFmtId="3" fontId="2" fillId="0" borderId="0" xfId="0" applyNumberFormat="1" applyFont="1" applyFill="1" applyBorder="1" applyAlignment="1">
      <alignment horizontal="center" vertical="top" wrapText="1"/>
    </xf>
    <xf numFmtId="3" fontId="1" fillId="0" borderId="0" xfId="0" applyNumberFormat="1" applyFont="1" applyFill="1" applyAlignment="1">
      <alignment vertical="top"/>
    </xf>
    <xf numFmtId="164" fontId="1" fillId="6" borderId="0" xfId="0" applyNumberFormat="1" applyFont="1" applyFill="1" applyBorder="1" applyAlignment="1">
      <alignment horizontal="center" vertical="top"/>
    </xf>
    <xf numFmtId="164" fontId="1" fillId="6" borderId="16" xfId="0" applyNumberFormat="1" applyFont="1" applyFill="1" applyBorder="1" applyAlignment="1">
      <alignment horizontal="center" vertical="top"/>
    </xf>
    <xf numFmtId="164" fontId="2" fillId="8" borderId="45" xfId="0" applyNumberFormat="1" applyFont="1" applyFill="1" applyBorder="1" applyAlignment="1">
      <alignment horizontal="center" vertical="top"/>
    </xf>
    <xf numFmtId="164" fontId="1" fillId="6" borderId="65" xfId="0" applyNumberFormat="1" applyFont="1" applyFill="1" applyBorder="1" applyAlignment="1">
      <alignment horizontal="center" vertical="top"/>
    </xf>
    <xf numFmtId="164" fontId="1" fillId="6" borderId="48" xfId="0" applyNumberFormat="1" applyFont="1" applyFill="1" applyBorder="1" applyAlignment="1">
      <alignment horizontal="center" vertical="top"/>
    </xf>
    <xf numFmtId="164" fontId="1" fillId="6" borderId="14" xfId="0" applyNumberFormat="1" applyFont="1" applyFill="1" applyBorder="1" applyAlignment="1">
      <alignment horizontal="center" vertical="top"/>
    </xf>
    <xf numFmtId="164" fontId="1" fillId="6" borderId="41" xfId="0" applyNumberFormat="1" applyFont="1" applyFill="1" applyBorder="1" applyAlignment="1">
      <alignment horizontal="center" vertical="top"/>
    </xf>
    <xf numFmtId="164" fontId="9" fillId="6" borderId="16" xfId="0" applyNumberFormat="1" applyFont="1" applyFill="1" applyBorder="1" applyAlignment="1">
      <alignment horizontal="center" vertical="top"/>
    </xf>
    <xf numFmtId="164" fontId="2" fillId="5" borderId="28" xfId="0" applyNumberFormat="1" applyFont="1" applyFill="1" applyBorder="1" applyAlignment="1">
      <alignment horizontal="center" vertical="top"/>
    </xf>
    <xf numFmtId="164" fontId="2" fillId="4" borderId="61" xfId="0" applyNumberFormat="1" applyFont="1" applyFill="1" applyBorder="1" applyAlignment="1">
      <alignment horizontal="center" vertical="top"/>
    </xf>
    <xf numFmtId="164" fontId="2" fillId="3" borderId="61" xfId="0" applyNumberFormat="1" applyFont="1" applyFill="1" applyBorder="1" applyAlignment="1">
      <alignment horizontal="center" vertical="top"/>
    </xf>
    <xf numFmtId="164" fontId="2" fillId="3" borderId="34" xfId="0" applyNumberFormat="1" applyFont="1" applyFill="1" applyBorder="1" applyAlignment="1">
      <alignment horizontal="center" vertical="top" wrapText="1"/>
    </xf>
    <xf numFmtId="164" fontId="2" fillId="8" borderId="45" xfId="0" applyNumberFormat="1" applyFont="1" applyFill="1" applyBorder="1" applyAlignment="1">
      <alignment horizontal="center" vertical="top" wrapText="1"/>
    </xf>
    <xf numFmtId="3" fontId="1" fillId="6" borderId="40" xfId="0" applyNumberFormat="1" applyFont="1" applyFill="1" applyBorder="1" applyAlignment="1">
      <alignment vertical="top" wrapText="1"/>
    </xf>
    <xf numFmtId="164" fontId="1" fillId="6" borderId="35" xfId="0" applyNumberFormat="1" applyFont="1" applyFill="1" applyBorder="1" applyAlignment="1">
      <alignment horizontal="center" vertical="top"/>
    </xf>
    <xf numFmtId="164" fontId="2" fillId="8" borderId="34" xfId="0" applyNumberFormat="1" applyFont="1" applyFill="1" applyBorder="1" applyAlignment="1">
      <alignment horizontal="center" vertical="top" wrapText="1"/>
    </xf>
    <xf numFmtId="164" fontId="1" fillId="0" borderId="34" xfId="0" applyNumberFormat="1" applyFont="1" applyBorder="1" applyAlignment="1">
      <alignment horizontal="center" vertical="top" wrapText="1"/>
    </xf>
    <xf numFmtId="164" fontId="1" fillId="6" borderId="34" xfId="0" applyNumberFormat="1" applyFont="1" applyFill="1" applyBorder="1" applyAlignment="1">
      <alignment horizontal="center" vertical="top" wrapText="1"/>
    </xf>
    <xf numFmtId="164" fontId="1" fillId="8" borderId="34" xfId="0" applyNumberFormat="1" applyFont="1" applyFill="1" applyBorder="1" applyAlignment="1">
      <alignment horizontal="center" vertical="top" wrapText="1"/>
    </xf>
    <xf numFmtId="164" fontId="2" fillId="5" borderId="61" xfId="0" applyNumberFormat="1" applyFont="1" applyFill="1" applyBorder="1" applyAlignment="1">
      <alignment horizontal="center" vertical="top"/>
    </xf>
    <xf numFmtId="164" fontId="1" fillId="6" borderId="67" xfId="0" applyNumberFormat="1" applyFont="1" applyFill="1" applyBorder="1" applyAlignment="1">
      <alignment horizontal="center" vertical="top"/>
    </xf>
    <xf numFmtId="164" fontId="1" fillId="6" borderId="56" xfId="0" applyNumberFormat="1" applyFont="1" applyFill="1" applyBorder="1" applyAlignment="1">
      <alignment horizontal="center" vertical="top"/>
    </xf>
    <xf numFmtId="164" fontId="1" fillId="6" borderId="64" xfId="0" applyNumberFormat="1" applyFont="1" applyFill="1" applyBorder="1" applyAlignment="1">
      <alignment horizontal="center" vertical="top"/>
    </xf>
    <xf numFmtId="164" fontId="2" fillId="8" borderId="44" xfId="0" applyNumberFormat="1" applyFont="1" applyFill="1" applyBorder="1" applyAlignment="1">
      <alignment horizontal="center" vertical="top"/>
    </xf>
    <xf numFmtId="3" fontId="1" fillId="6" borderId="48" xfId="0" applyNumberFormat="1" applyFont="1" applyFill="1" applyBorder="1" applyAlignment="1">
      <alignment horizontal="center" vertical="top"/>
    </xf>
    <xf numFmtId="164" fontId="1" fillId="6" borderId="77"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0" fontId="1" fillId="0" borderId="72" xfId="0" applyFont="1" applyBorder="1" applyAlignment="1">
      <alignment horizontal="center" vertical="center" textRotation="90"/>
    </xf>
    <xf numFmtId="0" fontId="1" fillId="0" borderId="30" xfId="0" applyFont="1" applyBorder="1" applyAlignment="1">
      <alignment horizontal="center" vertical="center" textRotation="90"/>
    </xf>
    <xf numFmtId="3" fontId="1" fillId="0" borderId="78" xfId="0" applyNumberFormat="1" applyFont="1" applyFill="1" applyBorder="1" applyAlignment="1">
      <alignment horizontal="center" vertical="top"/>
    </xf>
    <xf numFmtId="3" fontId="1" fillId="6" borderId="13" xfId="0" applyNumberFormat="1" applyFont="1" applyFill="1" applyBorder="1" applyAlignment="1">
      <alignment horizontal="center" vertical="top"/>
    </xf>
    <xf numFmtId="3" fontId="1" fillId="6" borderId="15" xfId="0" applyNumberFormat="1" applyFont="1" applyFill="1" applyBorder="1" applyAlignment="1">
      <alignment horizontal="center" vertical="top"/>
    </xf>
    <xf numFmtId="3" fontId="1" fillId="0" borderId="79" xfId="0" applyNumberFormat="1" applyFont="1" applyFill="1" applyBorder="1" applyAlignment="1">
      <alignment horizontal="center" vertical="top"/>
    </xf>
    <xf numFmtId="3" fontId="1" fillId="6" borderId="12" xfId="0" applyNumberFormat="1" applyFont="1" applyFill="1" applyBorder="1" applyAlignment="1">
      <alignment horizontal="center" vertical="top"/>
    </xf>
    <xf numFmtId="3" fontId="1" fillId="6" borderId="24" xfId="0" applyNumberFormat="1" applyFont="1" applyFill="1" applyBorder="1" applyAlignment="1">
      <alignment horizontal="center" vertical="top"/>
    </xf>
    <xf numFmtId="3" fontId="1" fillId="6" borderId="3" xfId="0" applyNumberFormat="1" applyFont="1" applyFill="1" applyBorder="1" applyAlignment="1">
      <alignment horizontal="center" vertical="top"/>
    </xf>
    <xf numFmtId="3" fontId="1" fillId="0" borderId="3" xfId="0" applyNumberFormat="1" applyFont="1" applyFill="1" applyBorder="1" applyAlignment="1">
      <alignment vertical="top" wrapText="1"/>
    </xf>
    <xf numFmtId="3" fontId="1" fillId="6" borderId="54" xfId="0" applyNumberFormat="1" applyFont="1" applyFill="1" applyBorder="1" applyAlignment="1">
      <alignment horizontal="center" vertical="top"/>
    </xf>
    <xf numFmtId="3" fontId="1" fillId="6" borderId="80"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3" fontId="1" fillId="6" borderId="12" xfId="0" applyNumberFormat="1" applyFont="1" applyFill="1" applyBorder="1" applyAlignment="1">
      <alignment horizontal="center" vertical="center" wrapText="1"/>
    </xf>
    <xf numFmtId="164" fontId="1" fillId="6" borderId="12" xfId="0" applyNumberFormat="1" applyFont="1" applyFill="1" applyBorder="1" applyAlignment="1">
      <alignment horizontal="center" vertical="top" wrapText="1"/>
    </xf>
    <xf numFmtId="164" fontId="1" fillId="6" borderId="36" xfId="0" applyNumberFormat="1" applyFont="1" applyFill="1" applyBorder="1" applyAlignment="1">
      <alignment horizontal="center" vertical="top" wrapText="1"/>
    </xf>
    <xf numFmtId="0" fontId="1" fillId="6" borderId="38" xfId="0" applyFont="1" applyFill="1" applyBorder="1" applyAlignment="1">
      <alignment horizontal="center" vertical="top" wrapText="1"/>
    </xf>
    <xf numFmtId="49" fontId="1" fillId="6" borderId="38" xfId="0" applyNumberFormat="1" applyFont="1" applyFill="1" applyBorder="1" applyAlignment="1">
      <alignment horizontal="center" vertical="top"/>
    </xf>
    <xf numFmtId="3" fontId="1" fillId="7" borderId="23" xfId="0" applyNumberFormat="1" applyFont="1" applyFill="1" applyBorder="1" applyAlignment="1">
      <alignment horizontal="left" vertical="top"/>
    </xf>
    <xf numFmtId="164" fontId="1" fillId="6" borderId="7" xfId="0" applyNumberFormat="1" applyFont="1" applyFill="1" applyBorder="1" applyAlignment="1">
      <alignment horizontal="center" vertical="top"/>
    </xf>
    <xf numFmtId="164" fontId="9" fillId="6" borderId="15" xfId="0" applyNumberFormat="1" applyFont="1" applyFill="1" applyBorder="1" applyAlignment="1">
      <alignment horizontal="center" vertical="top"/>
    </xf>
    <xf numFmtId="3" fontId="1" fillId="6" borderId="83" xfId="0" applyNumberFormat="1" applyFont="1" applyFill="1" applyBorder="1" applyAlignment="1">
      <alignment horizontal="center" vertical="top"/>
    </xf>
    <xf numFmtId="3" fontId="1" fillId="6" borderId="37" xfId="0" applyNumberFormat="1" applyFont="1" applyFill="1" applyBorder="1" applyAlignment="1">
      <alignment horizontal="center" vertical="top"/>
    </xf>
    <xf numFmtId="3" fontId="1" fillId="6" borderId="84" xfId="0" applyNumberFormat="1" applyFont="1" applyFill="1" applyBorder="1" applyAlignment="1">
      <alignment horizontal="center" vertical="top"/>
    </xf>
    <xf numFmtId="49" fontId="1" fillId="0" borderId="82" xfId="0" applyNumberFormat="1" applyFont="1" applyBorder="1" applyAlignment="1">
      <alignment horizontal="center" vertical="top"/>
    </xf>
    <xf numFmtId="3" fontId="1" fillId="0" borderId="85" xfId="0" applyNumberFormat="1" applyFont="1" applyFill="1" applyBorder="1" applyAlignment="1">
      <alignment horizontal="center" vertical="top"/>
    </xf>
    <xf numFmtId="0" fontId="1" fillId="6" borderId="20" xfId="0" applyFont="1" applyFill="1" applyBorder="1" applyAlignment="1">
      <alignment horizontal="center" vertical="top" wrapText="1"/>
    </xf>
    <xf numFmtId="0" fontId="1" fillId="6" borderId="37" xfId="0" applyFont="1" applyFill="1" applyBorder="1" applyAlignment="1">
      <alignment horizontal="center" vertical="top" wrapText="1"/>
    </xf>
    <xf numFmtId="164" fontId="1" fillId="6" borderId="16" xfId="0" applyNumberFormat="1" applyFont="1" applyFill="1" applyBorder="1" applyAlignment="1">
      <alignment horizontal="center" vertical="top" wrapText="1"/>
    </xf>
    <xf numFmtId="164" fontId="1" fillId="6" borderId="14" xfId="0" applyNumberFormat="1" applyFont="1" applyFill="1" applyBorder="1" applyAlignment="1">
      <alignment horizontal="center" vertical="top" wrapText="1"/>
    </xf>
    <xf numFmtId="164" fontId="1" fillId="6" borderId="69" xfId="0" applyNumberFormat="1" applyFont="1" applyFill="1" applyBorder="1" applyAlignment="1">
      <alignment horizontal="center" vertical="top"/>
    </xf>
    <xf numFmtId="164" fontId="2" fillId="8" borderId="28" xfId="0" applyNumberFormat="1" applyFont="1" applyFill="1" applyBorder="1" applyAlignment="1">
      <alignment horizontal="center" vertical="top"/>
    </xf>
    <xf numFmtId="164" fontId="2" fillId="8" borderId="51" xfId="0" applyNumberFormat="1" applyFont="1" applyFill="1" applyBorder="1" applyAlignment="1">
      <alignment horizontal="center" vertical="top"/>
    </xf>
    <xf numFmtId="3" fontId="9" fillId="6" borderId="16" xfId="0" applyNumberFormat="1" applyFont="1" applyFill="1" applyBorder="1" applyAlignment="1">
      <alignment horizontal="center" vertical="top"/>
    </xf>
    <xf numFmtId="3" fontId="1" fillId="6" borderId="0" xfId="0" applyNumberFormat="1" applyFont="1" applyFill="1" applyBorder="1" applyAlignment="1">
      <alignment horizontal="center" vertical="top"/>
    </xf>
    <xf numFmtId="3" fontId="1" fillId="6" borderId="42" xfId="0" applyNumberFormat="1" applyFont="1" applyFill="1" applyBorder="1" applyAlignment="1">
      <alignment horizontal="center" vertical="top"/>
    </xf>
    <xf numFmtId="3" fontId="1" fillId="6" borderId="38" xfId="0" applyNumberFormat="1" applyFont="1" applyFill="1" applyBorder="1" applyAlignment="1">
      <alignment horizontal="center" vertical="center" wrapText="1"/>
    </xf>
    <xf numFmtId="3" fontId="1" fillId="6" borderId="7"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wrapText="1"/>
    </xf>
    <xf numFmtId="164" fontId="1" fillId="6" borderId="68" xfId="0" applyNumberFormat="1" applyFont="1" applyFill="1" applyBorder="1" applyAlignment="1">
      <alignment horizontal="center" vertical="top"/>
    </xf>
    <xf numFmtId="3" fontId="2" fillId="6" borderId="4" xfId="0" applyNumberFormat="1" applyFont="1" applyFill="1" applyBorder="1" applyAlignment="1">
      <alignment vertical="top" wrapText="1"/>
    </xf>
    <xf numFmtId="3" fontId="2" fillId="6" borderId="25" xfId="0" applyNumberFormat="1" applyFont="1" applyFill="1" applyBorder="1" applyAlignment="1">
      <alignment vertical="top"/>
    </xf>
    <xf numFmtId="3" fontId="2" fillId="6" borderId="12" xfId="0" applyNumberFormat="1" applyFont="1" applyFill="1" applyBorder="1" applyAlignment="1">
      <alignment vertical="top"/>
    </xf>
    <xf numFmtId="49" fontId="2" fillId="4" borderId="23" xfId="0" applyNumberFormat="1" applyFont="1" applyFill="1" applyBorder="1" applyAlignment="1">
      <alignment horizontal="center" vertical="top"/>
    </xf>
    <xf numFmtId="164" fontId="1" fillId="6" borderId="56" xfId="0" applyNumberFormat="1" applyFont="1" applyFill="1" applyBorder="1" applyAlignment="1">
      <alignment horizontal="center" vertical="top" wrapText="1"/>
    </xf>
    <xf numFmtId="164" fontId="2" fillId="8" borderId="26" xfId="0" applyNumberFormat="1" applyFont="1" applyFill="1" applyBorder="1" applyAlignment="1">
      <alignment horizontal="center" vertical="top"/>
    </xf>
    <xf numFmtId="49" fontId="1" fillId="6" borderId="12" xfId="0" applyNumberFormat="1" applyFont="1" applyFill="1" applyBorder="1" applyAlignment="1">
      <alignment horizontal="center" vertical="top"/>
    </xf>
    <xf numFmtId="3" fontId="17" fillId="6" borderId="23" xfId="0" applyNumberFormat="1" applyFont="1" applyFill="1" applyBorder="1" applyAlignment="1">
      <alignment horizontal="left" vertical="top" wrapText="1"/>
    </xf>
    <xf numFmtId="0" fontId="1" fillId="7" borderId="0" xfId="0" applyFont="1" applyFill="1" applyAlignment="1">
      <alignment vertical="top"/>
    </xf>
    <xf numFmtId="164" fontId="1" fillId="6" borderId="5" xfId="0" applyNumberFormat="1" applyFont="1" applyFill="1" applyBorder="1" applyAlignment="1">
      <alignment horizontal="center" vertical="top"/>
    </xf>
    <xf numFmtId="0" fontId="1" fillId="0" borderId="0" xfId="0" applyFont="1" applyFill="1" applyAlignment="1">
      <alignment vertical="top"/>
    </xf>
    <xf numFmtId="164" fontId="1" fillId="6" borderId="15" xfId="0" applyNumberFormat="1" applyFont="1" applyFill="1" applyBorder="1" applyAlignment="1">
      <alignment horizontal="center" vertical="top"/>
    </xf>
    <xf numFmtId="3" fontId="1" fillId="6" borderId="40" xfId="0" applyNumberFormat="1" applyFont="1" applyFill="1" applyBorder="1" applyAlignment="1">
      <alignment horizontal="center" vertical="top" wrapText="1"/>
    </xf>
    <xf numFmtId="3" fontId="18" fillId="6" borderId="88" xfId="0" applyNumberFormat="1" applyFont="1" applyFill="1" applyBorder="1" applyAlignment="1">
      <alignment vertical="top" wrapText="1"/>
    </xf>
    <xf numFmtId="3" fontId="18" fillId="6" borderId="74" xfId="0" applyNumberFormat="1" applyFont="1" applyFill="1" applyBorder="1" applyAlignment="1">
      <alignment horizontal="center" vertical="top" wrapText="1"/>
    </xf>
    <xf numFmtId="49" fontId="1" fillId="0" borderId="0" xfId="0" applyNumberFormat="1" applyFont="1" applyAlignment="1">
      <alignment vertical="top"/>
    </xf>
    <xf numFmtId="49" fontId="1" fillId="0" borderId="0" xfId="0" applyNumberFormat="1" applyFont="1" applyAlignment="1">
      <alignment horizontal="center" vertical="top"/>
    </xf>
    <xf numFmtId="3" fontId="1" fillId="0" borderId="0" xfId="0" applyNumberFormat="1" applyFont="1" applyAlignment="1">
      <alignment horizontal="center" vertical="center" wrapText="1"/>
    </xf>
    <xf numFmtId="3" fontId="1" fillId="0" borderId="0" xfId="0" applyNumberFormat="1" applyFont="1" applyAlignment="1">
      <alignment horizontal="center" vertical="top"/>
    </xf>
    <xf numFmtId="164" fontId="1" fillId="0" borderId="0" xfId="0" applyNumberFormat="1" applyFont="1" applyAlignment="1">
      <alignment horizontal="center" vertical="top"/>
    </xf>
    <xf numFmtId="164" fontId="1" fillId="0" borderId="0" xfId="0" applyNumberFormat="1" applyFont="1" applyAlignment="1">
      <alignment vertical="top"/>
    </xf>
    <xf numFmtId="3" fontId="1" fillId="6" borderId="16" xfId="0" applyNumberFormat="1" applyFont="1" applyFill="1" applyBorder="1" applyAlignment="1">
      <alignment horizontal="center" vertical="top"/>
    </xf>
    <xf numFmtId="3" fontId="1" fillId="6" borderId="20" xfId="0" applyNumberFormat="1" applyFont="1" applyFill="1" applyBorder="1" applyAlignment="1">
      <alignment horizontal="center" vertical="top"/>
    </xf>
    <xf numFmtId="164" fontId="1" fillId="6" borderId="91" xfId="0" applyNumberFormat="1" applyFont="1" applyFill="1" applyBorder="1" applyAlignment="1">
      <alignment horizontal="center" vertical="top"/>
    </xf>
    <xf numFmtId="0" fontId="1" fillId="6" borderId="14" xfId="0" applyFont="1" applyFill="1" applyBorder="1" applyAlignment="1">
      <alignment horizontal="left" vertical="top" wrapText="1"/>
    </xf>
    <xf numFmtId="0" fontId="1" fillId="6" borderId="12" xfId="0" applyFont="1" applyFill="1" applyBorder="1" applyAlignment="1">
      <alignment horizontal="center" vertical="top" wrapText="1"/>
    </xf>
    <xf numFmtId="3" fontId="1" fillId="6" borderId="38" xfId="0" applyNumberFormat="1" applyFont="1" applyFill="1" applyBorder="1" applyAlignment="1">
      <alignment horizontal="center" vertical="top"/>
    </xf>
    <xf numFmtId="49" fontId="1" fillId="0" borderId="76" xfId="0" applyNumberFormat="1" applyFont="1" applyBorder="1" applyAlignment="1">
      <alignment horizontal="center" vertical="top"/>
    </xf>
    <xf numFmtId="3" fontId="1" fillId="0" borderId="25" xfId="0" applyNumberFormat="1" applyFont="1" applyFill="1" applyBorder="1" applyAlignment="1">
      <alignment horizontal="center" vertical="top" wrapText="1"/>
    </xf>
    <xf numFmtId="49" fontId="1" fillId="7" borderId="20" xfId="0" applyNumberFormat="1" applyFont="1" applyFill="1" applyBorder="1" applyAlignment="1">
      <alignment horizontal="center" vertical="top"/>
    </xf>
    <xf numFmtId="49" fontId="1" fillId="7" borderId="42" xfId="0" applyNumberFormat="1" applyFont="1" applyFill="1" applyBorder="1" applyAlignment="1">
      <alignment horizontal="center" vertical="top"/>
    </xf>
    <xf numFmtId="3" fontId="1" fillId="7" borderId="29" xfId="0" applyNumberFormat="1" applyFont="1" applyFill="1" applyBorder="1" applyAlignment="1">
      <alignment horizontal="center" vertical="top"/>
    </xf>
    <xf numFmtId="3" fontId="1" fillId="6" borderId="29" xfId="0" applyNumberFormat="1" applyFont="1" applyFill="1" applyBorder="1" applyAlignment="1">
      <alignment horizontal="center" vertical="top"/>
    </xf>
    <xf numFmtId="3" fontId="1" fillId="7" borderId="52" xfId="0" applyNumberFormat="1" applyFont="1" applyFill="1" applyBorder="1" applyAlignment="1">
      <alignment horizontal="center" vertical="top" wrapText="1"/>
    </xf>
    <xf numFmtId="3" fontId="1" fillId="0" borderId="29" xfId="0" applyNumberFormat="1" applyFont="1" applyFill="1" applyBorder="1" applyAlignment="1">
      <alignment horizontal="center" vertical="top" wrapText="1"/>
    </xf>
    <xf numFmtId="49" fontId="1" fillId="7" borderId="40" xfId="0" applyNumberFormat="1" applyFont="1" applyFill="1" applyBorder="1" applyAlignment="1">
      <alignment horizontal="center" vertical="top"/>
    </xf>
    <xf numFmtId="49" fontId="1" fillId="7" borderId="13" xfId="0" applyNumberFormat="1" applyFont="1" applyFill="1" applyBorder="1" applyAlignment="1">
      <alignment horizontal="center" vertical="top"/>
    </xf>
    <xf numFmtId="3" fontId="1" fillId="7" borderId="25" xfId="0" applyNumberFormat="1" applyFont="1" applyFill="1" applyBorder="1" applyAlignment="1">
      <alignment horizontal="center" vertical="top"/>
    </xf>
    <xf numFmtId="3" fontId="1" fillId="6" borderId="25" xfId="0" applyNumberFormat="1" applyFont="1" applyFill="1" applyBorder="1" applyAlignment="1">
      <alignment horizontal="center" vertical="top"/>
    </xf>
    <xf numFmtId="3" fontId="1" fillId="6" borderId="71" xfId="0" applyNumberFormat="1" applyFont="1" applyFill="1" applyBorder="1" applyAlignment="1">
      <alignment horizontal="center" vertical="top"/>
    </xf>
    <xf numFmtId="49" fontId="1" fillId="0" borderId="75" xfId="0" applyNumberFormat="1" applyFont="1" applyBorder="1" applyAlignment="1">
      <alignment horizontal="center" vertical="top"/>
    </xf>
    <xf numFmtId="3" fontId="1" fillId="6" borderId="0" xfId="0" applyNumberFormat="1" applyFont="1" applyFill="1" applyBorder="1" applyAlignment="1">
      <alignment horizontal="center" vertical="top" wrapText="1"/>
    </xf>
    <xf numFmtId="164" fontId="2" fillId="5" borderId="62" xfId="0" applyNumberFormat="1" applyFont="1" applyFill="1" applyBorder="1" applyAlignment="1">
      <alignment horizontal="center" vertical="top"/>
    </xf>
    <xf numFmtId="164" fontId="1" fillId="6" borderId="14" xfId="1" applyNumberFormat="1" applyFont="1" applyFill="1" applyBorder="1" applyAlignment="1">
      <alignment horizontal="center" vertical="top"/>
    </xf>
    <xf numFmtId="3" fontId="1" fillId="6" borderId="67" xfId="0" applyNumberFormat="1" applyFont="1" applyFill="1" applyBorder="1" applyAlignment="1">
      <alignment horizontal="center" vertical="top" wrapText="1"/>
    </xf>
    <xf numFmtId="3" fontId="1" fillId="6" borderId="18" xfId="0" applyNumberFormat="1" applyFont="1" applyFill="1" applyBorder="1" applyAlignment="1">
      <alignment vertical="top" wrapText="1"/>
    </xf>
    <xf numFmtId="3" fontId="1" fillId="6" borderId="33" xfId="0" applyNumberFormat="1" applyFont="1" applyFill="1" applyBorder="1" applyAlignment="1">
      <alignment horizontal="center" vertical="top" wrapText="1"/>
    </xf>
    <xf numFmtId="3" fontId="1" fillId="6" borderId="56" xfId="0" applyNumberFormat="1" applyFont="1" applyFill="1" applyBorder="1" applyAlignment="1">
      <alignment horizontal="center" vertical="center" wrapText="1"/>
    </xf>
    <xf numFmtId="0" fontId="1" fillId="0" borderId="32" xfId="0" applyFont="1" applyBorder="1" applyAlignment="1">
      <alignment vertical="top" wrapText="1"/>
    </xf>
    <xf numFmtId="164" fontId="2" fillId="8" borderId="1" xfId="0" applyNumberFormat="1" applyFont="1" applyFill="1" applyBorder="1" applyAlignment="1">
      <alignment horizontal="center" vertical="top"/>
    </xf>
    <xf numFmtId="3" fontId="1" fillId="6" borderId="40" xfId="0" applyNumberFormat="1" applyFont="1" applyFill="1" applyBorder="1" applyAlignment="1">
      <alignment horizontal="center" vertical="top"/>
    </xf>
    <xf numFmtId="3" fontId="1" fillId="6" borderId="81" xfId="0" applyNumberFormat="1" applyFont="1" applyFill="1" applyBorder="1" applyAlignment="1">
      <alignment horizontal="center" vertical="top" wrapText="1"/>
    </xf>
    <xf numFmtId="164" fontId="2" fillId="4" borderId="11" xfId="0" applyNumberFormat="1" applyFont="1" applyFill="1" applyBorder="1" applyAlignment="1">
      <alignment horizontal="center" vertical="top"/>
    </xf>
    <xf numFmtId="164" fontId="2" fillId="5" borderId="13" xfId="0" applyNumberFormat="1" applyFont="1" applyFill="1" applyBorder="1" applyAlignment="1">
      <alignment horizontal="center" vertical="top"/>
    </xf>
    <xf numFmtId="164" fontId="2" fillId="6" borderId="12" xfId="0" applyNumberFormat="1" applyFont="1" applyFill="1" applyBorder="1" applyAlignment="1">
      <alignment horizontal="center" vertical="center" wrapText="1"/>
    </xf>
    <xf numFmtId="164" fontId="1" fillId="0" borderId="0" xfId="0" applyNumberFormat="1" applyFont="1" applyBorder="1" applyAlignment="1">
      <alignment vertical="top"/>
    </xf>
    <xf numFmtId="164" fontId="1" fillId="6" borderId="12" xfId="0" applyNumberFormat="1" applyFont="1" applyFill="1" applyBorder="1" applyAlignment="1">
      <alignment horizontal="center" vertical="center" textRotation="90" wrapText="1"/>
    </xf>
    <xf numFmtId="164" fontId="14" fillId="6" borderId="11" xfId="0" applyNumberFormat="1" applyFont="1" applyFill="1" applyBorder="1" applyAlignment="1">
      <alignment vertical="top" wrapText="1"/>
    </xf>
    <xf numFmtId="3" fontId="14" fillId="6" borderId="13" xfId="0" applyNumberFormat="1" applyFont="1" applyFill="1" applyBorder="1" applyAlignment="1">
      <alignment horizontal="center" vertical="top" wrapText="1"/>
    </xf>
    <xf numFmtId="3" fontId="2" fillId="6" borderId="38" xfId="0" applyNumberFormat="1" applyFont="1" applyFill="1" applyBorder="1" applyAlignment="1">
      <alignment horizontal="center" vertical="center" wrapText="1"/>
    </xf>
    <xf numFmtId="164" fontId="1" fillId="6" borderId="42" xfId="0" applyNumberFormat="1" applyFont="1" applyFill="1" applyBorder="1" applyAlignment="1">
      <alignment horizontal="center" vertical="top" wrapText="1"/>
    </xf>
    <xf numFmtId="3" fontId="2" fillId="6" borderId="13" xfId="2" applyNumberFormat="1" applyFont="1" applyFill="1" applyBorder="1" applyAlignment="1">
      <alignment horizontal="center" vertical="top"/>
    </xf>
    <xf numFmtId="3" fontId="1" fillId="6" borderId="65" xfId="0" applyNumberFormat="1" applyFont="1" applyFill="1" applyBorder="1" applyAlignment="1">
      <alignment horizontal="center" vertical="top"/>
    </xf>
    <xf numFmtId="0" fontId="1" fillId="0" borderId="0" xfId="0" applyFont="1" applyAlignment="1">
      <alignment vertical="top"/>
    </xf>
    <xf numFmtId="49" fontId="2" fillId="4" borderId="11" xfId="0" applyNumberFormat="1" applyFont="1" applyFill="1" applyBorder="1" applyAlignment="1">
      <alignment vertical="top"/>
    </xf>
    <xf numFmtId="49" fontId="2" fillId="5" borderId="12" xfId="0" applyNumberFormat="1" applyFont="1" applyFill="1" applyBorder="1" applyAlignment="1">
      <alignment vertical="top"/>
    </xf>
    <xf numFmtId="3" fontId="1" fillId="6" borderId="4" xfId="0" applyNumberFormat="1" applyFont="1" applyFill="1" applyBorder="1" applyAlignment="1">
      <alignment horizontal="center" vertical="top"/>
    </xf>
    <xf numFmtId="164" fontId="2" fillId="6" borderId="13" xfId="0" applyNumberFormat="1" applyFont="1" applyFill="1" applyBorder="1" applyAlignment="1">
      <alignment horizontal="center" vertical="top"/>
    </xf>
    <xf numFmtId="3" fontId="1" fillId="6" borderId="56"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0" fontId="1" fillId="6" borderId="42" xfId="0" applyFont="1" applyFill="1" applyBorder="1" applyAlignment="1">
      <alignment horizontal="center" vertical="top" wrapText="1"/>
    </xf>
    <xf numFmtId="164" fontId="15" fillId="6" borderId="14" xfId="0" applyNumberFormat="1" applyFont="1" applyFill="1" applyBorder="1" applyAlignment="1">
      <alignment horizontal="center" vertical="top"/>
    </xf>
    <xf numFmtId="3" fontId="15" fillId="6" borderId="56" xfId="0" applyNumberFormat="1" applyFont="1" applyFill="1" applyBorder="1" applyAlignment="1">
      <alignment horizontal="center" vertical="top" wrapText="1"/>
    </xf>
    <xf numFmtId="3" fontId="2" fillId="6" borderId="13" xfId="0" applyNumberFormat="1" applyFont="1" applyFill="1" applyBorder="1" applyAlignment="1">
      <alignment horizontal="center" vertical="top"/>
    </xf>
    <xf numFmtId="3" fontId="1" fillId="6" borderId="12" xfId="0" applyNumberFormat="1" applyFont="1" applyFill="1" applyBorder="1" applyAlignment="1">
      <alignment horizontal="center" vertical="top" wrapText="1"/>
    </xf>
    <xf numFmtId="3" fontId="1" fillId="6" borderId="24" xfId="0" applyNumberFormat="1" applyFont="1" applyFill="1" applyBorder="1" applyAlignment="1">
      <alignment horizontal="center" vertical="top" wrapText="1"/>
    </xf>
    <xf numFmtId="3" fontId="1" fillId="0" borderId="0" xfId="0" applyNumberFormat="1" applyFont="1" applyBorder="1" applyAlignment="1">
      <alignment vertical="top"/>
    </xf>
    <xf numFmtId="49" fontId="2" fillId="6" borderId="53" xfId="0" applyNumberFormat="1" applyFont="1" applyFill="1" applyBorder="1" applyAlignment="1">
      <alignment vertical="top"/>
    </xf>
    <xf numFmtId="3" fontId="6" fillId="6" borderId="3" xfId="0" applyNumberFormat="1" applyFont="1" applyFill="1" applyBorder="1" applyAlignment="1">
      <alignment horizontal="center" vertical="top" wrapText="1"/>
    </xf>
    <xf numFmtId="3" fontId="6" fillId="6" borderId="12" xfId="0" applyNumberFormat="1" applyFont="1" applyFill="1" applyBorder="1" applyAlignment="1">
      <alignment horizontal="center" vertical="top" wrapText="1"/>
    </xf>
    <xf numFmtId="3" fontId="1" fillId="6" borderId="52" xfId="0" applyNumberFormat="1" applyFont="1" applyFill="1" applyBorder="1" applyAlignment="1">
      <alignment horizontal="center" vertical="top"/>
    </xf>
    <xf numFmtId="49" fontId="1" fillId="6" borderId="40" xfId="0" applyNumberFormat="1" applyFont="1" applyFill="1" applyBorder="1" applyAlignment="1">
      <alignment horizontal="center" vertical="top"/>
    </xf>
    <xf numFmtId="49" fontId="1" fillId="6" borderId="20" xfId="0" applyNumberFormat="1" applyFont="1" applyFill="1" applyBorder="1" applyAlignment="1">
      <alignment horizontal="center" vertical="top"/>
    </xf>
    <xf numFmtId="3" fontId="1" fillId="6" borderId="7" xfId="0" applyNumberFormat="1" applyFont="1" applyFill="1" applyBorder="1" applyAlignment="1">
      <alignment horizontal="center" vertical="top"/>
    </xf>
    <xf numFmtId="3" fontId="1" fillId="6" borderId="14" xfId="0" applyNumberFormat="1" applyFont="1" applyFill="1" applyBorder="1" applyAlignment="1">
      <alignment vertical="top" wrapText="1"/>
    </xf>
    <xf numFmtId="3" fontId="1" fillId="6" borderId="5" xfId="0" applyNumberFormat="1" applyFont="1" applyFill="1" applyBorder="1" applyAlignment="1">
      <alignment vertical="top" wrapText="1"/>
    </xf>
    <xf numFmtId="3" fontId="1" fillId="6" borderId="3" xfId="0" applyNumberFormat="1" applyFont="1" applyFill="1" applyBorder="1" applyAlignment="1">
      <alignment horizontal="center" vertical="top" wrapText="1"/>
    </xf>
    <xf numFmtId="3" fontId="1" fillId="6" borderId="41" xfId="0" applyNumberFormat="1" applyFont="1" applyFill="1" applyBorder="1" applyAlignment="1">
      <alignment vertical="top" wrapText="1"/>
    </xf>
    <xf numFmtId="3" fontId="1" fillId="6" borderId="54" xfId="0" applyNumberFormat="1" applyFont="1" applyFill="1" applyBorder="1" applyAlignment="1">
      <alignment horizontal="center" vertical="top" wrapText="1"/>
    </xf>
    <xf numFmtId="0" fontId="1" fillId="6" borderId="17" xfId="0" applyFont="1" applyFill="1" applyBorder="1" applyAlignment="1">
      <alignment vertical="top" wrapText="1"/>
    </xf>
    <xf numFmtId="164" fontId="2" fillId="6" borderId="12" xfId="0" applyNumberFormat="1" applyFont="1" applyFill="1" applyBorder="1" applyAlignment="1">
      <alignment horizontal="center" vertical="top"/>
    </xf>
    <xf numFmtId="3" fontId="2" fillId="6" borderId="13" xfId="0" applyNumberFormat="1" applyFont="1" applyFill="1" applyBorder="1" applyAlignment="1">
      <alignment vertical="top" wrapText="1"/>
    </xf>
    <xf numFmtId="49" fontId="1" fillId="6" borderId="13" xfId="0" applyNumberFormat="1" applyFont="1" applyFill="1" applyBorder="1" applyAlignment="1">
      <alignment horizontal="center" vertical="top"/>
    </xf>
    <xf numFmtId="3" fontId="2" fillId="6" borderId="13" xfId="0" applyNumberFormat="1" applyFont="1" applyFill="1" applyBorder="1" applyAlignment="1">
      <alignment horizontal="left" vertical="top" wrapText="1"/>
    </xf>
    <xf numFmtId="3" fontId="1" fillId="6" borderId="87" xfId="0" applyNumberFormat="1" applyFont="1" applyFill="1" applyBorder="1" applyAlignment="1">
      <alignment horizontal="center" vertical="top"/>
    </xf>
    <xf numFmtId="3" fontId="1" fillId="6" borderId="0" xfId="0" applyNumberFormat="1" applyFont="1" applyFill="1" applyBorder="1" applyAlignment="1">
      <alignment horizontal="left" vertical="top" wrapText="1"/>
    </xf>
    <xf numFmtId="49" fontId="2" fillId="6" borderId="42" xfId="0" applyNumberFormat="1" applyFont="1" applyFill="1" applyBorder="1" applyAlignment="1">
      <alignment horizontal="center" vertical="top" wrapText="1"/>
    </xf>
    <xf numFmtId="3" fontId="1" fillId="6" borderId="69" xfId="0" applyNumberFormat="1" applyFont="1" applyFill="1" applyBorder="1" applyAlignment="1">
      <alignment horizontal="left" vertical="top" wrapText="1"/>
    </xf>
    <xf numFmtId="3" fontId="1" fillId="6" borderId="3" xfId="0" applyNumberFormat="1" applyFont="1" applyFill="1" applyBorder="1" applyAlignment="1">
      <alignment horizontal="left" vertical="top" wrapText="1"/>
    </xf>
    <xf numFmtId="3" fontId="9" fillId="0" borderId="16" xfId="0" applyNumberFormat="1" applyFont="1" applyFill="1" applyBorder="1" applyAlignment="1">
      <alignment horizontal="center" vertical="top"/>
    </xf>
    <xf numFmtId="49" fontId="1" fillId="7" borderId="12" xfId="0" applyNumberFormat="1" applyFont="1" applyFill="1" applyBorder="1" applyAlignment="1">
      <alignment horizontal="center" vertical="top" wrapText="1"/>
    </xf>
    <xf numFmtId="3" fontId="2" fillId="8" borderId="45" xfId="0" applyNumberFormat="1" applyFont="1" applyFill="1" applyBorder="1" applyAlignment="1">
      <alignment horizontal="center" vertical="top"/>
    </xf>
    <xf numFmtId="3" fontId="2" fillId="8" borderId="28" xfId="0" applyNumberFormat="1" applyFont="1" applyFill="1" applyBorder="1" applyAlignment="1">
      <alignment horizontal="center" vertical="top"/>
    </xf>
    <xf numFmtId="164" fontId="9" fillId="6" borderId="6" xfId="0" applyNumberFormat="1" applyFont="1" applyFill="1" applyBorder="1" applyAlignment="1">
      <alignment horizontal="center" vertical="top"/>
    </xf>
    <xf numFmtId="3" fontId="2" fillId="8" borderId="34" xfId="0" applyNumberFormat="1" applyFont="1" applyFill="1" applyBorder="1" applyAlignment="1">
      <alignment horizontal="center" vertical="top"/>
    </xf>
    <xf numFmtId="3" fontId="1" fillId="6" borderId="36" xfId="0" applyNumberFormat="1" applyFont="1" applyFill="1" applyBorder="1" applyAlignment="1">
      <alignment horizontal="center" vertical="top" textRotation="90" wrapText="1"/>
    </xf>
    <xf numFmtId="3" fontId="1" fillId="0" borderId="16" xfId="0" applyNumberFormat="1" applyFont="1" applyFill="1" applyBorder="1" applyAlignment="1">
      <alignment horizontal="center" vertical="top"/>
    </xf>
    <xf numFmtId="3" fontId="1" fillId="6" borderId="33" xfId="0" applyNumberFormat="1" applyFont="1" applyFill="1" applyBorder="1" applyAlignment="1">
      <alignment horizontal="center" vertical="top" textRotation="90" wrapText="1"/>
    </xf>
    <xf numFmtId="3" fontId="1" fillId="6" borderId="38" xfId="0" applyNumberFormat="1" applyFont="1" applyFill="1" applyBorder="1" applyAlignment="1">
      <alignment horizontal="center" vertical="top" textRotation="90" wrapText="1"/>
    </xf>
    <xf numFmtId="3" fontId="1" fillId="6" borderId="24" xfId="0" applyNumberFormat="1" applyFont="1" applyFill="1" applyBorder="1" applyAlignment="1">
      <alignment horizontal="center" vertical="top" textRotation="90" wrapText="1"/>
    </xf>
    <xf numFmtId="3" fontId="16" fillId="6" borderId="13" xfId="0" applyNumberFormat="1" applyFont="1" applyFill="1" applyBorder="1" applyAlignment="1">
      <alignment horizontal="center" vertical="center" textRotation="90" wrapText="1"/>
    </xf>
    <xf numFmtId="3" fontId="1" fillId="6" borderId="14" xfId="1" applyNumberFormat="1" applyFont="1" applyFill="1" applyBorder="1" applyAlignment="1">
      <alignment horizontal="center" vertical="top"/>
    </xf>
    <xf numFmtId="3" fontId="16" fillId="6" borderId="12" xfId="0" applyNumberFormat="1" applyFont="1" applyFill="1" applyBorder="1" applyAlignment="1">
      <alignment wrapText="1"/>
    </xf>
    <xf numFmtId="49" fontId="16" fillId="0" borderId="24" xfId="0" applyNumberFormat="1" applyFont="1" applyBorder="1" applyAlignment="1">
      <alignment horizontal="center" vertical="top" textRotation="91" wrapText="1"/>
    </xf>
    <xf numFmtId="164" fontId="16" fillId="0" borderId="0" xfId="0" applyNumberFormat="1" applyFont="1"/>
    <xf numFmtId="0" fontId="16" fillId="0" borderId="0" xfId="0" applyFont="1"/>
    <xf numFmtId="3" fontId="1" fillId="6" borderId="94" xfId="0" applyNumberFormat="1" applyFont="1" applyFill="1" applyBorder="1" applyAlignment="1">
      <alignment vertical="top"/>
    </xf>
    <xf numFmtId="3" fontId="1" fillId="6" borderId="84" xfId="0" applyNumberFormat="1" applyFont="1" applyFill="1" applyBorder="1" applyAlignment="1">
      <alignment horizontal="center" vertical="top" wrapText="1"/>
    </xf>
    <xf numFmtId="3" fontId="1" fillId="6" borderId="14" xfId="0" applyNumberFormat="1" applyFont="1" applyFill="1" applyBorder="1" applyAlignment="1">
      <alignment vertical="top"/>
    </xf>
    <xf numFmtId="3" fontId="1" fillId="6" borderId="13" xfId="0" applyNumberFormat="1" applyFont="1" applyFill="1" applyBorder="1" applyAlignment="1">
      <alignment horizontal="center" vertical="top" wrapText="1"/>
    </xf>
    <xf numFmtId="3" fontId="1" fillId="6" borderId="0" xfId="0" applyNumberFormat="1" applyFont="1" applyFill="1" applyBorder="1" applyAlignment="1">
      <alignment horizontal="center" vertical="center" wrapText="1"/>
    </xf>
    <xf numFmtId="0" fontId="1" fillId="6" borderId="16" xfId="0" applyFont="1" applyFill="1" applyBorder="1" applyAlignment="1">
      <alignment horizontal="center" vertical="top" wrapText="1"/>
    </xf>
    <xf numFmtId="0" fontId="1" fillId="6" borderId="13" xfId="0" applyFont="1" applyFill="1" applyBorder="1" applyAlignment="1">
      <alignment horizontal="center" vertical="top" wrapText="1"/>
    </xf>
    <xf numFmtId="0" fontId="17" fillId="6" borderId="35" xfId="1" applyFont="1" applyFill="1" applyBorder="1" applyAlignment="1">
      <alignment vertical="top" wrapText="1"/>
    </xf>
    <xf numFmtId="0" fontId="1" fillId="6" borderId="54" xfId="0" applyFont="1" applyFill="1" applyBorder="1" applyAlignment="1">
      <alignment horizontal="center" vertical="top" wrapText="1"/>
    </xf>
    <xf numFmtId="3" fontId="1" fillId="6" borderId="75" xfId="0" applyNumberFormat="1" applyFont="1" applyFill="1" applyBorder="1" applyAlignment="1">
      <alignment horizontal="center" vertical="top" wrapText="1"/>
    </xf>
    <xf numFmtId="0" fontId="22" fillId="0" borderId="46" xfId="0" applyFont="1" applyBorder="1" applyAlignment="1">
      <alignment horizontal="center" vertical="center" wrapText="1"/>
    </xf>
    <xf numFmtId="3" fontId="1" fillId="6" borderId="53" xfId="0" applyNumberFormat="1" applyFont="1" applyFill="1" applyBorder="1" applyAlignment="1">
      <alignment horizontal="center" vertical="top"/>
    </xf>
    <xf numFmtId="3" fontId="1" fillId="6" borderId="69" xfId="0" applyNumberFormat="1" applyFont="1" applyFill="1" applyBorder="1" applyAlignment="1">
      <alignment horizontal="center" vertical="top" wrapText="1"/>
    </xf>
    <xf numFmtId="164" fontId="1" fillId="6" borderId="6" xfId="0" applyNumberFormat="1" applyFont="1" applyFill="1" applyBorder="1" applyAlignment="1">
      <alignment horizontal="center" vertical="top"/>
    </xf>
    <xf numFmtId="3" fontId="1" fillId="6" borderId="3" xfId="0" applyNumberFormat="1" applyFont="1" applyFill="1" applyBorder="1" applyAlignment="1">
      <alignment vertical="center" textRotation="90"/>
    </xf>
    <xf numFmtId="3" fontId="1" fillId="6" borderId="5" xfId="0" applyNumberFormat="1" applyFont="1" applyFill="1" applyBorder="1" applyAlignment="1">
      <alignment horizontal="left" wrapText="1"/>
    </xf>
    <xf numFmtId="3" fontId="1" fillId="6" borderId="36" xfId="0" applyNumberFormat="1" applyFont="1" applyFill="1" applyBorder="1" applyAlignment="1">
      <alignment vertical="center" textRotation="90"/>
    </xf>
    <xf numFmtId="3" fontId="1" fillId="7" borderId="42" xfId="0" applyNumberFormat="1" applyFont="1" applyFill="1" applyBorder="1" applyAlignment="1">
      <alignment horizontal="center" vertical="top" wrapText="1"/>
    </xf>
    <xf numFmtId="3" fontId="1" fillId="0" borderId="0" xfId="0" applyNumberFormat="1" applyFont="1" applyAlignment="1">
      <alignment horizontal="left" vertical="top" wrapText="1"/>
    </xf>
    <xf numFmtId="3" fontId="1" fillId="7" borderId="0" xfId="0" applyNumberFormat="1" applyFont="1" applyFill="1" applyBorder="1" applyAlignment="1">
      <alignment horizontal="center" vertical="top"/>
    </xf>
    <xf numFmtId="3" fontId="1" fillId="7" borderId="13" xfId="0" applyNumberFormat="1" applyFont="1" applyFill="1" applyBorder="1" applyAlignment="1">
      <alignment horizontal="center" vertical="top" wrapText="1"/>
    </xf>
    <xf numFmtId="3" fontId="1" fillId="6" borderId="69" xfId="0" applyNumberFormat="1" applyFont="1" applyFill="1" applyBorder="1" applyAlignment="1">
      <alignment horizontal="center" vertical="top"/>
    </xf>
    <xf numFmtId="3" fontId="1" fillId="6" borderId="1" xfId="0" applyNumberFormat="1" applyFont="1" applyFill="1" applyBorder="1" applyAlignment="1">
      <alignment horizontal="center" vertical="top"/>
    </xf>
    <xf numFmtId="3" fontId="1" fillId="6" borderId="0" xfId="0" applyNumberFormat="1" applyFont="1" applyFill="1" applyBorder="1" applyAlignment="1">
      <alignment vertical="top" wrapText="1"/>
    </xf>
    <xf numFmtId="0" fontId="1" fillId="6" borderId="67" xfId="0" applyFont="1" applyFill="1" applyBorder="1" applyAlignment="1">
      <alignment horizontal="center" vertical="top" wrapText="1"/>
    </xf>
    <xf numFmtId="3" fontId="1" fillId="7" borderId="20" xfId="0" applyNumberFormat="1" applyFont="1" applyFill="1" applyBorder="1" applyAlignment="1">
      <alignment horizontal="center" vertical="top"/>
    </xf>
    <xf numFmtId="49" fontId="1" fillId="6" borderId="42" xfId="0" applyNumberFormat="1" applyFont="1" applyFill="1" applyBorder="1" applyAlignment="1">
      <alignment horizontal="center" vertical="top"/>
    </xf>
    <xf numFmtId="3" fontId="1" fillId="6" borderId="52" xfId="0" applyNumberFormat="1" applyFont="1" applyFill="1" applyBorder="1" applyAlignment="1">
      <alignment horizontal="center" vertical="top" wrapText="1"/>
    </xf>
    <xf numFmtId="3" fontId="1" fillId="6" borderId="42" xfId="0" applyNumberFormat="1" applyFont="1" applyFill="1" applyBorder="1" applyAlignment="1">
      <alignment vertical="top" wrapText="1"/>
    </xf>
    <xf numFmtId="3" fontId="1" fillId="6" borderId="42" xfId="0" applyNumberFormat="1" applyFont="1" applyFill="1" applyBorder="1" applyAlignment="1">
      <alignment horizontal="left" vertical="top" wrapText="1"/>
    </xf>
    <xf numFmtId="3" fontId="1" fillId="6" borderId="42" xfId="0" applyNumberFormat="1" applyFont="1" applyFill="1" applyBorder="1" applyAlignment="1">
      <alignment horizontal="center" vertical="center" wrapText="1"/>
    </xf>
    <xf numFmtId="3" fontId="1" fillId="6" borderId="89" xfId="0" applyNumberFormat="1" applyFont="1" applyFill="1" applyBorder="1" applyAlignment="1">
      <alignment horizontal="left" vertical="top" wrapText="1"/>
    </xf>
    <xf numFmtId="0" fontId="1" fillId="6" borderId="89" xfId="0" applyFont="1" applyFill="1" applyBorder="1" applyAlignment="1">
      <alignment horizontal="left" vertical="top" wrapText="1"/>
    </xf>
    <xf numFmtId="164" fontId="1" fillId="8" borderId="31" xfId="0" applyNumberFormat="1" applyFont="1" applyFill="1" applyBorder="1" applyAlignment="1">
      <alignment horizontal="center" vertical="top" wrapText="1"/>
    </xf>
    <xf numFmtId="164" fontId="2" fillId="3" borderId="31" xfId="0" applyNumberFormat="1" applyFont="1" applyFill="1" applyBorder="1" applyAlignment="1">
      <alignment horizontal="center" vertical="top" wrapText="1"/>
    </xf>
    <xf numFmtId="164" fontId="1" fillId="0" borderId="31" xfId="0" applyNumberFormat="1" applyFont="1" applyBorder="1" applyAlignment="1">
      <alignment horizontal="center" vertical="top" wrapText="1"/>
    </xf>
    <xf numFmtId="164" fontId="2" fillId="8" borderId="44" xfId="0" applyNumberFormat="1" applyFont="1" applyFill="1" applyBorder="1" applyAlignment="1">
      <alignment horizontal="center" vertical="top" wrapText="1"/>
    </xf>
    <xf numFmtId="164" fontId="1" fillId="6" borderId="31" xfId="0" applyNumberFormat="1" applyFont="1" applyFill="1" applyBorder="1" applyAlignment="1">
      <alignment horizontal="center" vertical="top" wrapText="1"/>
    </xf>
    <xf numFmtId="164" fontId="2" fillId="3" borderId="8" xfId="0" applyNumberFormat="1" applyFont="1" applyFill="1" applyBorder="1" applyAlignment="1">
      <alignment horizontal="center" vertical="top" wrapText="1"/>
    </xf>
    <xf numFmtId="164" fontId="2" fillId="8" borderId="31" xfId="0" applyNumberFormat="1" applyFont="1" applyFill="1" applyBorder="1" applyAlignment="1">
      <alignment horizontal="center" vertical="top" wrapText="1"/>
    </xf>
    <xf numFmtId="3" fontId="2" fillId="0" borderId="8" xfId="0" applyNumberFormat="1" applyFont="1" applyBorder="1" applyAlignment="1">
      <alignment horizontal="center" vertical="center" wrapText="1"/>
    </xf>
    <xf numFmtId="3" fontId="1" fillId="6" borderId="20" xfId="0" applyNumberFormat="1" applyFont="1" applyFill="1" applyBorder="1" applyAlignment="1">
      <alignment horizontal="center" vertical="top" wrapText="1"/>
    </xf>
    <xf numFmtId="0" fontId="13" fillId="0" borderId="0" xfId="0" applyFont="1" applyAlignment="1">
      <alignment wrapText="1"/>
    </xf>
    <xf numFmtId="49" fontId="2" fillId="6" borderId="13" xfId="0" applyNumberFormat="1" applyFont="1" applyFill="1" applyBorder="1" applyAlignment="1">
      <alignment horizontal="center" vertical="top"/>
    </xf>
    <xf numFmtId="3" fontId="1" fillId="6" borderId="37"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center" wrapText="1"/>
    </xf>
    <xf numFmtId="3" fontId="1" fillId="6" borderId="21" xfId="0" applyNumberFormat="1" applyFont="1" applyFill="1" applyBorder="1" applyAlignment="1">
      <alignment horizontal="center" vertical="top" wrapText="1"/>
    </xf>
    <xf numFmtId="3" fontId="1" fillId="0" borderId="69" xfId="0" applyNumberFormat="1" applyFont="1" applyFill="1" applyBorder="1" applyAlignment="1">
      <alignment vertical="top" wrapText="1"/>
    </xf>
    <xf numFmtId="3" fontId="1" fillId="6" borderId="90" xfId="0" applyNumberFormat="1" applyFont="1" applyFill="1" applyBorder="1" applyAlignment="1">
      <alignment horizontal="center" vertical="top" wrapText="1"/>
    </xf>
    <xf numFmtId="3" fontId="1" fillId="7" borderId="56" xfId="0" applyNumberFormat="1" applyFont="1" applyFill="1" applyBorder="1" applyAlignment="1">
      <alignment horizontal="center" vertical="top"/>
    </xf>
    <xf numFmtId="3" fontId="1" fillId="7" borderId="4" xfId="0" applyNumberFormat="1" applyFont="1" applyFill="1" applyBorder="1" applyAlignment="1">
      <alignment horizontal="center" vertical="top" wrapText="1"/>
    </xf>
    <xf numFmtId="3" fontId="1" fillId="6" borderId="20" xfId="0" applyNumberFormat="1" applyFont="1" applyFill="1" applyBorder="1" applyAlignment="1">
      <alignment horizontal="center" vertical="center" wrapText="1"/>
    </xf>
    <xf numFmtId="3" fontId="1" fillId="6" borderId="43" xfId="0" applyNumberFormat="1" applyFont="1" applyFill="1" applyBorder="1" applyAlignment="1">
      <alignment horizontal="center" vertical="top" wrapText="1"/>
    </xf>
    <xf numFmtId="3" fontId="1" fillId="0" borderId="52" xfId="0" applyNumberFormat="1" applyFont="1" applyFill="1" applyBorder="1" applyAlignment="1">
      <alignment vertical="top" wrapText="1"/>
    </xf>
    <xf numFmtId="164" fontId="1" fillId="6" borderId="37" xfId="0" applyNumberFormat="1" applyFont="1" applyFill="1" applyBorder="1" applyAlignment="1">
      <alignment horizontal="center" vertical="top" wrapText="1"/>
    </xf>
    <xf numFmtId="3" fontId="17" fillId="6" borderId="35" xfId="0" applyNumberFormat="1" applyFont="1" applyFill="1" applyBorder="1" applyAlignment="1">
      <alignment vertical="top" wrapText="1"/>
    </xf>
    <xf numFmtId="0" fontId="16" fillId="0" borderId="0" xfId="0" applyFont="1" applyAlignment="1">
      <alignment vertical="top"/>
    </xf>
    <xf numFmtId="3" fontId="16" fillId="6" borderId="36" xfId="0" applyNumberFormat="1" applyFont="1" applyFill="1" applyBorder="1" applyAlignment="1">
      <alignment vertical="top" wrapText="1"/>
    </xf>
    <xf numFmtId="3" fontId="1" fillId="6" borderId="16" xfId="1" applyNumberFormat="1" applyFont="1" applyFill="1" applyBorder="1" applyAlignment="1">
      <alignment horizontal="center" vertical="top"/>
    </xf>
    <xf numFmtId="0" fontId="2" fillId="0" borderId="33" xfId="0" applyFont="1" applyFill="1" applyBorder="1" applyAlignment="1">
      <alignment horizontal="center" vertical="center" wrapText="1"/>
    </xf>
    <xf numFmtId="0" fontId="13" fillId="0" borderId="0" xfId="0" applyFont="1" applyAlignment="1"/>
    <xf numFmtId="0" fontId="1" fillId="6" borderId="86" xfId="0" applyFont="1" applyFill="1" applyBorder="1" applyAlignment="1">
      <alignment horizontal="left" vertical="top" wrapText="1"/>
    </xf>
    <xf numFmtId="0" fontId="1" fillId="6" borderId="50" xfId="0" applyFont="1" applyFill="1" applyBorder="1" applyAlignment="1">
      <alignment horizontal="left" vertical="top" wrapText="1"/>
    </xf>
    <xf numFmtId="164" fontId="2" fillId="3" borderId="46" xfId="0" applyNumberFormat="1" applyFont="1" applyFill="1" applyBorder="1" applyAlignment="1">
      <alignment horizontal="center" vertical="top" wrapText="1"/>
    </xf>
    <xf numFmtId="49" fontId="2" fillId="6" borderId="25" xfId="0" applyNumberFormat="1" applyFont="1" applyFill="1" applyBorder="1" applyAlignment="1">
      <alignment horizontal="center" vertical="top"/>
    </xf>
    <xf numFmtId="3" fontId="1" fillId="6" borderId="42" xfId="0" applyNumberFormat="1" applyFont="1" applyFill="1" applyBorder="1" applyAlignment="1">
      <alignment horizontal="center" vertical="top" wrapText="1"/>
    </xf>
    <xf numFmtId="0" fontId="13" fillId="0" borderId="0" xfId="0" applyFont="1" applyAlignment="1">
      <alignment horizontal="left" vertical="top" wrapText="1"/>
    </xf>
    <xf numFmtId="3" fontId="1" fillId="6" borderId="3" xfId="0" applyNumberFormat="1" applyFont="1" applyFill="1" applyBorder="1" applyAlignment="1">
      <alignment horizontal="center" vertical="top" textRotation="90" wrapText="1"/>
    </xf>
    <xf numFmtId="3" fontId="1" fillId="6" borderId="12" xfId="0" applyNumberFormat="1" applyFont="1" applyFill="1" applyBorder="1" applyAlignment="1">
      <alignment horizontal="center" vertical="top" textRotation="90" wrapText="1"/>
    </xf>
    <xf numFmtId="3" fontId="2" fillId="6" borderId="20" xfId="0" applyNumberFormat="1" applyFont="1" applyFill="1" applyBorder="1" applyAlignment="1">
      <alignment horizontal="center" vertical="top"/>
    </xf>
    <xf numFmtId="0" fontId="2" fillId="6" borderId="12" xfId="0" applyFont="1" applyFill="1" applyBorder="1" applyAlignment="1">
      <alignment horizontal="center" vertical="center" wrapText="1"/>
    </xf>
    <xf numFmtId="3" fontId="17" fillId="6" borderId="24" xfId="0" applyNumberFormat="1" applyFont="1" applyFill="1" applyBorder="1" applyAlignment="1">
      <alignment horizontal="center" vertical="top" wrapText="1"/>
    </xf>
    <xf numFmtId="3" fontId="19" fillId="6" borderId="29" xfId="0" applyNumberFormat="1" applyFont="1" applyFill="1" applyBorder="1" applyAlignment="1">
      <alignment horizontal="center" vertical="top"/>
    </xf>
    <xf numFmtId="49" fontId="1" fillId="6" borderId="71" xfId="0" applyNumberFormat="1" applyFont="1" applyFill="1" applyBorder="1" applyAlignment="1">
      <alignment horizontal="center" vertical="top"/>
    </xf>
    <xf numFmtId="49" fontId="1" fillId="6" borderId="69" xfId="0" applyNumberFormat="1" applyFont="1" applyFill="1" applyBorder="1" applyAlignment="1">
      <alignment horizontal="center" vertical="top"/>
    </xf>
    <xf numFmtId="49" fontId="1" fillId="6" borderId="52" xfId="0" applyNumberFormat="1" applyFont="1" applyFill="1" applyBorder="1" applyAlignment="1">
      <alignment horizontal="center" vertical="top"/>
    </xf>
    <xf numFmtId="164" fontId="13" fillId="0" borderId="0" xfId="0" applyNumberFormat="1" applyFont="1" applyAlignment="1">
      <alignment horizontal="left" vertical="top" wrapText="1"/>
    </xf>
    <xf numFmtId="49" fontId="1" fillId="7" borderId="42" xfId="0" applyNumberFormat="1" applyFont="1" applyFill="1" applyBorder="1" applyAlignment="1">
      <alignment horizontal="center" vertical="top" wrapText="1"/>
    </xf>
    <xf numFmtId="49" fontId="16" fillId="0" borderId="24" xfId="0" applyNumberFormat="1" applyFont="1" applyBorder="1" applyAlignment="1">
      <alignment horizontal="center" vertical="top" wrapText="1"/>
    </xf>
    <xf numFmtId="49" fontId="16" fillId="0" borderId="29" xfId="0" applyNumberFormat="1" applyFont="1" applyBorder="1" applyAlignment="1">
      <alignment horizontal="center" vertical="top" wrapText="1"/>
    </xf>
    <xf numFmtId="164" fontId="1" fillId="0" borderId="0" xfId="0" applyNumberFormat="1" applyFont="1" applyFill="1" applyAlignment="1">
      <alignment vertical="top"/>
    </xf>
    <xf numFmtId="0" fontId="13" fillId="6" borderId="13" xfId="0" applyFont="1" applyFill="1" applyBorder="1" applyAlignment="1">
      <alignment horizontal="center" vertical="center" textRotation="90" wrapText="1"/>
    </xf>
    <xf numFmtId="3" fontId="1" fillId="6" borderId="54" xfId="0" applyNumberFormat="1" applyFont="1" applyFill="1" applyBorder="1" applyAlignment="1">
      <alignment vertical="top" wrapText="1"/>
    </xf>
    <xf numFmtId="49" fontId="1" fillId="6" borderId="38" xfId="0" applyNumberFormat="1" applyFont="1" applyFill="1" applyBorder="1" applyAlignment="1">
      <alignment horizontal="center" vertical="top" wrapText="1"/>
    </xf>
    <xf numFmtId="49" fontId="1" fillId="6" borderId="67" xfId="0" applyNumberFormat="1" applyFont="1" applyFill="1" applyBorder="1" applyAlignment="1">
      <alignment horizontal="center" vertical="top" wrapText="1"/>
    </xf>
    <xf numFmtId="49" fontId="1" fillId="6" borderId="20" xfId="0" applyNumberFormat="1" applyFont="1" applyFill="1" applyBorder="1" applyAlignment="1">
      <alignment horizontal="center" vertical="top" wrapText="1"/>
    </xf>
    <xf numFmtId="49" fontId="1" fillId="6" borderId="36" xfId="0" applyNumberFormat="1" applyFont="1" applyFill="1" applyBorder="1" applyAlignment="1">
      <alignment horizontal="center" vertical="top" wrapText="1"/>
    </xf>
    <xf numFmtId="49" fontId="1" fillId="6" borderId="56" xfId="0" applyNumberFormat="1" applyFont="1" applyFill="1" applyBorder="1" applyAlignment="1">
      <alignment horizontal="center" vertical="top" wrapText="1"/>
    </xf>
    <xf numFmtId="49" fontId="1" fillId="6" borderId="37" xfId="0" applyNumberFormat="1" applyFont="1" applyFill="1" applyBorder="1" applyAlignment="1">
      <alignment horizontal="center" vertical="top" wrapText="1"/>
    </xf>
    <xf numFmtId="3" fontId="1" fillId="6" borderId="95" xfId="0" applyNumberFormat="1" applyFont="1" applyFill="1" applyBorder="1" applyAlignment="1">
      <alignment horizontal="center" vertical="top"/>
    </xf>
    <xf numFmtId="3" fontId="19" fillId="6" borderId="3" xfId="0" applyNumberFormat="1" applyFont="1" applyFill="1" applyBorder="1" applyAlignment="1">
      <alignment horizontal="center" vertical="top" wrapText="1"/>
    </xf>
    <xf numFmtId="3" fontId="15" fillId="0" borderId="0" xfId="0" applyNumberFormat="1" applyFont="1" applyBorder="1" applyAlignment="1">
      <alignment vertical="top"/>
    </xf>
    <xf numFmtId="49" fontId="2" fillId="5" borderId="13" xfId="0" applyNumberFormat="1" applyFont="1" applyFill="1" applyBorder="1" applyAlignment="1">
      <alignment horizontal="center" vertical="top"/>
    </xf>
    <xf numFmtId="0" fontId="1" fillId="6" borderId="53" xfId="0" applyFont="1" applyFill="1" applyBorder="1" applyAlignment="1">
      <alignment horizontal="center" vertical="center" textRotation="90" wrapText="1"/>
    </xf>
    <xf numFmtId="3" fontId="15" fillId="6" borderId="67" xfId="0" applyNumberFormat="1" applyFont="1" applyFill="1" applyBorder="1" applyAlignment="1">
      <alignment horizontal="center" vertical="top" wrapText="1"/>
    </xf>
    <xf numFmtId="49" fontId="2" fillId="4" borderId="14" xfId="0" applyNumberFormat="1" applyFont="1" applyFill="1" applyBorder="1" applyAlignment="1">
      <alignment horizontal="center" vertical="top"/>
    </xf>
    <xf numFmtId="0" fontId="1" fillId="0" borderId="48" xfId="0" applyFont="1" applyFill="1" applyBorder="1" applyAlignment="1">
      <alignment horizontal="center" vertical="top" wrapText="1"/>
    </xf>
    <xf numFmtId="0" fontId="28" fillId="0" borderId="0" xfId="0" applyFont="1" applyFill="1" applyAlignment="1">
      <alignment vertical="top"/>
    </xf>
    <xf numFmtId="164" fontId="1" fillId="6" borderId="92" xfId="0" applyNumberFormat="1" applyFont="1" applyFill="1" applyBorder="1" applyAlignment="1">
      <alignment horizontal="center" vertical="top"/>
    </xf>
    <xf numFmtId="0" fontId="1" fillId="6" borderId="74" xfId="0" applyFont="1" applyFill="1" applyBorder="1" applyAlignment="1">
      <alignment horizontal="center" vertical="top" wrapText="1"/>
    </xf>
    <xf numFmtId="0" fontId="1" fillId="6" borderId="68" xfId="0" applyFont="1" applyFill="1" applyBorder="1" applyAlignment="1">
      <alignment horizontal="center" vertical="top" wrapText="1"/>
    </xf>
    <xf numFmtId="0" fontId="1" fillId="6" borderId="70" xfId="0" applyFont="1" applyFill="1" applyBorder="1" applyAlignment="1">
      <alignment horizontal="center" vertical="top" wrapText="1"/>
    </xf>
    <xf numFmtId="0" fontId="16" fillId="0" borderId="0" xfId="0" applyFont="1" applyFill="1" applyAlignment="1">
      <alignment vertical="top"/>
    </xf>
    <xf numFmtId="3" fontId="1" fillId="0" borderId="0" xfId="0" applyNumberFormat="1" applyFont="1" applyFill="1" applyAlignment="1">
      <alignment horizontal="center" vertical="top"/>
    </xf>
    <xf numFmtId="3" fontId="2" fillId="4" borderId="2"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4" borderId="23" xfId="0" applyNumberFormat="1" applyFont="1" applyFill="1" applyBorder="1" applyAlignment="1">
      <alignment horizontal="center" vertical="top"/>
    </xf>
    <xf numFmtId="49" fontId="2" fillId="6" borderId="42" xfId="0" applyNumberFormat="1" applyFont="1" applyFill="1" applyBorder="1" applyAlignment="1">
      <alignment horizontal="center" vertical="top"/>
    </xf>
    <xf numFmtId="0" fontId="1" fillId="6" borderId="11" xfId="0" applyFont="1" applyFill="1" applyBorder="1" applyAlignment="1">
      <alignment horizontal="left" vertical="top" wrapText="1"/>
    </xf>
    <xf numFmtId="49" fontId="2" fillId="5" borderId="24" xfId="0" applyNumberFormat="1" applyFont="1" applyFill="1" applyBorder="1" applyAlignment="1">
      <alignment horizontal="center" vertical="top"/>
    </xf>
    <xf numFmtId="3" fontId="1" fillId="6" borderId="13"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1" fillId="6" borderId="40" xfId="0" applyNumberFormat="1" applyFont="1" applyFill="1" applyBorder="1" applyAlignment="1">
      <alignment horizontal="left" vertical="top" wrapText="1"/>
    </xf>
    <xf numFmtId="3" fontId="1" fillId="6" borderId="54" xfId="0" applyNumberFormat="1" applyFont="1" applyFill="1" applyBorder="1" applyAlignment="1">
      <alignment horizontal="left" vertical="top" wrapText="1"/>
    </xf>
    <xf numFmtId="3" fontId="2" fillId="4" borderId="11" xfId="0" applyNumberFormat="1" applyFont="1" applyFill="1" applyBorder="1" applyAlignment="1">
      <alignment horizontal="center" vertical="top" wrapText="1"/>
    </xf>
    <xf numFmtId="0" fontId="13" fillId="0" borderId="0" xfId="0" applyFont="1" applyAlignment="1">
      <alignment vertical="top" wrapText="1"/>
    </xf>
    <xf numFmtId="3" fontId="1" fillId="5" borderId="59" xfId="0" applyNumberFormat="1" applyFont="1" applyFill="1" applyBorder="1" applyAlignment="1">
      <alignment horizontal="center" vertical="top" wrapText="1"/>
    </xf>
    <xf numFmtId="3" fontId="1" fillId="5" borderId="60" xfId="0" applyNumberFormat="1" applyFont="1" applyFill="1" applyBorder="1" applyAlignment="1">
      <alignment horizontal="center" vertical="top" wrapText="1"/>
    </xf>
    <xf numFmtId="3" fontId="1" fillId="6" borderId="12" xfId="0" applyNumberFormat="1" applyFont="1" applyFill="1" applyBorder="1" applyAlignment="1">
      <alignment horizontal="left" vertical="top" wrapText="1"/>
    </xf>
    <xf numFmtId="164" fontId="1" fillId="6" borderId="0" xfId="0" applyNumberFormat="1" applyFont="1" applyFill="1" applyBorder="1" applyAlignment="1">
      <alignment horizontal="center" vertical="top" wrapText="1"/>
    </xf>
    <xf numFmtId="3" fontId="1" fillId="0" borderId="65" xfId="0" applyNumberFormat="1" applyFont="1" applyBorder="1" applyAlignment="1">
      <alignment horizontal="center" vertical="top" wrapText="1"/>
    </xf>
    <xf numFmtId="3" fontId="1" fillId="6" borderId="2" xfId="0" applyNumberFormat="1" applyFont="1" applyFill="1" applyBorder="1" applyAlignment="1">
      <alignment horizontal="left" vertical="top" wrapText="1"/>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5" borderId="12" xfId="0" applyNumberFormat="1" applyFont="1" applyFill="1" applyBorder="1" applyAlignment="1">
      <alignment horizontal="center" vertical="top" wrapText="1"/>
    </xf>
    <xf numFmtId="3" fontId="2" fillId="6" borderId="52"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3" fontId="2" fillId="6" borderId="37"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3" fontId="2" fillId="5" borderId="24" xfId="0" applyNumberFormat="1" applyFont="1" applyFill="1" applyBorder="1" applyAlignment="1">
      <alignment horizontal="center" vertical="top"/>
    </xf>
    <xf numFmtId="3" fontId="5" fillId="6" borderId="42" xfId="0" applyNumberFormat="1" applyFont="1" applyFill="1" applyBorder="1" applyAlignment="1">
      <alignment horizontal="center" vertical="top"/>
    </xf>
    <xf numFmtId="3" fontId="5" fillId="6" borderId="12" xfId="0" applyNumberFormat="1" applyFont="1" applyFill="1" applyBorder="1" applyAlignment="1">
      <alignment horizontal="center" vertical="top" wrapText="1"/>
    </xf>
    <xf numFmtId="3" fontId="1" fillId="6" borderId="17" xfId="0" applyNumberFormat="1" applyFont="1" applyFill="1" applyBorder="1" applyAlignment="1">
      <alignment horizontal="left" vertical="top" wrapText="1"/>
    </xf>
    <xf numFmtId="3" fontId="1" fillId="6" borderId="23" xfId="0" applyNumberFormat="1" applyFont="1" applyFill="1" applyBorder="1" applyAlignment="1">
      <alignment horizontal="left" vertical="top" wrapText="1"/>
    </xf>
    <xf numFmtId="3" fontId="2" fillId="6" borderId="12" xfId="0" applyNumberFormat="1" applyFont="1" applyFill="1" applyBorder="1" applyAlignment="1">
      <alignment horizontal="center" vertical="top"/>
    </xf>
    <xf numFmtId="3" fontId="2" fillId="6" borderId="24" xfId="0" applyNumberFormat="1" applyFont="1" applyFill="1" applyBorder="1" applyAlignment="1">
      <alignment horizontal="center" vertical="top"/>
    </xf>
    <xf numFmtId="3" fontId="1" fillId="7" borderId="11" xfId="0" applyNumberFormat="1" applyFont="1" applyFill="1" applyBorder="1" applyAlignment="1">
      <alignment horizontal="left" vertical="top" wrapText="1"/>
    </xf>
    <xf numFmtId="3" fontId="1" fillId="6" borderId="35" xfId="0" applyNumberFormat="1" applyFont="1" applyFill="1" applyBorder="1" applyAlignment="1">
      <alignment horizontal="left" vertical="top" wrapText="1"/>
    </xf>
    <xf numFmtId="3" fontId="1" fillId="5" borderId="62" xfId="0" applyNumberFormat="1" applyFont="1" applyFill="1" applyBorder="1" applyAlignment="1">
      <alignment horizontal="center" vertical="top" wrapText="1"/>
    </xf>
    <xf numFmtId="3" fontId="17" fillId="6" borderId="12" xfId="0" applyNumberFormat="1" applyFont="1" applyFill="1" applyBorder="1" applyAlignment="1">
      <alignment vertical="top" wrapText="1"/>
    </xf>
    <xf numFmtId="0" fontId="16" fillId="0" borderId="11" xfId="0" applyFont="1" applyBorder="1" applyAlignment="1">
      <alignment horizontal="left" vertical="top" wrapText="1"/>
    </xf>
    <xf numFmtId="0" fontId="13" fillId="0" borderId="0" xfId="0" applyFont="1" applyAlignment="1">
      <alignment vertical="top"/>
    </xf>
    <xf numFmtId="3" fontId="6" fillId="6" borderId="38" xfId="0" applyNumberFormat="1" applyFont="1" applyFill="1" applyBorder="1" applyAlignment="1">
      <alignment vertical="top" wrapText="1"/>
    </xf>
    <xf numFmtId="3" fontId="1" fillId="6" borderId="64" xfId="0" applyNumberFormat="1" applyFont="1" applyFill="1" applyBorder="1" applyAlignment="1">
      <alignment horizontal="left" vertical="top" wrapText="1"/>
    </xf>
    <xf numFmtId="3" fontId="1" fillId="6" borderId="41" xfId="0" applyNumberFormat="1" applyFont="1" applyFill="1" applyBorder="1" applyAlignment="1">
      <alignment horizontal="left" vertical="top" wrapText="1"/>
    </xf>
    <xf numFmtId="3" fontId="1" fillId="6" borderId="38" xfId="0" applyNumberFormat="1" applyFont="1" applyFill="1" applyBorder="1" applyAlignment="1">
      <alignment horizontal="center" vertical="top" wrapText="1"/>
    </xf>
    <xf numFmtId="3" fontId="1" fillId="6" borderId="52" xfId="0" applyNumberFormat="1" applyFont="1" applyFill="1" applyBorder="1" applyAlignment="1">
      <alignment horizontal="left" vertical="top" wrapText="1"/>
    </xf>
    <xf numFmtId="3" fontId="1" fillId="6" borderId="12" xfId="0" applyNumberFormat="1" applyFont="1" applyFill="1" applyBorder="1" applyAlignment="1">
      <alignment vertical="top" wrapText="1"/>
    </xf>
    <xf numFmtId="3" fontId="1" fillId="6" borderId="36" xfId="0" applyNumberFormat="1" applyFont="1" applyFill="1" applyBorder="1" applyAlignment="1">
      <alignment vertical="top" wrapText="1"/>
    </xf>
    <xf numFmtId="3" fontId="2" fillId="4" borderId="11"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5" borderId="24"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5" fillId="6" borderId="42"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0" fontId="13" fillId="0" borderId="0" xfId="0" applyFont="1" applyAlignment="1">
      <alignment vertical="top" wrapText="1"/>
    </xf>
    <xf numFmtId="3" fontId="1" fillId="6" borderId="2" xfId="0" applyNumberFormat="1" applyFont="1" applyFill="1" applyBorder="1" applyAlignment="1">
      <alignment vertical="top" wrapText="1"/>
    </xf>
    <xf numFmtId="3" fontId="1" fillId="6" borderId="11" xfId="0" applyNumberFormat="1" applyFont="1" applyFill="1" applyBorder="1" applyAlignment="1">
      <alignment vertical="top" wrapText="1"/>
    </xf>
    <xf numFmtId="0" fontId="1" fillId="6" borderId="14" xfId="0" applyFont="1" applyFill="1" applyBorder="1" applyAlignment="1">
      <alignment vertical="top" wrapText="1"/>
    </xf>
    <xf numFmtId="3" fontId="2" fillId="4" borderId="23"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2" fillId="6" borderId="3" xfId="0" applyNumberFormat="1" applyFont="1" applyFill="1" applyBorder="1" applyAlignment="1">
      <alignment horizontal="center" vertical="top" wrapText="1"/>
    </xf>
    <xf numFmtId="3" fontId="1" fillId="7" borderId="37" xfId="0" applyNumberFormat="1" applyFont="1" applyFill="1" applyBorder="1" applyAlignment="1">
      <alignment horizontal="center" vertical="top"/>
    </xf>
    <xf numFmtId="3" fontId="1" fillId="0" borderId="65" xfId="0" applyNumberFormat="1" applyFont="1" applyBorder="1" applyAlignment="1">
      <alignment horizontal="center" vertical="top"/>
    </xf>
    <xf numFmtId="3" fontId="5" fillId="6" borderId="52" xfId="0" applyNumberFormat="1" applyFont="1" applyFill="1" applyBorder="1" applyAlignment="1">
      <alignment horizontal="center" vertical="top"/>
    </xf>
    <xf numFmtId="164" fontId="9" fillId="6" borderId="7" xfId="0" applyNumberFormat="1" applyFont="1" applyFill="1" applyBorder="1" applyAlignment="1">
      <alignment horizontal="center" vertical="top"/>
    </xf>
    <xf numFmtId="3" fontId="17" fillId="6" borderId="24" xfId="0" applyNumberFormat="1" applyFont="1" applyFill="1" applyBorder="1" applyAlignment="1">
      <alignment vertical="top" wrapText="1"/>
    </xf>
    <xf numFmtId="3" fontId="2" fillId="6" borderId="27" xfId="0" applyNumberFormat="1" applyFont="1" applyFill="1" applyBorder="1" applyAlignment="1">
      <alignment horizontal="center" vertical="top"/>
    </xf>
    <xf numFmtId="0" fontId="1" fillId="0" borderId="38" xfId="0" applyFont="1" applyFill="1" applyBorder="1" applyAlignment="1">
      <alignment vertical="top" wrapText="1"/>
    </xf>
    <xf numFmtId="0" fontId="1" fillId="6" borderId="93" xfId="0" applyFont="1" applyFill="1" applyBorder="1" applyAlignment="1">
      <alignment vertical="top" wrapText="1"/>
    </xf>
    <xf numFmtId="3" fontId="1" fillId="6" borderId="79"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3" fontId="2" fillId="6" borderId="37" xfId="0" applyNumberFormat="1" applyFont="1" applyFill="1" applyBorder="1" applyAlignment="1">
      <alignment horizontal="center" vertical="top"/>
    </xf>
    <xf numFmtId="3" fontId="8" fillId="6" borderId="70" xfId="0" applyNumberFormat="1" applyFont="1" applyFill="1" applyBorder="1" applyAlignment="1">
      <alignment horizontal="center" vertical="top"/>
    </xf>
    <xf numFmtId="3" fontId="1" fillId="6" borderId="88" xfId="1" applyNumberFormat="1" applyFont="1" applyFill="1" applyBorder="1" applyAlignment="1">
      <alignment horizontal="center" vertical="top"/>
    </xf>
    <xf numFmtId="165" fontId="1" fillId="9" borderId="11" xfId="3" applyFont="1" applyFill="1" applyBorder="1" applyAlignment="1">
      <alignment horizontal="left" vertical="top" wrapText="1"/>
    </xf>
    <xf numFmtId="3" fontId="1" fillId="6" borderId="12" xfId="0" applyNumberFormat="1" applyFont="1" applyFill="1" applyBorder="1" applyAlignment="1">
      <alignment horizontal="left" vertical="top" wrapText="1"/>
    </xf>
    <xf numFmtId="0" fontId="1" fillId="6" borderId="17" xfId="0" applyFont="1" applyFill="1" applyBorder="1" applyAlignment="1">
      <alignment horizontal="lef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1" fillId="6" borderId="11"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0" fontId="1" fillId="6" borderId="11" xfId="0" applyFont="1" applyFill="1" applyBorder="1" applyAlignment="1">
      <alignment horizontal="left" vertical="top" wrapText="1"/>
    </xf>
    <xf numFmtId="49" fontId="2" fillId="6" borderId="42"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3" fontId="2" fillId="6" borderId="3" xfId="0" applyNumberFormat="1" applyFont="1" applyFill="1" applyBorder="1" applyAlignment="1">
      <alignment horizontal="center" vertical="top" wrapText="1"/>
    </xf>
    <xf numFmtId="3" fontId="1" fillId="6" borderId="38" xfId="0" applyNumberFormat="1" applyFont="1" applyFill="1" applyBorder="1" applyAlignment="1">
      <alignment horizontal="center" vertical="top" wrapText="1"/>
    </xf>
    <xf numFmtId="3" fontId="1" fillId="6" borderId="52" xfId="0" applyNumberFormat="1" applyFont="1" applyFill="1" applyBorder="1" applyAlignment="1">
      <alignment horizontal="left" vertical="top" wrapText="1"/>
    </xf>
    <xf numFmtId="3" fontId="1" fillId="6" borderId="12" xfId="0" applyNumberFormat="1" applyFont="1" applyFill="1" applyBorder="1" applyAlignment="1">
      <alignment vertical="center" textRotation="90"/>
    </xf>
    <xf numFmtId="164" fontId="1" fillId="6" borderId="0" xfId="1" applyNumberFormat="1" applyFont="1" applyFill="1" applyBorder="1" applyAlignment="1">
      <alignment horizontal="center" vertical="top" wrapText="1"/>
    </xf>
    <xf numFmtId="49" fontId="2" fillId="6" borderId="33" xfId="0" applyNumberFormat="1" applyFont="1" applyFill="1" applyBorder="1" applyAlignment="1">
      <alignment horizontal="center" vertical="center"/>
    </xf>
    <xf numFmtId="3" fontId="1" fillId="0" borderId="67" xfId="0" applyNumberFormat="1" applyFont="1" applyBorder="1" applyAlignment="1">
      <alignment vertical="top"/>
    </xf>
    <xf numFmtId="3" fontId="1" fillId="0" borderId="65" xfId="0" applyNumberFormat="1" applyFont="1" applyBorder="1" applyAlignment="1">
      <alignment vertical="top"/>
    </xf>
    <xf numFmtId="0" fontId="1" fillId="0" borderId="64" xfId="0" applyFont="1" applyFill="1" applyBorder="1" applyAlignment="1">
      <alignment vertical="top" wrapText="1"/>
    </xf>
    <xf numFmtId="3" fontId="1" fillId="6" borderId="14" xfId="0" applyNumberFormat="1" applyFont="1" applyFill="1" applyBorder="1" applyAlignment="1">
      <alignment horizontal="left" wrapText="1"/>
    </xf>
    <xf numFmtId="3" fontId="8" fillId="6" borderId="96" xfId="0" applyNumberFormat="1" applyFont="1" applyFill="1" applyBorder="1" applyAlignment="1">
      <alignment horizontal="center" vertical="top"/>
    </xf>
    <xf numFmtId="3" fontId="1" fillId="6" borderId="97" xfId="1" applyNumberFormat="1" applyFont="1" applyFill="1" applyBorder="1" applyAlignment="1">
      <alignment horizontal="center" vertical="top"/>
    </xf>
    <xf numFmtId="164" fontId="1" fillId="6" borderId="97" xfId="1" applyNumberFormat="1" applyFont="1" applyFill="1" applyBorder="1" applyAlignment="1">
      <alignment horizontal="center" vertical="top"/>
    </xf>
    <xf numFmtId="164" fontId="1" fillId="6" borderId="98" xfId="0" applyNumberFormat="1" applyFont="1" applyFill="1" applyBorder="1" applyAlignment="1">
      <alignment horizontal="center" vertical="top"/>
    </xf>
    <xf numFmtId="3" fontId="2" fillId="6" borderId="84" xfId="0" applyNumberFormat="1" applyFont="1" applyFill="1" applyBorder="1" applyAlignment="1">
      <alignment horizontal="center" vertical="top"/>
    </xf>
    <xf numFmtId="3" fontId="1" fillId="6" borderId="99" xfId="1" applyNumberFormat="1" applyFont="1" applyFill="1" applyBorder="1" applyAlignment="1">
      <alignment horizontal="center" vertical="top"/>
    </xf>
    <xf numFmtId="164" fontId="1" fillId="6" borderId="99"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164" fontId="25" fillId="6" borderId="94" xfId="1" applyNumberFormat="1" applyFont="1" applyFill="1" applyBorder="1" applyAlignment="1">
      <alignment horizontal="center" vertical="top"/>
    </xf>
    <xf numFmtId="164" fontId="1" fillId="6" borderId="88" xfId="1" applyNumberFormat="1" applyFont="1" applyFill="1" applyBorder="1" applyAlignment="1">
      <alignment horizontal="center" vertical="top" wrapText="1"/>
    </xf>
    <xf numFmtId="164" fontId="25" fillId="6" borderId="0" xfId="1" applyNumberFormat="1" applyFont="1" applyFill="1" applyBorder="1" applyAlignment="1">
      <alignment horizontal="center" vertical="top"/>
    </xf>
    <xf numFmtId="164" fontId="1" fillId="6" borderId="100" xfId="0" applyNumberFormat="1" applyFont="1" applyFill="1" applyBorder="1" applyAlignment="1">
      <alignment horizontal="center" vertical="top"/>
    </xf>
    <xf numFmtId="164" fontId="1" fillId="6" borderId="101" xfId="0" applyNumberFormat="1" applyFont="1" applyFill="1" applyBorder="1" applyAlignment="1">
      <alignment horizontal="center" vertical="top"/>
    </xf>
    <xf numFmtId="164" fontId="1" fillId="6" borderId="16" xfId="1" applyNumberFormat="1" applyFont="1" applyFill="1" applyBorder="1" applyAlignment="1">
      <alignment horizontal="center" vertical="top" wrapText="1"/>
    </xf>
    <xf numFmtId="164" fontId="15" fillId="6" borderId="16" xfId="0" applyNumberFormat="1" applyFont="1" applyFill="1" applyBorder="1" applyAlignment="1">
      <alignment horizontal="center" vertical="top" wrapText="1"/>
    </xf>
    <xf numFmtId="3" fontId="1" fillId="6" borderId="17"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2" fillId="6" borderId="52" xfId="0" applyNumberFormat="1" applyFont="1" applyFill="1" applyBorder="1" applyAlignment="1">
      <alignment horizontal="center" vertical="top"/>
    </xf>
    <xf numFmtId="0" fontId="13" fillId="0" borderId="24" xfId="0" applyFont="1" applyBorder="1" applyAlignment="1">
      <alignment vertical="top" wrapText="1"/>
    </xf>
    <xf numFmtId="3" fontId="1" fillId="6" borderId="12" xfId="0" applyNumberFormat="1" applyFont="1" applyFill="1" applyBorder="1" applyAlignment="1">
      <alignment horizontal="lef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49" fontId="1" fillId="0" borderId="0" xfId="0" applyNumberFormat="1" applyFont="1" applyFill="1" applyAlignment="1">
      <alignment vertical="top"/>
    </xf>
    <xf numFmtId="3" fontId="1" fillId="6" borderId="0" xfId="0" applyNumberFormat="1" applyFont="1" applyFill="1" applyAlignment="1">
      <alignment horizontal="left" vertical="top" wrapText="1"/>
    </xf>
    <xf numFmtId="3" fontId="1" fillId="6" borderId="0" xfId="0" applyNumberFormat="1" applyFont="1" applyFill="1" applyAlignment="1">
      <alignment vertical="top"/>
    </xf>
    <xf numFmtId="3" fontId="1" fillId="6" borderId="92" xfId="0" applyNumberFormat="1" applyFont="1" applyFill="1" applyBorder="1" applyAlignment="1">
      <alignment horizontal="center" vertical="top"/>
    </xf>
    <xf numFmtId="3" fontId="6" fillId="6" borderId="12" xfId="0" applyNumberFormat="1" applyFont="1" applyFill="1" applyBorder="1" applyAlignment="1">
      <alignment vertical="top" wrapText="1"/>
    </xf>
    <xf numFmtId="0" fontId="1" fillId="6" borderId="14" xfId="0" applyFont="1" applyFill="1" applyBorder="1" applyAlignment="1">
      <alignment vertical="top" wrapText="1"/>
    </xf>
    <xf numFmtId="0" fontId="1" fillId="6" borderId="39" xfId="1" applyFont="1" applyFill="1" applyBorder="1" applyAlignment="1">
      <alignment vertical="top" wrapText="1"/>
    </xf>
    <xf numFmtId="0" fontId="1" fillId="6" borderId="76" xfId="0" applyFont="1" applyFill="1" applyBorder="1" applyAlignment="1">
      <alignment horizontal="center" vertical="top" wrapText="1"/>
    </xf>
    <xf numFmtId="0" fontId="1" fillId="6" borderId="82" xfId="0" applyFont="1" applyFill="1" applyBorder="1" applyAlignment="1">
      <alignment horizontal="center" vertical="top" wrapText="1"/>
    </xf>
    <xf numFmtId="3" fontId="1" fillId="6" borderId="0" xfId="0" applyNumberFormat="1" applyFont="1" applyFill="1" applyAlignment="1">
      <alignment horizontal="left" vertical="top" wrapText="1"/>
    </xf>
    <xf numFmtId="0" fontId="0" fillId="6" borderId="0" xfId="0" applyFill="1" applyAlignment="1">
      <alignment vertical="top"/>
    </xf>
    <xf numFmtId="3" fontId="1" fillId="8" borderId="31" xfId="0" applyNumberFormat="1" applyFont="1" applyFill="1" applyBorder="1" applyAlignment="1">
      <alignment horizontal="left" vertical="top" wrapText="1"/>
    </xf>
    <xf numFmtId="3" fontId="1" fillId="8" borderId="21" xfId="0" applyNumberFormat="1" applyFont="1" applyFill="1" applyBorder="1" applyAlignment="1">
      <alignment horizontal="left" vertical="top" wrapText="1"/>
    </xf>
    <xf numFmtId="3" fontId="1" fillId="8" borderId="22" xfId="0" applyNumberFormat="1" applyFont="1" applyFill="1" applyBorder="1" applyAlignment="1">
      <alignment horizontal="left" vertical="top" wrapText="1"/>
    </xf>
    <xf numFmtId="3" fontId="2" fillId="3" borderId="31" xfId="0" applyNumberFormat="1" applyFont="1" applyFill="1" applyBorder="1" applyAlignment="1">
      <alignment horizontal="right" vertical="top" wrapText="1"/>
    </xf>
    <xf numFmtId="3" fontId="2" fillId="3" borderId="21" xfId="0" applyNumberFormat="1" applyFont="1" applyFill="1" applyBorder="1" applyAlignment="1">
      <alignment horizontal="right" vertical="top" wrapText="1"/>
    </xf>
    <xf numFmtId="3" fontId="2" fillId="3" borderId="22" xfId="0" applyNumberFormat="1" applyFont="1" applyFill="1" applyBorder="1" applyAlignment="1">
      <alignment horizontal="right" vertical="top" wrapText="1"/>
    </xf>
    <xf numFmtId="3" fontId="1" fillId="7" borderId="32" xfId="0" applyNumberFormat="1" applyFont="1" applyFill="1" applyBorder="1" applyAlignment="1">
      <alignment horizontal="left" vertical="top" wrapText="1"/>
    </xf>
    <xf numFmtId="3" fontId="1" fillId="7" borderId="33" xfId="0" applyNumberFormat="1" applyFont="1" applyFill="1" applyBorder="1" applyAlignment="1">
      <alignment horizontal="left" vertical="top" wrapText="1"/>
    </xf>
    <xf numFmtId="3" fontId="1" fillId="7" borderId="43" xfId="0" applyNumberFormat="1" applyFont="1" applyFill="1" applyBorder="1" applyAlignment="1">
      <alignment horizontal="left" vertical="top" wrapText="1"/>
    </xf>
    <xf numFmtId="3" fontId="1" fillId="0" borderId="32" xfId="0" applyNumberFormat="1" applyFont="1" applyBorder="1" applyAlignment="1">
      <alignment horizontal="left" vertical="top" wrapText="1"/>
    </xf>
    <xf numFmtId="3" fontId="1" fillId="0" borderId="33" xfId="0" applyNumberFormat="1" applyFont="1" applyBorder="1" applyAlignment="1">
      <alignment horizontal="left" vertical="top" wrapText="1"/>
    </xf>
    <xf numFmtId="3" fontId="1" fillId="0" borderId="43" xfId="0" applyNumberFormat="1" applyFont="1" applyBorder="1" applyAlignment="1">
      <alignment horizontal="left" vertical="top" wrapText="1"/>
    </xf>
    <xf numFmtId="3" fontId="2" fillId="8" borderId="26"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7" xfId="0" applyNumberFormat="1" applyFont="1" applyFill="1" applyBorder="1" applyAlignment="1">
      <alignment horizontal="right" vertical="top" wrapText="1"/>
    </xf>
    <xf numFmtId="3" fontId="1" fillId="0" borderId="31" xfId="0" applyNumberFormat="1" applyFont="1" applyBorder="1" applyAlignment="1">
      <alignment horizontal="left" vertical="top" wrapText="1"/>
    </xf>
    <xf numFmtId="3" fontId="1" fillId="0" borderId="21" xfId="0" applyNumberFormat="1" applyFont="1" applyBorder="1" applyAlignment="1">
      <alignment horizontal="left" vertical="top" wrapText="1"/>
    </xf>
    <xf numFmtId="3" fontId="1" fillId="0" borderId="22" xfId="0" applyNumberFormat="1" applyFont="1" applyBorder="1" applyAlignment="1">
      <alignment horizontal="left" vertical="top" wrapText="1"/>
    </xf>
    <xf numFmtId="164" fontId="1" fillId="8" borderId="31" xfId="0" applyNumberFormat="1" applyFont="1" applyFill="1" applyBorder="1" applyAlignment="1">
      <alignment horizontal="left" vertical="top" wrapText="1"/>
    </xf>
    <xf numFmtId="164" fontId="2" fillId="8" borderId="21" xfId="0" applyNumberFormat="1" applyFont="1" applyFill="1" applyBorder="1" applyAlignment="1">
      <alignment horizontal="left" vertical="top" wrapText="1"/>
    </xf>
    <xf numFmtId="164" fontId="2" fillId="8" borderId="22" xfId="0" applyNumberFormat="1" applyFont="1" applyFill="1" applyBorder="1" applyAlignment="1">
      <alignment horizontal="left" vertical="top" wrapText="1"/>
    </xf>
    <xf numFmtId="3" fontId="2" fillId="8" borderId="31" xfId="0" applyNumberFormat="1" applyFont="1" applyFill="1" applyBorder="1" applyAlignment="1">
      <alignment horizontal="right" wrapText="1"/>
    </xf>
    <xf numFmtId="3" fontId="16" fillId="8" borderId="21" xfId="0" applyNumberFormat="1" applyFont="1" applyFill="1" applyBorder="1" applyAlignment="1">
      <alignment horizontal="right" wrapText="1"/>
    </xf>
    <xf numFmtId="3" fontId="16" fillId="8" borderId="22" xfId="0" applyNumberFormat="1" applyFont="1" applyFill="1" applyBorder="1" applyAlignment="1">
      <alignment horizontal="right" wrapText="1"/>
    </xf>
    <xf numFmtId="3" fontId="1" fillId="0" borderId="41" xfId="0" applyNumberFormat="1" applyFont="1" applyBorder="1" applyAlignment="1">
      <alignment horizontal="left" vertical="top" wrapText="1"/>
    </xf>
    <xf numFmtId="3" fontId="1" fillId="0" borderId="56" xfId="0" applyNumberFormat="1" applyFont="1" applyBorder="1" applyAlignment="1">
      <alignment horizontal="left" vertical="top" wrapText="1"/>
    </xf>
    <xf numFmtId="3" fontId="1" fillId="0" borderId="55" xfId="0" applyNumberFormat="1" applyFont="1" applyBorder="1" applyAlignment="1">
      <alignment horizontal="left" vertical="top" wrapText="1"/>
    </xf>
    <xf numFmtId="3" fontId="2" fillId="3" borderId="63" xfId="0" applyNumberFormat="1" applyFont="1" applyFill="1" applyBorder="1" applyAlignment="1">
      <alignment horizontal="right" vertical="top"/>
    </xf>
    <xf numFmtId="3" fontId="2" fillId="3" borderId="59" xfId="0" applyNumberFormat="1" applyFont="1" applyFill="1" applyBorder="1" applyAlignment="1">
      <alignment horizontal="right" vertical="top"/>
    </xf>
    <xf numFmtId="3" fontId="1" fillId="3" borderId="59" xfId="0" applyNumberFormat="1" applyFont="1" applyFill="1" applyBorder="1" applyAlignment="1">
      <alignment horizontal="center" vertical="top"/>
    </xf>
    <xf numFmtId="3" fontId="1" fillId="3" borderId="60" xfId="0" applyNumberFormat="1" applyFont="1" applyFill="1" applyBorder="1" applyAlignment="1">
      <alignment horizontal="center" vertical="top"/>
    </xf>
    <xf numFmtId="3" fontId="1" fillId="0" borderId="69" xfId="0" applyNumberFormat="1" applyFont="1" applyFill="1" applyBorder="1" applyAlignment="1">
      <alignment horizontal="left" vertical="top" wrapText="1"/>
    </xf>
    <xf numFmtId="0" fontId="13" fillId="0" borderId="69" xfId="0" applyFont="1" applyFill="1" applyBorder="1" applyAlignment="1">
      <alignment horizontal="left" vertical="top" wrapText="1"/>
    </xf>
    <xf numFmtId="3" fontId="2" fillId="0" borderId="1" xfId="0" applyNumberFormat="1" applyFont="1" applyFill="1" applyBorder="1" applyAlignment="1">
      <alignment horizontal="center" vertical="top" wrapText="1"/>
    </xf>
    <xf numFmtId="3" fontId="2" fillId="0" borderId="62" xfId="0" applyNumberFormat="1" applyFont="1" applyBorder="1" applyAlignment="1">
      <alignment horizontal="center" vertical="center" wrapText="1"/>
    </xf>
    <xf numFmtId="3" fontId="2" fillId="0" borderId="59" xfId="0" applyNumberFormat="1" applyFont="1" applyBorder="1" applyAlignment="1">
      <alignment horizontal="center" vertical="center" wrapText="1"/>
    </xf>
    <xf numFmtId="3" fontId="2" fillId="0" borderId="60" xfId="0" applyNumberFormat="1" applyFont="1" applyBorder="1" applyAlignment="1">
      <alignment horizontal="center" vertical="center" wrapText="1"/>
    </xf>
    <xf numFmtId="3" fontId="2" fillId="3" borderId="8" xfId="0" applyNumberFormat="1" applyFont="1" applyFill="1" applyBorder="1" applyAlignment="1">
      <alignment horizontal="right" vertical="top" wrapText="1"/>
    </xf>
    <xf numFmtId="3" fontId="2" fillId="3" borderId="9" xfId="0" applyNumberFormat="1" applyFont="1" applyFill="1" applyBorder="1" applyAlignment="1">
      <alignment horizontal="right" vertical="top" wrapText="1"/>
    </xf>
    <xf numFmtId="3" fontId="2" fillId="3" borderId="10" xfId="0" applyNumberFormat="1" applyFont="1" applyFill="1" applyBorder="1" applyAlignment="1">
      <alignment horizontal="right" vertical="top" wrapText="1"/>
    </xf>
    <xf numFmtId="3" fontId="2" fillId="5" borderId="25" xfId="0" applyNumberFormat="1" applyFont="1" applyFill="1" applyBorder="1" applyAlignment="1">
      <alignment horizontal="right" vertical="top"/>
    </xf>
    <xf numFmtId="3" fontId="2" fillId="5" borderId="1" xfId="0" applyNumberFormat="1" applyFont="1" applyFill="1" applyBorder="1" applyAlignment="1">
      <alignment horizontal="right" vertical="top"/>
    </xf>
    <xf numFmtId="3" fontId="1" fillId="5" borderId="1" xfId="0" applyNumberFormat="1" applyFont="1" applyFill="1" applyBorder="1" applyAlignment="1">
      <alignment horizontal="center" vertical="top" wrapText="1"/>
    </xf>
    <xf numFmtId="3" fontId="1" fillId="5" borderId="27" xfId="0" applyNumberFormat="1" applyFont="1" applyFill="1" applyBorder="1" applyAlignment="1">
      <alignment horizontal="center" vertical="top" wrapText="1"/>
    </xf>
    <xf numFmtId="3" fontId="2" fillId="4" borderId="63" xfId="0" applyNumberFormat="1" applyFont="1" applyFill="1" applyBorder="1" applyAlignment="1">
      <alignment horizontal="right" vertical="top"/>
    </xf>
    <xf numFmtId="3" fontId="2" fillId="4" borderId="59" xfId="0" applyNumberFormat="1" applyFont="1" applyFill="1" applyBorder="1" applyAlignment="1">
      <alignment horizontal="right" vertical="top"/>
    </xf>
    <xf numFmtId="3" fontId="1" fillId="4" borderId="59" xfId="0" applyNumberFormat="1" applyFont="1" applyFill="1" applyBorder="1" applyAlignment="1">
      <alignment horizontal="center" vertical="top"/>
    </xf>
    <xf numFmtId="3" fontId="1" fillId="4" borderId="60" xfId="0" applyNumberFormat="1" applyFont="1" applyFill="1" applyBorder="1" applyAlignment="1">
      <alignment horizontal="center" vertical="top"/>
    </xf>
    <xf numFmtId="3" fontId="1" fillId="6" borderId="47"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1" fillId="6" borderId="38" xfId="0" applyNumberFormat="1" applyFont="1" applyFill="1" applyBorder="1" applyAlignment="1">
      <alignment horizontal="left" vertical="top" wrapText="1"/>
    </xf>
    <xf numFmtId="3" fontId="1" fillId="6" borderId="2" xfId="0" applyNumberFormat="1" applyFont="1" applyFill="1" applyBorder="1" applyAlignment="1">
      <alignment vertical="top" wrapText="1"/>
    </xf>
    <xf numFmtId="3" fontId="1" fillId="6" borderId="11" xfId="0" applyNumberFormat="1" applyFont="1" applyFill="1" applyBorder="1" applyAlignment="1">
      <alignment vertical="top" wrapText="1"/>
    </xf>
    <xf numFmtId="0" fontId="13" fillId="6" borderId="11" xfId="0" applyFont="1" applyFill="1" applyBorder="1" applyAlignment="1">
      <alignment vertical="top" wrapText="1"/>
    </xf>
    <xf numFmtId="3" fontId="2" fillId="4" borderId="2"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4" borderId="23" xfId="0" applyNumberFormat="1" applyFont="1" applyFill="1" applyBorder="1" applyAlignment="1">
      <alignment horizontal="center" vertical="top"/>
    </xf>
    <xf numFmtId="49" fontId="2" fillId="5" borderId="3" xfId="0" applyNumberFormat="1" applyFont="1" applyFill="1" applyBorder="1" applyAlignment="1">
      <alignment horizontal="center" vertical="top"/>
    </xf>
    <xf numFmtId="49" fontId="2" fillId="5" borderId="12" xfId="0" applyNumberFormat="1" applyFont="1" applyFill="1" applyBorder="1" applyAlignment="1">
      <alignment horizontal="center" vertical="top"/>
    </xf>
    <xf numFmtId="49" fontId="2" fillId="5" borderId="24" xfId="0" applyNumberFormat="1" applyFont="1" applyFill="1" applyBorder="1" applyAlignment="1">
      <alignment horizontal="center" vertical="top"/>
    </xf>
    <xf numFmtId="49" fontId="2" fillId="6" borderId="3"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49" fontId="2" fillId="6" borderId="24" xfId="0" applyNumberFormat="1" applyFont="1" applyFill="1" applyBorder="1" applyAlignment="1">
      <alignment horizontal="center" vertical="top"/>
    </xf>
    <xf numFmtId="3" fontId="1" fillId="6" borderId="4"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xf numFmtId="3" fontId="1" fillId="6" borderId="25" xfId="0" applyNumberFormat="1" applyFont="1" applyFill="1" applyBorder="1" applyAlignment="1">
      <alignment horizontal="left" vertical="top" wrapText="1"/>
    </xf>
    <xf numFmtId="3" fontId="2" fillId="0" borderId="3" xfId="0" applyNumberFormat="1" applyFont="1" applyFill="1" applyBorder="1" applyAlignment="1">
      <alignment horizontal="center" vertical="top" wrapText="1"/>
    </xf>
    <xf numFmtId="3" fontId="2" fillId="0" borderId="12" xfId="0" applyNumberFormat="1" applyFont="1" applyFill="1" applyBorder="1" applyAlignment="1">
      <alignment horizontal="center" vertical="top" wrapText="1"/>
    </xf>
    <xf numFmtId="3" fontId="2" fillId="0" borderId="24" xfId="0" applyNumberFormat="1" applyFont="1" applyFill="1" applyBorder="1" applyAlignment="1">
      <alignment horizontal="center" vertical="top" wrapText="1"/>
    </xf>
    <xf numFmtId="3" fontId="2" fillId="0" borderId="4" xfId="0" applyNumberFormat="1" applyFont="1" applyBorder="1" applyAlignment="1">
      <alignment horizontal="center" vertical="top"/>
    </xf>
    <xf numFmtId="3" fontId="2" fillId="0" borderId="13" xfId="0" applyNumberFormat="1" applyFont="1" applyBorder="1" applyAlignment="1">
      <alignment horizontal="center" vertical="top"/>
    </xf>
    <xf numFmtId="3" fontId="2" fillId="0" borderId="25" xfId="0" applyNumberFormat="1" applyFont="1" applyBorder="1" applyAlignment="1">
      <alignment horizontal="center" vertical="top"/>
    </xf>
    <xf numFmtId="165" fontId="1" fillId="9" borderId="11" xfId="3" applyFont="1" applyFill="1" applyBorder="1" applyAlignment="1">
      <alignment horizontal="left" vertical="top" wrapText="1"/>
    </xf>
    <xf numFmtId="0" fontId="0" fillId="0" borderId="11" xfId="0" applyBorder="1" applyAlignment="1">
      <alignment horizontal="left" vertical="top" wrapText="1"/>
    </xf>
    <xf numFmtId="0" fontId="1" fillId="6" borderId="17" xfId="0" applyFont="1" applyFill="1" applyBorder="1" applyAlignment="1">
      <alignment horizontal="left" vertical="top" wrapText="1"/>
    </xf>
    <xf numFmtId="0" fontId="0" fillId="0" borderId="73" xfId="0" applyBorder="1" applyAlignment="1">
      <alignment horizontal="left" vertical="top" wrapText="1"/>
    </xf>
    <xf numFmtId="0" fontId="1" fillId="6" borderId="38" xfId="0" applyFont="1" applyFill="1" applyBorder="1" applyAlignment="1">
      <alignment horizontal="left" vertical="top" wrapText="1"/>
    </xf>
    <xf numFmtId="0" fontId="1" fillId="6" borderId="12" xfId="0" applyFont="1" applyFill="1" applyBorder="1" applyAlignment="1">
      <alignment horizontal="left" vertical="top" wrapText="1"/>
    </xf>
    <xf numFmtId="0" fontId="4" fillId="0" borderId="12" xfId="0" applyFont="1" applyBorder="1" applyAlignment="1">
      <alignment horizontal="left" vertical="top" wrapText="1"/>
    </xf>
    <xf numFmtId="3" fontId="2" fillId="5" borderId="59" xfId="0" applyNumberFormat="1" applyFont="1" applyFill="1" applyBorder="1" applyAlignment="1">
      <alignment horizontal="right" vertical="top"/>
    </xf>
    <xf numFmtId="3" fontId="1" fillId="5" borderId="59" xfId="0" applyNumberFormat="1" applyFont="1" applyFill="1" applyBorder="1" applyAlignment="1">
      <alignment horizontal="center" vertical="top" wrapText="1"/>
    </xf>
    <xf numFmtId="3" fontId="1" fillId="5" borderId="60" xfId="0" applyNumberFormat="1" applyFont="1" applyFill="1" applyBorder="1" applyAlignment="1">
      <alignment horizontal="center" vertical="top" wrapText="1"/>
    </xf>
    <xf numFmtId="3" fontId="2" fillId="5" borderId="63" xfId="0" applyNumberFormat="1" applyFont="1" applyFill="1" applyBorder="1" applyAlignment="1">
      <alignment horizontal="left" vertical="top" wrapText="1"/>
    </xf>
    <xf numFmtId="3" fontId="2" fillId="5" borderId="59" xfId="0" applyNumberFormat="1" applyFont="1" applyFill="1" applyBorder="1" applyAlignment="1">
      <alignment horizontal="left" vertical="top" wrapText="1"/>
    </xf>
    <xf numFmtId="3" fontId="2" fillId="5" borderId="1" xfId="0" applyNumberFormat="1" applyFont="1" applyFill="1" applyBorder="1" applyAlignment="1">
      <alignment horizontal="left" vertical="top" wrapText="1"/>
    </xf>
    <xf numFmtId="3" fontId="2" fillId="5" borderId="60" xfId="0" applyNumberFormat="1" applyFont="1" applyFill="1" applyBorder="1" applyAlignment="1">
      <alignment horizontal="left" vertical="top" wrapText="1"/>
    </xf>
    <xf numFmtId="3" fontId="1" fillId="0" borderId="67"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1" fillId="0" borderId="56" xfId="0" applyNumberFormat="1" applyFont="1" applyFill="1" applyBorder="1" applyAlignment="1">
      <alignment horizontal="left" vertical="top" wrapText="1"/>
    </xf>
    <xf numFmtId="3" fontId="8" fillId="4" borderId="41" xfId="0" applyNumberFormat="1" applyFont="1" applyFill="1" applyBorder="1" applyAlignment="1">
      <alignment horizontal="center" vertical="top"/>
    </xf>
    <xf numFmtId="3" fontId="8" fillId="4" borderId="14" xfId="0" applyNumberFormat="1" applyFont="1" applyFill="1" applyBorder="1" applyAlignment="1">
      <alignment horizontal="center" vertical="top"/>
    </xf>
    <xf numFmtId="3" fontId="8" fillId="5" borderId="36" xfId="0" applyNumberFormat="1" applyFont="1" applyFill="1" applyBorder="1" applyAlignment="1">
      <alignment horizontal="center" vertical="top"/>
    </xf>
    <xf numFmtId="3" fontId="8" fillId="5" borderId="12" xfId="0" applyNumberFormat="1" applyFont="1" applyFill="1" applyBorder="1" applyAlignment="1">
      <alignment horizontal="center" vertical="top"/>
    </xf>
    <xf numFmtId="3" fontId="8" fillId="6" borderId="49" xfId="0" applyNumberFormat="1" applyFont="1" applyFill="1" applyBorder="1" applyAlignment="1">
      <alignment horizontal="center" vertical="top"/>
    </xf>
    <xf numFmtId="3" fontId="8" fillId="6" borderId="53" xfId="0" applyNumberFormat="1" applyFont="1" applyFill="1" applyBorder="1" applyAlignment="1">
      <alignment horizontal="center" vertical="top"/>
    </xf>
    <xf numFmtId="3" fontId="9" fillId="6" borderId="38" xfId="0" applyNumberFormat="1" applyFont="1" applyFill="1" applyBorder="1" applyAlignment="1">
      <alignment horizontal="left" vertical="top" wrapText="1"/>
    </xf>
    <xf numFmtId="0" fontId="0" fillId="0" borderId="74" xfId="0" applyBorder="1" applyAlignment="1">
      <alignment horizontal="left" vertical="top" wrapText="1"/>
    </xf>
    <xf numFmtId="3" fontId="1" fillId="6" borderId="12" xfId="0" applyNumberFormat="1" applyFont="1" applyFill="1" applyBorder="1" applyAlignment="1">
      <alignment horizontal="left" vertical="center" textRotation="90" wrapText="1"/>
    </xf>
    <xf numFmtId="3" fontId="8" fillId="6" borderId="42" xfId="0" applyNumberFormat="1" applyFont="1" applyFill="1" applyBorder="1" applyAlignment="1">
      <alignment horizontal="center" vertical="top"/>
    </xf>
    <xf numFmtId="0" fontId="1" fillId="6" borderId="12" xfId="0" applyFont="1" applyFill="1" applyBorder="1" applyAlignment="1">
      <alignment vertical="top" wrapText="1"/>
    </xf>
    <xf numFmtId="0" fontId="1" fillId="6" borderId="36" xfId="0" applyFont="1" applyFill="1" applyBorder="1" applyAlignment="1">
      <alignmen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1" fillId="6" borderId="40" xfId="0" applyNumberFormat="1" applyFont="1" applyFill="1" applyBorder="1" applyAlignment="1">
      <alignment horizontal="left" vertical="top" wrapText="1"/>
    </xf>
    <xf numFmtId="3" fontId="1" fillId="6" borderId="54" xfId="0" applyNumberFormat="1" applyFont="1" applyFill="1" applyBorder="1" applyAlignment="1">
      <alignment horizontal="left" vertical="top" wrapText="1"/>
    </xf>
    <xf numFmtId="3" fontId="1" fillId="6" borderId="38" xfId="0" applyNumberFormat="1" applyFont="1" applyFill="1" applyBorder="1" applyAlignment="1">
      <alignment horizontal="left" vertical="center" textRotation="90" wrapText="1"/>
    </xf>
    <xf numFmtId="3" fontId="16" fillId="6" borderId="12" xfId="0" applyNumberFormat="1" applyFont="1" applyFill="1" applyBorder="1" applyAlignment="1">
      <alignment vertical="center" textRotation="90" wrapText="1"/>
    </xf>
    <xf numFmtId="3" fontId="2" fillId="6" borderId="20" xfId="0" applyNumberFormat="1" applyFont="1" applyFill="1" applyBorder="1" applyAlignment="1">
      <alignment horizontal="center" vertical="top" wrapText="1"/>
    </xf>
    <xf numFmtId="3" fontId="2" fillId="6" borderId="42" xfId="0" applyNumberFormat="1" applyFont="1" applyFill="1" applyBorder="1" applyAlignment="1">
      <alignment horizontal="center" vertical="top" wrapText="1"/>
    </xf>
    <xf numFmtId="0" fontId="16" fillId="0" borderId="36" xfId="0" applyFont="1" applyBorder="1" applyAlignment="1">
      <alignment horizontal="left" vertical="top" wrapText="1"/>
    </xf>
    <xf numFmtId="0" fontId="13" fillId="0" borderId="0" xfId="0" applyFont="1" applyAlignment="1">
      <alignment vertical="top" wrapText="1"/>
    </xf>
    <xf numFmtId="0" fontId="4" fillId="6" borderId="12" xfId="0" applyFont="1" applyFill="1" applyBorder="1" applyAlignment="1">
      <alignment vertical="top" wrapText="1"/>
    </xf>
    <xf numFmtId="0" fontId="4" fillId="6" borderId="36" xfId="0" applyFont="1" applyFill="1" applyBorder="1" applyAlignment="1">
      <alignment vertical="top" wrapText="1"/>
    </xf>
    <xf numFmtId="3" fontId="1" fillId="6" borderId="11" xfId="0" applyNumberFormat="1" applyFont="1" applyFill="1" applyBorder="1" applyAlignment="1">
      <alignment horizontal="left" vertical="top" wrapText="1"/>
    </xf>
    <xf numFmtId="0" fontId="0" fillId="6" borderId="35" xfId="0"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12" xfId="0" applyNumberFormat="1" applyFont="1" applyFill="1" applyBorder="1" applyAlignment="1">
      <alignment horizontal="left" vertical="top" wrapText="1"/>
    </xf>
    <xf numFmtId="0" fontId="0" fillId="0" borderId="36" xfId="0" applyBorder="1" applyAlignment="1">
      <alignment horizontal="left" vertical="top" wrapText="1"/>
    </xf>
    <xf numFmtId="164" fontId="2" fillId="7" borderId="38" xfId="0" applyNumberFormat="1" applyFont="1" applyFill="1" applyBorder="1" applyAlignment="1">
      <alignment horizontal="center" vertical="top" wrapText="1"/>
    </xf>
    <xf numFmtId="0" fontId="0" fillId="0" borderId="12" xfId="0" applyBorder="1" applyAlignment="1">
      <alignment horizontal="center" vertical="top" wrapText="1"/>
    </xf>
    <xf numFmtId="3" fontId="1" fillId="6" borderId="36" xfId="0" applyNumberFormat="1" applyFont="1" applyFill="1" applyBorder="1" applyAlignment="1">
      <alignment horizontal="left" vertical="top" wrapText="1"/>
    </xf>
    <xf numFmtId="0" fontId="16" fillId="6" borderId="36" xfId="0" applyFont="1" applyFill="1" applyBorder="1" applyAlignment="1">
      <alignment wrapText="1"/>
    </xf>
    <xf numFmtId="3" fontId="1" fillId="6" borderId="66" xfId="0" applyNumberFormat="1" applyFont="1" applyFill="1" applyBorder="1" applyAlignment="1">
      <alignment horizontal="left" vertical="top" wrapText="1"/>
    </xf>
    <xf numFmtId="3" fontId="1" fillId="6" borderId="53" xfId="0" applyNumberFormat="1" applyFont="1" applyFill="1" applyBorder="1" applyAlignment="1">
      <alignment horizontal="left" vertical="top" wrapText="1"/>
    </xf>
    <xf numFmtId="0" fontId="16" fillId="6" borderId="49" xfId="0" applyFont="1" applyFill="1" applyBorder="1" applyAlignment="1">
      <alignment horizontal="left" vertical="top" wrapText="1"/>
    </xf>
    <xf numFmtId="0" fontId="1" fillId="6" borderId="11" xfId="0" applyFont="1" applyFill="1" applyBorder="1" applyAlignment="1">
      <alignment horizontal="left" vertical="top" wrapText="1"/>
    </xf>
    <xf numFmtId="0" fontId="13" fillId="6" borderId="11" xfId="0" applyFont="1" applyFill="1" applyBorder="1" applyAlignment="1">
      <alignment horizontal="left" vertical="top" wrapText="1"/>
    </xf>
    <xf numFmtId="0" fontId="1" fillId="6" borderId="38" xfId="0" applyFont="1" applyFill="1" applyBorder="1" applyAlignment="1">
      <alignment horizontal="center" vertical="center" textRotation="90" wrapText="1"/>
    </xf>
    <xf numFmtId="0" fontId="13" fillId="6" borderId="12" xfId="0" applyFont="1" applyFill="1" applyBorder="1" applyAlignment="1">
      <alignment horizontal="center" vertical="center" textRotation="90" wrapText="1"/>
    </xf>
    <xf numFmtId="3" fontId="8" fillId="4" borderId="31" xfId="0" applyNumberFormat="1" applyFont="1" applyFill="1" applyBorder="1" applyAlignment="1">
      <alignment horizontal="center" vertical="top"/>
    </xf>
    <xf numFmtId="3" fontId="8" fillId="4" borderId="64" xfId="0" applyNumberFormat="1" applyFont="1" applyFill="1" applyBorder="1" applyAlignment="1">
      <alignment horizontal="center" vertical="top"/>
    </xf>
    <xf numFmtId="3" fontId="8" fillId="5" borderId="33" xfId="0" applyNumberFormat="1" applyFont="1" applyFill="1" applyBorder="1" applyAlignment="1">
      <alignment horizontal="center" vertical="top"/>
    </xf>
    <xf numFmtId="3" fontId="8" fillId="5" borderId="38" xfId="0" applyNumberFormat="1" applyFont="1" applyFill="1" applyBorder="1" applyAlignment="1">
      <alignment horizontal="center" vertical="top"/>
    </xf>
    <xf numFmtId="3" fontId="8" fillId="6" borderId="19" xfId="0" applyNumberFormat="1" applyFont="1" applyFill="1" applyBorder="1" applyAlignment="1">
      <alignment horizontal="center" vertical="top"/>
    </xf>
    <xf numFmtId="3" fontId="8" fillId="6" borderId="66" xfId="0" applyNumberFormat="1" applyFont="1" applyFill="1" applyBorder="1" applyAlignment="1">
      <alignment horizontal="center" vertical="top"/>
    </xf>
    <xf numFmtId="3" fontId="8" fillId="6" borderId="67" xfId="0" applyNumberFormat="1" applyFont="1" applyFill="1" applyBorder="1" applyAlignment="1">
      <alignment horizontal="center" vertical="top"/>
    </xf>
    <xf numFmtId="0" fontId="16" fillId="6" borderId="12" xfId="0" applyFont="1" applyFill="1" applyBorder="1" applyAlignment="1">
      <alignment vertical="top"/>
    </xf>
    <xf numFmtId="0" fontId="16" fillId="6" borderId="36" xfId="0" applyFont="1" applyFill="1" applyBorder="1" applyAlignment="1">
      <alignment vertical="top"/>
    </xf>
    <xf numFmtId="3" fontId="8" fillId="6" borderId="20" xfId="0" applyNumberFormat="1" applyFont="1" applyFill="1" applyBorder="1" applyAlignment="1">
      <alignment horizontal="center" vertical="top"/>
    </xf>
    <xf numFmtId="0" fontId="13" fillId="6" borderId="42" xfId="0" applyFont="1" applyFill="1" applyBorder="1" applyAlignment="1">
      <alignment vertical="top"/>
    </xf>
    <xf numFmtId="3" fontId="2" fillId="5" borderId="63" xfId="0" applyNumberFormat="1" applyFont="1" applyFill="1" applyBorder="1" applyAlignment="1">
      <alignment horizontal="left" vertical="top"/>
    </xf>
    <xf numFmtId="3" fontId="2" fillId="5" borderId="59" xfId="0" applyNumberFormat="1" applyFont="1" applyFill="1" applyBorder="1" applyAlignment="1">
      <alignment horizontal="left" vertical="top"/>
    </xf>
    <xf numFmtId="3" fontId="2" fillId="5" borderId="60" xfId="0" applyNumberFormat="1" applyFont="1" applyFill="1" applyBorder="1" applyAlignment="1">
      <alignment horizontal="left" vertical="top"/>
    </xf>
    <xf numFmtId="3" fontId="1" fillId="6" borderId="38" xfId="0" applyNumberFormat="1" applyFont="1" applyFill="1" applyBorder="1" applyAlignment="1">
      <alignment horizontal="center" vertical="center" textRotation="90" wrapText="1"/>
    </xf>
    <xf numFmtId="3" fontId="1" fillId="6" borderId="12" xfId="0" applyNumberFormat="1" applyFont="1" applyFill="1" applyBorder="1" applyAlignment="1">
      <alignment horizontal="center" vertical="center" textRotation="90" wrapText="1"/>
    </xf>
    <xf numFmtId="3" fontId="1" fillId="6" borderId="38" xfId="0" applyNumberFormat="1" applyFont="1" applyFill="1" applyBorder="1" applyAlignment="1">
      <alignment vertical="top" wrapText="1"/>
    </xf>
    <xf numFmtId="3" fontId="1" fillId="6" borderId="12" xfId="0" applyNumberFormat="1" applyFont="1" applyFill="1" applyBorder="1" applyAlignment="1">
      <alignment vertical="top" wrapText="1"/>
    </xf>
    <xf numFmtId="3" fontId="1" fillId="6" borderId="36" xfId="0" applyNumberFormat="1" applyFont="1" applyFill="1" applyBorder="1" applyAlignment="1">
      <alignment vertical="top" wrapText="1"/>
    </xf>
    <xf numFmtId="49" fontId="7" fillId="6" borderId="12" xfId="0" applyNumberFormat="1" applyFont="1" applyFill="1" applyBorder="1" applyAlignment="1">
      <alignment vertical="center" textRotation="90" wrapText="1"/>
    </xf>
    <xf numFmtId="0" fontId="3" fillId="0" borderId="36" xfId="0" applyFont="1" applyBorder="1" applyAlignment="1">
      <alignment vertical="center" textRotation="90" wrapText="1"/>
    </xf>
    <xf numFmtId="0" fontId="1" fillId="6" borderId="14" xfId="0" applyFont="1" applyFill="1" applyBorder="1" applyAlignment="1">
      <alignment vertical="top" wrapText="1"/>
    </xf>
    <xf numFmtId="0" fontId="16" fillId="6" borderId="41" xfId="0" applyFont="1" applyFill="1" applyBorder="1" applyAlignment="1">
      <alignment vertical="top" wrapText="1"/>
    </xf>
    <xf numFmtId="0" fontId="13" fillId="6" borderId="36" xfId="0" applyFont="1" applyFill="1" applyBorder="1" applyAlignment="1">
      <alignment horizontal="left" vertical="center" textRotation="90" wrapText="1"/>
    </xf>
    <xf numFmtId="0" fontId="1" fillId="6" borderId="40"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54" xfId="0" applyFont="1" applyFill="1" applyBorder="1" applyAlignment="1">
      <alignment horizontal="left" vertical="top" wrapText="1"/>
    </xf>
    <xf numFmtId="49" fontId="2" fillId="6" borderId="42" xfId="0" applyNumberFormat="1" applyFont="1" applyFill="1" applyBorder="1" applyAlignment="1">
      <alignment horizontal="center" vertical="top"/>
    </xf>
    <xf numFmtId="0" fontId="1" fillId="6" borderId="17" xfId="1" applyFont="1" applyFill="1" applyBorder="1" applyAlignment="1">
      <alignment vertical="top" wrapText="1"/>
    </xf>
    <xf numFmtId="0" fontId="13" fillId="6" borderId="36" xfId="0" applyFont="1" applyFill="1" applyBorder="1" applyAlignment="1">
      <alignment horizontal="center" vertical="center" textRotation="90" wrapText="1"/>
    </xf>
    <xf numFmtId="0" fontId="16" fillId="6" borderId="12" xfId="0" applyFont="1" applyFill="1" applyBorder="1" applyAlignment="1">
      <alignment vertical="top" wrapText="1"/>
    </xf>
    <xf numFmtId="3" fontId="1" fillId="6" borderId="38" xfId="0" applyNumberFormat="1" applyFont="1" applyFill="1" applyBorder="1" applyAlignment="1">
      <alignment vertical="center" textRotation="90" wrapText="1"/>
    </xf>
    <xf numFmtId="3" fontId="1" fillId="6" borderId="12" xfId="0" applyNumberFormat="1" applyFont="1" applyFill="1" applyBorder="1" applyAlignment="1">
      <alignment vertical="center" textRotation="90" wrapText="1"/>
    </xf>
    <xf numFmtId="0" fontId="16" fillId="0" borderId="12" xfId="0" applyFont="1" applyBorder="1" applyAlignment="1">
      <alignment vertical="center" textRotation="90" wrapText="1"/>
    </xf>
    <xf numFmtId="0" fontId="1" fillId="6" borderId="64" xfId="0" applyFont="1" applyFill="1" applyBorder="1" applyAlignment="1">
      <alignment horizontal="left" vertical="top" wrapText="1"/>
    </xf>
    <xf numFmtId="0" fontId="13" fillId="0" borderId="73" xfId="0" applyFont="1" applyBorder="1" applyAlignment="1">
      <alignment horizontal="left" vertical="top" wrapText="1"/>
    </xf>
    <xf numFmtId="0" fontId="0" fillId="0" borderId="12" xfId="0" applyBorder="1" applyAlignment="1">
      <alignment horizontal="left" vertical="top" wrapText="1"/>
    </xf>
    <xf numFmtId="0" fontId="14" fillId="6" borderId="11" xfId="0" applyFont="1" applyFill="1" applyBorder="1" applyAlignment="1">
      <alignment vertical="top" wrapText="1"/>
    </xf>
    <xf numFmtId="0" fontId="0" fillId="6" borderId="35" xfId="0" applyFill="1" applyBorder="1" applyAlignment="1">
      <alignment vertical="top" wrapText="1"/>
    </xf>
    <xf numFmtId="3" fontId="3" fillId="6" borderId="38" xfId="0" applyNumberFormat="1" applyFont="1" applyFill="1" applyBorder="1" applyAlignment="1">
      <alignment horizontal="center" vertical="center" textRotation="90" wrapText="1"/>
    </xf>
    <xf numFmtId="3" fontId="3" fillId="6" borderId="12" xfId="0" applyNumberFormat="1" applyFont="1" applyFill="1" applyBorder="1" applyAlignment="1">
      <alignment horizontal="center" vertical="center" textRotation="90" wrapText="1"/>
    </xf>
    <xf numFmtId="0" fontId="29" fillId="6" borderId="36" xfId="0" applyFont="1" applyFill="1" applyBorder="1" applyAlignment="1">
      <alignment horizontal="center" vertical="center" textRotation="90" wrapText="1"/>
    </xf>
    <xf numFmtId="3" fontId="1" fillId="6" borderId="17" xfId="0" applyNumberFormat="1" applyFont="1" applyFill="1" applyBorder="1" applyAlignment="1">
      <alignment horizontal="left" vertical="top" wrapText="1"/>
    </xf>
    <xf numFmtId="0" fontId="0" fillId="0" borderId="12" xfId="0" applyBorder="1" applyAlignment="1">
      <alignment vertical="top" wrapText="1"/>
    </xf>
    <xf numFmtId="3" fontId="1" fillId="6" borderId="17" xfId="0" applyNumberFormat="1" applyFont="1" applyFill="1" applyBorder="1" applyAlignment="1">
      <alignment vertical="top" wrapText="1"/>
    </xf>
    <xf numFmtId="0" fontId="0" fillId="0" borderId="11" xfId="0" applyBorder="1" applyAlignment="1">
      <alignment vertical="top" wrapText="1"/>
    </xf>
    <xf numFmtId="3" fontId="2" fillId="5" borderId="60" xfId="0" applyNumberFormat="1" applyFont="1" applyFill="1" applyBorder="1" applyAlignment="1">
      <alignment horizontal="right" vertical="top"/>
    </xf>
    <xf numFmtId="3" fontId="1" fillId="5" borderId="62" xfId="0" applyNumberFormat="1" applyFont="1" applyFill="1" applyBorder="1" applyAlignment="1">
      <alignment horizontal="center" vertical="top" wrapText="1"/>
    </xf>
    <xf numFmtId="49" fontId="2" fillId="4" borderId="2"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52"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3" fontId="2" fillId="6" borderId="3" xfId="0" applyNumberFormat="1" applyFont="1" applyFill="1" applyBorder="1" applyAlignment="1">
      <alignment vertical="top" wrapText="1"/>
    </xf>
    <xf numFmtId="0" fontId="0" fillId="6" borderId="12" xfId="0" applyFill="1" applyBorder="1" applyAlignment="1">
      <alignment vertical="top" wrapText="1"/>
    </xf>
    <xf numFmtId="0" fontId="0" fillId="6" borderId="36" xfId="0" applyFill="1" applyBorder="1" applyAlignment="1">
      <alignment vertical="top" wrapText="1"/>
    </xf>
    <xf numFmtId="3" fontId="1" fillId="6" borderId="2" xfId="0" applyNumberFormat="1" applyFont="1" applyFill="1" applyBorder="1" applyAlignment="1">
      <alignment horizontal="left" vertical="top" wrapText="1"/>
    </xf>
    <xf numFmtId="3" fontId="1" fillId="6" borderId="3" xfId="0" applyNumberFormat="1" applyFont="1" applyFill="1" applyBorder="1" applyAlignment="1">
      <alignment vertical="top" wrapText="1"/>
    </xf>
    <xf numFmtId="3" fontId="3" fillId="6" borderId="3" xfId="0" applyNumberFormat="1" applyFont="1" applyFill="1" applyBorder="1" applyAlignment="1">
      <alignment horizontal="center" vertical="top" textRotation="90" wrapText="1"/>
    </xf>
    <xf numFmtId="3" fontId="3" fillId="6" borderId="12" xfId="0" applyNumberFormat="1" applyFont="1" applyFill="1" applyBorder="1" applyAlignment="1">
      <alignment horizontal="center" vertical="top" textRotation="90" wrapText="1"/>
    </xf>
    <xf numFmtId="3" fontId="2" fillId="6" borderId="37" xfId="0" applyNumberFormat="1" applyFont="1" applyFill="1" applyBorder="1" applyAlignment="1">
      <alignment horizontal="center" vertical="top"/>
    </xf>
    <xf numFmtId="3" fontId="2" fillId="5" borderId="24" xfId="0" applyNumberFormat="1" applyFont="1" applyFill="1" applyBorder="1" applyAlignment="1">
      <alignment horizontal="center" vertical="top"/>
    </xf>
    <xf numFmtId="3" fontId="17" fillId="6" borderId="12" xfId="0" applyNumberFormat="1" applyFont="1" applyFill="1" applyBorder="1" applyAlignment="1">
      <alignment horizontal="center" vertical="top" textRotation="90" wrapText="1"/>
    </xf>
    <xf numFmtId="3" fontId="20" fillId="6" borderId="36" xfId="0" applyNumberFormat="1" applyFont="1" applyFill="1" applyBorder="1" applyAlignment="1">
      <alignment horizontal="center" vertical="top" textRotation="90" wrapText="1"/>
    </xf>
    <xf numFmtId="3" fontId="2" fillId="6" borderId="24" xfId="0" applyNumberFormat="1" applyFont="1" applyFill="1" applyBorder="1" applyAlignment="1">
      <alignment horizontal="center" vertical="top"/>
    </xf>
    <xf numFmtId="3" fontId="1" fillId="0" borderId="3" xfId="0" applyNumberFormat="1" applyFont="1" applyFill="1" applyBorder="1" applyAlignment="1">
      <alignment horizontal="center" vertical="top" wrapText="1"/>
    </xf>
    <xf numFmtId="3" fontId="1" fillId="0" borderId="12" xfId="0" applyNumberFormat="1" applyFont="1" applyFill="1" applyBorder="1" applyAlignment="1">
      <alignment horizontal="center" vertical="top" wrapText="1"/>
    </xf>
    <xf numFmtId="3" fontId="1" fillId="0" borderId="24" xfId="0" applyNumberFormat="1" applyFont="1" applyFill="1" applyBorder="1" applyAlignment="1">
      <alignment horizontal="center" vertical="top" wrapText="1"/>
    </xf>
    <xf numFmtId="3" fontId="2" fillId="0" borderId="52" xfId="0" applyNumberFormat="1" applyFont="1" applyBorder="1" applyAlignment="1">
      <alignment horizontal="center" vertical="top"/>
    </xf>
    <xf numFmtId="3" fontId="2" fillId="0" borderId="42" xfId="0" applyNumberFormat="1" applyFont="1" applyBorder="1" applyAlignment="1">
      <alignment horizontal="center" vertical="top"/>
    </xf>
    <xf numFmtId="3" fontId="2" fillId="0" borderId="29" xfId="0" applyNumberFormat="1" applyFont="1" applyBorder="1" applyAlignment="1">
      <alignment horizontal="center" vertical="top"/>
    </xf>
    <xf numFmtId="3" fontId="2" fillId="2" borderId="8" xfId="0" applyNumberFormat="1" applyFont="1" applyFill="1" applyBorder="1" applyAlignment="1">
      <alignment horizontal="left" vertical="top" wrapText="1"/>
    </xf>
    <xf numFmtId="3" fontId="2" fillId="2" borderId="9" xfId="0" applyNumberFormat="1" applyFont="1" applyFill="1" applyBorder="1" applyAlignment="1">
      <alignment horizontal="left" vertical="top" wrapText="1"/>
    </xf>
    <xf numFmtId="3" fontId="2" fillId="2" borderId="10" xfId="0" applyNumberFormat="1" applyFont="1" applyFill="1" applyBorder="1" applyAlignment="1">
      <alignment horizontal="left" vertical="top" wrapText="1"/>
    </xf>
    <xf numFmtId="3" fontId="1" fillId="0" borderId="4" xfId="0" applyNumberFormat="1" applyFont="1" applyBorder="1" applyAlignment="1">
      <alignment horizontal="center" vertical="center" textRotation="90" shrinkToFit="1"/>
    </xf>
    <xf numFmtId="3" fontId="1" fillId="0" borderId="13" xfId="0" applyNumberFormat="1" applyFont="1" applyBorder="1" applyAlignment="1">
      <alignment horizontal="center" vertical="center" textRotation="90" shrinkToFit="1"/>
    </xf>
    <xf numFmtId="3" fontId="1" fillId="0" borderId="25"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textRotation="90" wrapText="1"/>
    </xf>
    <xf numFmtId="3" fontId="1" fillId="0" borderId="13" xfId="0" applyNumberFormat="1" applyFont="1" applyBorder="1" applyAlignment="1">
      <alignment horizontal="center" vertical="center" textRotation="90" wrapText="1"/>
    </xf>
    <xf numFmtId="3" fontId="1" fillId="0" borderId="25" xfId="0" applyNumberFormat="1" applyFont="1" applyBorder="1" applyAlignment="1">
      <alignment horizontal="center" vertical="center" textRotation="90" wrapText="1"/>
    </xf>
    <xf numFmtId="3" fontId="1" fillId="0" borderId="7" xfId="0" applyNumberFormat="1" applyFont="1" applyBorder="1" applyAlignment="1">
      <alignment horizontal="center" vertical="center" textRotation="90" wrapText="1" shrinkToFit="1"/>
    </xf>
    <xf numFmtId="3" fontId="1" fillId="0" borderId="16" xfId="0" applyNumberFormat="1" applyFont="1" applyBorder="1" applyAlignment="1">
      <alignment horizontal="center" vertical="center" textRotation="90" wrapText="1" shrinkToFit="1"/>
    </xf>
    <xf numFmtId="3" fontId="1" fillId="0" borderId="28" xfId="0" applyNumberFormat="1" applyFont="1" applyBorder="1" applyAlignment="1">
      <alignment horizontal="center" vertical="center" textRotation="90" wrapText="1" shrinkToFit="1"/>
    </xf>
    <xf numFmtId="0" fontId="1" fillId="0" borderId="7" xfId="0" applyFont="1" applyBorder="1" applyAlignment="1">
      <alignment horizontal="center" vertical="center" textRotation="90" wrapText="1"/>
    </xf>
    <xf numFmtId="0" fontId="1" fillId="0" borderId="16" xfId="0" applyFont="1" applyBorder="1" applyAlignment="1">
      <alignment horizontal="center" vertical="center" textRotation="90" wrapText="1"/>
    </xf>
    <xf numFmtId="0" fontId="1" fillId="0" borderId="28" xfId="0" applyFont="1" applyBorder="1" applyAlignment="1">
      <alignment horizontal="center" vertical="center" textRotation="90" wrapText="1"/>
    </xf>
    <xf numFmtId="3" fontId="1" fillId="6" borderId="23" xfId="0" applyNumberFormat="1" applyFont="1" applyFill="1" applyBorder="1" applyAlignment="1">
      <alignment horizontal="left" vertical="top" wrapText="1"/>
    </xf>
    <xf numFmtId="3" fontId="6" fillId="6" borderId="38" xfId="0" applyNumberFormat="1" applyFont="1" applyFill="1" applyBorder="1" applyAlignment="1">
      <alignment horizontal="left" vertical="top" wrapText="1"/>
    </xf>
    <xf numFmtId="3" fontId="16" fillId="0" borderId="36" xfId="0" applyNumberFormat="1" applyFont="1" applyBorder="1" applyAlignment="1">
      <alignment horizontal="left" vertical="top" wrapText="1"/>
    </xf>
    <xf numFmtId="3" fontId="5" fillId="6" borderId="12" xfId="0" applyNumberFormat="1" applyFont="1" applyFill="1" applyBorder="1" applyAlignment="1">
      <alignment horizontal="center" vertical="top" wrapText="1"/>
    </xf>
    <xf numFmtId="3" fontId="5" fillId="6" borderId="42" xfId="0" applyNumberFormat="1" applyFont="1" applyFill="1" applyBorder="1" applyAlignment="1">
      <alignment horizontal="center" vertical="top"/>
    </xf>
    <xf numFmtId="3" fontId="2" fillId="3" borderId="31" xfId="0" applyNumberFormat="1" applyFont="1" applyFill="1" applyBorder="1" applyAlignment="1">
      <alignment horizontal="left" vertical="top" wrapText="1"/>
    </xf>
    <xf numFmtId="3" fontId="2" fillId="3" borderId="21" xfId="0" applyNumberFormat="1" applyFont="1" applyFill="1" applyBorder="1" applyAlignment="1">
      <alignment horizontal="left" vertical="top" wrapText="1"/>
    </xf>
    <xf numFmtId="3" fontId="2" fillId="3" borderId="22"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xf>
    <xf numFmtId="3" fontId="2" fillId="4" borderId="21" xfId="0" applyNumberFormat="1" applyFont="1" applyFill="1" applyBorder="1" applyAlignment="1">
      <alignment horizontal="left" vertical="top"/>
    </xf>
    <xf numFmtId="3" fontId="2" fillId="4" borderId="22" xfId="0" applyNumberFormat="1" applyFont="1" applyFill="1" applyBorder="1" applyAlignment="1">
      <alignment horizontal="left" vertical="top"/>
    </xf>
    <xf numFmtId="3" fontId="2" fillId="5" borderId="18" xfId="0" applyNumberFormat="1" applyFont="1" applyFill="1" applyBorder="1" applyAlignment="1">
      <alignment horizontal="left" vertical="top" wrapText="1"/>
    </xf>
    <xf numFmtId="3" fontId="2" fillId="5" borderId="21" xfId="0" applyNumberFormat="1" applyFont="1" applyFill="1" applyBorder="1" applyAlignment="1">
      <alignment horizontal="left" vertical="top" wrapText="1"/>
    </xf>
    <xf numFmtId="3" fontId="2" fillId="5" borderId="67" xfId="0" applyNumberFormat="1" applyFont="1" applyFill="1" applyBorder="1" applyAlignment="1">
      <alignment horizontal="left" vertical="top" wrapText="1"/>
    </xf>
    <xf numFmtId="3" fontId="2" fillId="5" borderId="22" xfId="0" applyNumberFormat="1" applyFont="1" applyFill="1" applyBorder="1" applyAlignment="1">
      <alignment horizontal="left" vertical="top" wrapText="1"/>
    </xf>
    <xf numFmtId="0" fontId="16" fillId="0" borderId="36" xfId="0" applyFont="1" applyBorder="1" applyAlignment="1">
      <alignment vertical="top" wrapText="1"/>
    </xf>
    <xf numFmtId="3" fontId="1" fillId="6" borderId="35" xfId="0" applyNumberFormat="1" applyFont="1" applyFill="1" applyBorder="1" applyAlignment="1">
      <alignment horizontal="left" vertical="top" wrapText="1"/>
    </xf>
    <xf numFmtId="3" fontId="5" fillId="0" borderId="38" xfId="0" applyNumberFormat="1" applyFont="1" applyBorder="1" applyAlignment="1">
      <alignment vertical="top" wrapText="1"/>
    </xf>
    <xf numFmtId="0" fontId="0" fillId="0" borderId="36" xfId="0" applyBorder="1" applyAlignment="1">
      <alignment vertical="top" wrapText="1"/>
    </xf>
    <xf numFmtId="3" fontId="5" fillId="6" borderId="3" xfId="0" applyNumberFormat="1" applyFont="1" applyFill="1" applyBorder="1" applyAlignment="1">
      <alignment horizontal="left" vertical="top" wrapText="1"/>
    </xf>
    <xf numFmtId="0" fontId="0" fillId="6" borderId="36" xfId="0" applyFill="1" applyBorder="1" applyAlignment="1">
      <alignment horizontal="left" vertical="top" wrapText="1"/>
    </xf>
    <xf numFmtId="0" fontId="27" fillId="0" borderId="0" xfId="0" applyFont="1" applyAlignment="1">
      <alignment horizontal="right" wrapText="1"/>
    </xf>
    <xf numFmtId="0" fontId="12" fillId="0" borderId="0" xfId="0" applyFont="1" applyAlignment="1">
      <alignment horizontal="right"/>
    </xf>
    <xf numFmtId="3" fontId="23" fillId="0" borderId="0" xfId="0" applyNumberFormat="1" applyFont="1" applyAlignment="1">
      <alignment horizontal="center" vertical="top" wrapText="1"/>
    </xf>
    <xf numFmtId="3" fontId="24" fillId="0" borderId="0" xfId="0" applyNumberFormat="1" applyFont="1" applyAlignment="1">
      <alignment horizontal="center" vertical="top" wrapText="1"/>
    </xf>
    <xf numFmtId="3" fontId="23" fillId="0" borderId="0" xfId="0" applyNumberFormat="1" applyFont="1" applyAlignment="1">
      <alignment horizontal="center" vertical="top"/>
    </xf>
    <xf numFmtId="3" fontId="1" fillId="0" borderId="1" xfId="0" applyNumberFormat="1" applyFont="1" applyBorder="1" applyAlignment="1">
      <alignment horizontal="right" vertical="top" wrapText="1"/>
    </xf>
    <xf numFmtId="0" fontId="16" fillId="0" borderId="1" xfId="0" applyFont="1" applyBorder="1" applyAlignment="1">
      <alignment horizontal="right" vertical="top"/>
    </xf>
    <xf numFmtId="3" fontId="1" fillId="0" borderId="2"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3" fontId="1" fillId="0" borderId="23" xfId="0" applyNumberFormat="1" applyFont="1" applyBorder="1" applyAlignment="1">
      <alignment horizontal="center" vertical="center" textRotation="90" shrinkToFit="1"/>
    </xf>
    <xf numFmtId="3" fontId="1" fillId="0" borderId="3"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4"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3" xfId="0" applyNumberFormat="1" applyFont="1" applyBorder="1" applyAlignment="1">
      <alignment horizontal="center" vertical="center" shrinkToFit="1"/>
    </xf>
    <xf numFmtId="3" fontId="1" fillId="0" borderId="25" xfId="0" applyNumberFormat="1" applyFont="1" applyBorder="1" applyAlignment="1">
      <alignment horizontal="center" vertical="center" shrinkToFit="1"/>
    </xf>
    <xf numFmtId="0" fontId="1" fillId="6" borderId="7" xfId="0" applyFont="1" applyFill="1" applyBorder="1" applyAlignment="1">
      <alignment horizontal="center" vertical="center" textRotation="90" wrapText="1"/>
    </xf>
    <xf numFmtId="0" fontId="1" fillId="6" borderId="16" xfId="0" applyFont="1" applyFill="1" applyBorder="1" applyAlignment="1">
      <alignment horizontal="center" vertical="center" textRotation="90" wrapText="1"/>
    </xf>
    <xf numFmtId="0" fontId="1" fillId="6" borderId="28" xfId="0" applyFont="1" applyFill="1" applyBorder="1" applyAlignment="1">
      <alignment horizontal="center" vertical="center" textRotation="90"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4">
    <cellStyle name="Excel Built-in Normal" xfId="3"/>
    <cellStyle name="Įprastas" xfId="0" builtinId="0"/>
    <cellStyle name="Įprastas 2" xfId="1"/>
    <cellStyle name="Kablelis" xfId="2" builtinId="3"/>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69"/>
  <sheetViews>
    <sheetView tabSelected="1" zoomScaleNormal="100" zoomScaleSheetLayoutView="100" workbookViewId="0">
      <selection activeCell="S21" sqref="S21"/>
    </sheetView>
  </sheetViews>
  <sheetFormatPr defaultColWidth="9.140625" defaultRowHeight="12.75" x14ac:dyDescent="0.2"/>
  <cols>
    <col min="1" max="1" width="2.85546875" style="210" customWidth="1"/>
    <col min="2" max="2" width="3.140625" style="210" customWidth="1"/>
    <col min="3" max="3" width="2.85546875" style="210" customWidth="1"/>
    <col min="4" max="4" width="32.85546875" style="210" customWidth="1"/>
    <col min="5" max="5" width="3.7109375" style="210" customWidth="1"/>
    <col min="6" max="6" width="3.85546875" style="210" customWidth="1"/>
    <col min="7" max="7" width="8.5703125" style="210" customWidth="1"/>
    <col min="8" max="10" width="9.140625" style="210" customWidth="1"/>
    <col min="11" max="11" width="34" style="210" customWidth="1"/>
    <col min="12" max="12" width="4.7109375" style="210" customWidth="1"/>
    <col min="13" max="14" width="4.42578125" style="210" customWidth="1"/>
    <col min="15" max="16384" width="9.140625" style="210"/>
  </cols>
  <sheetData>
    <row r="1" spans="1:30" s="1" customFormat="1" ht="28.5" customHeight="1" x14ac:dyDescent="0.25">
      <c r="A1" s="110"/>
      <c r="B1" s="111"/>
      <c r="C1" s="436"/>
      <c r="E1" s="112"/>
      <c r="F1" s="113"/>
      <c r="G1" s="113"/>
      <c r="H1" s="114"/>
      <c r="I1" s="115"/>
      <c r="J1" s="115"/>
      <c r="K1" s="445" t="s">
        <v>165</v>
      </c>
      <c r="L1" s="445"/>
      <c r="M1" s="445"/>
      <c r="N1" s="446"/>
      <c r="O1" s="26"/>
      <c r="P1" s="26"/>
      <c r="Q1" s="26"/>
      <c r="R1" s="26"/>
      <c r="S1" s="26"/>
      <c r="T1" s="26"/>
      <c r="U1" s="26"/>
      <c r="V1" s="26"/>
      <c r="W1" s="26"/>
      <c r="X1" s="26"/>
      <c r="Y1" s="26"/>
      <c r="Z1" s="26"/>
      <c r="AA1" s="26"/>
      <c r="AB1" s="26"/>
      <c r="AC1" s="26"/>
      <c r="AD1" s="26"/>
    </row>
    <row r="2" spans="1:30" s="1" customFormat="1" ht="15.75" customHeight="1" x14ac:dyDescent="0.25">
      <c r="A2" s="110"/>
      <c r="B2" s="111"/>
      <c r="C2" s="436"/>
      <c r="E2" s="112"/>
      <c r="F2" s="113"/>
      <c r="G2" s="113"/>
      <c r="H2" s="114"/>
      <c r="I2" s="115"/>
      <c r="J2" s="115"/>
      <c r="K2" s="437" t="s">
        <v>164</v>
      </c>
      <c r="L2" s="437"/>
      <c r="M2" s="437"/>
      <c r="N2" s="438"/>
      <c r="O2" s="26"/>
      <c r="P2" s="26"/>
      <c r="Q2" s="26"/>
      <c r="R2" s="26"/>
      <c r="S2" s="26"/>
      <c r="T2" s="26"/>
      <c r="U2" s="26"/>
      <c r="V2" s="26"/>
      <c r="W2" s="26"/>
      <c r="X2" s="26"/>
      <c r="Y2" s="26"/>
      <c r="Z2" s="26"/>
      <c r="AA2" s="26"/>
      <c r="AB2" s="26"/>
      <c r="AC2" s="26"/>
      <c r="AD2" s="26"/>
    </row>
    <row r="3" spans="1:30" s="1" customFormat="1" ht="11.25" customHeight="1" x14ac:dyDescent="0.25">
      <c r="A3" s="110"/>
      <c r="B3" s="111"/>
      <c r="C3" s="436"/>
      <c r="E3" s="112"/>
      <c r="F3" s="113"/>
      <c r="G3" s="113"/>
      <c r="H3" s="114"/>
      <c r="I3" s="115"/>
      <c r="J3" s="115"/>
      <c r="K3" s="229"/>
      <c r="L3" s="229"/>
      <c r="M3" s="229"/>
      <c r="O3" s="26"/>
      <c r="P3" s="26"/>
      <c r="Q3" s="26"/>
      <c r="R3" s="26"/>
      <c r="S3" s="26"/>
      <c r="T3" s="26"/>
      <c r="U3" s="26"/>
      <c r="V3" s="26"/>
      <c r="W3" s="26"/>
      <c r="X3" s="26"/>
      <c r="Y3" s="26"/>
      <c r="Z3" s="26"/>
      <c r="AA3" s="26"/>
      <c r="AB3" s="26"/>
      <c r="AC3" s="26"/>
      <c r="AD3" s="26"/>
    </row>
    <row r="4" spans="1:30" ht="14.25" customHeight="1" x14ac:dyDescent="0.25">
      <c r="K4" s="687"/>
      <c r="L4" s="688"/>
      <c r="M4" s="688"/>
      <c r="N4" s="688"/>
    </row>
    <row r="5" spans="1:30" s="171" customFormat="1" ht="15.75" x14ac:dyDescent="0.25">
      <c r="A5" s="689" t="s">
        <v>163</v>
      </c>
      <c r="B5" s="689"/>
      <c r="C5" s="689"/>
      <c r="D5" s="689"/>
      <c r="E5" s="689"/>
      <c r="F5" s="689"/>
      <c r="G5" s="689"/>
      <c r="H5" s="689"/>
      <c r="I5" s="689"/>
      <c r="J5" s="689"/>
      <c r="K5" s="689"/>
      <c r="L5" s="689"/>
      <c r="M5" s="689"/>
      <c r="N5" s="689"/>
    </row>
    <row r="6" spans="1:30" s="171" customFormat="1" ht="15.75" x14ac:dyDescent="0.25">
      <c r="A6" s="690" t="s">
        <v>0</v>
      </c>
      <c r="B6" s="690"/>
      <c r="C6" s="690"/>
      <c r="D6" s="690"/>
      <c r="E6" s="690"/>
      <c r="F6" s="690"/>
      <c r="G6" s="690"/>
      <c r="H6" s="690"/>
      <c r="I6" s="690"/>
      <c r="J6" s="690"/>
      <c r="K6" s="690"/>
      <c r="L6" s="690"/>
      <c r="M6" s="690"/>
      <c r="N6" s="690"/>
    </row>
    <row r="7" spans="1:30" s="171" customFormat="1" ht="15.75" x14ac:dyDescent="0.25">
      <c r="A7" s="691" t="s">
        <v>1</v>
      </c>
      <c r="B7" s="691"/>
      <c r="C7" s="691"/>
      <c r="D7" s="691"/>
      <c r="E7" s="691"/>
      <c r="F7" s="691"/>
      <c r="G7" s="691"/>
      <c r="H7" s="691"/>
      <c r="I7" s="691"/>
      <c r="J7" s="691"/>
      <c r="K7" s="691"/>
      <c r="L7" s="691"/>
      <c r="M7" s="691"/>
      <c r="N7" s="691"/>
    </row>
    <row r="8" spans="1:30" s="171" customFormat="1" ht="13.5" thickBot="1" x14ac:dyDescent="0.3">
      <c r="A8" s="1"/>
      <c r="B8" s="1"/>
      <c r="C8" s="1"/>
      <c r="D8" s="1"/>
      <c r="E8" s="1"/>
      <c r="F8" s="2"/>
      <c r="G8" s="113"/>
      <c r="H8" s="113"/>
      <c r="I8" s="113"/>
      <c r="J8" s="113"/>
      <c r="K8" s="692" t="s">
        <v>71</v>
      </c>
      <c r="L8" s="692"/>
      <c r="M8" s="692"/>
      <c r="N8" s="693"/>
    </row>
    <row r="9" spans="1:30" s="171" customFormat="1" ht="50.25" customHeight="1" x14ac:dyDescent="0.25">
      <c r="A9" s="694" t="s">
        <v>2</v>
      </c>
      <c r="B9" s="697" t="s">
        <v>3</v>
      </c>
      <c r="C9" s="697" t="s">
        <v>4</v>
      </c>
      <c r="D9" s="700" t="s">
        <v>5</v>
      </c>
      <c r="E9" s="654" t="s">
        <v>6</v>
      </c>
      <c r="F9" s="657" t="s">
        <v>7</v>
      </c>
      <c r="G9" s="660" t="s">
        <v>8</v>
      </c>
      <c r="H9" s="663" t="s">
        <v>162</v>
      </c>
      <c r="I9" s="703" t="s">
        <v>97</v>
      </c>
      <c r="J9" s="703" t="s">
        <v>131</v>
      </c>
      <c r="K9" s="706" t="s">
        <v>9</v>
      </c>
      <c r="L9" s="707"/>
      <c r="M9" s="707"/>
      <c r="N9" s="708"/>
    </row>
    <row r="10" spans="1:30" s="171" customFormat="1" ht="18.75" customHeight="1" x14ac:dyDescent="0.25">
      <c r="A10" s="695"/>
      <c r="B10" s="698"/>
      <c r="C10" s="698"/>
      <c r="D10" s="701"/>
      <c r="E10" s="655"/>
      <c r="F10" s="658"/>
      <c r="G10" s="661"/>
      <c r="H10" s="664"/>
      <c r="I10" s="704"/>
      <c r="J10" s="704"/>
      <c r="K10" s="709" t="s">
        <v>5</v>
      </c>
      <c r="L10" s="711"/>
      <c r="M10" s="711"/>
      <c r="N10" s="712"/>
    </row>
    <row r="11" spans="1:30" s="171" customFormat="1" ht="49.5" customHeight="1" thickBot="1" x14ac:dyDescent="0.3">
      <c r="A11" s="696"/>
      <c r="B11" s="699"/>
      <c r="C11" s="699"/>
      <c r="D11" s="702"/>
      <c r="E11" s="656"/>
      <c r="F11" s="659"/>
      <c r="G11" s="662"/>
      <c r="H11" s="665"/>
      <c r="I11" s="705"/>
      <c r="J11" s="705"/>
      <c r="K11" s="710"/>
      <c r="L11" s="54" t="s">
        <v>78</v>
      </c>
      <c r="M11" s="54" t="s">
        <v>98</v>
      </c>
      <c r="N11" s="55" t="s">
        <v>132</v>
      </c>
    </row>
    <row r="12" spans="1:30" s="3" customFormat="1" ht="13.5" customHeight="1" x14ac:dyDescent="0.2">
      <c r="A12" s="651" t="s">
        <v>10</v>
      </c>
      <c r="B12" s="652"/>
      <c r="C12" s="652"/>
      <c r="D12" s="652"/>
      <c r="E12" s="652"/>
      <c r="F12" s="652"/>
      <c r="G12" s="652"/>
      <c r="H12" s="652"/>
      <c r="I12" s="652"/>
      <c r="J12" s="652"/>
      <c r="K12" s="652"/>
      <c r="L12" s="652"/>
      <c r="M12" s="652"/>
      <c r="N12" s="653"/>
    </row>
    <row r="13" spans="1:30" s="3" customFormat="1" x14ac:dyDescent="0.2">
      <c r="A13" s="671" t="s">
        <v>11</v>
      </c>
      <c r="B13" s="672"/>
      <c r="C13" s="672"/>
      <c r="D13" s="672"/>
      <c r="E13" s="672"/>
      <c r="F13" s="672"/>
      <c r="G13" s="672"/>
      <c r="H13" s="672"/>
      <c r="I13" s="672"/>
      <c r="J13" s="672"/>
      <c r="K13" s="672"/>
      <c r="L13" s="672"/>
      <c r="M13" s="672"/>
      <c r="N13" s="673"/>
    </row>
    <row r="14" spans="1:30" s="171" customFormat="1" ht="15" customHeight="1" x14ac:dyDescent="0.25">
      <c r="A14" s="4" t="s">
        <v>12</v>
      </c>
      <c r="B14" s="674" t="s">
        <v>13</v>
      </c>
      <c r="C14" s="675"/>
      <c r="D14" s="675"/>
      <c r="E14" s="675"/>
      <c r="F14" s="675"/>
      <c r="G14" s="675"/>
      <c r="H14" s="675"/>
      <c r="I14" s="675"/>
      <c r="J14" s="675"/>
      <c r="K14" s="675"/>
      <c r="L14" s="675"/>
      <c r="M14" s="675"/>
      <c r="N14" s="676"/>
    </row>
    <row r="15" spans="1:30" s="171" customFormat="1" ht="14.25" customHeight="1" x14ac:dyDescent="0.25">
      <c r="A15" s="5" t="s">
        <v>12</v>
      </c>
      <c r="B15" s="6" t="s">
        <v>12</v>
      </c>
      <c r="C15" s="677" t="s">
        <v>14</v>
      </c>
      <c r="D15" s="678"/>
      <c r="E15" s="678"/>
      <c r="F15" s="678"/>
      <c r="G15" s="679"/>
      <c r="H15" s="679"/>
      <c r="I15" s="679"/>
      <c r="J15" s="679"/>
      <c r="K15" s="678"/>
      <c r="L15" s="678"/>
      <c r="M15" s="678"/>
      <c r="N15" s="680"/>
    </row>
    <row r="16" spans="1:30" s="171" customFormat="1" ht="13.5" customHeight="1" x14ac:dyDescent="0.25">
      <c r="A16" s="7" t="s">
        <v>12</v>
      </c>
      <c r="B16" s="8" t="s">
        <v>12</v>
      </c>
      <c r="C16" s="9" t="s">
        <v>12</v>
      </c>
      <c r="D16" s="683" t="s">
        <v>15</v>
      </c>
      <c r="E16" s="646" t="s">
        <v>16</v>
      </c>
      <c r="F16" s="649" t="s">
        <v>18</v>
      </c>
      <c r="G16" s="376" t="s">
        <v>20</v>
      </c>
      <c r="H16" s="49">
        <v>4850</v>
      </c>
      <c r="I16" s="30">
        <v>4850</v>
      </c>
      <c r="J16" s="30">
        <v>4850</v>
      </c>
      <c r="K16" s="179"/>
      <c r="L16" s="121"/>
      <c r="M16" s="230"/>
      <c r="N16" s="236"/>
    </row>
    <row r="17" spans="1:15" s="171" customFormat="1" ht="14.25" customHeight="1" x14ac:dyDescent="0.25">
      <c r="A17" s="7"/>
      <c r="B17" s="8"/>
      <c r="C17" s="9"/>
      <c r="D17" s="684"/>
      <c r="E17" s="646"/>
      <c r="F17" s="649"/>
      <c r="G17" s="51" t="s">
        <v>21</v>
      </c>
      <c r="H17" s="33">
        <v>419.6</v>
      </c>
      <c r="I17" s="31">
        <v>424.1</v>
      </c>
      <c r="J17" s="31">
        <v>428.6</v>
      </c>
      <c r="K17" s="182"/>
      <c r="L17" s="66"/>
      <c r="M17" s="260"/>
      <c r="N17" s="375"/>
    </row>
    <row r="18" spans="1:15" s="171" customFormat="1" ht="14.25" customHeight="1" x14ac:dyDescent="0.25">
      <c r="A18" s="7"/>
      <c r="B18" s="8"/>
      <c r="C18" s="9"/>
      <c r="D18" s="594" t="s">
        <v>19</v>
      </c>
      <c r="E18" s="646"/>
      <c r="F18" s="649"/>
      <c r="G18" s="116"/>
      <c r="H18" s="83"/>
      <c r="I18" s="28"/>
      <c r="J18" s="28"/>
      <c r="K18" s="561" t="s">
        <v>81</v>
      </c>
      <c r="L18" s="101" t="s">
        <v>100</v>
      </c>
      <c r="M18" s="131" t="s">
        <v>100</v>
      </c>
      <c r="N18" s="125" t="s">
        <v>100</v>
      </c>
    </row>
    <row r="19" spans="1:15" s="171" customFormat="1" ht="13.5" customHeight="1" x14ac:dyDescent="0.25">
      <c r="A19" s="7"/>
      <c r="B19" s="8"/>
      <c r="C19" s="9"/>
      <c r="D19" s="681"/>
      <c r="E19" s="646"/>
      <c r="F19" s="649"/>
      <c r="G19" s="116"/>
      <c r="H19" s="32"/>
      <c r="I19" s="28"/>
      <c r="J19" s="28"/>
      <c r="K19" s="682"/>
      <c r="L19" s="101"/>
      <c r="M19" s="131"/>
      <c r="N19" s="125"/>
    </row>
    <row r="20" spans="1:15" s="171" customFormat="1" ht="20.25" customHeight="1" x14ac:dyDescent="0.25">
      <c r="A20" s="7"/>
      <c r="B20" s="8"/>
      <c r="C20" s="9"/>
      <c r="D20" s="511" t="s">
        <v>22</v>
      </c>
      <c r="E20" s="646"/>
      <c r="F20" s="649"/>
      <c r="G20" s="51"/>
      <c r="H20" s="33"/>
      <c r="I20" s="31"/>
      <c r="J20" s="31"/>
      <c r="K20" s="619" t="s">
        <v>81</v>
      </c>
      <c r="L20" s="71" t="s">
        <v>137</v>
      </c>
      <c r="M20" s="130" t="s">
        <v>138</v>
      </c>
      <c r="N20" s="124" t="s">
        <v>139</v>
      </c>
    </row>
    <row r="21" spans="1:15" s="171" customFormat="1" ht="15" customHeight="1" thickBot="1" x14ac:dyDescent="0.3">
      <c r="A21" s="12"/>
      <c r="B21" s="13"/>
      <c r="C21" s="96"/>
      <c r="D21" s="512"/>
      <c r="E21" s="647"/>
      <c r="F21" s="650"/>
      <c r="G21" s="197" t="s">
        <v>23</v>
      </c>
      <c r="H21" s="144">
        <f>SUM(H16:H20)</f>
        <v>5269.6</v>
      </c>
      <c r="I21" s="85">
        <f>SUM(I16:I20)</f>
        <v>5274.1</v>
      </c>
      <c r="J21" s="85">
        <f>SUM(J16:J20)</f>
        <v>5278.6</v>
      </c>
      <c r="K21" s="666"/>
      <c r="L21" s="61"/>
      <c r="M21" s="132"/>
      <c r="N21" s="126"/>
    </row>
    <row r="22" spans="1:15" s="171" customFormat="1" ht="15" customHeight="1" x14ac:dyDescent="0.25">
      <c r="A22" s="7" t="s">
        <v>12</v>
      </c>
      <c r="B22" s="8" t="s">
        <v>12</v>
      </c>
      <c r="C22" s="97" t="s">
        <v>24</v>
      </c>
      <c r="D22" s="685" t="s">
        <v>25</v>
      </c>
      <c r="E22" s="173" t="s">
        <v>16</v>
      </c>
      <c r="F22" s="377" t="s">
        <v>18</v>
      </c>
      <c r="G22" s="178" t="s">
        <v>26</v>
      </c>
      <c r="H22" s="104">
        <v>60</v>
      </c>
      <c r="I22" s="73">
        <v>78.5</v>
      </c>
      <c r="J22" s="104">
        <v>78.5</v>
      </c>
      <c r="K22" s="369"/>
      <c r="L22" s="62"/>
      <c r="M22" s="161"/>
      <c r="N22" s="175"/>
    </row>
    <row r="23" spans="1:15" s="171" customFormat="1" ht="22.5" customHeight="1" x14ac:dyDescent="0.25">
      <c r="A23" s="7"/>
      <c r="B23" s="8"/>
      <c r="C23" s="97"/>
      <c r="D23" s="686"/>
      <c r="E23" s="174"/>
      <c r="F23" s="365"/>
      <c r="G23" s="116" t="s">
        <v>30</v>
      </c>
      <c r="H23" s="27">
        <v>18.5</v>
      </c>
      <c r="I23" s="28"/>
      <c r="J23" s="28"/>
      <c r="K23" s="370"/>
      <c r="L23" s="60"/>
      <c r="M23" s="57"/>
      <c r="N23" s="89"/>
    </row>
    <row r="24" spans="1:15" s="171" customFormat="1" ht="26.25" customHeight="1" x14ac:dyDescent="0.25">
      <c r="A24" s="502"/>
      <c r="B24" s="628"/>
      <c r="C24" s="630"/>
      <c r="D24" s="667" t="s">
        <v>27</v>
      </c>
      <c r="E24" s="669"/>
      <c r="F24" s="670"/>
      <c r="G24" s="157"/>
      <c r="H24" s="47"/>
      <c r="I24" s="30"/>
      <c r="J24" s="30"/>
      <c r="K24" s="14" t="s">
        <v>140</v>
      </c>
      <c r="L24" s="135" t="s">
        <v>141</v>
      </c>
      <c r="M24" s="122" t="s">
        <v>141</v>
      </c>
      <c r="N24" s="78" t="s">
        <v>141</v>
      </c>
      <c r="O24" s="267"/>
    </row>
    <row r="25" spans="1:15" s="171" customFormat="1" ht="16.5" customHeight="1" x14ac:dyDescent="0.25">
      <c r="A25" s="502"/>
      <c r="B25" s="628"/>
      <c r="C25" s="630"/>
      <c r="D25" s="668"/>
      <c r="E25" s="669"/>
      <c r="F25" s="670"/>
      <c r="G25" s="116"/>
      <c r="H25" s="27"/>
      <c r="I25" s="28"/>
      <c r="J25" s="28"/>
      <c r="K25" s="15" t="s">
        <v>28</v>
      </c>
      <c r="L25" s="59">
        <v>166</v>
      </c>
      <c r="M25" s="56">
        <v>166</v>
      </c>
      <c r="N25" s="79">
        <v>166</v>
      </c>
      <c r="O25" s="267"/>
    </row>
    <row r="26" spans="1:15" s="171" customFormat="1" ht="12.75" customHeight="1" x14ac:dyDescent="0.25">
      <c r="A26" s="502"/>
      <c r="B26" s="628"/>
      <c r="C26" s="630"/>
      <c r="D26" s="353" t="s">
        <v>29</v>
      </c>
      <c r="E26" s="669"/>
      <c r="F26" s="670"/>
      <c r="G26" s="116"/>
      <c r="H26" s="27"/>
      <c r="I26" s="28"/>
      <c r="J26" s="28"/>
      <c r="K26" s="428" t="s">
        <v>142</v>
      </c>
      <c r="L26" s="71" t="s">
        <v>143</v>
      </c>
      <c r="M26" s="176" t="s">
        <v>143</v>
      </c>
      <c r="N26" s="177" t="s">
        <v>143</v>
      </c>
    </row>
    <row r="27" spans="1:15" s="171" customFormat="1" ht="7.5" customHeight="1" x14ac:dyDescent="0.25">
      <c r="A27" s="316"/>
      <c r="B27" s="334"/>
      <c r="C27" s="345"/>
      <c r="D27" s="440"/>
      <c r="E27" s="342"/>
      <c r="F27" s="341"/>
      <c r="G27" s="51"/>
      <c r="H27" s="27"/>
      <c r="I27" s="28"/>
      <c r="J27" s="28"/>
      <c r="K27" s="429"/>
      <c r="L27" s="101"/>
      <c r="M27" s="187"/>
      <c r="N27" s="237"/>
    </row>
    <row r="28" spans="1:15" s="171" customFormat="1" ht="18" customHeight="1" thickBot="1" x14ac:dyDescent="0.3">
      <c r="A28" s="317"/>
      <c r="B28" s="340"/>
      <c r="C28" s="346"/>
      <c r="D28" s="431"/>
      <c r="E28" s="282"/>
      <c r="F28" s="283"/>
      <c r="G28" s="197" t="s">
        <v>23</v>
      </c>
      <c r="H28" s="50">
        <f>SUM(H22:H27)</f>
        <v>78.5</v>
      </c>
      <c r="I28" s="29">
        <f>SUM(I22:I27)</f>
        <v>78.5</v>
      </c>
      <c r="J28" s="29">
        <f>SUM(J22:J27)</f>
        <v>78.5</v>
      </c>
      <c r="K28" s="344"/>
      <c r="L28" s="61"/>
      <c r="M28" s="133"/>
      <c r="N28" s="127"/>
    </row>
    <row r="29" spans="1:15" s="171" customFormat="1" ht="29.25" customHeight="1" x14ac:dyDescent="0.25">
      <c r="A29" s="501" t="s">
        <v>12</v>
      </c>
      <c r="B29" s="627" t="s">
        <v>12</v>
      </c>
      <c r="C29" s="629" t="s">
        <v>31</v>
      </c>
      <c r="D29" s="510" t="s">
        <v>32</v>
      </c>
      <c r="E29" s="645" t="s">
        <v>16</v>
      </c>
      <c r="F29" s="648" t="s">
        <v>18</v>
      </c>
      <c r="G29" s="91" t="s">
        <v>21</v>
      </c>
      <c r="H29" s="73">
        <f>19.1+21.4</f>
        <v>40.5</v>
      </c>
      <c r="I29" s="73"/>
      <c r="J29" s="73"/>
      <c r="K29" s="332" t="s">
        <v>146</v>
      </c>
      <c r="L29" s="181">
        <v>4</v>
      </c>
      <c r="M29" s="261">
        <v>5</v>
      </c>
      <c r="N29" s="128">
        <v>5</v>
      </c>
    </row>
    <row r="30" spans="1:15" s="171" customFormat="1" ht="25.5" customHeight="1" x14ac:dyDescent="0.25">
      <c r="A30" s="502"/>
      <c r="B30" s="628"/>
      <c r="C30" s="630"/>
      <c r="D30" s="511"/>
      <c r="E30" s="646"/>
      <c r="F30" s="649"/>
      <c r="G30" s="92" t="s">
        <v>20</v>
      </c>
      <c r="H30" s="28"/>
      <c r="I30" s="28">
        <v>25</v>
      </c>
      <c r="J30" s="28">
        <v>25</v>
      </c>
      <c r="K30" s="347" t="s">
        <v>126</v>
      </c>
      <c r="L30" s="169">
        <v>112</v>
      </c>
      <c r="M30" s="231"/>
      <c r="N30" s="228"/>
    </row>
    <row r="31" spans="1:15" s="171" customFormat="1" ht="15.75" customHeight="1" thickBot="1" x14ac:dyDescent="0.3">
      <c r="A31" s="502"/>
      <c r="B31" s="641"/>
      <c r="C31" s="644"/>
      <c r="D31" s="512"/>
      <c r="E31" s="647"/>
      <c r="F31" s="650"/>
      <c r="G31" s="196" t="s">
        <v>23</v>
      </c>
      <c r="H31" s="50">
        <f>SUM(H29:H30)</f>
        <v>40.5</v>
      </c>
      <c r="I31" s="29">
        <f>SUM(I29:I30)</f>
        <v>25</v>
      </c>
      <c r="J31" s="50">
        <f>SUM(J29:J30)</f>
        <v>25</v>
      </c>
      <c r="K31" s="344"/>
      <c r="L31" s="170"/>
      <c r="M31" s="123"/>
      <c r="N31" s="129"/>
    </row>
    <row r="32" spans="1:15" s="171" customFormat="1" ht="24.75" customHeight="1" x14ac:dyDescent="0.25">
      <c r="A32" s="501" t="s">
        <v>12</v>
      </c>
      <c r="B32" s="627" t="s">
        <v>12</v>
      </c>
      <c r="C32" s="507" t="s">
        <v>33</v>
      </c>
      <c r="D32" s="637" t="s">
        <v>127</v>
      </c>
      <c r="E32" s="301"/>
      <c r="F32" s="631">
        <v>6</v>
      </c>
      <c r="G32" s="178" t="s">
        <v>30</v>
      </c>
      <c r="H32" s="73">
        <v>8</v>
      </c>
      <c r="I32" s="378"/>
      <c r="J32" s="198"/>
      <c r="K32" s="343" t="s">
        <v>128</v>
      </c>
      <c r="L32" s="134">
        <v>28</v>
      </c>
      <c r="M32" s="232"/>
      <c r="N32" s="175"/>
    </row>
    <row r="33" spans="1:14" s="171" customFormat="1" ht="39" customHeight="1" x14ac:dyDescent="0.25">
      <c r="A33" s="502"/>
      <c r="B33" s="628"/>
      <c r="C33" s="508"/>
      <c r="D33" s="607"/>
      <c r="E33" s="642"/>
      <c r="F33" s="632"/>
      <c r="G33" s="116"/>
      <c r="H33" s="34"/>
      <c r="I33" s="34"/>
      <c r="J33" s="74"/>
      <c r="K33" s="351"/>
      <c r="L33" s="222"/>
      <c r="M33" s="88"/>
      <c r="N33" s="89"/>
    </row>
    <row r="34" spans="1:14" s="171" customFormat="1" ht="14.25" customHeight="1" thickBot="1" x14ac:dyDescent="0.3">
      <c r="A34" s="502"/>
      <c r="B34" s="628"/>
      <c r="C34" s="508"/>
      <c r="D34" s="350"/>
      <c r="E34" s="643"/>
      <c r="F34" s="640"/>
      <c r="G34" s="199" t="s">
        <v>23</v>
      </c>
      <c r="H34" s="29">
        <f t="shared" ref="H34" si="0">SUM(H32:H33)</f>
        <v>8</v>
      </c>
      <c r="I34" s="29">
        <f t="shared" ref="I34:J34" si="1">SUM(I32:I33)</f>
        <v>0</v>
      </c>
      <c r="J34" s="86">
        <f t="shared" si="1"/>
        <v>0</v>
      </c>
      <c r="K34" s="102"/>
      <c r="L34" s="61"/>
      <c r="M34" s="233"/>
      <c r="N34" s="127"/>
    </row>
    <row r="35" spans="1:14" s="171" customFormat="1" ht="15.75" customHeight="1" x14ac:dyDescent="0.25">
      <c r="A35" s="501" t="s">
        <v>12</v>
      </c>
      <c r="B35" s="627" t="s">
        <v>12</v>
      </c>
      <c r="C35" s="507" t="s">
        <v>17</v>
      </c>
      <c r="D35" s="637" t="s">
        <v>144</v>
      </c>
      <c r="E35" s="638" t="s">
        <v>35</v>
      </c>
      <c r="F35" s="631">
        <v>6</v>
      </c>
      <c r="G35" s="178" t="s">
        <v>21</v>
      </c>
      <c r="H35" s="73">
        <v>54.8</v>
      </c>
      <c r="I35" s="378"/>
      <c r="J35" s="198"/>
      <c r="K35" s="636" t="s">
        <v>145</v>
      </c>
      <c r="L35" s="284">
        <v>2300</v>
      </c>
      <c r="M35" s="285"/>
      <c r="N35" s="286"/>
    </row>
    <row r="36" spans="1:14" s="171" customFormat="1" ht="18" customHeight="1" x14ac:dyDescent="0.25">
      <c r="A36" s="502"/>
      <c r="B36" s="628"/>
      <c r="C36" s="508"/>
      <c r="D36" s="594"/>
      <c r="E36" s="639"/>
      <c r="F36" s="632"/>
      <c r="G36" s="116"/>
      <c r="H36" s="28"/>
      <c r="I36" s="34"/>
      <c r="J36" s="74"/>
      <c r="K36" s="561"/>
      <c r="L36" s="222"/>
      <c r="M36" s="88"/>
      <c r="N36" s="89"/>
    </row>
    <row r="37" spans="1:14" s="171" customFormat="1" ht="17.25" customHeight="1" thickBot="1" x14ac:dyDescent="0.3">
      <c r="A37" s="502"/>
      <c r="B37" s="641"/>
      <c r="C37" s="509"/>
      <c r="D37" s="350"/>
      <c r="E37" s="204"/>
      <c r="F37" s="640"/>
      <c r="G37" s="196" t="s">
        <v>23</v>
      </c>
      <c r="H37" s="50">
        <f t="shared" ref="H37" si="2">SUM(H35:H36)</f>
        <v>54.8</v>
      </c>
      <c r="I37" s="29">
        <f t="shared" ref="I37" si="3">SUM(I35:I36)</f>
        <v>0</v>
      </c>
      <c r="J37" s="29">
        <f t="shared" ref="J37" si="4">SUM(J35:J35)</f>
        <v>0</v>
      </c>
      <c r="K37" s="102"/>
      <c r="L37" s="61"/>
      <c r="M37" s="233"/>
      <c r="N37" s="127"/>
    </row>
    <row r="38" spans="1:14" s="171" customFormat="1" ht="25.5" customHeight="1" x14ac:dyDescent="0.25">
      <c r="A38" s="501" t="s">
        <v>12</v>
      </c>
      <c r="B38" s="627" t="s">
        <v>12</v>
      </c>
      <c r="C38" s="507" t="s">
        <v>117</v>
      </c>
      <c r="D38" s="637" t="s">
        <v>123</v>
      </c>
      <c r="E38" s="638" t="s">
        <v>35</v>
      </c>
      <c r="F38" s="631">
        <v>5</v>
      </c>
      <c r="G38" s="116" t="s">
        <v>21</v>
      </c>
      <c r="H38" s="73">
        <v>1403.5</v>
      </c>
      <c r="I38" s="378"/>
      <c r="J38" s="198"/>
      <c r="K38" s="242" t="s">
        <v>121</v>
      </c>
      <c r="L38" s="134">
        <v>268</v>
      </c>
      <c r="M38" s="232"/>
      <c r="N38" s="175"/>
    </row>
    <row r="39" spans="1:14" s="171" customFormat="1" ht="15" customHeight="1" x14ac:dyDescent="0.25">
      <c r="A39" s="502"/>
      <c r="B39" s="628"/>
      <c r="C39" s="508"/>
      <c r="D39" s="594"/>
      <c r="E39" s="639"/>
      <c r="F39" s="632"/>
      <c r="G39" s="116"/>
      <c r="H39" s="28"/>
      <c r="I39" s="34"/>
      <c r="J39" s="74"/>
      <c r="K39" s="319" t="s">
        <v>122</v>
      </c>
      <c r="L39" s="222">
        <v>12</v>
      </c>
      <c r="M39" s="88"/>
      <c r="N39" s="89"/>
    </row>
    <row r="40" spans="1:14" s="171" customFormat="1" ht="13.5" customHeight="1" thickBot="1" x14ac:dyDescent="0.3">
      <c r="A40" s="502"/>
      <c r="B40" s="628"/>
      <c r="C40" s="508"/>
      <c r="D40" s="350"/>
      <c r="E40" s="204"/>
      <c r="F40" s="640"/>
      <c r="G40" s="199" t="s">
        <v>23</v>
      </c>
      <c r="H40" s="29">
        <f t="shared" ref="H40" si="5">SUM(H38:H39)</f>
        <v>1403.5</v>
      </c>
      <c r="I40" s="29">
        <f t="shared" ref="I40:J40" si="6">SUM(I38:I39)</f>
        <v>0</v>
      </c>
      <c r="J40" s="86">
        <f t="shared" si="6"/>
        <v>0</v>
      </c>
      <c r="K40" s="102"/>
      <c r="L40" s="61"/>
      <c r="M40" s="233"/>
      <c r="N40" s="127"/>
    </row>
    <row r="41" spans="1:14" s="171" customFormat="1" ht="13.5" thickBot="1" x14ac:dyDescent="0.3">
      <c r="A41" s="16" t="s">
        <v>12</v>
      </c>
      <c r="B41" s="17" t="s">
        <v>12</v>
      </c>
      <c r="C41" s="526" t="s">
        <v>37</v>
      </c>
      <c r="D41" s="526"/>
      <c r="E41" s="526"/>
      <c r="F41" s="526"/>
      <c r="G41" s="526"/>
      <c r="H41" s="46">
        <f>H31+H28+H34+H37+H40+H21</f>
        <v>6854.9000000000005</v>
      </c>
      <c r="I41" s="46">
        <f>I31+I28+I34+I37+I40+I21</f>
        <v>5377.6</v>
      </c>
      <c r="J41" s="46">
        <f>J31+J28+J34+J37+J40+J21</f>
        <v>5382.1</v>
      </c>
      <c r="K41" s="349"/>
      <c r="L41" s="327"/>
      <c r="M41" s="327"/>
      <c r="N41" s="328"/>
    </row>
    <row r="42" spans="1:14" s="171" customFormat="1" ht="18" customHeight="1" thickBot="1" x14ac:dyDescent="0.3">
      <c r="A42" s="16" t="s">
        <v>12</v>
      </c>
      <c r="B42" s="17" t="s">
        <v>24</v>
      </c>
      <c r="C42" s="588" t="s">
        <v>38</v>
      </c>
      <c r="D42" s="589"/>
      <c r="E42" s="589"/>
      <c r="F42" s="589"/>
      <c r="G42" s="589"/>
      <c r="H42" s="589"/>
      <c r="I42" s="589"/>
      <c r="J42" s="589"/>
      <c r="K42" s="589"/>
      <c r="L42" s="589"/>
      <c r="M42" s="589"/>
      <c r="N42" s="590"/>
    </row>
    <row r="43" spans="1:14" s="171" customFormat="1" ht="13.5" customHeight="1" x14ac:dyDescent="0.25">
      <c r="A43" s="625" t="s">
        <v>12</v>
      </c>
      <c r="B43" s="627" t="s">
        <v>24</v>
      </c>
      <c r="C43" s="629" t="s">
        <v>12</v>
      </c>
      <c r="D43" s="633" t="s">
        <v>76</v>
      </c>
      <c r="E43" s="278"/>
      <c r="F43" s="631" t="s">
        <v>18</v>
      </c>
      <c r="G43" s="178" t="s">
        <v>92</v>
      </c>
      <c r="H43" s="84">
        <v>1.8</v>
      </c>
      <c r="I43" s="73"/>
      <c r="J43" s="73"/>
      <c r="K43" s="180"/>
      <c r="L43" s="181"/>
      <c r="M43" s="223"/>
      <c r="N43" s="238"/>
    </row>
    <row r="44" spans="1:14" s="171" customFormat="1" ht="12.75" customHeight="1" x14ac:dyDescent="0.25">
      <c r="A44" s="626"/>
      <c r="B44" s="628"/>
      <c r="C44" s="630"/>
      <c r="D44" s="634"/>
      <c r="E44" s="279"/>
      <c r="F44" s="632"/>
      <c r="G44" s="116" t="s">
        <v>26</v>
      </c>
      <c r="H44" s="27">
        <v>87.7</v>
      </c>
      <c r="I44" s="28">
        <v>60.8</v>
      </c>
      <c r="J44" s="28">
        <v>61.8</v>
      </c>
      <c r="K44" s="179"/>
      <c r="L44" s="169"/>
      <c r="M44" s="136"/>
      <c r="N44" s="276"/>
    </row>
    <row r="45" spans="1:14" s="171" customFormat="1" ht="15.75" customHeight="1" x14ac:dyDescent="0.25">
      <c r="A45" s="626"/>
      <c r="B45" s="628"/>
      <c r="C45" s="630"/>
      <c r="D45" s="635"/>
      <c r="E45" s="200"/>
      <c r="F45" s="632"/>
      <c r="G45" s="51" t="s">
        <v>30</v>
      </c>
      <c r="H45" s="48"/>
      <c r="I45" s="31"/>
      <c r="J45" s="31"/>
      <c r="K45" s="182"/>
      <c r="L45" s="164"/>
      <c r="M45" s="163"/>
      <c r="N45" s="255"/>
    </row>
    <row r="46" spans="1:14" s="171" customFormat="1" ht="13.5" customHeight="1" x14ac:dyDescent="0.25">
      <c r="A46" s="626"/>
      <c r="B46" s="628"/>
      <c r="C46" s="630"/>
      <c r="D46" s="496" t="s">
        <v>40</v>
      </c>
      <c r="E46" s="617" t="s">
        <v>39</v>
      </c>
      <c r="F46" s="632"/>
      <c r="G46" s="116"/>
      <c r="H46" s="27"/>
      <c r="I46" s="28"/>
      <c r="J46" s="28"/>
      <c r="K46" s="179" t="s">
        <v>41</v>
      </c>
      <c r="L46" s="169">
        <v>4</v>
      </c>
      <c r="M46" s="214">
        <v>2</v>
      </c>
      <c r="N46" s="276">
        <v>3</v>
      </c>
    </row>
    <row r="47" spans="1:14" s="171" customFormat="1" ht="18.75" customHeight="1" x14ac:dyDescent="0.25">
      <c r="A47" s="626"/>
      <c r="B47" s="628"/>
      <c r="C47" s="630"/>
      <c r="D47" s="568"/>
      <c r="E47" s="618"/>
      <c r="F47" s="632"/>
      <c r="G47" s="116"/>
      <c r="H47" s="28"/>
      <c r="I47" s="28"/>
      <c r="J47" s="28"/>
      <c r="K47" s="108"/>
      <c r="L47" s="109"/>
      <c r="M47" s="183"/>
      <c r="N47" s="255"/>
    </row>
    <row r="48" spans="1:14" s="171" customFormat="1" ht="16.5" customHeight="1" x14ac:dyDescent="0.25">
      <c r="A48" s="316"/>
      <c r="B48" s="334"/>
      <c r="C48" s="364"/>
      <c r="D48" s="40" t="s">
        <v>42</v>
      </c>
      <c r="E48" s="616" t="s">
        <v>75</v>
      </c>
      <c r="F48" s="366"/>
      <c r="G48" s="116"/>
      <c r="H48" s="27"/>
      <c r="I48" s="28"/>
      <c r="J48" s="28"/>
      <c r="K48" s="619" t="s">
        <v>84</v>
      </c>
      <c r="L48" s="90">
        <v>1</v>
      </c>
      <c r="M48" s="256">
        <v>1</v>
      </c>
      <c r="N48" s="262">
        <v>1</v>
      </c>
    </row>
    <row r="49" spans="1:14" s="171" customFormat="1" ht="9.75" customHeight="1" x14ac:dyDescent="0.25">
      <c r="A49" s="316"/>
      <c r="B49" s="334"/>
      <c r="C49" s="364"/>
      <c r="D49" s="53"/>
      <c r="E49" s="617"/>
      <c r="F49" s="366"/>
      <c r="G49" s="116"/>
      <c r="H49" s="27"/>
      <c r="I49" s="28"/>
      <c r="J49" s="28"/>
      <c r="K49" s="574"/>
      <c r="L49" s="67"/>
      <c r="M49" s="215"/>
      <c r="N49" s="241"/>
    </row>
    <row r="50" spans="1:14" s="171" customFormat="1" ht="5.25" customHeight="1" x14ac:dyDescent="0.25">
      <c r="A50" s="316"/>
      <c r="B50" s="334"/>
      <c r="C50" s="367"/>
      <c r="D50" s="359"/>
      <c r="E50" s="618"/>
      <c r="F50" s="366"/>
      <c r="G50" s="116"/>
      <c r="H50" s="27"/>
      <c r="I50" s="28"/>
      <c r="J50" s="28"/>
      <c r="K50" s="266"/>
      <c r="L50" s="164"/>
      <c r="M50" s="163"/>
      <c r="N50" s="255"/>
    </row>
    <row r="51" spans="1:14" s="171" customFormat="1" ht="25.5" customHeight="1" x14ac:dyDescent="0.25">
      <c r="A51" s="316"/>
      <c r="B51" s="334"/>
      <c r="C51" s="367"/>
      <c r="D51" s="140" t="s">
        <v>101</v>
      </c>
      <c r="E51" s="202"/>
      <c r="F51" s="89"/>
      <c r="G51" s="201"/>
      <c r="H51" s="27"/>
      <c r="I51" s="28"/>
      <c r="J51" s="28"/>
      <c r="K51" s="143" t="s">
        <v>102</v>
      </c>
      <c r="L51" s="141">
        <v>187</v>
      </c>
      <c r="M51" s="257">
        <v>187</v>
      </c>
      <c r="N51" s="263">
        <v>187</v>
      </c>
    </row>
    <row r="52" spans="1:14" s="171" customFormat="1" ht="21.75" customHeight="1" x14ac:dyDescent="0.25">
      <c r="A52" s="316"/>
      <c r="B52" s="334"/>
      <c r="C52" s="367"/>
      <c r="D52" s="593" t="s">
        <v>90</v>
      </c>
      <c r="E52" s="203"/>
      <c r="F52" s="89"/>
      <c r="G52" s="116"/>
      <c r="H52" s="27"/>
      <c r="I52" s="28"/>
      <c r="J52" s="28"/>
      <c r="K52" s="621" t="s">
        <v>89</v>
      </c>
      <c r="L52" s="356"/>
      <c r="M52" s="139"/>
      <c r="N52" s="252"/>
    </row>
    <row r="53" spans="1:14" s="171" customFormat="1" ht="27.75" customHeight="1" x14ac:dyDescent="0.25">
      <c r="A53" s="316"/>
      <c r="B53" s="334"/>
      <c r="C53" s="367"/>
      <c r="D53" s="620"/>
      <c r="E53" s="279"/>
      <c r="F53" s="89"/>
      <c r="G53" s="51"/>
      <c r="H53" s="48"/>
      <c r="I53" s="31"/>
      <c r="J53" s="31"/>
      <c r="K53" s="622"/>
      <c r="L53" s="169"/>
      <c r="M53" s="136"/>
      <c r="N53" s="276"/>
    </row>
    <row r="54" spans="1:14" s="171" customFormat="1" ht="17.25" customHeight="1" thickBot="1" x14ac:dyDescent="0.3">
      <c r="A54" s="317"/>
      <c r="B54" s="340"/>
      <c r="C54" s="275"/>
      <c r="D54" s="379"/>
      <c r="E54" s="204"/>
      <c r="F54" s="380"/>
      <c r="G54" s="196" t="s">
        <v>23</v>
      </c>
      <c r="H54" s="50">
        <f>SUM(H43:H53)</f>
        <v>89.5</v>
      </c>
      <c r="I54" s="50">
        <f t="shared" ref="I54:J54" si="7">SUM(I43:I53)</f>
        <v>60.8</v>
      </c>
      <c r="J54" s="50">
        <f t="shared" si="7"/>
        <v>61.8</v>
      </c>
      <c r="K54" s="102"/>
      <c r="L54" s="61"/>
      <c r="M54" s="233"/>
      <c r="N54" s="127"/>
    </row>
    <row r="55" spans="1:14" s="171" customFormat="1" ht="13.5" thickBot="1" x14ac:dyDescent="0.3">
      <c r="A55" s="19" t="s">
        <v>12</v>
      </c>
      <c r="B55" s="17" t="s">
        <v>24</v>
      </c>
      <c r="C55" s="526" t="s">
        <v>37</v>
      </c>
      <c r="D55" s="526"/>
      <c r="E55" s="526"/>
      <c r="F55" s="526"/>
      <c r="G55" s="623"/>
      <c r="H55" s="46">
        <f>H54</f>
        <v>89.5</v>
      </c>
      <c r="I55" s="46">
        <f t="shared" ref="I55:J55" si="8">I54</f>
        <v>60.8</v>
      </c>
      <c r="J55" s="46">
        <f t="shared" si="8"/>
        <v>61.8</v>
      </c>
      <c r="K55" s="624"/>
      <c r="L55" s="527"/>
      <c r="M55" s="527"/>
      <c r="N55" s="528"/>
    </row>
    <row r="56" spans="1:14" s="171" customFormat="1" ht="16.5" customHeight="1" thickBot="1" x14ac:dyDescent="0.3">
      <c r="A56" s="16" t="s">
        <v>12</v>
      </c>
      <c r="B56" s="17" t="s">
        <v>31</v>
      </c>
      <c r="C56" s="588" t="s">
        <v>43</v>
      </c>
      <c r="D56" s="589"/>
      <c r="E56" s="589"/>
      <c r="F56" s="589"/>
      <c r="G56" s="589"/>
      <c r="H56" s="589"/>
      <c r="I56" s="589"/>
      <c r="J56" s="589"/>
      <c r="K56" s="589"/>
      <c r="L56" s="589"/>
      <c r="M56" s="589"/>
      <c r="N56" s="590"/>
    </row>
    <row r="57" spans="1:14" s="171" customFormat="1" ht="12.75" customHeight="1" x14ac:dyDescent="0.25">
      <c r="A57" s="315" t="s">
        <v>12</v>
      </c>
      <c r="B57" s="333" t="s">
        <v>31</v>
      </c>
      <c r="C57" s="363" t="s">
        <v>12</v>
      </c>
      <c r="D57" s="95" t="s">
        <v>73</v>
      </c>
      <c r="E57" s="181"/>
      <c r="F57" s="336">
        <v>6</v>
      </c>
      <c r="G57" s="178" t="s">
        <v>36</v>
      </c>
      <c r="H57" s="224">
        <v>10</v>
      </c>
      <c r="I57" s="73">
        <v>90</v>
      </c>
      <c r="J57" s="73"/>
      <c r="K57" s="20"/>
      <c r="L57" s="63"/>
      <c r="M57" s="258"/>
      <c r="N57" s="264"/>
    </row>
    <row r="58" spans="1:14" s="171" customFormat="1" ht="15" customHeight="1" x14ac:dyDescent="0.25">
      <c r="A58" s="360"/>
      <c r="B58" s="361"/>
      <c r="C58" s="364"/>
      <c r="D58" s="186"/>
      <c r="E58" s="169"/>
      <c r="F58" s="366"/>
      <c r="G58" s="58" t="s">
        <v>26</v>
      </c>
      <c r="H58" s="27">
        <v>10</v>
      </c>
      <c r="I58" s="28">
        <v>113.1</v>
      </c>
      <c r="J58" s="28">
        <v>101.1</v>
      </c>
      <c r="K58" s="179"/>
      <c r="L58" s="358"/>
      <c r="M58" s="234"/>
      <c r="N58" s="239"/>
    </row>
    <row r="59" spans="1:14" s="171" customFormat="1" ht="15" customHeight="1" x14ac:dyDescent="0.25">
      <c r="A59" s="360"/>
      <c r="B59" s="361"/>
      <c r="C59" s="364"/>
      <c r="D59" s="186"/>
      <c r="E59" s="169"/>
      <c r="F59" s="366"/>
      <c r="G59" s="58" t="s">
        <v>30</v>
      </c>
      <c r="H59" s="27">
        <v>221.9</v>
      </c>
      <c r="I59" s="28"/>
      <c r="J59" s="28"/>
      <c r="K59" s="179"/>
      <c r="L59" s="358"/>
      <c r="M59" s="234"/>
      <c r="N59" s="239"/>
    </row>
    <row r="60" spans="1:14" s="171" customFormat="1" ht="15.75" customHeight="1" x14ac:dyDescent="0.25">
      <c r="A60" s="316"/>
      <c r="B60" s="334"/>
      <c r="C60" s="364"/>
      <c r="D60" s="40" t="s">
        <v>44</v>
      </c>
      <c r="E60" s="591" t="s">
        <v>45</v>
      </c>
      <c r="F60" s="337"/>
      <c r="G60" s="157"/>
      <c r="H60" s="30"/>
      <c r="I60" s="30"/>
      <c r="J60" s="30"/>
      <c r="K60" s="354" t="s">
        <v>82</v>
      </c>
      <c r="L60" s="356">
        <v>17</v>
      </c>
      <c r="M60" s="139">
        <v>17</v>
      </c>
      <c r="N60" s="252">
        <v>17</v>
      </c>
    </row>
    <row r="61" spans="1:14" s="171" customFormat="1" ht="18" customHeight="1" x14ac:dyDescent="0.25">
      <c r="A61" s="316"/>
      <c r="B61" s="334"/>
      <c r="C61" s="364"/>
      <c r="D61" s="293"/>
      <c r="E61" s="592"/>
      <c r="F61" s="337"/>
      <c r="G61" s="116"/>
      <c r="H61" s="28"/>
      <c r="I61" s="28"/>
      <c r="J61" s="28"/>
      <c r="K61" s="355"/>
      <c r="L61" s="164"/>
      <c r="M61" s="163"/>
      <c r="N61" s="255"/>
    </row>
    <row r="62" spans="1:14" s="171" customFormat="1" ht="24.75" customHeight="1" x14ac:dyDescent="0.25">
      <c r="A62" s="316"/>
      <c r="B62" s="334"/>
      <c r="C62" s="364"/>
      <c r="D62" s="323" t="s">
        <v>46</v>
      </c>
      <c r="E62" s="576"/>
      <c r="F62" s="337"/>
      <c r="G62" s="92"/>
      <c r="H62" s="28"/>
      <c r="I62" s="28"/>
      <c r="J62" s="28"/>
      <c r="K62" s="354" t="s">
        <v>86</v>
      </c>
      <c r="L62" s="294" t="s">
        <v>103</v>
      </c>
      <c r="M62" s="295" t="s">
        <v>103</v>
      </c>
      <c r="N62" s="296" t="s">
        <v>103</v>
      </c>
    </row>
    <row r="63" spans="1:14" s="171" customFormat="1" ht="5.25" customHeight="1" x14ac:dyDescent="0.25">
      <c r="A63" s="316"/>
      <c r="B63" s="334"/>
      <c r="C63" s="364"/>
      <c r="D63" s="324"/>
      <c r="E63" s="292"/>
      <c r="F63" s="337"/>
      <c r="G63" s="92"/>
      <c r="H63" s="28"/>
      <c r="I63" s="28"/>
      <c r="J63" s="28"/>
      <c r="K63" s="355"/>
      <c r="L63" s="297"/>
      <c r="M63" s="298"/>
      <c r="N63" s="299"/>
    </row>
    <row r="64" spans="1:14" s="171" customFormat="1" ht="19.5" customHeight="1" x14ac:dyDescent="0.25">
      <c r="A64" s="316"/>
      <c r="B64" s="334"/>
      <c r="C64" s="364"/>
      <c r="D64" s="496" t="s">
        <v>148</v>
      </c>
      <c r="E64" s="205"/>
      <c r="F64" s="337"/>
      <c r="G64" s="92"/>
      <c r="H64" s="28"/>
      <c r="I64" s="28"/>
      <c r="J64" s="28"/>
      <c r="K64" s="184" t="s">
        <v>112</v>
      </c>
      <c r="L64" s="121">
        <v>2</v>
      </c>
      <c r="M64" s="88"/>
      <c r="N64" s="89"/>
    </row>
    <row r="65" spans="1:15" s="171" customFormat="1" ht="27.75" customHeight="1" x14ac:dyDescent="0.25">
      <c r="A65" s="316"/>
      <c r="B65" s="334"/>
      <c r="C65" s="364"/>
      <c r="D65" s="496"/>
      <c r="E65" s="205"/>
      <c r="F65" s="337"/>
      <c r="G65" s="92"/>
      <c r="H65" s="32"/>
      <c r="I65" s="28"/>
      <c r="J65" s="28"/>
      <c r="K65" s="382" t="s">
        <v>147</v>
      </c>
      <c r="L65" s="383">
        <v>1</v>
      </c>
      <c r="M65" s="300">
        <v>1</v>
      </c>
      <c r="N65" s="77">
        <v>1</v>
      </c>
      <c r="O65" s="368"/>
    </row>
    <row r="66" spans="1:15" s="171" customFormat="1" ht="24.75" customHeight="1" x14ac:dyDescent="0.25">
      <c r="A66" s="316"/>
      <c r="B66" s="334"/>
      <c r="C66" s="364"/>
      <c r="D66" s="381" t="s">
        <v>155</v>
      </c>
      <c r="E66" s="205"/>
      <c r="F66" s="366"/>
      <c r="G66" s="93"/>
      <c r="H66" s="33"/>
      <c r="I66" s="31"/>
      <c r="J66" s="31"/>
      <c r="K66" s="371" t="s">
        <v>149</v>
      </c>
      <c r="L66" s="60">
        <v>1</v>
      </c>
      <c r="M66" s="121"/>
      <c r="N66" s="117"/>
      <c r="O66" s="326"/>
    </row>
    <row r="67" spans="1:15" s="171" customFormat="1" ht="17.25" customHeight="1" thickBot="1" x14ac:dyDescent="0.3">
      <c r="A67" s="372"/>
      <c r="B67" s="362"/>
      <c r="C67" s="275"/>
      <c r="D67" s="379"/>
      <c r="E67" s="204"/>
      <c r="F67" s="380"/>
      <c r="G67" s="196" t="s">
        <v>23</v>
      </c>
      <c r="H67" s="50">
        <f>SUM(H57:H66)</f>
        <v>241.9</v>
      </c>
      <c r="I67" s="50">
        <f t="shared" ref="I67:J67" si="9">SUM(I57:I66)</f>
        <v>203.1</v>
      </c>
      <c r="J67" s="50">
        <f t="shared" si="9"/>
        <v>101.1</v>
      </c>
      <c r="K67" s="102"/>
      <c r="L67" s="61"/>
      <c r="M67" s="233"/>
      <c r="N67" s="127"/>
    </row>
    <row r="68" spans="1:15" s="171" customFormat="1" ht="13.5" customHeight="1" x14ac:dyDescent="0.2">
      <c r="A68" s="315" t="s">
        <v>12</v>
      </c>
      <c r="B68" s="333" t="s">
        <v>31</v>
      </c>
      <c r="C68" s="363" t="s">
        <v>24</v>
      </c>
      <c r="D68" s="563" t="s">
        <v>47</v>
      </c>
      <c r="E68" s="225"/>
      <c r="F68" s="412">
        <v>4</v>
      </c>
      <c r="G68" s="413" t="s">
        <v>30</v>
      </c>
      <c r="H68" s="414">
        <v>17.600000000000001</v>
      </c>
      <c r="I68" s="415"/>
      <c r="J68" s="424"/>
      <c r="K68" s="226"/>
      <c r="L68" s="62"/>
      <c r="M68" s="232"/>
      <c r="N68" s="175"/>
    </row>
    <row r="69" spans="1:15" s="171" customFormat="1" ht="14.1" customHeight="1" x14ac:dyDescent="0.2">
      <c r="A69" s="384"/>
      <c r="B69" s="385"/>
      <c r="C69" s="386"/>
      <c r="D69" s="613"/>
      <c r="E69" s="405"/>
      <c r="F69" s="416">
        <v>6</v>
      </c>
      <c r="G69" s="417" t="s">
        <v>36</v>
      </c>
      <c r="H69" s="421"/>
      <c r="I69" s="418">
        <v>200</v>
      </c>
      <c r="J69" s="425">
        <v>139.30000000000001</v>
      </c>
      <c r="K69" s="411"/>
      <c r="L69" s="60"/>
      <c r="M69" s="88"/>
      <c r="N69" s="89"/>
    </row>
    <row r="70" spans="1:15" s="171" customFormat="1" ht="14.1" customHeight="1" x14ac:dyDescent="0.2">
      <c r="A70" s="384"/>
      <c r="B70" s="385"/>
      <c r="C70" s="386"/>
      <c r="D70" s="613"/>
      <c r="E70" s="405"/>
      <c r="F70" s="387"/>
      <c r="G70" s="206" t="s">
        <v>85</v>
      </c>
      <c r="H70" s="138">
        <v>88.7</v>
      </c>
      <c r="I70" s="28">
        <v>22</v>
      </c>
      <c r="J70" s="106"/>
      <c r="K70" s="411"/>
      <c r="L70" s="60"/>
      <c r="M70" s="88"/>
      <c r="N70" s="89"/>
    </row>
    <row r="71" spans="1:15" s="171" customFormat="1" ht="14.1" customHeight="1" x14ac:dyDescent="0.2">
      <c r="A71" s="384"/>
      <c r="B71" s="385"/>
      <c r="C71" s="386"/>
      <c r="D71" s="613"/>
      <c r="E71" s="405"/>
      <c r="F71" s="387"/>
      <c r="G71" s="206" t="s">
        <v>30</v>
      </c>
      <c r="H71" s="138">
        <v>110.7</v>
      </c>
      <c r="I71" s="28"/>
      <c r="J71" s="106"/>
      <c r="K71" s="411"/>
      <c r="L71" s="60"/>
      <c r="M71" s="88"/>
      <c r="N71" s="89"/>
    </row>
    <row r="72" spans="1:15" s="171" customFormat="1" ht="14.1" customHeight="1" x14ac:dyDescent="0.2">
      <c r="A72" s="384"/>
      <c r="B72" s="385"/>
      <c r="C72" s="386"/>
      <c r="D72" s="188"/>
      <c r="E72" s="405"/>
      <c r="F72" s="419"/>
      <c r="G72" s="390" t="s">
        <v>26</v>
      </c>
      <c r="H72" s="422">
        <v>50</v>
      </c>
      <c r="I72" s="309">
        <v>110.7</v>
      </c>
      <c r="J72" s="118">
        <v>110.7</v>
      </c>
      <c r="K72" s="411"/>
      <c r="L72" s="60"/>
      <c r="M72" s="88"/>
      <c r="N72" s="89"/>
    </row>
    <row r="73" spans="1:15" s="171" customFormat="1" ht="14.1" customHeight="1" x14ac:dyDescent="0.2">
      <c r="A73" s="384"/>
      <c r="B73" s="385"/>
      <c r="C73" s="386"/>
      <c r="D73" s="188"/>
      <c r="E73" s="405"/>
      <c r="F73" s="168">
        <v>5</v>
      </c>
      <c r="G73" s="269" t="s">
        <v>36</v>
      </c>
      <c r="H73" s="406">
        <v>429.5</v>
      </c>
      <c r="I73" s="426">
        <f>540.7-148.3</f>
        <v>392.40000000000003</v>
      </c>
      <c r="J73" s="406">
        <v>1239.8</v>
      </c>
      <c r="K73" s="411"/>
      <c r="L73" s="60"/>
      <c r="M73" s="88"/>
      <c r="N73" s="89"/>
    </row>
    <row r="74" spans="1:15" s="171" customFormat="1" ht="14.1" customHeight="1" x14ac:dyDescent="0.2">
      <c r="A74" s="384"/>
      <c r="B74" s="385"/>
      <c r="C74" s="386"/>
      <c r="D74" s="188"/>
      <c r="E74" s="405"/>
      <c r="F74" s="168"/>
      <c r="G74" s="269" t="s">
        <v>92</v>
      </c>
      <c r="H74" s="406">
        <v>143.4</v>
      </c>
      <c r="I74" s="28"/>
      <c r="J74" s="106"/>
      <c r="K74" s="411"/>
      <c r="L74" s="60"/>
      <c r="M74" s="88"/>
      <c r="N74" s="89"/>
    </row>
    <row r="75" spans="1:15" s="171" customFormat="1" ht="14.1" customHeight="1" x14ac:dyDescent="0.2">
      <c r="A75" s="384"/>
      <c r="B75" s="385"/>
      <c r="C75" s="386"/>
      <c r="D75" s="188"/>
      <c r="E75" s="405"/>
      <c r="F75" s="168"/>
      <c r="G75" s="87" t="s">
        <v>53</v>
      </c>
      <c r="H75" s="406">
        <v>82.6</v>
      </c>
      <c r="I75" s="426">
        <v>82.5</v>
      </c>
      <c r="J75" s="406">
        <v>14.1</v>
      </c>
      <c r="K75" s="411"/>
      <c r="L75" s="60"/>
      <c r="M75" s="88"/>
      <c r="N75" s="89"/>
    </row>
    <row r="76" spans="1:15" s="171" customFormat="1" ht="14.1" customHeight="1" x14ac:dyDescent="0.2">
      <c r="A76" s="384"/>
      <c r="B76" s="385"/>
      <c r="C76" s="386"/>
      <c r="D76" s="188"/>
      <c r="E76" s="405"/>
      <c r="F76" s="168"/>
      <c r="G76" s="87" t="s">
        <v>26</v>
      </c>
      <c r="H76" s="406">
        <f>255.3-105.3</f>
        <v>150</v>
      </c>
      <c r="I76" s="426"/>
      <c r="J76" s="406"/>
      <c r="K76" s="411"/>
      <c r="L76" s="60"/>
      <c r="M76" s="88"/>
      <c r="N76" s="89"/>
    </row>
    <row r="77" spans="1:15" s="171" customFormat="1" ht="14.1" customHeight="1" x14ac:dyDescent="0.2">
      <c r="A77" s="384"/>
      <c r="B77" s="385"/>
      <c r="C77" s="386"/>
      <c r="D77" s="188"/>
      <c r="E77" s="405"/>
      <c r="F77" s="388"/>
      <c r="G77" s="87" t="s">
        <v>94</v>
      </c>
      <c r="H77" s="406">
        <v>1201.7</v>
      </c>
      <c r="I77" s="426">
        <v>935.9</v>
      </c>
      <c r="J77" s="406">
        <v>160.19999999999999</v>
      </c>
      <c r="K77" s="411"/>
      <c r="L77" s="60"/>
      <c r="M77" s="88"/>
      <c r="N77" s="89"/>
    </row>
    <row r="78" spans="1:15" s="171" customFormat="1" ht="17.25" customHeight="1" x14ac:dyDescent="0.25">
      <c r="A78" s="7"/>
      <c r="B78" s="8"/>
      <c r="C78" s="97"/>
      <c r="D78" s="593" t="s">
        <v>91</v>
      </c>
      <c r="E78" s="407" t="s">
        <v>34</v>
      </c>
      <c r="F78" s="389">
        <v>4</v>
      </c>
      <c r="G78" s="409"/>
      <c r="H78" s="408"/>
      <c r="I78" s="30"/>
      <c r="J78" s="52"/>
      <c r="K78" s="410" t="s">
        <v>77</v>
      </c>
      <c r="L78" s="121">
        <v>1</v>
      </c>
      <c r="M78" s="145"/>
      <c r="N78" s="117"/>
    </row>
    <row r="79" spans="1:15" s="171" customFormat="1" ht="18.75" customHeight="1" x14ac:dyDescent="0.25">
      <c r="A79" s="7"/>
      <c r="B79" s="8"/>
      <c r="C79" s="97"/>
      <c r="D79" s="594"/>
      <c r="E79" s="596" t="s">
        <v>118</v>
      </c>
      <c r="F79" s="416">
        <v>6</v>
      </c>
      <c r="G79" s="269"/>
      <c r="H79" s="423"/>
      <c r="I79" s="28"/>
      <c r="J79" s="106"/>
      <c r="K79" s="598" t="s">
        <v>99</v>
      </c>
      <c r="L79" s="60">
        <v>20</v>
      </c>
      <c r="M79" s="57">
        <v>60</v>
      </c>
      <c r="N79" s="89">
        <v>100</v>
      </c>
    </row>
    <row r="80" spans="1:15" s="171" customFormat="1" ht="22.5" customHeight="1" x14ac:dyDescent="0.25">
      <c r="A80" s="7"/>
      <c r="B80" s="8"/>
      <c r="C80" s="97"/>
      <c r="D80" s="595"/>
      <c r="E80" s="597"/>
      <c r="F80" s="387"/>
      <c r="G80" s="206"/>
      <c r="H80" s="426"/>
      <c r="I80" s="32"/>
      <c r="J80" s="28"/>
      <c r="K80" s="599"/>
      <c r="L80" s="66"/>
      <c r="M80" s="64"/>
      <c r="N80" s="76"/>
    </row>
    <row r="81" spans="1:15" s="171" customFormat="1" ht="15" customHeight="1" x14ac:dyDescent="0.25">
      <c r="A81" s="316"/>
      <c r="B81" s="334"/>
      <c r="C81" s="364"/>
      <c r="D81" s="593" t="s">
        <v>48</v>
      </c>
      <c r="E81" s="608" t="s">
        <v>49</v>
      </c>
      <c r="F81" s="387"/>
      <c r="G81" s="420"/>
      <c r="H81" s="28"/>
      <c r="I81" s="32"/>
      <c r="J81" s="28"/>
      <c r="K81" s="611" t="s">
        <v>125</v>
      </c>
      <c r="L81" s="71" t="s">
        <v>150</v>
      </c>
      <c r="M81" s="176" t="s">
        <v>150</v>
      </c>
      <c r="N81" s="177" t="s">
        <v>150</v>
      </c>
    </row>
    <row r="82" spans="1:15" s="171" customFormat="1" ht="13.5" customHeight="1" x14ac:dyDescent="0.25">
      <c r="A82" s="316"/>
      <c r="B82" s="334"/>
      <c r="C82" s="364"/>
      <c r="D82" s="594"/>
      <c r="E82" s="609"/>
      <c r="F82" s="337"/>
      <c r="G82" s="420"/>
      <c r="H82" s="32"/>
      <c r="I82" s="32"/>
      <c r="J82" s="28"/>
      <c r="K82" s="612"/>
      <c r="L82" s="60"/>
      <c r="M82" s="57"/>
      <c r="N82" s="89"/>
    </row>
    <row r="83" spans="1:15" s="171" customFormat="1" ht="16.5" customHeight="1" x14ac:dyDescent="0.25">
      <c r="A83" s="7"/>
      <c r="B83" s="8"/>
      <c r="C83" s="97"/>
      <c r="D83" s="594"/>
      <c r="E83" s="609"/>
      <c r="F83" s="337"/>
      <c r="G83" s="116"/>
      <c r="H83" s="32"/>
      <c r="I83" s="32"/>
      <c r="J83" s="28"/>
      <c r="K83" s="272" t="s">
        <v>129</v>
      </c>
      <c r="L83" s="65">
        <v>150</v>
      </c>
      <c r="M83" s="189">
        <v>150</v>
      </c>
      <c r="N83" s="75">
        <v>150</v>
      </c>
    </row>
    <row r="84" spans="1:15" s="171" customFormat="1" ht="28.5" customHeight="1" x14ac:dyDescent="0.25">
      <c r="A84" s="7"/>
      <c r="B84" s="8"/>
      <c r="C84" s="97"/>
      <c r="D84" s="607"/>
      <c r="E84" s="610"/>
      <c r="F84" s="337"/>
      <c r="G84" s="116"/>
      <c r="H84" s="32"/>
      <c r="I84" s="32"/>
      <c r="J84" s="28"/>
      <c r="K84" s="243" t="s">
        <v>133</v>
      </c>
      <c r="L84" s="65">
        <v>80</v>
      </c>
      <c r="M84" s="189">
        <v>80</v>
      </c>
      <c r="N84" s="75">
        <v>80</v>
      </c>
    </row>
    <row r="85" spans="1:15" s="171" customFormat="1" ht="29.25" customHeight="1" x14ac:dyDescent="0.25">
      <c r="A85" s="7"/>
      <c r="B85" s="8"/>
      <c r="C85" s="97"/>
      <c r="D85" s="268"/>
      <c r="E85" s="227"/>
      <c r="F85" s="338"/>
      <c r="G85" s="116"/>
      <c r="H85" s="32"/>
      <c r="I85" s="32"/>
      <c r="J85" s="28"/>
      <c r="K85" s="273" t="s">
        <v>130</v>
      </c>
      <c r="L85" s="66">
        <v>436</v>
      </c>
      <c r="M85" s="64"/>
      <c r="N85" s="76"/>
    </row>
    <row r="86" spans="1:15" s="171" customFormat="1" ht="28.5" customHeight="1" x14ac:dyDescent="0.25">
      <c r="A86" s="536"/>
      <c r="B86" s="538"/>
      <c r="C86" s="540"/>
      <c r="D86" s="542" t="s">
        <v>153</v>
      </c>
      <c r="E86" s="154" t="s">
        <v>34</v>
      </c>
      <c r="F86" s="586">
        <v>5</v>
      </c>
      <c r="G86" s="87"/>
      <c r="H86" s="82"/>
      <c r="I86" s="27"/>
      <c r="J86" s="28"/>
      <c r="K86" s="442" t="s">
        <v>80</v>
      </c>
      <c r="L86" s="220">
        <v>100</v>
      </c>
      <c r="M86" s="443"/>
      <c r="N86" s="444"/>
      <c r="O86" s="302"/>
    </row>
    <row r="87" spans="1:15" s="171" customFormat="1" ht="15.75" customHeight="1" x14ac:dyDescent="0.25">
      <c r="A87" s="577"/>
      <c r="B87" s="579"/>
      <c r="C87" s="581"/>
      <c r="D87" s="584"/>
      <c r="E87" s="553" t="s">
        <v>52</v>
      </c>
      <c r="F87" s="587"/>
      <c r="G87" s="87"/>
      <c r="H87" s="82"/>
      <c r="I87" s="27"/>
      <c r="J87" s="28"/>
      <c r="K87" s="441" t="s">
        <v>77</v>
      </c>
      <c r="L87" s="60">
        <v>1</v>
      </c>
      <c r="M87" s="217"/>
      <c r="N87" s="165"/>
    </row>
    <row r="88" spans="1:15" s="171" customFormat="1" ht="15.75" customHeight="1" x14ac:dyDescent="0.25">
      <c r="A88" s="578"/>
      <c r="B88" s="580"/>
      <c r="C88" s="582"/>
      <c r="D88" s="584"/>
      <c r="E88" s="544"/>
      <c r="F88" s="587"/>
      <c r="G88" s="87"/>
      <c r="H88" s="82"/>
      <c r="I88" s="27"/>
      <c r="J88" s="28"/>
      <c r="K88" s="614" t="s">
        <v>166</v>
      </c>
      <c r="L88" s="169"/>
      <c r="M88" s="217"/>
      <c r="N88" s="165"/>
    </row>
    <row r="89" spans="1:15" s="171" customFormat="1" ht="19.5" customHeight="1" x14ac:dyDescent="0.25">
      <c r="A89" s="578"/>
      <c r="B89" s="580"/>
      <c r="C89" s="582"/>
      <c r="D89" s="585"/>
      <c r="E89" s="600"/>
      <c r="F89" s="587"/>
      <c r="G89" s="87"/>
      <c r="H89" s="427"/>
      <c r="I89" s="27"/>
      <c r="J89" s="28"/>
      <c r="K89" s="615"/>
      <c r="L89" s="164"/>
      <c r="M89" s="219"/>
      <c r="N89" s="81"/>
    </row>
    <row r="90" spans="1:15" s="18" customFormat="1" ht="15" customHeight="1" x14ac:dyDescent="0.25">
      <c r="A90" s="578"/>
      <c r="B90" s="580"/>
      <c r="C90" s="583"/>
      <c r="D90" s="601" t="s">
        <v>113</v>
      </c>
      <c r="E90" s="270" t="s">
        <v>34</v>
      </c>
      <c r="F90" s="604"/>
      <c r="G90" s="216"/>
      <c r="H90" s="28"/>
      <c r="I90" s="32"/>
      <c r="J90" s="28"/>
      <c r="K90" s="605" t="s">
        <v>115</v>
      </c>
      <c r="L90" s="356">
        <v>30</v>
      </c>
      <c r="M90" s="107">
        <v>70</v>
      </c>
      <c r="N90" s="252">
        <v>100</v>
      </c>
    </row>
    <row r="91" spans="1:15" s="18" customFormat="1" ht="16.5" customHeight="1" x14ac:dyDescent="0.25">
      <c r="A91" s="578"/>
      <c r="B91" s="580"/>
      <c r="C91" s="583"/>
      <c r="D91" s="602"/>
      <c r="E91" s="575" t="s">
        <v>114</v>
      </c>
      <c r="F91" s="604"/>
      <c r="G91" s="216"/>
      <c r="H91" s="28"/>
      <c r="I91" s="32"/>
      <c r="J91" s="28"/>
      <c r="K91" s="500"/>
      <c r="L91" s="169"/>
      <c r="M91" s="214"/>
      <c r="N91" s="276"/>
    </row>
    <row r="92" spans="1:15" s="18" customFormat="1" ht="10.5" customHeight="1" x14ac:dyDescent="0.25">
      <c r="A92" s="578"/>
      <c r="B92" s="580"/>
      <c r="C92" s="583"/>
      <c r="D92" s="602"/>
      <c r="E92" s="576"/>
      <c r="F92" s="604"/>
      <c r="G92" s="216"/>
      <c r="H92" s="82"/>
      <c r="I92" s="32"/>
      <c r="J92" s="28"/>
      <c r="K92" s="500"/>
      <c r="L92" s="169"/>
      <c r="M92" s="214"/>
      <c r="N92" s="276"/>
    </row>
    <row r="93" spans="1:15" s="18" customFormat="1" ht="12" customHeight="1" x14ac:dyDescent="0.25">
      <c r="A93" s="578"/>
      <c r="B93" s="580"/>
      <c r="C93" s="583"/>
      <c r="D93" s="603"/>
      <c r="E93" s="606"/>
      <c r="F93" s="604"/>
      <c r="G93" s="216"/>
      <c r="H93" s="28"/>
      <c r="I93" s="32"/>
      <c r="J93" s="28"/>
      <c r="K93" s="218"/>
      <c r="L93" s="164"/>
      <c r="M93" s="183"/>
      <c r="N93" s="255"/>
    </row>
    <row r="94" spans="1:15" s="18" customFormat="1" ht="13.5" customHeight="1" x14ac:dyDescent="0.25">
      <c r="A94" s="578"/>
      <c r="B94" s="580"/>
      <c r="C94" s="583"/>
      <c r="D94" s="511" t="s">
        <v>154</v>
      </c>
      <c r="E94" s="281" t="s">
        <v>34</v>
      </c>
      <c r="F94" s="318"/>
      <c r="G94" s="28"/>
      <c r="H94" s="28"/>
      <c r="I94" s="32"/>
      <c r="J94" s="28"/>
      <c r="K94" s="573" t="s">
        <v>116</v>
      </c>
      <c r="L94" s="120">
        <v>40</v>
      </c>
      <c r="M94" s="214">
        <v>80</v>
      </c>
      <c r="N94" s="276">
        <v>100</v>
      </c>
    </row>
    <row r="95" spans="1:15" s="18" customFormat="1" ht="17.25" customHeight="1" x14ac:dyDescent="0.25">
      <c r="A95" s="578"/>
      <c r="B95" s="580"/>
      <c r="C95" s="583"/>
      <c r="D95" s="511"/>
      <c r="E95" s="575" t="s">
        <v>52</v>
      </c>
      <c r="F95" s="318"/>
      <c r="G95" s="28"/>
      <c r="H95" s="28"/>
      <c r="I95" s="32"/>
      <c r="J95" s="28"/>
      <c r="K95" s="573"/>
      <c r="L95" s="120"/>
      <c r="M95" s="214"/>
      <c r="N95" s="276"/>
    </row>
    <row r="96" spans="1:15" s="18" customFormat="1" ht="18" customHeight="1" x14ac:dyDescent="0.25">
      <c r="A96" s="578"/>
      <c r="B96" s="580"/>
      <c r="C96" s="583"/>
      <c r="D96" s="511"/>
      <c r="E96" s="576"/>
      <c r="F96" s="318"/>
      <c r="G96" s="82"/>
      <c r="H96" s="28"/>
      <c r="I96" s="32"/>
      <c r="J96" s="28"/>
      <c r="K96" s="574"/>
      <c r="L96" s="120"/>
      <c r="M96" s="214"/>
      <c r="N96" s="276"/>
    </row>
    <row r="97" spans="1:15" s="171" customFormat="1" ht="17.25" customHeight="1" thickBot="1" x14ac:dyDescent="0.3">
      <c r="A97" s="578"/>
      <c r="B97" s="580"/>
      <c r="C97" s="583"/>
      <c r="D97" s="379"/>
      <c r="E97" s="204"/>
      <c r="F97" s="380"/>
      <c r="G97" s="196" t="s">
        <v>23</v>
      </c>
      <c r="H97" s="50">
        <f>SUM(H68:H96)</f>
        <v>2274.1999999999998</v>
      </c>
      <c r="I97" s="50">
        <f>SUM(I68:I96)</f>
        <v>1743.5</v>
      </c>
      <c r="J97" s="50">
        <f>SUM(J68:J96)</f>
        <v>1664.1</v>
      </c>
      <c r="K97" s="102"/>
      <c r="L97" s="61"/>
      <c r="M97" s="233"/>
      <c r="N97" s="127"/>
    </row>
    <row r="98" spans="1:15" s="171" customFormat="1" ht="14.1" customHeight="1" x14ac:dyDescent="0.25">
      <c r="A98" s="21" t="s">
        <v>12</v>
      </c>
      <c r="B98" s="22" t="s">
        <v>31</v>
      </c>
      <c r="C98" s="374" t="s">
        <v>31</v>
      </c>
      <c r="D98" s="563" t="s">
        <v>108</v>
      </c>
      <c r="E98" s="566" t="s">
        <v>160</v>
      </c>
      <c r="F98" s="336">
        <v>5</v>
      </c>
      <c r="G98" s="178" t="s">
        <v>36</v>
      </c>
      <c r="H98" s="104">
        <v>72.5</v>
      </c>
      <c r="I98" s="73">
        <v>77</v>
      </c>
      <c r="J98" s="73">
        <v>100</v>
      </c>
      <c r="K98" s="192"/>
      <c r="L98" s="193"/>
      <c r="M98" s="192"/>
      <c r="N98" s="357"/>
    </row>
    <row r="99" spans="1:15" s="171" customFormat="1" ht="14.1" customHeight="1" x14ac:dyDescent="0.25">
      <c r="A99" s="394"/>
      <c r="B99" s="395"/>
      <c r="C99" s="396"/>
      <c r="D99" s="564"/>
      <c r="E99" s="567"/>
      <c r="F99" s="401"/>
      <c r="G99" s="92" t="s">
        <v>26</v>
      </c>
      <c r="H99" s="32"/>
      <c r="I99" s="28"/>
      <c r="J99" s="28">
        <v>30.6</v>
      </c>
      <c r="K99" s="190"/>
      <c r="L99" s="392"/>
      <c r="M99" s="190"/>
      <c r="N99" s="240"/>
    </row>
    <row r="100" spans="1:15" s="171" customFormat="1" ht="14.1" customHeight="1" x14ac:dyDescent="0.25">
      <c r="A100" s="325"/>
      <c r="B100" s="335"/>
      <c r="C100" s="373"/>
      <c r="D100" s="565"/>
      <c r="E100" s="567"/>
      <c r="F100" s="337"/>
      <c r="G100" s="92" t="s">
        <v>94</v>
      </c>
      <c r="H100" s="32">
        <v>15.9</v>
      </c>
      <c r="I100" s="28"/>
      <c r="J100" s="28"/>
      <c r="K100" s="190"/>
      <c r="L100" s="329"/>
      <c r="M100" s="190"/>
      <c r="N100" s="240"/>
    </row>
    <row r="101" spans="1:15" s="171" customFormat="1" ht="15.75" customHeight="1" x14ac:dyDescent="0.2">
      <c r="A101" s="316"/>
      <c r="B101" s="334"/>
      <c r="C101" s="373"/>
      <c r="D101" s="497" t="s">
        <v>87</v>
      </c>
      <c r="E101" s="553" t="s">
        <v>50</v>
      </c>
      <c r="F101" s="280"/>
      <c r="G101" s="157"/>
      <c r="H101" s="30"/>
      <c r="I101" s="30"/>
      <c r="J101" s="30"/>
      <c r="K101" s="570" t="s">
        <v>119</v>
      </c>
      <c r="L101" s="356">
        <v>100</v>
      </c>
      <c r="M101" s="139"/>
      <c r="N101" s="252"/>
      <c r="O101" s="253"/>
    </row>
    <row r="102" spans="1:15" s="171" customFormat="1" ht="13.5" customHeight="1" x14ac:dyDescent="0.2">
      <c r="A102" s="316"/>
      <c r="B102" s="334"/>
      <c r="C102" s="373"/>
      <c r="D102" s="496"/>
      <c r="E102" s="544"/>
      <c r="F102" s="337"/>
      <c r="G102" s="116"/>
      <c r="H102" s="28"/>
      <c r="I102" s="28"/>
      <c r="J102" s="28"/>
      <c r="K102" s="571"/>
      <c r="L102" s="169"/>
      <c r="M102" s="136"/>
      <c r="N102" s="276"/>
      <c r="O102" s="253"/>
    </row>
    <row r="103" spans="1:15" s="171" customFormat="1" ht="16.5" customHeight="1" x14ac:dyDescent="0.2">
      <c r="A103" s="316"/>
      <c r="B103" s="334"/>
      <c r="C103" s="373"/>
      <c r="D103" s="568"/>
      <c r="E103" s="569"/>
      <c r="F103" s="337"/>
      <c r="G103" s="92"/>
      <c r="H103" s="28"/>
      <c r="I103" s="28"/>
      <c r="J103" s="28"/>
      <c r="K103" s="572"/>
      <c r="L103" s="164"/>
      <c r="M103" s="163"/>
      <c r="N103" s="255"/>
      <c r="O103" s="271"/>
    </row>
    <row r="104" spans="1:15" s="171" customFormat="1" ht="16.5" customHeight="1" x14ac:dyDescent="0.2">
      <c r="A104" s="316"/>
      <c r="B104" s="334"/>
      <c r="C104" s="373"/>
      <c r="D104" s="496" t="s">
        <v>110</v>
      </c>
      <c r="E104" s="207"/>
      <c r="F104" s="337"/>
      <c r="G104" s="92"/>
      <c r="H104" s="28"/>
      <c r="I104" s="28"/>
      <c r="J104" s="28"/>
      <c r="K104" s="211" t="s">
        <v>72</v>
      </c>
      <c r="L104" s="146"/>
      <c r="M104" s="259"/>
      <c r="N104" s="212">
        <v>1</v>
      </c>
      <c r="O104" s="558"/>
    </row>
    <row r="105" spans="1:15" s="171" customFormat="1" ht="6" customHeight="1" x14ac:dyDescent="0.2">
      <c r="A105" s="316"/>
      <c r="B105" s="334"/>
      <c r="C105" s="373"/>
      <c r="D105" s="496"/>
      <c r="E105" s="207"/>
      <c r="F105" s="337"/>
      <c r="G105" s="92"/>
      <c r="H105" s="28"/>
      <c r="I105" s="28"/>
      <c r="J105" s="28"/>
      <c r="K105" s="213"/>
      <c r="L105" s="169"/>
      <c r="M105" s="214"/>
      <c r="N105" s="276"/>
      <c r="O105" s="558"/>
    </row>
    <row r="106" spans="1:15" s="171" customFormat="1" ht="16.5" customHeight="1" x14ac:dyDescent="0.2">
      <c r="A106" s="316"/>
      <c r="B106" s="334"/>
      <c r="C106" s="373"/>
      <c r="D106" s="557"/>
      <c r="E106" s="207"/>
      <c r="F106" s="337"/>
      <c r="G106" s="92"/>
      <c r="H106" s="28"/>
      <c r="I106" s="28"/>
      <c r="J106" s="28"/>
      <c r="K106" s="348"/>
      <c r="L106" s="167"/>
      <c r="M106" s="183"/>
      <c r="N106" s="255"/>
      <c r="O106" s="271"/>
    </row>
    <row r="107" spans="1:15" s="18" customFormat="1" ht="18" customHeight="1" x14ac:dyDescent="0.25">
      <c r="A107" s="147"/>
      <c r="B107" s="148"/>
      <c r="C107" s="185"/>
      <c r="D107" s="546" t="s">
        <v>105</v>
      </c>
      <c r="E107" s="149"/>
      <c r="F107" s="191"/>
      <c r="G107" s="28"/>
      <c r="H107" s="166"/>
      <c r="I107" s="32"/>
      <c r="J107" s="28"/>
      <c r="K107" s="152" t="s">
        <v>83</v>
      </c>
      <c r="L107" s="153"/>
      <c r="M107" s="214">
        <v>1</v>
      </c>
      <c r="N107" s="276"/>
      <c r="O107" s="150"/>
    </row>
    <row r="108" spans="1:15" s="18" customFormat="1" ht="18.75" customHeight="1" x14ac:dyDescent="0.25">
      <c r="A108" s="147"/>
      <c r="B108" s="148"/>
      <c r="C108" s="185"/>
      <c r="D108" s="559"/>
      <c r="E108" s="151"/>
      <c r="F108" s="191"/>
      <c r="G108" s="28"/>
      <c r="H108" s="166"/>
      <c r="I108" s="32"/>
      <c r="J108" s="28"/>
      <c r="K108" s="561" t="s">
        <v>106</v>
      </c>
      <c r="L108" s="215"/>
      <c r="M108" s="214"/>
      <c r="N108" s="276"/>
      <c r="O108" s="150"/>
    </row>
    <row r="109" spans="1:15" s="18" customFormat="1" ht="5.25" customHeight="1" x14ac:dyDescent="0.25">
      <c r="A109" s="147"/>
      <c r="B109" s="148"/>
      <c r="C109" s="185"/>
      <c r="D109" s="560"/>
      <c r="E109" s="151"/>
      <c r="F109" s="191"/>
      <c r="G109" s="28"/>
      <c r="H109" s="166"/>
      <c r="I109" s="32"/>
      <c r="J109" s="28"/>
      <c r="K109" s="562"/>
      <c r="L109" s="142"/>
      <c r="M109" s="183"/>
      <c r="N109" s="255"/>
    </row>
    <row r="110" spans="1:15" s="18" customFormat="1" ht="18.75" customHeight="1" x14ac:dyDescent="0.25">
      <c r="A110" s="147"/>
      <c r="B110" s="148"/>
      <c r="C110" s="185"/>
      <c r="D110" s="546" t="s">
        <v>124</v>
      </c>
      <c r="E110" s="151"/>
      <c r="F110" s="191"/>
      <c r="G110" s="28"/>
      <c r="H110" s="166"/>
      <c r="I110" s="32"/>
      <c r="J110" s="28"/>
      <c r="K110" s="152" t="s">
        <v>83</v>
      </c>
      <c r="L110" s="153"/>
      <c r="M110" s="214"/>
      <c r="N110" s="276">
        <v>1</v>
      </c>
      <c r="O110" s="150"/>
    </row>
    <row r="111" spans="1:15" s="18" customFormat="1" ht="12.75" customHeight="1" x14ac:dyDescent="0.25">
      <c r="A111" s="147"/>
      <c r="B111" s="148"/>
      <c r="C111" s="185"/>
      <c r="D111" s="547"/>
      <c r="E111" s="151"/>
      <c r="F111" s="191"/>
      <c r="G111" s="28"/>
      <c r="H111" s="166"/>
      <c r="I111" s="32"/>
      <c r="J111" s="28"/>
      <c r="K111" s="348"/>
      <c r="L111" s="163"/>
      <c r="M111" s="183"/>
      <c r="N111" s="255"/>
    </row>
    <row r="112" spans="1:15" s="18" customFormat="1" ht="18.75" customHeight="1" x14ac:dyDescent="0.25">
      <c r="A112" s="147"/>
      <c r="B112" s="148"/>
      <c r="C112" s="185"/>
      <c r="D112" s="546" t="s">
        <v>159</v>
      </c>
      <c r="E112" s="151"/>
      <c r="F112" s="191"/>
      <c r="G112" s="28"/>
      <c r="H112" s="166"/>
      <c r="I112" s="32"/>
      <c r="J112" s="32"/>
      <c r="K112" s="152" t="s">
        <v>83</v>
      </c>
      <c r="L112" s="153"/>
      <c r="M112" s="214"/>
      <c r="N112" s="276">
        <v>1</v>
      </c>
      <c r="O112" s="150"/>
    </row>
    <row r="113" spans="1:17" s="18" customFormat="1" ht="23.25" customHeight="1" x14ac:dyDescent="0.25">
      <c r="A113" s="147"/>
      <c r="B113" s="148"/>
      <c r="C113" s="185"/>
      <c r="D113" s="546"/>
      <c r="E113" s="151"/>
      <c r="F113" s="191"/>
      <c r="G113" s="31"/>
      <c r="H113" s="33"/>
      <c r="I113" s="33"/>
      <c r="J113" s="33"/>
      <c r="K113" s="397"/>
      <c r="L113" s="136"/>
      <c r="M113" s="214"/>
      <c r="N113" s="276"/>
    </row>
    <row r="114" spans="1:17" s="171" customFormat="1" ht="17.25" customHeight="1" thickBot="1" x14ac:dyDescent="0.3">
      <c r="A114" s="147"/>
      <c r="B114" s="148"/>
      <c r="C114" s="162"/>
      <c r="D114" s="379"/>
      <c r="E114" s="204"/>
      <c r="F114" s="380"/>
      <c r="G114" s="196" t="s">
        <v>23</v>
      </c>
      <c r="H114" s="50">
        <f>SUM(H98:H113)</f>
        <v>88.4</v>
      </c>
      <c r="I114" s="50">
        <f t="shared" ref="I114:J114" si="10">SUM(I98:I113)</f>
        <v>77</v>
      </c>
      <c r="J114" s="50">
        <f t="shared" si="10"/>
        <v>130.6</v>
      </c>
      <c r="K114" s="102"/>
      <c r="L114" s="61"/>
      <c r="M114" s="233"/>
      <c r="N114" s="127"/>
    </row>
    <row r="115" spans="1:17" s="171" customFormat="1" ht="15" customHeight="1" x14ac:dyDescent="0.25">
      <c r="A115" s="21" t="s">
        <v>12</v>
      </c>
      <c r="B115" s="22" t="s">
        <v>31</v>
      </c>
      <c r="C115" s="374" t="s">
        <v>33</v>
      </c>
      <c r="D115" s="398" t="s">
        <v>51</v>
      </c>
      <c r="E115" s="402"/>
      <c r="F115" s="430">
        <v>6</v>
      </c>
      <c r="G115" s="178" t="s">
        <v>26</v>
      </c>
      <c r="H115" s="84">
        <v>37.299999999999997</v>
      </c>
      <c r="I115" s="73">
        <v>33.9</v>
      </c>
      <c r="J115" s="73">
        <v>37.299999999999997</v>
      </c>
      <c r="K115" s="192"/>
      <c r="L115" s="193"/>
      <c r="M115" s="192"/>
      <c r="N115" s="404"/>
    </row>
    <row r="116" spans="1:17" s="171" customFormat="1" ht="14.25" customHeight="1" x14ac:dyDescent="0.25">
      <c r="A116" s="433"/>
      <c r="B116" s="434"/>
      <c r="C116" s="435"/>
      <c r="D116" s="188"/>
      <c r="E116" s="435"/>
      <c r="F116" s="419"/>
      <c r="G116" s="439" t="s">
        <v>30</v>
      </c>
      <c r="H116" s="94">
        <v>5.3</v>
      </c>
      <c r="I116" s="309"/>
      <c r="J116" s="309"/>
      <c r="K116" s="190"/>
      <c r="L116" s="432"/>
      <c r="M116" s="190"/>
      <c r="N116" s="240"/>
    </row>
    <row r="117" spans="1:17" s="171" customFormat="1" ht="15.75" customHeight="1" x14ac:dyDescent="0.25">
      <c r="A117" s="394"/>
      <c r="B117" s="395"/>
      <c r="C117" s="396"/>
      <c r="D117" s="188"/>
      <c r="E117" s="396"/>
      <c r="F117" s="401">
        <v>5</v>
      </c>
      <c r="G117" s="116" t="s">
        <v>36</v>
      </c>
      <c r="H117" s="27"/>
      <c r="I117" s="28"/>
      <c r="J117" s="28">
        <v>10</v>
      </c>
      <c r="K117" s="190"/>
      <c r="L117" s="392"/>
      <c r="M117" s="190"/>
      <c r="N117" s="240"/>
    </row>
    <row r="118" spans="1:17" s="171" customFormat="1" ht="15" customHeight="1" x14ac:dyDescent="0.25">
      <c r="A118" s="548"/>
      <c r="B118" s="549"/>
      <c r="C118" s="550"/>
      <c r="D118" s="551" t="s">
        <v>74</v>
      </c>
      <c r="E118" s="553" t="s">
        <v>52</v>
      </c>
      <c r="F118" s="555"/>
      <c r="G118" s="331"/>
      <c r="H118" s="30"/>
      <c r="I118" s="47"/>
      <c r="J118" s="30"/>
      <c r="K118" s="533" t="s">
        <v>120</v>
      </c>
      <c r="L118" s="294">
        <v>1</v>
      </c>
      <c r="M118" s="295">
        <v>1</v>
      </c>
      <c r="N118" s="296">
        <v>1</v>
      </c>
    </row>
    <row r="119" spans="1:17" s="171" customFormat="1" ht="6" customHeight="1" x14ac:dyDescent="0.25">
      <c r="A119" s="548"/>
      <c r="B119" s="549"/>
      <c r="C119" s="550"/>
      <c r="D119" s="511"/>
      <c r="E119" s="544"/>
      <c r="F119" s="556"/>
      <c r="G119" s="92"/>
      <c r="H119" s="28"/>
      <c r="I119" s="27"/>
      <c r="J119" s="28"/>
      <c r="K119" s="534"/>
      <c r="L119" s="68"/>
      <c r="M119" s="330"/>
      <c r="N119" s="155"/>
    </row>
    <row r="120" spans="1:17" s="171" customFormat="1" ht="20.25" customHeight="1" x14ac:dyDescent="0.25">
      <c r="A120" s="548"/>
      <c r="B120" s="549"/>
      <c r="C120" s="550"/>
      <c r="D120" s="552"/>
      <c r="E120" s="554"/>
      <c r="F120" s="556"/>
      <c r="G120" s="116"/>
      <c r="H120" s="28"/>
      <c r="I120" s="27"/>
      <c r="J120" s="28"/>
      <c r="K120" s="535"/>
      <c r="L120" s="69"/>
      <c r="M120" s="99"/>
      <c r="N120" s="265"/>
    </row>
    <row r="121" spans="1:17" s="171" customFormat="1" ht="15" customHeight="1" x14ac:dyDescent="0.25">
      <c r="A121" s="536"/>
      <c r="B121" s="538"/>
      <c r="C121" s="540"/>
      <c r="D121" s="542" t="s">
        <v>157</v>
      </c>
      <c r="E121" s="544"/>
      <c r="F121" s="545"/>
      <c r="G121" s="194"/>
      <c r="H121" s="28"/>
      <c r="I121" s="27"/>
      <c r="J121" s="28"/>
      <c r="K121" s="521" t="s">
        <v>96</v>
      </c>
      <c r="L121" s="70">
        <v>1200</v>
      </c>
      <c r="M121" s="235">
        <v>650</v>
      </c>
      <c r="N121" s="80">
        <v>1200</v>
      </c>
    </row>
    <row r="122" spans="1:17" s="171" customFormat="1" ht="14.25" customHeight="1" x14ac:dyDescent="0.25">
      <c r="A122" s="537"/>
      <c r="B122" s="539"/>
      <c r="C122" s="541"/>
      <c r="D122" s="543"/>
      <c r="E122" s="544"/>
      <c r="F122" s="545"/>
      <c r="G122" s="87"/>
      <c r="H122" s="27"/>
      <c r="I122" s="28"/>
      <c r="J122" s="28"/>
      <c r="K122" s="522"/>
      <c r="L122" s="310"/>
      <c r="M122" s="311"/>
      <c r="N122" s="312"/>
    </row>
    <row r="123" spans="1:17" s="18" customFormat="1" ht="15" customHeight="1" x14ac:dyDescent="0.25">
      <c r="A123" s="339"/>
      <c r="B123" s="303"/>
      <c r="C123" s="367"/>
      <c r="D123" s="523" t="s">
        <v>156</v>
      </c>
      <c r="E123" s="304"/>
      <c r="F123" s="400"/>
      <c r="G123" s="216"/>
      <c r="H123" s="32"/>
      <c r="I123" s="28"/>
      <c r="J123" s="106"/>
      <c r="K123" s="393" t="s">
        <v>83</v>
      </c>
      <c r="L123" s="403"/>
      <c r="M123" s="305"/>
      <c r="N123" s="252">
        <v>1</v>
      </c>
    </row>
    <row r="124" spans="1:17" s="18" customFormat="1" ht="14.25" customHeight="1" x14ac:dyDescent="0.25">
      <c r="A124" s="339"/>
      <c r="B124" s="303"/>
      <c r="C124" s="254"/>
      <c r="D124" s="524"/>
      <c r="E124" s="304"/>
      <c r="F124" s="400"/>
      <c r="G124" s="216"/>
      <c r="H124" s="32"/>
      <c r="I124" s="28"/>
      <c r="J124" s="106"/>
      <c r="K124" s="399"/>
      <c r="L124" s="169"/>
      <c r="M124" s="136"/>
      <c r="N124" s="276"/>
    </row>
    <row r="125" spans="1:17" s="18" customFormat="1" ht="14.25" customHeight="1" x14ac:dyDescent="0.25">
      <c r="A125" s="306"/>
      <c r="B125" s="303"/>
      <c r="C125" s="254"/>
      <c r="D125" s="525"/>
      <c r="E125" s="304"/>
      <c r="F125" s="400"/>
      <c r="G125" s="307"/>
      <c r="H125" s="33"/>
      <c r="I125" s="31"/>
      <c r="J125" s="31"/>
      <c r="K125" s="119"/>
      <c r="L125" s="169"/>
      <c r="M125" s="136"/>
      <c r="N125" s="276"/>
      <c r="Q125" s="150"/>
    </row>
    <row r="126" spans="1:17" s="171" customFormat="1" ht="17.25" customHeight="1" thickBot="1" x14ac:dyDescent="0.3">
      <c r="A126" s="147"/>
      <c r="B126" s="148"/>
      <c r="C126" s="162"/>
      <c r="D126" s="379"/>
      <c r="E126" s="204"/>
      <c r="F126" s="380"/>
      <c r="G126" s="196" t="s">
        <v>23</v>
      </c>
      <c r="H126" s="50">
        <f>SUM(H115:H125)</f>
        <v>42.599999999999994</v>
      </c>
      <c r="I126" s="50">
        <f>SUM(I115:I125)</f>
        <v>33.9</v>
      </c>
      <c r="J126" s="50">
        <f>SUM(J115:J125)</f>
        <v>47.3</v>
      </c>
      <c r="K126" s="102"/>
      <c r="L126" s="61"/>
      <c r="M126" s="233"/>
      <c r="N126" s="127"/>
    </row>
    <row r="127" spans="1:17" s="171" customFormat="1" ht="13.5" thickBot="1" x14ac:dyDescent="0.3">
      <c r="A127" s="19" t="s">
        <v>12</v>
      </c>
      <c r="B127" s="17" t="s">
        <v>31</v>
      </c>
      <c r="C127" s="526" t="s">
        <v>37</v>
      </c>
      <c r="D127" s="526"/>
      <c r="E127" s="526"/>
      <c r="F127" s="526"/>
      <c r="G127" s="526"/>
      <c r="H127" s="137">
        <f>H126+H114+H97+H67</f>
        <v>2647.1</v>
      </c>
      <c r="I127" s="137">
        <f>I126+I114+I97+I67</f>
        <v>2057.5</v>
      </c>
      <c r="J127" s="137">
        <f>J126+J114+J97+J67</f>
        <v>1943.1</v>
      </c>
      <c r="K127" s="527"/>
      <c r="L127" s="527"/>
      <c r="M127" s="527"/>
      <c r="N127" s="528"/>
    </row>
    <row r="128" spans="1:17" s="171" customFormat="1" ht="16.5" customHeight="1" thickBot="1" x14ac:dyDescent="0.3">
      <c r="A128" s="16" t="s">
        <v>12</v>
      </c>
      <c r="B128" s="17" t="s">
        <v>33</v>
      </c>
      <c r="C128" s="529" t="s">
        <v>88</v>
      </c>
      <c r="D128" s="530"/>
      <c r="E128" s="530"/>
      <c r="F128" s="530"/>
      <c r="G128" s="530"/>
      <c r="H128" s="531"/>
      <c r="I128" s="531"/>
      <c r="J128" s="531"/>
      <c r="K128" s="530"/>
      <c r="L128" s="530"/>
      <c r="M128" s="530"/>
      <c r="N128" s="532"/>
    </row>
    <row r="129" spans="1:24" s="158" customFormat="1" ht="15.75" customHeight="1" x14ac:dyDescent="0.25">
      <c r="A129" s="159" t="s">
        <v>12</v>
      </c>
      <c r="B129" s="160" t="s">
        <v>33</v>
      </c>
      <c r="C129" s="172" t="s">
        <v>12</v>
      </c>
      <c r="D129" s="495" t="s">
        <v>158</v>
      </c>
      <c r="E129" s="53"/>
      <c r="F129" s="156">
        <v>1</v>
      </c>
      <c r="G129" s="157" t="s">
        <v>36</v>
      </c>
      <c r="H129" s="49"/>
      <c r="I129" s="30">
        <v>612</v>
      </c>
      <c r="J129" s="30"/>
      <c r="K129" s="498" t="s">
        <v>111</v>
      </c>
      <c r="L129" s="161"/>
      <c r="M129" s="161">
        <v>100</v>
      </c>
      <c r="N129" s="175"/>
      <c r="O129" s="313"/>
      <c r="P129" s="105"/>
    </row>
    <row r="130" spans="1:24" s="158" customFormat="1" ht="15.75" customHeight="1" x14ac:dyDescent="0.25">
      <c r="A130" s="159"/>
      <c r="B130" s="160"/>
      <c r="C130" s="172"/>
      <c r="D130" s="496"/>
      <c r="E130" s="53"/>
      <c r="F130" s="156"/>
      <c r="G130" s="116"/>
      <c r="H130" s="32"/>
      <c r="I130" s="32"/>
      <c r="J130" s="32"/>
      <c r="K130" s="499"/>
      <c r="L130" s="57"/>
      <c r="M130" s="57"/>
      <c r="N130" s="89"/>
      <c r="O130" s="308"/>
      <c r="P130" s="105"/>
    </row>
    <row r="131" spans="1:24" s="158" customFormat="1" ht="45" customHeight="1" x14ac:dyDescent="0.25">
      <c r="A131" s="159"/>
      <c r="B131" s="160"/>
      <c r="C131" s="172"/>
      <c r="D131" s="497"/>
      <c r="E131" s="53"/>
      <c r="F131" s="156"/>
      <c r="G131" s="51"/>
      <c r="H131" s="33"/>
      <c r="I131" s="41"/>
      <c r="J131" s="41"/>
      <c r="K131" s="500"/>
      <c r="L131" s="57"/>
      <c r="M131" s="57"/>
      <c r="N131" s="89"/>
      <c r="O131" s="308"/>
      <c r="P131" s="105"/>
    </row>
    <row r="132" spans="1:24" s="171" customFormat="1" ht="18" customHeight="1" thickBot="1" x14ac:dyDescent="0.3">
      <c r="A132" s="159"/>
      <c r="B132" s="160"/>
      <c r="C132" s="172"/>
      <c r="D132" s="321"/>
      <c r="E132" s="53"/>
      <c r="F132" s="156"/>
      <c r="G132" s="197" t="s">
        <v>23</v>
      </c>
      <c r="H132" s="50">
        <f>SUM(H129:H131)</f>
        <v>0</v>
      </c>
      <c r="I132" s="50">
        <f t="shared" ref="I132:J132" si="11">SUM(I128:I131)</f>
        <v>612</v>
      </c>
      <c r="J132" s="50">
        <f t="shared" si="11"/>
        <v>0</v>
      </c>
      <c r="K132" s="72"/>
      <c r="L132" s="208"/>
      <c r="M132" s="233"/>
      <c r="N132" s="127"/>
      <c r="O132" s="11"/>
      <c r="P132" s="11"/>
    </row>
    <row r="133" spans="1:24" s="171" customFormat="1" ht="15" customHeight="1" x14ac:dyDescent="0.25">
      <c r="A133" s="501" t="s">
        <v>12</v>
      </c>
      <c r="B133" s="504" t="s">
        <v>33</v>
      </c>
      <c r="C133" s="507" t="s">
        <v>24</v>
      </c>
      <c r="D133" s="510" t="s">
        <v>109</v>
      </c>
      <c r="E133" s="513" t="s">
        <v>34</v>
      </c>
      <c r="F133" s="516">
        <v>5</v>
      </c>
      <c r="G133" s="91" t="s">
        <v>36</v>
      </c>
      <c r="H133" s="73">
        <v>2.7</v>
      </c>
      <c r="I133" s="73"/>
      <c r="J133" s="73"/>
      <c r="K133" s="399" t="s">
        <v>79</v>
      </c>
      <c r="L133" s="195" t="s">
        <v>104</v>
      </c>
      <c r="M133" s="195"/>
      <c r="N133" s="288"/>
      <c r="O133" s="352"/>
    </row>
    <row r="134" spans="1:24" s="171" customFormat="1" ht="14.25" customHeight="1" x14ac:dyDescent="0.25">
      <c r="A134" s="502"/>
      <c r="B134" s="505"/>
      <c r="C134" s="508"/>
      <c r="D134" s="511"/>
      <c r="E134" s="514"/>
      <c r="F134" s="517"/>
      <c r="G134" s="92" t="s">
        <v>92</v>
      </c>
      <c r="H134" s="28">
        <v>227.8</v>
      </c>
      <c r="I134" s="28"/>
      <c r="J134" s="28"/>
      <c r="K134" s="519" t="s">
        <v>151</v>
      </c>
      <c r="L134" s="195"/>
      <c r="M134" s="195" t="s">
        <v>152</v>
      </c>
      <c r="N134" s="288"/>
      <c r="O134" s="352"/>
    </row>
    <row r="135" spans="1:24" s="171" customFormat="1" ht="13.5" customHeight="1" x14ac:dyDescent="0.25">
      <c r="A135" s="502"/>
      <c r="B135" s="505"/>
      <c r="C135" s="508"/>
      <c r="D135" s="511"/>
      <c r="E135" s="514"/>
      <c r="F135" s="517"/>
      <c r="G135" s="92" t="s">
        <v>94</v>
      </c>
      <c r="H135" s="28">
        <v>1317.5</v>
      </c>
      <c r="I135" s="28">
        <v>130.5</v>
      </c>
      <c r="J135" s="28"/>
      <c r="K135" s="520"/>
      <c r="L135" s="195"/>
      <c r="M135" s="195"/>
      <c r="N135" s="288"/>
    </row>
    <row r="136" spans="1:24" s="171" customFormat="1" ht="13.5" customHeight="1" x14ac:dyDescent="0.25">
      <c r="A136" s="502"/>
      <c r="B136" s="505"/>
      <c r="C136" s="508"/>
      <c r="D136" s="511"/>
      <c r="E136" s="514"/>
      <c r="F136" s="517"/>
      <c r="G136" s="93" t="s">
        <v>26</v>
      </c>
      <c r="H136" s="31">
        <v>25</v>
      </c>
      <c r="I136" s="33">
        <v>23</v>
      </c>
      <c r="J136" s="31"/>
      <c r="K136" s="391"/>
      <c r="L136" s="195"/>
      <c r="M136" s="195"/>
      <c r="N136" s="288"/>
    </row>
    <row r="137" spans="1:24" s="171" customFormat="1" ht="18" customHeight="1" thickBot="1" x14ac:dyDescent="0.3">
      <c r="A137" s="503"/>
      <c r="B137" s="506"/>
      <c r="C137" s="509"/>
      <c r="D137" s="512"/>
      <c r="E137" s="515"/>
      <c r="F137" s="518"/>
      <c r="G137" s="197" t="s">
        <v>23</v>
      </c>
      <c r="H137" s="100">
        <f>SUM(H133:H136)</f>
        <v>1573</v>
      </c>
      <c r="I137" s="85">
        <f>SUM(I133:I136)</f>
        <v>153.5</v>
      </c>
      <c r="J137" s="85">
        <f>SUM(J133:J136)</f>
        <v>0</v>
      </c>
      <c r="K137" s="72"/>
      <c r="L137" s="289"/>
      <c r="M137" s="289"/>
      <c r="N137" s="290"/>
    </row>
    <row r="138" spans="1:24" s="171" customFormat="1" ht="13.5" thickBot="1" x14ac:dyDescent="0.3">
      <c r="A138" s="98" t="s">
        <v>12</v>
      </c>
      <c r="B138" s="320" t="s">
        <v>17</v>
      </c>
      <c r="C138" s="487" t="s">
        <v>37</v>
      </c>
      <c r="D138" s="488"/>
      <c r="E138" s="488"/>
      <c r="F138" s="488"/>
      <c r="G138" s="488"/>
      <c r="H138" s="35">
        <f>H137+H132</f>
        <v>1573</v>
      </c>
      <c r="I138" s="35">
        <f>I137+I132</f>
        <v>765.5</v>
      </c>
      <c r="J138" s="35">
        <f>J137+J132</f>
        <v>0</v>
      </c>
      <c r="K138" s="489"/>
      <c r="L138" s="489"/>
      <c r="M138" s="489"/>
      <c r="N138" s="490"/>
    </row>
    <row r="139" spans="1:24" s="171" customFormat="1" ht="12.75" customHeight="1" thickBot="1" x14ac:dyDescent="0.3">
      <c r="A139" s="19" t="s">
        <v>12</v>
      </c>
      <c r="B139" s="491" t="s">
        <v>54</v>
      </c>
      <c r="C139" s="492"/>
      <c r="D139" s="492"/>
      <c r="E139" s="492"/>
      <c r="F139" s="492"/>
      <c r="G139" s="492"/>
      <c r="H139" s="36">
        <f>H127+H55+H41+H138</f>
        <v>11164.5</v>
      </c>
      <c r="I139" s="36">
        <f>I127+I55+I41+I138</f>
        <v>8261.4000000000015</v>
      </c>
      <c r="J139" s="36">
        <f>J127+J55+J41+J138</f>
        <v>7387</v>
      </c>
      <c r="K139" s="493"/>
      <c r="L139" s="493"/>
      <c r="M139" s="493"/>
      <c r="N139" s="494"/>
      <c r="P139" s="11"/>
      <c r="Q139" s="11"/>
      <c r="R139" s="11"/>
      <c r="S139" s="11"/>
      <c r="T139" s="11"/>
      <c r="U139" s="11"/>
      <c r="V139" s="11"/>
      <c r="W139" s="11"/>
      <c r="X139" s="11"/>
    </row>
    <row r="140" spans="1:24" s="171" customFormat="1" ht="13.5" thickBot="1" x14ac:dyDescent="0.3">
      <c r="A140" s="23" t="s">
        <v>17</v>
      </c>
      <c r="B140" s="474" t="s">
        <v>55</v>
      </c>
      <c r="C140" s="475"/>
      <c r="D140" s="475"/>
      <c r="E140" s="475"/>
      <c r="F140" s="475"/>
      <c r="G140" s="475"/>
      <c r="H140" s="37">
        <f t="shared" ref="H140" si="12">H139</f>
        <v>11164.5</v>
      </c>
      <c r="I140" s="37">
        <f t="shared" ref="I140:J140" si="13">I139</f>
        <v>8261.4000000000015</v>
      </c>
      <c r="J140" s="37">
        <f t="shared" si="13"/>
        <v>7387</v>
      </c>
      <c r="K140" s="476"/>
      <c r="L140" s="476"/>
      <c r="M140" s="476"/>
      <c r="N140" s="477"/>
      <c r="O140" s="11"/>
      <c r="P140" s="11"/>
      <c r="Q140" s="11"/>
      <c r="R140" s="11"/>
      <c r="S140" s="11"/>
      <c r="T140" s="11"/>
      <c r="U140" s="11"/>
      <c r="V140" s="11"/>
      <c r="W140" s="11"/>
      <c r="X140" s="11"/>
    </row>
    <row r="141" spans="1:24" s="103" customFormat="1" ht="15" customHeight="1" x14ac:dyDescent="0.25">
      <c r="A141" s="478"/>
      <c r="B141" s="479"/>
      <c r="C141" s="479"/>
      <c r="D141" s="479"/>
      <c r="E141" s="479"/>
      <c r="F141" s="479"/>
      <c r="G141" s="479"/>
      <c r="H141" s="479"/>
      <c r="I141" s="479"/>
      <c r="J141" s="479"/>
      <c r="K141" s="322"/>
      <c r="L141" s="322"/>
      <c r="M141" s="322"/>
      <c r="N141" s="322"/>
      <c r="O141" s="322"/>
      <c r="P141" s="105"/>
      <c r="Q141" s="105"/>
      <c r="R141" s="105"/>
      <c r="S141" s="105"/>
      <c r="T141" s="105"/>
      <c r="U141" s="105"/>
      <c r="V141" s="105"/>
      <c r="W141" s="105"/>
      <c r="X141" s="105"/>
    </row>
    <row r="142" spans="1:24" s="105" customFormat="1" ht="14.25" customHeight="1" x14ac:dyDescent="0.25">
      <c r="A142" s="322"/>
      <c r="B142" s="277"/>
      <c r="C142" s="277"/>
      <c r="D142" s="277"/>
      <c r="E142" s="277"/>
      <c r="F142" s="277"/>
      <c r="G142" s="277"/>
      <c r="H142" s="277"/>
      <c r="I142" s="277"/>
      <c r="J142" s="277"/>
      <c r="K142" s="287"/>
      <c r="L142" s="322"/>
      <c r="M142" s="322"/>
      <c r="N142" s="322"/>
      <c r="O142" s="322"/>
    </row>
    <row r="143" spans="1:24" s="24" customFormat="1" ht="16.5" customHeight="1" thickBot="1" x14ac:dyDescent="0.3">
      <c r="A143" s="480" t="s">
        <v>56</v>
      </c>
      <c r="B143" s="480"/>
      <c r="C143" s="480"/>
      <c r="D143" s="480"/>
      <c r="E143" s="480"/>
      <c r="F143" s="480"/>
      <c r="G143" s="480"/>
      <c r="H143" s="25"/>
      <c r="I143" s="25"/>
      <c r="J143" s="25"/>
      <c r="K143" s="10"/>
      <c r="L143" s="10"/>
      <c r="M143" s="10"/>
      <c r="N143" s="10"/>
      <c r="O143" s="11"/>
      <c r="P143" s="11"/>
      <c r="Q143" s="11"/>
      <c r="R143" s="11"/>
      <c r="S143" s="11"/>
      <c r="T143" s="11"/>
      <c r="U143" s="11"/>
      <c r="V143" s="11"/>
      <c r="W143" s="11"/>
      <c r="X143" s="11"/>
    </row>
    <row r="144" spans="1:24" s="171" customFormat="1" ht="64.5" customHeight="1" thickBot="1" x14ac:dyDescent="0.3">
      <c r="A144" s="481" t="s">
        <v>57</v>
      </c>
      <c r="B144" s="482"/>
      <c r="C144" s="482"/>
      <c r="D144" s="482"/>
      <c r="E144" s="482"/>
      <c r="F144" s="482"/>
      <c r="G144" s="483"/>
      <c r="H144" s="251" t="s">
        <v>136</v>
      </c>
      <c r="I144" s="221" t="s">
        <v>97</v>
      </c>
      <c r="J144" s="221" t="s">
        <v>131</v>
      </c>
      <c r="K144" s="1"/>
      <c r="L144" s="1"/>
      <c r="M144" s="1"/>
      <c r="N144" s="1"/>
      <c r="O144" s="11"/>
      <c r="P144" s="11"/>
      <c r="Q144" s="11"/>
      <c r="R144" s="11"/>
      <c r="S144" s="11"/>
      <c r="T144" s="11"/>
      <c r="U144" s="11"/>
      <c r="V144" s="11"/>
      <c r="W144" s="11"/>
      <c r="X144" s="11"/>
    </row>
    <row r="145" spans="1:24" s="171" customFormat="1" x14ac:dyDescent="0.25">
      <c r="A145" s="484" t="s">
        <v>58</v>
      </c>
      <c r="B145" s="485"/>
      <c r="C145" s="485"/>
      <c r="D145" s="485"/>
      <c r="E145" s="485"/>
      <c r="F145" s="485"/>
      <c r="G145" s="486"/>
      <c r="H145" s="249">
        <f>H146+H155+H156+H158+H154+H157</f>
        <v>11075.800000000001</v>
      </c>
      <c r="I145" s="249">
        <f>I146+I155+I156+I158+I154+I157</f>
        <v>8239.4</v>
      </c>
      <c r="J145" s="274">
        <f t="shared" ref="J145" si="14">J146+J155+J156+J158+J154+J157</f>
        <v>7387.0000000000009</v>
      </c>
      <c r="K145" s="26"/>
      <c r="L145" s="1"/>
      <c r="M145" s="1"/>
      <c r="N145" s="1"/>
      <c r="O145" s="11"/>
      <c r="P145" s="11"/>
      <c r="Q145" s="11"/>
      <c r="R145" s="11"/>
      <c r="S145" s="11"/>
      <c r="T145" s="11"/>
      <c r="U145" s="11"/>
      <c r="V145" s="11"/>
      <c r="W145" s="11"/>
      <c r="X145" s="11"/>
    </row>
    <row r="146" spans="1:24" s="171" customFormat="1" ht="12.75" customHeight="1" x14ac:dyDescent="0.2">
      <c r="A146" s="468" t="s">
        <v>59</v>
      </c>
      <c r="B146" s="469"/>
      <c r="C146" s="469"/>
      <c r="D146" s="469"/>
      <c r="E146" s="469"/>
      <c r="F146" s="469"/>
      <c r="G146" s="470"/>
      <c r="H146" s="250">
        <f>SUM(H147:H153)</f>
        <v>8402.4000000000015</v>
      </c>
      <c r="I146" s="42">
        <f>SUM(I147:I153)</f>
        <v>7815.2999999999993</v>
      </c>
      <c r="J146" s="42">
        <f>SUM(J147:J153)</f>
        <v>6958.4000000000005</v>
      </c>
      <c r="K146" s="26"/>
      <c r="L146" s="1"/>
      <c r="M146" s="1"/>
      <c r="N146" s="1"/>
      <c r="P146" s="11"/>
      <c r="Q146" s="11"/>
      <c r="R146" s="11"/>
      <c r="S146" s="11"/>
      <c r="T146" s="11"/>
      <c r="U146" s="11"/>
      <c r="V146" s="11"/>
      <c r="W146" s="11"/>
      <c r="X146" s="11"/>
    </row>
    <row r="147" spans="1:24" s="171" customFormat="1" x14ac:dyDescent="0.25">
      <c r="A147" s="471" t="s">
        <v>60</v>
      </c>
      <c r="B147" s="472"/>
      <c r="C147" s="472"/>
      <c r="D147" s="472"/>
      <c r="E147" s="472"/>
      <c r="F147" s="472"/>
      <c r="G147" s="473"/>
      <c r="H147" s="246">
        <f>SUMIF(G16:G140,"SB",H16:H140)</f>
        <v>514.70000000000005</v>
      </c>
      <c r="I147" s="43">
        <f>SUMIF(G16:G140,"SB",I16:I140)</f>
        <v>1371.4</v>
      </c>
      <c r="J147" s="43">
        <f>SUMIF(G16:G140,"SB",J16:J140)</f>
        <v>1489.1</v>
      </c>
      <c r="K147" s="26"/>
      <c r="L147" s="1"/>
      <c r="M147" s="1"/>
      <c r="N147" s="1"/>
      <c r="P147" s="11"/>
      <c r="Q147" s="11"/>
      <c r="R147" s="11"/>
      <c r="S147" s="11"/>
      <c r="T147" s="11"/>
      <c r="U147" s="11"/>
      <c r="V147" s="11"/>
      <c r="W147" s="11"/>
      <c r="X147" s="11"/>
    </row>
    <row r="148" spans="1:24" s="171" customFormat="1" ht="15" customHeight="1" x14ac:dyDescent="0.25">
      <c r="A148" s="462" t="s">
        <v>161</v>
      </c>
      <c r="B148" s="463"/>
      <c r="C148" s="463"/>
      <c r="D148" s="463"/>
      <c r="E148" s="463"/>
      <c r="F148" s="463"/>
      <c r="G148" s="464"/>
      <c r="H148" s="248">
        <f>SUMIF(G16:G140,"SB(AA)",H16:H140)</f>
        <v>420</v>
      </c>
      <c r="I148" s="44">
        <f>SUMIF(G16:G140,"SB(AA)",I16:I140)</f>
        <v>420</v>
      </c>
      <c r="J148" s="44">
        <f>SUMIF(G16:G140,"SB(AA)",J16:J140)</f>
        <v>420.00000000000006</v>
      </c>
      <c r="K148" s="26"/>
      <c r="L148" s="1"/>
      <c r="M148" s="1"/>
      <c r="N148" s="1"/>
      <c r="P148" s="11"/>
      <c r="Q148" s="11"/>
      <c r="R148" s="11"/>
      <c r="S148" s="11"/>
      <c r="T148" s="11"/>
      <c r="U148" s="11"/>
      <c r="V148" s="11"/>
      <c r="W148" s="11"/>
      <c r="X148" s="11"/>
    </row>
    <row r="149" spans="1:24" s="171" customFormat="1" x14ac:dyDescent="0.25">
      <c r="A149" s="462" t="s">
        <v>61</v>
      </c>
      <c r="B149" s="463"/>
      <c r="C149" s="463"/>
      <c r="D149" s="463"/>
      <c r="E149" s="463"/>
      <c r="F149" s="463"/>
      <c r="G149" s="464"/>
      <c r="H149" s="246">
        <f>SUMIF(G16:G140,"SB(VR)",H16:H140)</f>
        <v>4850</v>
      </c>
      <c r="I149" s="43">
        <f>SUMIF(G16:G140,"SB(VR)",I16:I140)</f>
        <v>4875</v>
      </c>
      <c r="J149" s="43">
        <f>SUMIF(G16:G140,"SB(VR)",J16:J140)</f>
        <v>4875</v>
      </c>
      <c r="K149" s="26"/>
      <c r="L149" s="1"/>
      <c r="M149" s="1"/>
      <c r="N149" s="1"/>
      <c r="P149" s="11"/>
      <c r="Q149" s="11"/>
      <c r="R149" s="11"/>
      <c r="S149" s="11"/>
      <c r="T149" s="11"/>
      <c r="U149" s="11"/>
      <c r="V149" s="11"/>
      <c r="W149" s="11"/>
      <c r="X149" s="11"/>
    </row>
    <row r="150" spans="1:24" s="171" customFormat="1" x14ac:dyDescent="0.25">
      <c r="A150" s="462" t="s">
        <v>62</v>
      </c>
      <c r="B150" s="463"/>
      <c r="C150" s="463"/>
      <c r="D150" s="463"/>
      <c r="E150" s="463"/>
      <c r="F150" s="463"/>
      <c r="G150" s="464"/>
      <c r="H150" s="246">
        <f>SUMIF(G16:G140,"SB(P)",H16:H140)</f>
        <v>0</v>
      </c>
      <c r="I150" s="43">
        <f>SUMIF(G16:G140,"SB(P)",I16:I140)</f>
        <v>0</v>
      </c>
      <c r="J150" s="43">
        <f>SUMIF(G16:G140,"SB(P)",J16:J140)</f>
        <v>0</v>
      </c>
      <c r="K150" s="26"/>
      <c r="L150" s="1"/>
      <c r="M150" s="1"/>
      <c r="N150" s="1"/>
    </row>
    <row r="151" spans="1:24" s="171" customFormat="1" x14ac:dyDescent="0.25">
      <c r="A151" s="462" t="s">
        <v>63</v>
      </c>
      <c r="B151" s="463"/>
      <c r="C151" s="463"/>
      <c r="D151" s="463"/>
      <c r="E151" s="463"/>
      <c r="F151" s="463"/>
      <c r="G151" s="464"/>
      <c r="H151" s="246">
        <f>SUMIF(G16:G140,"SB(VB)",H16:H140)</f>
        <v>82.6</v>
      </c>
      <c r="I151" s="43">
        <f>SUMIF(G16:G140,"SB(VB)",I16:I140)</f>
        <v>82.5</v>
      </c>
      <c r="J151" s="43">
        <f>SUMIF(G16:G140,"SB(VB)",J16:J140)</f>
        <v>14.1</v>
      </c>
      <c r="K151" s="26"/>
      <c r="L151" s="1"/>
      <c r="M151" s="1"/>
      <c r="N151" s="1"/>
    </row>
    <row r="152" spans="1:24" s="171" customFormat="1" ht="27" customHeight="1" x14ac:dyDescent="0.25">
      <c r="A152" s="462" t="s">
        <v>134</v>
      </c>
      <c r="B152" s="463"/>
      <c r="C152" s="463"/>
      <c r="D152" s="463"/>
      <c r="E152" s="463"/>
      <c r="F152" s="463"/>
      <c r="G152" s="464"/>
      <c r="H152" s="246">
        <f>SUMIF(G16:G140,"SB(ESA)",H16:H140)</f>
        <v>0</v>
      </c>
      <c r="I152" s="43">
        <f>SUMIF(G18:G140,"SB(ESA)",I18:I140)</f>
        <v>0</v>
      </c>
      <c r="J152" s="43">
        <f>SUMIF(G18:G140,"SB(ESA)",J18:J140)</f>
        <v>0</v>
      </c>
      <c r="K152" s="26"/>
      <c r="L152" s="1"/>
      <c r="M152" s="1"/>
      <c r="N152" s="1"/>
    </row>
    <row r="153" spans="1:24" s="171" customFormat="1" ht="27.75" customHeight="1" x14ac:dyDescent="0.25">
      <c r="A153" s="462" t="s">
        <v>95</v>
      </c>
      <c r="B153" s="463"/>
      <c r="C153" s="463"/>
      <c r="D153" s="463"/>
      <c r="E153" s="463"/>
      <c r="F153" s="463"/>
      <c r="G153" s="464"/>
      <c r="H153" s="246">
        <f>SUMIF(G16:G142,"SB(ES)",H16:H142)</f>
        <v>2535.1000000000004</v>
      </c>
      <c r="I153" s="43">
        <f>SUMIF(G16:G140,"SB(ES)",I16:I140)</f>
        <v>1066.4000000000001</v>
      </c>
      <c r="J153" s="43">
        <f>SUMIF(G19:G140,"SB(ES)",J19:J140)</f>
        <v>160.19999999999999</v>
      </c>
      <c r="K153" s="291"/>
      <c r="L153" s="1"/>
      <c r="M153" s="1"/>
      <c r="N153" s="1"/>
    </row>
    <row r="154" spans="1:24" s="18" customFormat="1" ht="14.25" customHeight="1" x14ac:dyDescent="0.25">
      <c r="A154" s="465" t="s">
        <v>107</v>
      </c>
      <c r="B154" s="466"/>
      <c r="C154" s="466"/>
      <c r="D154" s="466"/>
      <c r="E154" s="466"/>
      <c r="F154" s="466"/>
      <c r="G154" s="467"/>
      <c r="H154" s="244">
        <f>SUMIF(G18:G140,"SB(ŽPL)",H18:H140)</f>
        <v>0</v>
      </c>
      <c r="I154" s="45">
        <f>SUMIF(G20:G141,"SB(ŽPL)",I20:I141)</f>
        <v>0</v>
      </c>
      <c r="J154" s="45">
        <f>SUMIF(G20:G141,"SB(ŽPL)",J20:J141)</f>
        <v>0</v>
      </c>
      <c r="K154" s="115"/>
      <c r="L154" s="115"/>
      <c r="M154" s="115"/>
      <c r="N154" s="115"/>
    </row>
    <row r="155" spans="1:24" s="171" customFormat="1" ht="27.75" customHeight="1" x14ac:dyDescent="0.25">
      <c r="A155" s="447" t="s">
        <v>64</v>
      </c>
      <c r="B155" s="448"/>
      <c r="C155" s="448"/>
      <c r="D155" s="448"/>
      <c r="E155" s="448"/>
      <c r="F155" s="448"/>
      <c r="G155" s="449"/>
      <c r="H155" s="244">
        <f>SUMIF(G16:G140,"SB(AAL)",H16:H140)</f>
        <v>382</v>
      </c>
      <c r="I155" s="45">
        <f>SUMIF(G18:G140,"SB(AAL)",I18:I140)</f>
        <v>0</v>
      </c>
      <c r="J155" s="45">
        <f>SUMIF(G18:G140,"SB(AAL)",J18:J140)</f>
        <v>0</v>
      </c>
      <c r="K155" s="26"/>
      <c r="L155" s="1"/>
      <c r="M155" s="1"/>
      <c r="N155" s="1"/>
    </row>
    <row r="156" spans="1:24" s="171" customFormat="1" ht="25.5" customHeight="1" x14ac:dyDescent="0.25">
      <c r="A156" s="447" t="s">
        <v>135</v>
      </c>
      <c r="B156" s="448"/>
      <c r="C156" s="448"/>
      <c r="D156" s="448"/>
      <c r="E156" s="448"/>
      <c r="F156" s="448"/>
      <c r="G156" s="449"/>
      <c r="H156" s="244">
        <f>SUMIF(G16:G140,"SB(ESL)",H16:H140)</f>
        <v>0</v>
      </c>
      <c r="I156" s="45">
        <f>SUMIF(G18:G140,"SB(ESl)",I18:I140)</f>
        <v>0</v>
      </c>
      <c r="J156" s="45">
        <f>SUMIF(G18:G140,"SB(ESL)",J18:J140)</f>
        <v>0</v>
      </c>
      <c r="K156" s="26"/>
      <c r="L156" s="1"/>
      <c r="M156" s="1"/>
      <c r="N156" s="1"/>
    </row>
    <row r="157" spans="1:24" s="171" customFormat="1" x14ac:dyDescent="0.25">
      <c r="A157" s="447" t="s">
        <v>65</v>
      </c>
      <c r="B157" s="448"/>
      <c r="C157" s="448"/>
      <c r="D157" s="448"/>
      <c r="E157" s="448"/>
      <c r="F157" s="448"/>
      <c r="G157" s="449"/>
      <c r="H157" s="244">
        <f>SUMIF(G15:G141,"SB(VRL)",H15:H141)</f>
        <v>1918.4</v>
      </c>
      <c r="I157" s="244">
        <f>SUMIF(G15:G140,"SB(VRL)",I15:I140)</f>
        <v>424.1</v>
      </c>
      <c r="J157" s="45">
        <f>SUMIF(G15:G140,"SB(VRL)",J15:J140)</f>
        <v>428.6</v>
      </c>
      <c r="K157" s="26"/>
      <c r="L157" s="1"/>
      <c r="M157" s="1"/>
      <c r="N157" s="1"/>
    </row>
    <row r="158" spans="1:24" s="171" customFormat="1" x14ac:dyDescent="0.25">
      <c r="A158" s="447" t="s">
        <v>93</v>
      </c>
      <c r="B158" s="448"/>
      <c r="C158" s="448"/>
      <c r="D158" s="448"/>
      <c r="E158" s="448"/>
      <c r="F158" s="448"/>
      <c r="G158" s="449"/>
      <c r="H158" s="244">
        <f>SUMIF(G18:G141,"SB(L)",H18:H141)</f>
        <v>373</v>
      </c>
      <c r="I158" s="45">
        <f>SUMIF(G19:G141,"SB(L)",I19:I141)</f>
        <v>0</v>
      </c>
      <c r="J158" s="45">
        <f>SUMIF(G19:G141,"SB(L)",J19:J141)</f>
        <v>0</v>
      </c>
      <c r="K158" s="26"/>
      <c r="L158" s="1"/>
      <c r="M158" s="1"/>
      <c r="N158" s="1"/>
    </row>
    <row r="159" spans="1:24" s="171" customFormat="1" x14ac:dyDescent="0.25">
      <c r="A159" s="450" t="s">
        <v>66</v>
      </c>
      <c r="B159" s="451"/>
      <c r="C159" s="451"/>
      <c r="D159" s="451"/>
      <c r="E159" s="451"/>
      <c r="F159" s="451"/>
      <c r="G159" s="452"/>
      <c r="H159" s="245">
        <f>SUM(H160:H162)</f>
        <v>88.7</v>
      </c>
      <c r="I159" s="38">
        <f>SUM(I160:I162)</f>
        <v>22</v>
      </c>
      <c r="J159" s="38">
        <f>SUM(J160:J162)</f>
        <v>0</v>
      </c>
      <c r="K159" s="26"/>
      <c r="L159" s="1"/>
      <c r="M159" s="1"/>
      <c r="N159" s="1"/>
    </row>
    <row r="160" spans="1:24" s="171" customFormat="1" x14ac:dyDescent="0.25">
      <c r="A160" s="453" t="s">
        <v>67</v>
      </c>
      <c r="B160" s="454"/>
      <c r="C160" s="454"/>
      <c r="D160" s="454"/>
      <c r="E160" s="454"/>
      <c r="F160" s="454"/>
      <c r="G160" s="455"/>
      <c r="H160" s="246">
        <f>SUMIF(G16:G140,"ES",H16:H140)</f>
        <v>0</v>
      </c>
      <c r="I160" s="43">
        <f>SUMIF(G16:G140,"ES",I16:I140)</f>
        <v>0</v>
      </c>
      <c r="J160" s="43">
        <f>SUMIF(G16:G140,"ES",J16:J140)</f>
        <v>0</v>
      </c>
      <c r="K160" s="26"/>
      <c r="L160" s="1"/>
      <c r="M160" s="1"/>
      <c r="N160" s="1"/>
    </row>
    <row r="161" spans="1:14" s="171" customFormat="1" x14ac:dyDescent="0.25">
      <c r="A161" s="456" t="s">
        <v>68</v>
      </c>
      <c r="B161" s="457"/>
      <c r="C161" s="457"/>
      <c r="D161" s="457"/>
      <c r="E161" s="457"/>
      <c r="F161" s="457"/>
      <c r="G161" s="458"/>
      <c r="H161" s="246">
        <f>SUMIF(G16:G140,"LRVB",H16:H140)</f>
        <v>0</v>
      </c>
      <c r="I161" s="43">
        <f>SUMIF(G18:G140,"LRVB",I18:I140)</f>
        <v>0</v>
      </c>
      <c r="J161" s="43">
        <f>SUMIF(G18:G140,"LRVB",J18:J140)</f>
        <v>0</v>
      </c>
      <c r="K161" s="26"/>
      <c r="L161" s="1"/>
      <c r="M161" s="1"/>
      <c r="N161" s="1"/>
    </row>
    <row r="162" spans="1:14" s="171" customFormat="1" x14ac:dyDescent="0.25">
      <c r="A162" s="456" t="s">
        <v>69</v>
      </c>
      <c r="B162" s="457"/>
      <c r="C162" s="457"/>
      <c r="D162" s="457"/>
      <c r="E162" s="457"/>
      <c r="F162" s="457"/>
      <c r="G162" s="458"/>
      <c r="H162" s="246">
        <f>SUMIF(G16:G140,"Kt",H16:H140)</f>
        <v>88.7</v>
      </c>
      <c r="I162" s="43">
        <f>SUMIF(G16:G140,"Kt",I16:I140)</f>
        <v>22</v>
      </c>
      <c r="J162" s="43">
        <f>SUMIF(G16:G140,"Kt",J16:J140)</f>
        <v>0</v>
      </c>
      <c r="K162" s="26"/>
      <c r="L162" s="1"/>
      <c r="M162" s="1"/>
      <c r="N162" s="1"/>
    </row>
    <row r="163" spans="1:14" s="171" customFormat="1" ht="13.5" thickBot="1" x14ac:dyDescent="0.3">
      <c r="A163" s="459" t="s">
        <v>70</v>
      </c>
      <c r="B163" s="460"/>
      <c r="C163" s="460"/>
      <c r="D163" s="460"/>
      <c r="E163" s="460"/>
      <c r="F163" s="460"/>
      <c r="G163" s="461"/>
      <c r="H163" s="247">
        <f>SUM(H145,H159)</f>
        <v>11164.500000000002</v>
      </c>
      <c r="I163" s="39">
        <f>SUM(I145,I159)</f>
        <v>8261.4</v>
      </c>
      <c r="J163" s="39">
        <f>SUM(J145,J159)</f>
        <v>7387.0000000000009</v>
      </c>
      <c r="K163" s="11"/>
    </row>
    <row r="164" spans="1:14" s="171" customFormat="1" x14ac:dyDescent="0.25">
      <c r="A164" s="1"/>
      <c r="B164" s="1"/>
      <c r="C164" s="1"/>
      <c r="D164" s="1"/>
      <c r="E164" s="1"/>
      <c r="F164" s="2"/>
      <c r="G164" s="314"/>
      <c r="H164" s="314"/>
      <c r="I164" s="314"/>
      <c r="J164" s="314"/>
      <c r="K164" s="26"/>
      <c r="L164" s="1"/>
      <c r="M164" s="1"/>
      <c r="N164" s="1"/>
    </row>
    <row r="166" spans="1:14" x14ac:dyDescent="0.2">
      <c r="H166" s="209"/>
      <c r="I166" s="209"/>
      <c r="J166" s="209"/>
    </row>
    <row r="167" spans="1:14" x14ac:dyDescent="0.2">
      <c r="H167" s="209"/>
      <c r="I167" s="209"/>
      <c r="J167" s="209"/>
    </row>
    <row r="168" spans="1:14" x14ac:dyDescent="0.2">
      <c r="H168" s="209"/>
      <c r="I168" s="209"/>
      <c r="J168" s="209"/>
    </row>
    <row r="169" spans="1:14" x14ac:dyDescent="0.2">
      <c r="I169" s="209"/>
      <c r="J169" s="209"/>
    </row>
  </sheetData>
  <mergeCells count="167">
    <mergeCell ref="K4:N4"/>
    <mergeCell ref="A5:N5"/>
    <mergeCell ref="A6:N6"/>
    <mergeCell ref="A7:N7"/>
    <mergeCell ref="K8:N8"/>
    <mergeCell ref="A9:A11"/>
    <mergeCell ref="B9:B11"/>
    <mergeCell ref="C9:C11"/>
    <mergeCell ref="D9:D11"/>
    <mergeCell ref="I9:I11"/>
    <mergeCell ref="J9:J11"/>
    <mergeCell ref="K9:N9"/>
    <mergeCell ref="K10:K11"/>
    <mergeCell ref="L10:N10"/>
    <mergeCell ref="A12:N12"/>
    <mergeCell ref="E9:E11"/>
    <mergeCell ref="F9:F11"/>
    <mergeCell ref="G9:G11"/>
    <mergeCell ref="H9:H11"/>
    <mergeCell ref="K20:K21"/>
    <mergeCell ref="A24:A26"/>
    <mergeCell ref="B24:B26"/>
    <mergeCell ref="C24:C26"/>
    <mergeCell ref="D24:D25"/>
    <mergeCell ref="E24:E26"/>
    <mergeCell ref="F24:F26"/>
    <mergeCell ref="A13:N13"/>
    <mergeCell ref="B14:N14"/>
    <mergeCell ref="C15:N15"/>
    <mergeCell ref="E16:E21"/>
    <mergeCell ref="F16:F21"/>
    <mergeCell ref="D18:D19"/>
    <mergeCell ref="K18:K19"/>
    <mergeCell ref="D20:D21"/>
    <mergeCell ref="D16:D17"/>
    <mergeCell ref="D22:D23"/>
    <mergeCell ref="A32:A34"/>
    <mergeCell ref="B32:B34"/>
    <mergeCell ref="C32:C34"/>
    <mergeCell ref="D32:D33"/>
    <mergeCell ref="F32:F34"/>
    <mergeCell ref="E33:E34"/>
    <mergeCell ref="A29:A31"/>
    <mergeCell ref="B29:B31"/>
    <mergeCell ref="C29:C31"/>
    <mergeCell ref="D29:D31"/>
    <mergeCell ref="E29:E31"/>
    <mergeCell ref="F29:F31"/>
    <mergeCell ref="K35:K36"/>
    <mergeCell ref="A38:A40"/>
    <mergeCell ref="B38:B40"/>
    <mergeCell ref="C38:C40"/>
    <mergeCell ref="D38:D39"/>
    <mergeCell ref="E38:E39"/>
    <mergeCell ref="F38:F40"/>
    <mergeCell ref="A35:A37"/>
    <mergeCell ref="B35:B37"/>
    <mergeCell ref="C35:C37"/>
    <mergeCell ref="D35:D36"/>
    <mergeCell ref="E35:E36"/>
    <mergeCell ref="F35:F37"/>
    <mergeCell ref="E48:E50"/>
    <mergeCell ref="K48:K49"/>
    <mergeCell ref="D52:D53"/>
    <mergeCell ref="K52:K53"/>
    <mergeCell ref="C55:G55"/>
    <mergeCell ref="K55:N55"/>
    <mergeCell ref="C41:G41"/>
    <mergeCell ref="C42:N42"/>
    <mergeCell ref="A43:A47"/>
    <mergeCell ref="B43:B47"/>
    <mergeCell ref="C43:C47"/>
    <mergeCell ref="F43:F47"/>
    <mergeCell ref="D46:D47"/>
    <mergeCell ref="E46:E47"/>
    <mergeCell ref="D43:D45"/>
    <mergeCell ref="A86:A97"/>
    <mergeCell ref="B86:B97"/>
    <mergeCell ref="C86:C97"/>
    <mergeCell ref="D86:D89"/>
    <mergeCell ref="F86:F89"/>
    <mergeCell ref="C56:N56"/>
    <mergeCell ref="E60:E62"/>
    <mergeCell ref="D64:D65"/>
    <mergeCell ref="D78:D80"/>
    <mergeCell ref="E79:E80"/>
    <mergeCell ref="K79:K80"/>
    <mergeCell ref="E87:E89"/>
    <mergeCell ref="D90:D93"/>
    <mergeCell ref="F90:F93"/>
    <mergeCell ref="K90:K92"/>
    <mergeCell ref="E91:E93"/>
    <mergeCell ref="D81:D84"/>
    <mergeCell ref="E81:E84"/>
    <mergeCell ref="K81:K82"/>
    <mergeCell ref="D68:D71"/>
    <mergeCell ref="K88:K89"/>
    <mergeCell ref="O104:O105"/>
    <mergeCell ref="D107:D109"/>
    <mergeCell ref="K108:K109"/>
    <mergeCell ref="D98:D100"/>
    <mergeCell ref="E98:E100"/>
    <mergeCell ref="D101:D103"/>
    <mergeCell ref="E101:E103"/>
    <mergeCell ref="K101:K103"/>
    <mergeCell ref="D94:D96"/>
    <mergeCell ref="K94:K96"/>
    <mergeCell ref="E95:E96"/>
    <mergeCell ref="D110:D111"/>
    <mergeCell ref="D112:D113"/>
    <mergeCell ref="A118:A120"/>
    <mergeCell ref="B118:B120"/>
    <mergeCell ref="C118:C120"/>
    <mergeCell ref="D118:D120"/>
    <mergeCell ref="E118:E120"/>
    <mergeCell ref="F118:F120"/>
    <mergeCell ref="D104:D106"/>
    <mergeCell ref="K121:K122"/>
    <mergeCell ref="D123:D125"/>
    <mergeCell ref="C127:G127"/>
    <mergeCell ref="K127:N127"/>
    <mergeCell ref="C128:N128"/>
    <mergeCell ref="K118:K120"/>
    <mergeCell ref="A121:A122"/>
    <mergeCell ref="B121:B122"/>
    <mergeCell ref="C121:C122"/>
    <mergeCell ref="D121:D122"/>
    <mergeCell ref="E121:E122"/>
    <mergeCell ref="F121:F122"/>
    <mergeCell ref="A145:G145"/>
    <mergeCell ref="C138:G138"/>
    <mergeCell ref="K138:N138"/>
    <mergeCell ref="B139:G139"/>
    <mergeCell ref="K139:N139"/>
    <mergeCell ref="D129:D131"/>
    <mergeCell ref="K129:K131"/>
    <mergeCell ref="A133:A137"/>
    <mergeCell ref="B133:B137"/>
    <mergeCell ref="C133:C137"/>
    <mergeCell ref="D133:D137"/>
    <mergeCell ref="E133:E137"/>
    <mergeCell ref="F133:F137"/>
    <mergeCell ref="K134:K135"/>
    <mergeCell ref="K1:N1"/>
    <mergeCell ref="A158:G158"/>
    <mergeCell ref="A159:G159"/>
    <mergeCell ref="A160:G160"/>
    <mergeCell ref="A161:G161"/>
    <mergeCell ref="A162:G162"/>
    <mergeCell ref="A163:G163"/>
    <mergeCell ref="A152:G152"/>
    <mergeCell ref="A153:G153"/>
    <mergeCell ref="A154:G154"/>
    <mergeCell ref="A155:G155"/>
    <mergeCell ref="A156:G156"/>
    <mergeCell ref="A157:G157"/>
    <mergeCell ref="A146:G146"/>
    <mergeCell ref="A147:G147"/>
    <mergeCell ref="A148:G148"/>
    <mergeCell ref="A149:G149"/>
    <mergeCell ref="A150:G150"/>
    <mergeCell ref="A151:G151"/>
    <mergeCell ref="B140:G140"/>
    <mergeCell ref="K140:N140"/>
    <mergeCell ref="A141:J141"/>
    <mergeCell ref="A143:G143"/>
    <mergeCell ref="A144:G144"/>
  </mergeCells>
  <printOptions horizontalCentered="1"/>
  <pageMargins left="0.78740157480314965" right="0.39370078740157483" top="0.39370078740157483" bottom="0.39370078740157483" header="0.31496062992125984" footer="0.31496062992125984"/>
  <pageSetup paperSize="9" scale="67" orientation="portrait" r:id="rId1"/>
  <rowBreaks count="1" manualBreakCount="1">
    <brk id="132"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5 programa</vt:lpstr>
      <vt:lpstr>'5 programa'!Print_Area</vt:lpstr>
      <vt:lpstr>'5 programa'!Print_Titles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Audra Cepiene</cp:lastModifiedBy>
  <cp:lastPrinted>2018-12-17T11:40:46Z</cp:lastPrinted>
  <dcterms:created xsi:type="dcterms:W3CDTF">2015-10-26T14:41:47Z</dcterms:created>
  <dcterms:modified xsi:type="dcterms:W3CDTF">2018-12-19T11:53:57Z</dcterms:modified>
</cp:coreProperties>
</file>