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LUOSNIS\Kmsa\Strateginio planavimo skyrius\SVP PLANAI\2019-2021 SVP\SPRENDIMO PROJEKTAS\SENIŪNAIČIAMS\"/>
    </mc:Choice>
  </mc:AlternateContent>
  <bookViews>
    <workbookView xWindow="30" yWindow="3285" windowWidth="15480" windowHeight="8100"/>
  </bookViews>
  <sheets>
    <sheet name="7 programa" sheetId="18" r:id="rId1"/>
  </sheets>
  <definedNames>
    <definedName name="_xlnm.Print_Area" localSheetId="0">'7 programa'!$A$1:$N$254</definedName>
    <definedName name="_xlnm.Print_Titles" localSheetId="0">'7 programa'!$10:$12</definedName>
  </definedNames>
  <calcPr calcId="162913" fullPrecision="0"/>
</workbook>
</file>

<file path=xl/calcChain.xml><?xml version="1.0" encoding="utf-8"?>
<calcChain xmlns="http://schemas.openxmlformats.org/spreadsheetml/2006/main">
  <c r="J190" i="18" l="1"/>
  <c r="I190" i="18"/>
  <c r="J17" i="18" l="1"/>
  <c r="I17" i="18"/>
  <c r="J238" i="18" l="1"/>
  <c r="I238" i="18"/>
  <c r="H238" i="18"/>
  <c r="H218" i="18" l="1"/>
  <c r="I217" i="18"/>
  <c r="J217" i="18"/>
  <c r="H217" i="18"/>
  <c r="I209" i="18"/>
  <c r="J209" i="18"/>
  <c r="H209" i="18"/>
  <c r="I187" i="18"/>
  <c r="I188" i="18" s="1"/>
  <c r="J187" i="18"/>
  <c r="J188" i="18" s="1"/>
  <c r="H187" i="18"/>
  <c r="H188" i="18" s="1"/>
  <c r="I170" i="18"/>
  <c r="H170" i="18"/>
  <c r="I165" i="18"/>
  <c r="J165" i="18"/>
  <c r="H165" i="18"/>
  <c r="I218" i="18" l="1"/>
  <c r="J218" i="18"/>
  <c r="I130" i="18"/>
  <c r="J130" i="18"/>
  <c r="H130" i="18"/>
  <c r="I110" i="18"/>
  <c r="J110" i="18"/>
  <c r="H110" i="18"/>
  <c r="H75" i="18"/>
  <c r="I75" i="18"/>
  <c r="J75" i="18"/>
  <c r="H63" i="18"/>
  <c r="I63" i="18"/>
  <c r="J63" i="18"/>
  <c r="J253" i="18" l="1"/>
  <c r="I253" i="18"/>
  <c r="H253" i="18"/>
  <c r="J252" i="18"/>
  <c r="I252" i="18"/>
  <c r="H252" i="18"/>
  <c r="J251" i="18"/>
  <c r="I251" i="18"/>
  <c r="H251" i="18"/>
  <c r="J250" i="18"/>
  <c r="I250" i="18"/>
  <c r="H250" i="18"/>
  <c r="I248" i="18"/>
  <c r="H248" i="18"/>
  <c r="I247" i="18"/>
  <c r="H247" i="18"/>
  <c r="I246" i="18"/>
  <c r="H246" i="18"/>
  <c r="I245" i="18"/>
  <c r="H245" i="18"/>
  <c r="J244" i="18"/>
  <c r="I244" i="18"/>
  <c r="H244" i="18"/>
  <c r="J243" i="18"/>
  <c r="I243" i="18"/>
  <c r="H243" i="18"/>
  <c r="J242" i="18"/>
  <c r="I242" i="18"/>
  <c r="H242" i="18"/>
  <c r="J241" i="18"/>
  <c r="I241" i="18"/>
  <c r="H241" i="18"/>
  <c r="J240" i="18"/>
  <c r="I240" i="18"/>
  <c r="H240" i="18"/>
  <c r="H239" i="18"/>
  <c r="J228" i="18"/>
  <c r="I228" i="18"/>
  <c r="H228" i="18"/>
  <c r="J225" i="18"/>
  <c r="I225" i="18"/>
  <c r="H225" i="18"/>
  <c r="J222" i="18"/>
  <c r="I222" i="18"/>
  <c r="H222" i="18"/>
  <c r="J136" i="18"/>
  <c r="I136" i="18"/>
  <c r="H136" i="18"/>
  <c r="J133" i="18"/>
  <c r="I133" i="18"/>
  <c r="H133" i="18"/>
  <c r="H229" i="18" l="1"/>
  <c r="J171" i="18"/>
  <c r="H171" i="18"/>
  <c r="I171" i="18"/>
  <c r="H249" i="18"/>
  <c r="I249" i="18"/>
  <c r="J249" i="18"/>
  <c r="I239" i="18"/>
  <c r="I237" i="18" s="1"/>
  <c r="I236" i="18" s="1"/>
  <c r="I254" i="18" s="1"/>
  <c r="I229" i="18"/>
  <c r="J229" i="18"/>
  <c r="J239" i="18"/>
  <c r="J237" i="18" s="1"/>
  <c r="H237" i="18"/>
  <c r="H236" i="18" s="1"/>
  <c r="H230" i="18" l="1"/>
  <c r="H254" i="18"/>
  <c r="I230" i="18"/>
  <c r="I231" i="18" s="1"/>
  <c r="J230" i="18"/>
  <c r="J231" i="18" s="1"/>
  <c r="J245" i="18" l="1"/>
  <c r="H231" i="18" l="1"/>
  <c r="J246" i="18" s="1"/>
  <c r="J248" i="18"/>
  <c r="J247" i="18"/>
  <c r="J236" i="18" l="1"/>
  <c r="J254" i="18" s="1"/>
</calcChain>
</file>

<file path=xl/comments1.xml><?xml version="1.0" encoding="utf-8"?>
<comments xmlns="http://schemas.openxmlformats.org/spreadsheetml/2006/main">
  <authors>
    <author>Audra Cepiene</author>
  </authors>
  <commentList>
    <comment ref="E17" authorId="0" shapeId="0">
      <text>
        <r>
          <rPr>
            <b/>
            <sz val="9"/>
            <color indexed="81"/>
            <rFont val="Tahoma"/>
            <family val="2"/>
            <charset val="186"/>
          </rPr>
          <t>Klaipėdos miesto ekonominės plėtros strategija ir įgyvendinimo veiksmų planas iki 2030 metų, 3.1.13 priemonė</t>
        </r>
        <r>
          <rPr>
            <sz val="9"/>
            <color indexed="81"/>
            <rFont val="Tahoma"/>
            <family val="2"/>
            <charset val="186"/>
          </rPr>
          <t xml:space="preserve">
</t>
        </r>
      </text>
    </comment>
    <comment ref="E21" authorId="0" shapeId="0">
      <text>
        <r>
          <rPr>
            <b/>
            <sz val="9"/>
            <color indexed="81"/>
            <rFont val="Tahoma"/>
            <family val="2"/>
            <charset val="186"/>
          </rPr>
          <t>KSP 2.4.2.3.</t>
        </r>
        <r>
          <rPr>
            <sz val="9"/>
            <color indexed="81"/>
            <rFont val="Tahoma"/>
            <family val="2"/>
            <charset val="186"/>
          </rPr>
          <t xml:space="preserve">
Atnaujinti miesto centre esančius fontanus įrengiant šviesos instaliacijas ar kt. efektus </t>
        </r>
      </text>
    </comment>
    <comment ref="K38" authorId="0" shapeId="0">
      <text>
        <r>
          <rPr>
            <sz val="9"/>
            <color indexed="81"/>
            <rFont val="Tahoma"/>
            <family val="2"/>
            <charset val="186"/>
          </rPr>
          <t>Iš viso mieste yra 1,5 tūkst. vnt. šiukšliadėžių</t>
        </r>
      </text>
    </comment>
    <comment ref="K39" authorId="0" shapeId="0">
      <text>
        <r>
          <rPr>
            <sz val="9"/>
            <color indexed="81"/>
            <rFont val="Tahoma"/>
            <family val="2"/>
            <charset val="186"/>
          </rPr>
          <t>Iš viso mieste yra 1,1 tūkst. vnt. suoliuk</t>
        </r>
      </text>
    </comment>
    <comment ref="E45" authorId="0" shapeId="0">
      <text>
        <r>
          <rPr>
            <b/>
            <sz val="9"/>
            <color indexed="81"/>
            <rFont val="Tahoma"/>
            <family val="2"/>
            <charset val="186"/>
          </rPr>
          <t>3.2.1.7 KSP priemonė:</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E49" authorId="0" shapeId="0">
      <text>
        <r>
          <rPr>
            <b/>
            <sz val="9"/>
            <color indexed="81"/>
            <rFont val="Tahoma"/>
            <family val="2"/>
            <charset val="186"/>
          </rPr>
          <t xml:space="preserve">2.4.2.4. KSP priemonė: </t>
        </r>
        <r>
          <rPr>
            <sz val="9"/>
            <color indexed="81"/>
            <rFont val="Tahoma"/>
            <family val="2"/>
            <charset val="186"/>
          </rPr>
          <t xml:space="preserve">Atnaujinti gyvenamųjų kvartalų centrines aikštes ir kitas viešąsias erdves
</t>
        </r>
      </text>
    </comment>
    <comment ref="E51" authorId="0" shapeId="0">
      <text>
        <r>
          <rPr>
            <b/>
            <sz val="9"/>
            <color indexed="81"/>
            <rFont val="Tahoma"/>
            <family val="2"/>
            <charset val="186"/>
          </rPr>
          <t xml:space="preserve">3.2.1.7 </t>
        </r>
        <r>
          <rPr>
            <sz val="9"/>
            <color indexed="81"/>
            <rFont val="Tahoma"/>
            <family val="2"/>
            <charset val="186"/>
          </rPr>
          <t xml:space="preserve">KSP priemonė: Sutvarkyti senamiesčio ir istorinės miesto dalies reprezentacinių viešųjų erdvių (Teatro, Turgaus, Atgimimo aikščių, Ferdinando ir kitų skverų) infrastruktūrą pritaikant jas turizmo reikmėms bei renginiams 
</t>
        </r>
      </text>
    </comment>
    <comment ref="D55" authorId="0" shapeId="0">
      <text>
        <r>
          <rPr>
            <sz val="9"/>
            <color indexed="81"/>
            <rFont val="Tahoma"/>
            <family val="2"/>
            <charset val="186"/>
          </rPr>
          <t xml:space="preserve">Skveras ties prekybos centru „Maxima“ (Šilutės pl. 40A) ir pėsčiųjų ir dviračių tako nuo 
Šilutės pl. iki Taikos pr. atnaujinimas 
</t>
        </r>
      </text>
    </comment>
    <comment ref="E55" authorId="0" shapeId="0">
      <text>
        <r>
          <rPr>
            <b/>
            <sz val="9"/>
            <color indexed="81"/>
            <rFont val="Tahoma"/>
            <family val="2"/>
            <charset val="186"/>
          </rPr>
          <t xml:space="preserve">2.4.2.4. KSP priemonė: </t>
        </r>
        <r>
          <rPr>
            <sz val="9"/>
            <color indexed="81"/>
            <rFont val="Tahoma"/>
            <family val="2"/>
            <charset val="186"/>
          </rPr>
          <t xml:space="preserve">Atnaujinti gyvenamųjų kvartalų centrines aikštes ir kitas viešąsias erdves
</t>
        </r>
      </text>
    </comment>
    <comment ref="E57" authorId="0" shapeId="0">
      <text>
        <r>
          <rPr>
            <b/>
            <sz val="9"/>
            <color indexed="81"/>
            <rFont val="Tahoma"/>
            <family val="2"/>
            <charset val="186"/>
          </rPr>
          <t>3.2.1.7 KSP priemonė:</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G57" authorId="0" shapeId="0">
      <text>
        <r>
          <rPr>
            <sz val="9"/>
            <color indexed="81"/>
            <rFont val="Tahoma"/>
            <family val="2"/>
            <charset val="186"/>
          </rPr>
          <t>Visuomenininkai</t>
        </r>
      </text>
    </comment>
    <comment ref="E59" authorId="0" shapeId="0">
      <text>
        <r>
          <rPr>
            <b/>
            <sz val="9"/>
            <color indexed="81"/>
            <rFont val="Tahoma"/>
            <family val="2"/>
            <charset val="186"/>
          </rPr>
          <t xml:space="preserve">3.2.1.7 </t>
        </r>
        <r>
          <rPr>
            <sz val="9"/>
            <color indexed="81"/>
            <rFont val="Tahoma"/>
            <family val="2"/>
            <charset val="186"/>
          </rPr>
          <t xml:space="preserve">KSP priemonė: Sutvarkyti senamiesčio ir istorinės miesto dalies reprezentacinių viešųjų erdvių (Teatro, Turgaus, Atgimimo aikščių, Ferdinando ir kitų skverų) infrastruktūrą pritaikant jas turizmo reikmėms bei renginiams 
</t>
        </r>
      </text>
    </comment>
    <comment ref="E61" authorId="0" shapeId="0">
      <text>
        <r>
          <rPr>
            <b/>
            <sz val="9"/>
            <color indexed="81"/>
            <rFont val="Tahoma"/>
            <family val="2"/>
            <charset val="186"/>
          </rPr>
          <t xml:space="preserve">2.4.2.4. KSP priemonė: </t>
        </r>
        <r>
          <rPr>
            <sz val="9"/>
            <color indexed="81"/>
            <rFont val="Tahoma"/>
            <family val="2"/>
            <charset val="186"/>
          </rPr>
          <t xml:space="preserve">Atnaujinti gyvenamųjų kvartalų centrines aikštes ir kitas viešąsias erdves
</t>
        </r>
      </text>
    </comment>
    <comment ref="E79" authorId="0" shapeId="0">
      <text>
        <r>
          <rPr>
            <b/>
            <sz val="9"/>
            <color indexed="81"/>
            <rFont val="Tahoma"/>
            <family val="2"/>
            <charset val="186"/>
          </rPr>
          <t>KSP 2.4.2.8</t>
        </r>
        <r>
          <rPr>
            <sz val="9"/>
            <color indexed="81"/>
            <rFont val="Tahoma"/>
            <family val="2"/>
            <charset val="186"/>
          </rPr>
          <t xml:space="preserve">
Diegti aukšto lygio paslaugų ir infrastruktūros parametrus miesto paplūdimiuose ir kitose poilsio zonose</t>
        </r>
      </text>
    </comment>
    <comment ref="E93" authorId="0" shapeId="0">
      <text>
        <r>
          <rPr>
            <b/>
            <sz val="9"/>
            <color indexed="81"/>
            <rFont val="Tahoma"/>
            <family val="2"/>
            <charset val="186"/>
          </rPr>
          <t>KSP 2.4.2.8</t>
        </r>
        <r>
          <rPr>
            <sz val="9"/>
            <color indexed="81"/>
            <rFont val="Tahoma"/>
            <family val="2"/>
            <charset val="186"/>
          </rPr>
          <t xml:space="preserve">
Diegti aukšto lygio paslaugų ir infrastruktūros parametrus miesto paplūdimiuose ir kitose poilsio zonose</t>
        </r>
      </text>
    </comment>
    <comment ref="E111" authorId="0" shapeId="0">
      <text>
        <r>
          <rPr>
            <b/>
            <sz val="9"/>
            <color indexed="81"/>
            <rFont val="Tahoma"/>
            <family val="2"/>
            <charset val="186"/>
          </rPr>
          <t>KSP 2.3.2.5</t>
        </r>
        <r>
          <rPr>
            <sz val="9"/>
            <color indexed="81"/>
            <rFont val="Tahoma"/>
            <family val="2"/>
            <charset val="186"/>
          </rPr>
          <t xml:space="preserve">
Gerinti Klaipėdos miesto viešųjų erdvių apšvietimo efektyvumą ir kokybę</t>
        </r>
      </text>
    </comment>
    <comment ref="L120" authorId="0" shapeId="0">
      <text>
        <r>
          <rPr>
            <sz val="9"/>
            <color indexed="81"/>
            <rFont val="Tahoma"/>
            <family val="2"/>
            <charset val="186"/>
          </rPr>
          <t>Oto g.; take nuo Kretingos g. iki Geležinkelio g. 2A; praėjime nuo Taikos pr. 8 iki Sausio 15-osios 2A ; Daukanto g. 13a ir Pievų Tako g. 8,</t>
        </r>
      </text>
    </comment>
    <comment ref="D126" authorId="0" shapeId="0">
      <text>
        <r>
          <rPr>
            <sz val="9"/>
            <color indexed="81"/>
            <rFont val="Tahoma"/>
            <family val="2"/>
            <charset val="186"/>
          </rPr>
          <t xml:space="preserve">Apšvietimo projektas Smiltynės pagrindiniame take rengiamas kartu su Smiltynės atraminės sienutės  projektu.     </t>
        </r>
      </text>
    </comment>
    <comment ref="E143" authorId="0" shapeId="0">
      <text>
        <r>
          <rPr>
            <b/>
            <sz val="9"/>
            <color indexed="81"/>
            <rFont val="Tahoma"/>
            <family val="2"/>
            <charset val="186"/>
          </rPr>
          <t xml:space="preserve">KSP 2.4.2.2. </t>
        </r>
        <r>
          <rPr>
            <sz val="9"/>
            <color indexed="81"/>
            <rFont val="Tahoma"/>
            <family val="2"/>
            <charset val="186"/>
          </rPr>
          <t>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E146" authorId="0" shapeId="0">
      <text>
        <r>
          <rPr>
            <b/>
            <sz val="9"/>
            <color indexed="81"/>
            <rFont val="Tahoma"/>
            <family val="2"/>
            <charset val="186"/>
          </rPr>
          <t>2.4.1.2. KSP</t>
        </r>
        <r>
          <rPr>
            <sz val="9"/>
            <color indexed="81"/>
            <rFont val="Tahoma"/>
            <family val="2"/>
            <charset val="186"/>
          </rPr>
          <t xml:space="preserve"> Sutvarkyti ir pritaikyti visuomenės arba rekreaciniams poreikiams Danės upės slėnio ir žiočių teritorijas; Danės upę pritaikyti laivybai, rekonstruoti Danės upės krantines nuo Biržos tilto iki Mokyklos gatvės tilto:</t>
        </r>
      </text>
    </comment>
    <comment ref="E150"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
</t>
        </r>
        <r>
          <rPr>
            <b/>
            <sz val="9"/>
            <color indexed="81"/>
            <rFont val="Tahoma"/>
            <family val="2"/>
            <charset val="186"/>
          </rPr>
          <t xml:space="preserve">P6, Klaipėdos miesto ekonominės plėtros strategija ir įgyvendinimo veiksmų planas iki 2030 metų, 3.1.5. </t>
        </r>
        <r>
          <rPr>
            <sz val="9"/>
            <color indexed="81"/>
            <rFont val="Tahoma"/>
            <family val="2"/>
            <charset val="186"/>
          </rPr>
          <t xml:space="preserve">"Intencyvinti linijinį centrą Taikos pr. ašyje" </t>
        </r>
      </text>
    </comment>
    <comment ref="E154" authorId="0" shapeId="0">
      <text>
        <r>
          <rPr>
            <sz val="9"/>
            <color indexed="81"/>
            <rFont val="Tahoma"/>
            <family val="2"/>
            <charset val="186"/>
          </rPr>
          <t xml:space="preserve">2.4.2.5. KSP priemonė: Atnaujinti gyvenamųjų kvartalų centrines aikštes ir kitas viešąsias erdves, 3.1.1.1. priemonė "Išvystyti senąją turgavietę", Klaipėdos miesto ekonominės plėtros strategija ir įgyvendinimo veiksmų planas iki 2030 metų </t>
        </r>
      </text>
    </comment>
    <comment ref="E157"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E160"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E163"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E167" authorId="0" shapeId="0">
      <text>
        <r>
          <rPr>
            <b/>
            <sz val="9"/>
            <color indexed="81"/>
            <rFont val="Tahoma"/>
            <family val="2"/>
            <charset val="186"/>
          </rPr>
          <t>2.4.1.2</t>
        </r>
        <r>
          <rPr>
            <sz val="9"/>
            <color indexed="81"/>
            <rFont val="Tahoma"/>
            <family val="2"/>
            <charset val="186"/>
          </rPr>
          <t xml:space="preserve"> Sutvarkyti ir pritaikyti visuomenės arba rekreaciniams poreikiams Danės upės slėnio ir žiočių teritorijas; Danės upę pritaikyti laivybai, rekonstruoti Danės upės krantines nuo Biržos tilto iki Mokyklos gatvės tilto</t>
        </r>
      </text>
    </comment>
  </commentList>
</comments>
</file>

<file path=xl/sharedStrings.xml><?xml version="1.0" encoding="utf-8"?>
<sst xmlns="http://schemas.openxmlformats.org/spreadsheetml/2006/main" count="436" uniqueCount="280">
  <si>
    <t>Uždavinio kodas</t>
  </si>
  <si>
    <t>Priemonės kodas</t>
  </si>
  <si>
    <t>Priemonės požymis</t>
  </si>
  <si>
    <t>Asignavimų valdytojo kodas</t>
  </si>
  <si>
    <t>Finansavimo šaltinis</t>
  </si>
  <si>
    <t>01</t>
  </si>
  <si>
    <t>Iš viso:</t>
  </si>
  <si>
    <t>02</t>
  </si>
  <si>
    <t>Iš viso uždaviniui:</t>
  </si>
  <si>
    <t>Iš viso tikslui:</t>
  </si>
  <si>
    <t>Finansavimo šaltiniai</t>
  </si>
  <si>
    <t>Produkto kriterijaus</t>
  </si>
  <si>
    <t>Pavadinimas</t>
  </si>
  <si>
    <t>Finansavimo šaltinių suvestinė</t>
  </si>
  <si>
    <t>SAVIVALDYBĖS  LĖŠOS, IŠ VISO:</t>
  </si>
  <si>
    <t>KITI ŠALTINIAI, IŠ VISO:</t>
  </si>
  <si>
    <t>IŠ VISO:</t>
  </si>
  <si>
    <t>Veiklos plano tikslo kodas</t>
  </si>
  <si>
    <r>
      <t xml:space="preserve">Savivaldybės biudžeto lėšos </t>
    </r>
    <r>
      <rPr>
        <b/>
        <sz val="10"/>
        <rFont val="Times New Roman"/>
        <family val="1"/>
        <charset val="186"/>
      </rPr>
      <t>SB</t>
    </r>
  </si>
  <si>
    <r>
      <t xml:space="preserve">Specialiosios programos lėšos (pajamos už atsitiktines paslaugas) </t>
    </r>
    <r>
      <rPr>
        <b/>
        <sz val="10"/>
        <rFont val="Times New Roman"/>
        <family val="1"/>
        <charset val="186"/>
      </rPr>
      <t>SB(SP)</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</si>
  <si>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</si>
  <si>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</si>
  <si>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</si>
  <si>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</si>
  <si>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t>SB</t>
  </si>
  <si>
    <t>MIESTO INFRASTRUKTŪROS OBJEKTŲ PRIEŽIŪROS IR MODERNIZAVIMO PROGRAMOS (NR. 07)</t>
  </si>
  <si>
    <t>03</t>
  </si>
  <si>
    <t>6</t>
  </si>
  <si>
    <t>06</t>
  </si>
  <si>
    <t>08</t>
  </si>
  <si>
    <t>Fontanų priežiūra, remontas ir atnaujinimas</t>
  </si>
  <si>
    <t>Miesto viešų teritorijų inventoriaus priežiūra, įrengimas ir įsigijimas</t>
  </si>
  <si>
    <t>Prižiūrima fontanų, vnt.</t>
  </si>
  <si>
    <t>Įsigyta šiukšliadėžių, vnt.</t>
  </si>
  <si>
    <t>04</t>
  </si>
  <si>
    <t>05</t>
  </si>
  <si>
    <t>07</t>
  </si>
  <si>
    <t>Miesto viešųjų tualetų remontas, priežiūra ir nuoma</t>
  </si>
  <si>
    <t>Nugriauta statinių, vnt.</t>
  </si>
  <si>
    <t>Prižiūrima viešųjų tualetų, vnt.</t>
  </si>
  <si>
    <t>SB(SP)</t>
  </si>
  <si>
    <t>Siekti, kad miesto viešosios erdvės būtų tvarkingos, jaukios ir saugios</t>
  </si>
  <si>
    <t>Užtikrinti laidojimo paslaugų teikimą, miesto kapinių priežiūrą ir poreikius atitinkantį laidojimo vietų skaičių</t>
  </si>
  <si>
    <t>Eksploatuoti, remontuoti ir plėtoti inžinerinio aprūpinimo sistemas</t>
  </si>
  <si>
    <t>Įrengta kapaviečių ženklų, vnt.</t>
  </si>
  <si>
    <t>07 Miesto infrastruktūros objektų priežiūros ir modernizavimo programa</t>
  </si>
  <si>
    <t>5</t>
  </si>
  <si>
    <t>I</t>
  </si>
  <si>
    <t>ES</t>
  </si>
  <si>
    <t>Kt</t>
  </si>
  <si>
    <t>1</t>
  </si>
  <si>
    <t>Suvartota el. energijos, tūkst. MWh</t>
  </si>
  <si>
    <t>Mirusių (žuvusių) žmonių palaikų pervežimas iš įvykio vietų, neatpažintų, vienišų ir mirusių, kuriuos artimieji atsisako laidoti, žmonių palaikų laikinas laikymas (saugojimas), palaidojimas savivaldybės lėšomis</t>
  </si>
  <si>
    <t>Švaros ir tvarkos užtikrinimas bendro naudojimo teritorijose:</t>
  </si>
  <si>
    <t>Miesto paplūdimių priežiūros organizavimas:</t>
  </si>
  <si>
    <t>Miesto viešųjų erdvių ir gatvių apšvietimo užtikrinimas:</t>
  </si>
  <si>
    <t xml:space="preserve">Iš viso  programai: </t>
  </si>
  <si>
    <t xml:space="preserve">Statinių, keliančių pavojų gyvybei ir sveikatai, griovimas </t>
  </si>
  <si>
    <t>SB(L)</t>
  </si>
  <si>
    <r>
      <t xml:space="preserve">Programų lėšų likučių laikinai laisvos lėšos </t>
    </r>
    <r>
      <rPr>
        <b/>
        <sz val="10"/>
        <rFont val="Times New Roman"/>
        <family val="1"/>
        <charset val="186"/>
      </rPr>
      <t>SB(L)</t>
    </r>
  </si>
  <si>
    <t>Strateginis tikslas 02. Kurti mieste patrauklią, švarią ir saugią gyvenamąją aplinką</t>
  </si>
  <si>
    <t>Teikti miesto gyventojams kokybiškas komunalines ir viešųjų erdvių priežiūros paslaugas</t>
  </si>
  <si>
    <t>Pirties paslaugų teikimas Smiltynės paplūdimyje</t>
  </si>
  <si>
    <t>P2.4.1.2</t>
  </si>
  <si>
    <t>P2.4.2.8</t>
  </si>
  <si>
    <r>
      <t xml:space="preserve">Vietinių rinkliavų lėšos </t>
    </r>
    <r>
      <rPr>
        <b/>
        <sz val="10"/>
        <rFont val="Times New Roman"/>
        <family val="1"/>
        <charset val="186"/>
      </rPr>
      <t>SB(VR)</t>
    </r>
  </si>
  <si>
    <t>P2</t>
  </si>
  <si>
    <t>Savivaldybei priskirtų teritorijų sanitarinis valymas, parkų, skverų, žaliųjų plotų želdinimas ir aplinkotvarka</t>
  </si>
  <si>
    <t>Nuomojama kilnojamųjų tualetų švenčių metu, vnt.</t>
  </si>
  <si>
    <t>Eksploatuojama šviestuvų, tūkst. vnt.</t>
  </si>
  <si>
    <t>Laidojimo paslaugų teikimas ir kapinių priežiūros organizavimas:</t>
  </si>
  <si>
    <t>Įsigyta suoliukų, vnt.</t>
  </si>
  <si>
    <t>Prižiūrima gertuvių Poilsio parke, vnt.</t>
  </si>
  <si>
    <t xml:space="preserve">Palaidota mirusiųjų, skaičius </t>
  </si>
  <si>
    <t>BĮ „Klaipėdos paplūdimiai“ veiklos organizavimas</t>
  </si>
  <si>
    <t>SB(SPL)</t>
  </si>
  <si>
    <t xml:space="preserve">Savivaldybės biudžetas, iš jo: </t>
  </si>
  <si>
    <r>
      <t xml:space="preserve">Pajamų įmokų už patalpų nuomą likutis </t>
    </r>
    <r>
      <rPr>
        <b/>
        <sz val="10"/>
        <rFont val="Times New Roman"/>
        <family val="1"/>
        <charset val="186"/>
      </rPr>
      <t>SB(SPL)</t>
    </r>
  </si>
  <si>
    <r>
      <t xml:space="preserve">Vietinių rinkliavų lėšų likutis </t>
    </r>
    <r>
      <rPr>
        <b/>
        <sz val="10"/>
        <rFont val="Times New Roman"/>
        <family val="1"/>
        <charset val="186"/>
      </rPr>
      <t>SB(VRL)</t>
    </r>
  </si>
  <si>
    <r>
      <t xml:space="preserve">Valstybės biudžeto specialiosios tikslinės dotacijos lėšos </t>
    </r>
    <r>
      <rPr>
        <b/>
        <sz val="10"/>
        <rFont val="Times New Roman"/>
        <family val="1"/>
        <charset val="186"/>
      </rPr>
      <t>SB(VB)</t>
    </r>
  </si>
  <si>
    <r>
      <t xml:space="preserve">Žemės pardavimų likučio lėšos </t>
    </r>
    <r>
      <rPr>
        <b/>
        <sz val="10"/>
        <rFont val="Times New Roman"/>
        <family val="1"/>
        <charset val="186"/>
      </rPr>
      <t>SB(ŽPL)</t>
    </r>
  </si>
  <si>
    <t>Miesto aikščių, skverų ir kitų bendro naudojimo teritorijų atnaujinimas ir priežiūra:</t>
  </si>
  <si>
    <t>Parengtas techninis projektas, vnt.</t>
  </si>
  <si>
    <t>P2.4.2.2</t>
  </si>
  <si>
    <t>P2.4.2.3</t>
  </si>
  <si>
    <t>Pakabinta papuošimo elementų, vnt.</t>
  </si>
  <si>
    <t xml:space="preserve">Daugiabučių gyvenamųjų namų kvartalų priežiūros vykdymas: </t>
  </si>
  <si>
    <t>Gatvių ir viešųjų erdvių apšvietimo organizavimo funkcijos įgyvendinimas</t>
  </si>
  <si>
    <t>Suženklinta automobilių stovėjimo aikštelių (prie kapinių), vnt.</t>
  </si>
  <si>
    <t>Atstatyta vandens kolonėlių Joniškės ir Lėbartų kapinėse, vnt.</t>
  </si>
  <si>
    <t>I, P2.4.2.4</t>
  </si>
  <si>
    <t>tūkst. Eur</t>
  </si>
  <si>
    <t xml:space="preserve">Įsigyta gėlinių, vnt. </t>
  </si>
  <si>
    <t xml:space="preserve">Prižiūrima kapinių  (įskaitant senąsias kapinaites), vnt. </t>
  </si>
  <si>
    <t xml:space="preserve"> TIKSLŲ, UŽDAVINIŲ, PRIEMONIŲ, PRIEMONIŲ IŠLAIDŲ IR PRODUKTO KRITERIJŲ DETALI SUVESTINĖ</t>
  </si>
  <si>
    <r>
      <t>Gėlynų atnaujinimas ir įrengimas</t>
    </r>
    <r>
      <rPr>
        <i/>
        <sz val="10"/>
        <rFont val="Times New Roman"/>
        <family val="1"/>
        <charset val="186"/>
      </rPr>
      <t xml:space="preserve"> </t>
    </r>
  </si>
  <si>
    <t>P2.3.2.5</t>
  </si>
  <si>
    <t>2019-ieji metai</t>
  </si>
  <si>
    <t>Vingio mikrorajono aikštės atnaujinimas</t>
  </si>
  <si>
    <t>Pėsčiųjų tako tarp Gedminų g. ir Taikos pr. (nuo Nr. 109) atnaujinimas (Debreceno mikrorajonas)</t>
  </si>
  <si>
    <t>500</t>
  </si>
  <si>
    <t>Mėlynosios vėliavos programos koordinavimo paslaugų įsigijimas</t>
  </si>
  <si>
    <t>Beglobių gyvūnų gerovės ir apsaugos priemonių įgyvendinimas (gyvūnų gaudymas, surinkimas, sterilizacija, karantinavimas, eutanazija ir kt.)</t>
  </si>
  <si>
    <t>Atlikta aikštės atnaujinimo darbų. Užbaigtumas, proc.</t>
  </si>
  <si>
    <t>Atlikta aikštės sutvarkymo darbų. Užbaigtumas, proc.</t>
  </si>
  <si>
    <t>Prižiūrima konteinerinių tualetų, vnt.</t>
  </si>
  <si>
    <t>Nuolatinių darbuotojų skaičius</t>
  </si>
  <si>
    <t>Sezoninių darbuotojų skaičius</t>
  </si>
  <si>
    <t>Eksploatuojama kamerų, vnt.</t>
  </si>
  <si>
    <t xml:space="preserve">Atlikta aikštės sutvarkymo darbų. Užbaigtumas, proc. </t>
  </si>
  <si>
    <t xml:space="preserve">Atlikta krantinių ir prieigų sutvarkymo darbų. Užbaigtumas, proc. </t>
  </si>
  <si>
    <t xml:space="preserve">Atlikta pėsčiųjų tako sutvarkymo darbų. Užbaigtumas, proc. </t>
  </si>
  <si>
    <t xml:space="preserve">Išvežta mirusiųjų iš įvykio vietos,  skaičius </t>
  </si>
  <si>
    <t xml:space="preserve">Mirusiųjų palaikų laikinas laikymas (saugojimas), skaičius </t>
  </si>
  <si>
    <t xml:space="preserve">47,4 ha Medelyno gyvenamojo rajono infrastruktūros išvystymas. I etapas
</t>
  </si>
  <si>
    <t>Skvero Bokštų gatvėje sutvarkymas</t>
  </si>
  <si>
    <t>90</t>
  </si>
  <si>
    <t>Aikštės prie Santuokų rūmų atnaujinimas</t>
  </si>
  <si>
    <t>Atlikta fontano "Laivelis" Meridiano skvere atnaujinimo darbų. Užbaigtumas, proc.</t>
  </si>
  <si>
    <r>
      <t xml:space="preserve">Klaipėdos valstybinio jūrų uosto direkcijos lėšos </t>
    </r>
    <r>
      <rPr>
        <b/>
        <sz val="10"/>
        <rFont val="Times New Roman"/>
        <family val="1"/>
        <charset val="186"/>
      </rPr>
      <t>KVJUD</t>
    </r>
  </si>
  <si>
    <t>K. Donelaičio aikštės sutvarkymas</t>
  </si>
  <si>
    <t>Skvero tarp Puodžių g. ir Bokštų g., skirto Vydūno paminklui įrengti, sutvarkymas</t>
  </si>
  <si>
    <t>Užtikrinti švarą ir tvarką daugiabučių gyvenamųjų namų kvartaluose, skatinti gyventojus renovuoti, prižiūrėti ir saugoti savo turtą</t>
  </si>
  <si>
    <t>I, P3.2.1.7</t>
  </si>
  <si>
    <t>Prižiūrima stacionarių tualetų, vnt.</t>
  </si>
  <si>
    <t>Želdinių tvarkymas;</t>
  </si>
  <si>
    <t xml:space="preserve">Daugiabučių namų savininkų bendrijų (DNSB) pirmininkų mokymų organizavimas </t>
  </si>
  <si>
    <t xml:space="preserve">Paimta, sugauta gyvūnų, vnt. </t>
  </si>
  <si>
    <t>Atlikta beglobių kačių sterilizacijų, vnt.</t>
  </si>
  <si>
    <t>Klaipėdos miesto integruotos teritorijos vystymo programos projektų įgyvendinimas:</t>
  </si>
  <si>
    <t>Prižiūrima informacinės sistemos objektų (nuorodų, stendų), vnt.</t>
  </si>
  <si>
    <t>Remontuota suoliukų, vnt.</t>
  </si>
  <si>
    <t>Remontuota šiukšliadėžių, vnt.</t>
  </si>
  <si>
    <t>Įgyvendintas projektas, vnt.</t>
  </si>
  <si>
    <t>Atlikta aikštės rekonstravimo darbų. Užbaigtumas, proc.</t>
  </si>
  <si>
    <t>Atlikta skvero rekonstravimo darbų. Užbaigtumas, proc.</t>
  </si>
  <si>
    <t>Atlikta tako rekonstravimo darbų. Užbaigtumas, proc.</t>
  </si>
  <si>
    <t>Organizuota mokymų, vnt.</t>
  </si>
  <si>
    <r>
      <t xml:space="preserve">Europos Sąjungos paramos lėšos, kurios įtrauktos į Savivaldybės biudžetą </t>
    </r>
    <r>
      <rPr>
        <b/>
        <sz val="10"/>
        <rFont val="Times New Roman"/>
        <family val="1"/>
        <charset val="186"/>
      </rPr>
      <t>SB(ES)</t>
    </r>
  </si>
  <si>
    <t>Įrengta apšvietimo infrastruktūros kiemuose, tūkst. m.</t>
  </si>
  <si>
    <t xml:space="preserve">Atlikta viešosios erdvės (9075 m²) sutvarkymo darbų. Užbaigtumas, proc. </t>
  </si>
  <si>
    <t>Projekto „Saugus kaimynas – saugus aš“ įgyvendinimas kartu su Klaipėdos apskrities vyriausiuoju policijos komisariatu;</t>
  </si>
  <si>
    <t>Gaisrų prevencijos projekto „Gyvenkime saugiai“ įgyvendinimas kartu su Klaipėdos apskrities priešgaisrine gelbėjimo valdyba;</t>
  </si>
  <si>
    <t xml:space="preserve">Atlikta aikštės ir jos prieigų (8 284 m2) sutvarkymo darbų. Užbaigtumas, proc.  </t>
  </si>
  <si>
    <t xml:space="preserve">Viešosios erdvės prie buvusio „Vaidilos“ kino teatro konversija </t>
  </si>
  <si>
    <t xml:space="preserve">Atgimimo aikštės sutvarkymas, didinant patrauklumą investicijoms, skatinant lankytojų srautus </t>
  </si>
  <si>
    <t>Kompleksinis tikslinės teritorijos daugiabučių namų kiemų tvarkymas</t>
  </si>
  <si>
    <t>Saugios kaimynystės bendruomenėje projektų įgyvendinimas:</t>
  </si>
  <si>
    <t>2020-ųjų metų lėšų projektas</t>
  </si>
  <si>
    <t>2020-ieji metai</t>
  </si>
  <si>
    <t>Sutvarkyta švietimo įstaigų želdinių, vnt.</t>
  </si>
  <si>
    <t>Viešųjų erdvių (šviesoforų, fontanų, tualetų ir kt.) apšvietimo tinklų ir įrangos eksploatacija</t>
  </si>
  <si>
    <t>10</t>
  </si>
  <si>
    <r>
      <t xml:space="preserve">Kelių priežiūros ir plėtros programos lėšos </t>
    </r>
    <r>
      <rPr>
        <b/>
        <sz val="10"/>
        <rFont val="Times New Roman"/>
        <family val="1"/>
        <charset val="186"/>
      </rPr>
      <t>SB(KPP)</t>
    </r>
  </si>
  <si>
    <t xml:space="preserve">Eksploatuojama informacinė miesto sistema: </t>
  </si>
  <si>
    <t>Įrengta gatvių pavadinimų lentelių ir gatvių krypties nuorodų, vnt.</t>
  </si>
  <si>
    <t>Įsigyta inventoriaus:</t>
  </si>
  <si>
    <t>Atlikta inventoriaus remonto darbų:</t>
  </si>
  <si>
    <t>Įsigyta kalėdinių papuošimų ir eglė:</t>
  </si>
  <si>
    <t>Atlikta vandens maudyklų tyrimų, sk.</t>
  </si>
  <si>
    <t>Suteikta asistento paslauga neįgaliesiems, vnt.</t>
  </si>
  <si>
    <t xml:space="preserve">Prevencinio projekto „Būk pilietiškas, būk saugus“ įgyvendinimas kartu su Klaipėdos apskrities vyriausiuoju policijos komisariatu </t>
  </si>
  <si>
    <t xml:space="preserve">Suremontuota Joniškės kapinių tvora, m </t>
  </si>
  <si>
    <t>Atlikta kapinių skaitmeninimo (inventorizavimas Joniškės, Lėbartų kapinės) sistemos priežiūros darbų. Užbaigtumas, proc.</t>
  </si>
  <si>
    <t>Įrengta vaikų žaidimų aikštelių viešose erdvėse, vnt.</t>
  </si>
  <si>
    <t>Prižiūrima vaikų žaidimų aikštelių viešose erdvėse, vnt.</t>
  </si>
  <si>
    <t xml:space="preserve">Atlikta daugiabučių namų kiemų sutvarkymo darbų. Užbaigtumas, proc. </t>
  </si>
  <si>
    <t>I. Kanto ir S. Daukanto gatvių sankryžoje esančio skvero sutvarkymas</t>
  </si>
  <si>
    <t>Atliktas pastato, esančio Kopų g. 1 (Melnragė), kapitalinis remontas, proc.</t>
  </si>
  <si>
    <t>Įrengtas konteinerinis tualetas prie moterų paplūdimio I-ojoje Melnragėje, Kopų g. 40, vnt.</t>
  </si>
  <si>
    <t>Demontuota antžeminių dalių ir įrengta konteinerinių tualetų su išgriebimo duobėmis buvusių stacionarių tualetų vietose:</t>
  </si>
  <si>
    <t>LRVB</t>
  </si>
  <si>
    <t>1 </t>
  </si>
  <si>
    <t xml:space="preserve">Kapinių priežiūra (valymas, apsauga, administravimas, elektros energijos pirkimas, vandens įrenginių priežiūra, kvartalinių žymeklių įrengimas, kapinių inventorizavimas, kapaviečių ženklų  įrengimas, dėžių smėliui laikyti atnaujinimas) </t>
  </si>
  <si>
    <t>Atlikta teritorijos išvalymo darbų. Užbaigtumas, proc.</t>
  </si>
  <si>
    <r>
      <t xml:space="preserve">Pėsčiųjų tako sutvarkymas palei Taikos pr. nuo Sausio 15-osios iki Kauno g., paverčiant viešąja erdve, pritaikyta gyventojams bei smulkiajam ir vidutiniam verslui </t>
    </r>
    <r>
      <rPr>
        <sz val="10"/>
        <color rgb="FFFF0000"/>
        <rFont val="Times New Roman"/>
        <family val="1"/>
        <charset val="186"/>
      </rPr>
      <t xml:space="preserve"> </t>
    </r>
  </si>
  <si>
    <t>II-osios Melnragės gelbėjimo stotyje esančios kavinės nuoma</t>
  </si>
  <si>
    <t xml:space="preserve">Danės upės krantinių rekonstrukcija ir prieigų (Danės skveras su fontanais) sutvarkymas  </t>
  </si>
  <si>
    <t>Rekonstruota, nutiesta lietaus nuotekų tinklų, m</t>
  </si>
  <si>
    <t>Klaipėdos miesto paviršinių nuotekų tinklų įrengimas, remontas ir rekonstrukcija</t>
  </si>
  <si>
    <t>Teritorijos Pempininkų tako gale (ties Debreceno g.18) sutvarkymas</t>
  </si>
  <si>
    <t>Atlikta tako atnaujinimo darbų. Užbaigtumas, proc.</t>
  </si>
  <si>
    <t>Smiltynės g. 14A (prie moterų paplūdimio);</t>
  </si>
  <si>
    <t>Smiltynės g. 33 (Naujoji perkėla);</t>
  </si>
  <si>
    <t>Smiltynės g. 31 (Naujoji perkėla);</t>
  </si>
  <si>
    <t>Smiltynės g. 30 (Naujoji perkėla);</t>
  </si>
  <si>
    <t>Smiltynės g. 14C (kopose už gelbėjimo stoties);</t>
  </si>
  <si>
    <r>
      <t xml:space="preserve">Klaipėdos miesto paplūdimių sutvarkymo priemonių </t>
    </r>
    <r>
      <rPr>
        <b/>
        <sz val="10"/>
        <rFont val="Times New Roman"/>
        <family val="1"/>
        <charset val="186"/>
      </rPr>
      <t>2016–2019</t>
    </r>
    <r>
      <rPr>
        <sz val="10"/>
        <rFont val="Times New Roman"/>
        <family val="1"/>
        <charset val="186"/>
      </rPr>
      <t xml:space="preserve"> metų plano įgyvendinimas</t>
    </r>
  </si>
  <si>
    <t>Papuošta kalėdinė eglė Atgimimo aikštėje, kartai</t>
  </si>
  <si>
    <t>Pasirasirašyta sutartis dėl dalyvavimo Mėlynosios vėliavos programoje I-osios Smiltynės ir II-osios Melnragės paplūdimiuose, vnt.</t>
  </si>
  <si>
    <t>Savivaldybei priskirtų valyti ir prižiūrėti teritorijų plotas, kv. km</t>
  </si>
  <si>
    <t>Suorganizuota aplinkosauginių renginių paplūdimiuose, vnt.</t>
  </si>
  <si>
    <t xml:space="preserve">Buvusios AB „Klaipėdos energija“ teritorijos dalies  konversija, sudarant sąlygas vystyti komercines, rekreacines veiklas </t>
  </si>
  <si>
    <t>Daugiabučio Vingio g. 35 modernizavimo techninio darbo projekto parengimas</t>
  </si>
  <si>
    <t>Tvarkoma gėlynų ploto, tūkst. m²</t>
  </si>
  <si>
    <t xml:space="preserve">Turgaus aikštės su prieigomis sutvarkymas, pritaikant verslo,  bendruomenės poreikiams </t>
  </si>
  <si>
    <t>Vykdyta statybos techninė priežiūra ir administravimas, vnt.</t>
  </si>
  <si>
    <t>2021-ųjų metų lėšų projektas</t>
  </si>
  <si>
    <t>2021-ieji metai</t>
  </si>
  <si>
    <t>100</t>
  </si>
  <si>
    <t>Viešųjų tualetų paslaugų teikimas Melnragės paplūdimyje ir Klaipėdos poilsio parke</t>
  </si>
  <si>
    <t>Įrengta ir atnaujinta automobilių stovėjimo vietų, vnt.</t>
  </si>
  <si>
    <t>2019-ųjų metų asignavimų planas</t>
  </si>
  <si>
    <t>Įsigyta želdinių apsauginių tvorelių, m</t>
  </si>
  <si>
    <t>Autonominių belaidžio (Wi-Fi) ryšio stotelių priežiūra, vnt.</t>
  </si>
  <si>
    <t xml:space="preserve">Privažiuojamojo kelio ties Baltijos pr. 109 lietaus nuotekų tinklų, Klaipėdoje, statyba
</t>
  </si>
  <si>
    <t>Nutiesta lietaus nuotekų tinklų, m</t>
  </si>
  <si>
    <t>60</t>
  </si>
  <si>
    <t>P2.4.1.2.</t>
  </si>
  <si>
    <t xml:space="preserve">Laivų nuleidimo prieplaukos ir saugojimo aikštelės sklype šalia Liepų g. tilto įrengimas </t>
  </si>
  <si>
    <t>Įrengta laivų nuleidimo prieplauka, vnt.</t>
  </si>
  <si>
    <t>Klaipėdos miesto Skulptūrų parko (senųjų miesto kapinių) sutvarkymas</t>
  </si>
  <si>
    <t>Atlikta parko sutvarkymo darbų. Užbaigtumas proc.</t>
  </si>
  <si>
    <t xml:space="preserve">Parengtas meninių objektų su funkcija, pritaikyta vaikų žaidimams, projektų įgyvendinimo konkursas, vnt. </t>
  </si>
  <si>
    <t xml:space="preserve">Danės upės slėnio teritorijos  pritaikymas visuomenės ir rekreaciniams poreikiams </t>
  </si>
  <si>
    <t>Parengtas naujų gertuvių įrengimo prjektas, vnt.</t>
  </si>
  <si>
    <t>Įrengta gertuvių, vnt</t>
  </si>
  <si>
    <t>30</t>
  </si>
  <si>
    <t>Įsigyta šachmatų figūrų, vnt.</t>
  </si>
  <si>
    <t>Įsigyta šunų ekskrementų šiukšliadėžių, vnt.</t>
  </si>
  <si>
    <t>20</t>
  </si>
  <si>
    <t>Įsigyta šviečiančių kalėdinių elementų apšvietimo atramų, vnt.</t>
  </si>
  <si>
    <t>Įsigyta šviesos elementų (LED girliandų) fasadams ir medžiams puošti, vnt.</t>
  </si>
  <si>
    <t>Atlikti šlaitų stabilizavimo darbai Šiaurės pr. Užbaigtumas, proc.</t>
  </si>
  <si>
    <t>660</t>
  </si>
  <si>
    <t>Sporto aikštelės (krepšinio/lauko teniso) įrengimas Smiltynės paplūdimyje. Užbaigtumas proc.</t>
  </si>
  <si>
    <t>Įrengta buitinių nuotekų valymo sistema. Užbaigtumas proc.</t>
  </si>
  <si>
    <t>Smiltynėje pagrindiniame take;</t>
  </si>
  <si>
    <t>Praėjime take nuo dviračių tako iki Debreceno g. 52 namo;</t>
  </si>
  <si>
    <t>Aukštosios g. ruože nuo Daržų g. iki Turgaus a.;</t>
  </si>
  <si>
    <t>Take nuo Kretingos g. iki Geležinkelio g. 2A;</t>
  </si>
  <si>
    <t>Praėjime nuo Taikos pr. 8 iki Sausio 15-osios 2A ;</t>
  </si>
  <si>
    <t>Atlikta įrengimo darbų. Užbaigtumas, proc.</t>
  </si>
  <si>
    <t xml:space="preserve">2019 m. </t>
  </si>
  <si>
    <t>Oto g.;</t>
  </si>
  <si>
    <t>Suremontuota takų Joniškės ir Lėbartų kapinėse, tūkst. kv. m</t>
  </si>
  <si>
    <t>Įrengta lietaus nuotekų sistema Joniškės kapinėse. Užbaigtumas, proc.</t>
  </si>
  <si>
    <t>Suremontuotas viešasis tualetas Lėbartų kapinėse. Užbaigtumas, proc.</t>
  </si>
  <si>
    <t>Valdų, kuriose tvarkomi želdiniai, skaičius</t>
  </si>
  <si>
    <t>Techninio darbo projekto koregavimas, vnt.</t>
  </si>
  <si>
    <t>Projekto administravimas, vnt.</t>
  </si>
  <si>
    <t>Pašalinta netinkamų naudoti įrenginių, vnt.</t>
  </si>
  <si>
    <t>Parengta projektų, vnt.</t>
  </si>
  <si>
    <t>Atnaujinta (pagerinta) sporto aikštelių daugiabučių namų kiemuose ar viešosiose miesto erdvėse, vnt.</t>
  </si>
  <si>
    <t>Oro linijų keitimas į kabelines Pievų Tako g.;</t>
  </si>
  <si>
    <t>Parengta techninių projektų, vnt.</t>
  </si>
  <si>
    <t>Projekto „Tu esi svarbus“ įgyvendinimas kartu su Klaipėdos apskrities vyriausiuoju policijos komisariatu</t>
  </si>
  <si>
    <t>Apšvietimo projektavimas ir įrengimas</t>
  </si>
  <si>
    <t>Daugiabučių namų kiemų infrastruktūros gerinimo priemonių plano įgyvendinimas</t>
  </si>
  <si>
    <t>Daukanto g. 13a ir Pievų Tako g. 8 -3</t>
  </si>
  <si>
    <t xml:space="preserve">2020-2021 m. </t>
  </si>
  <si>
    <t>SB(VB)</t>
  </si>
  <si>
    <t>SB(ES)</t>
  </si>
  <si>
    <t>Šlaitų stabilizavimo darbų Šiaurės prospekte atlikimas</t>
  </si>
  <si>
    <t>Interneto prieigų viešosiose vietose belaidžio ryšio (Wi-Fi) paslaugos teikimas</t>
  </si>
  <si>
    <t xml:space="preserve">Suteikta  belaidžio ryšio (Wi-Fi) paslauga Kruizinių laivų terminale ir Teatro aikštėje, vnt. </t>
  </si>
  <si>
    <t>Retransliuojamo vaizdo stebėjimo kamerų viešose vietose eksploatacija</t>
  </si>
  <si>
    <r>
      <t>Vaikų žaidimo aikštelių įrengimo ir atnaujinimo programos įgyvendinimas</t>
    </r>
    <r>
      <rPr>
        <sz val="10"/>
        <color rgb="FFFF0000"/>
        <rFont val="Times New Roman"/>
        <family val="1"/>
        <charset val="186"/>
      </rPr>
      <t xml:space="preserve"> </t>
    </r>
  </si>
  <si>
    <t xml:space="preserve">Prevencinio projekto„Saugus eismas – saugus Tu“ įgyvendinimas kartu su Klaipėdos apskrities vyriausiuoju policijos komisariatu </t>
  </si>
  <si>
    <t xml:space="preserve">Prevencinio projekto „Saugi Klaipėda“ įgyvendinimas kartu su Klaipėdos apskrities vyriausiuoju policijos komisariatu </t>
  </si>
  <si>
    <t>Įgyvendintas priemonių 2019–2021 metų planas. Užbaigtumas, proc.</t>
  </si>
  <si>
    <t xml:space="preserve">Prižiūrima tūrinių ir kitų gėlinių, vnt. </t>
  </si>
  <si>
    <t>45</t>
  </si>
  <si>
    <t>Viešųjų erdvių, gatvių ir kiemų apšvietimo įrengimas:</t>
  </si>
  <si>
    <t>P6</t>
  </si>
  <si>
    <r>
      <t xml:space="preserve">P2.4.2.2, </t>
    </r>
    <r>
      <rPr>
        <b/>
        <sz val="8"/>
        <rFont val="Times New Roman"/>
        <family val="1"/>
        <charset val="186"/>
      </rPr>
      <t>P6</t>
    </r>
  </si>
  <si>
    <t>Automobilių stovėjimo aikštelių projektavimas, įrengimas ir atnaujinimas</t>
  </si>
  <si>
    <r>
      <t xml:space="preserve">P2.4.2.5, </t>
    </r>
    <r>
      <rPr>
        <b/>
        <sz val="8"/>
        <rFont val="Times New Roman"/>
        <family val="1"/>
        <charset val="186"/>
      </rPr>
      <t>P6</t>
    </r>
  </si>
  <si>
    <t>(rangos darbų pradžia 2022 m.)</t>
  </si>
  <si>
    <t xml:space="preserve">2019–2021 M. KLAIPĖDOS MIESTO SAVIVALDYBĖS </t>
  </si>
  <si>
    <t>priedas</t>
  </si>
  <si>
    <t xml:space="preserve">Klaipėdos miesto savivaldybės miesto infrastruktūros objektų </t>
  </si>
  <si>
    <t xml:space="preserve">priežiūros ir modernizavimo programos (Nr. 07) aprašymo   </t>
  </si>
  <si>
    <t>Įrengta vaikų žaidimų aikštelių (Pempininkų ir Debreceno aikščių prieigose), vnt.</t>
  </si>
  <si>
    <t>Smiltynės g. 14B (prie bendro paplūdimio )</t>
  </si>
  <si>
    <t>Nuolatinių arbuotojų skaičius</t>
  </si>
  <si>
    <t>Sudarytas locmano žemėlapis vnt.</t>
  </si>
  <si>
    <t>Parengta galimybių studija, vnt.</t>
  </si>
  <si>
    <t>Akmenos-Danės upės vidaus vandens kelio valdymas:</t>
  </si>
  <si>
    <t>Įsigyta ir prižiūrėta paplūdimių inventoriaus (mobilių gelbėjimo stočių, gelbėjimosi lentų,  paplūdimių stendų, naro kostiumų, keturratis motociklas, radio bangomis valdomų gelbėjimo plaustų),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</si>
</sst>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1" x14ac:knownFonts="1">
    <font>
      <sz val="10"/>
      <name val="Arial"/>
      <charset val="186"/>
    </font>
    <font>
      <sz val="8"/>
      <name val="Arial"/>
      <family val="2"/>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10"/>
      <name val="Arial"/>
      <family val="2"/>
      <charset val="186"/>
    </font>
    <font>
      <b/>
      <sz val="8"/>
      <name val="Times New Roman"/>
      <family val="1"/>
      <charset val="186"/>
    </font>
    <font>
      <sz val="9"/>
      <name val="Times New Roman"/>
      <family val="1"/>
      <charset val="186"/>
    </font>
    <font>
      <sz val="9"/>
      <color indexed="81"/>
      <name val="Tahoma"/>
      <family val="2"/>
      <charset val="186"/>
    </font>
    <font>
      <sz val="10"/>
      <name val="Times New Roman"/>
      <family val="1"/>
    </font>
    <font>
      <b/>
      <sz val="9"/>
      <name val="Times New Roman"/>
      <family val="1"/>
      <charset val="186"/>
    </font>
    <font>
      <b/>
      <sz val="10"/>
      <name val="Times New Roman"/>
      <family val="1"/>
      <charset val="204"/>
    </font>
    <font>
      <sz val="10"/>
      <name val="Times New Roman"/>
      <family val="1"/>
      <charset val="204"/>
    </font>
    <font>
      <b/>
      <sz val="10"/>
      <name val="Times New Roman"/>
      <family val="1"/>
    </font>
    <font>
      <sz val="10"/>
      <color rgb="FFFF0000"/>
      <name val="Times New Roman"/>
      <family val="1"/>
      <charset val="186"/>
    </font>
    <font>
      <sz val="7"/>
      <name val="Times New Roman"/>
      <family val="1"/>
      <charset val="186"/>
    </font>
    <font>
      <b/>
      <sz val="9"/>
      <color indexed="81"/>
      <name val="Tahoma"/>
      <family val="2"/>
      <charset val="186"/>
    </font>
    <font>
      <b/>
      <sz val="10"/>
      <name val="Arial"/>
      <family val="2"/>
      <charset val="186"/>
    </font>
    <font>
      <b/>
      <sz val="9"/>
      <name val="Times New Roman"/>
      <family val="1"/>
    </font>
    <font>
      <i/>
      <sz val="10"/>
      <name val="Times New Roman"/>
      <family val="1"/>
      <charset val="186"/>
    </font>
    <font>
      <b/>
      <sz val="9"/>
      <name val="Arial"/>
      <family val="2"/>
      <charset val="186"/>
    </font>
    <font>
      <u/>
      <sz val="10"/>
      <name val="Times New Roman"/>
      <family val="1"/>
      <charset val="186"/>
    </font>
    <font>
      <b/>
      <sz val="10"/>
      <name val="Cambria"/>
      <family val="1"/>
      <charset val="186"/>
    </font>
    <font>
      <sz val="10"/>
      <name val="Cambria"/>
      <family val="1"/>
      <charset val="186"/>
    </font>
    <font>
      <b/>
      <i/>
      <sz val="10"/>
      <name val="Times New Roman"/>
      <family val="1"/>
      <charset val="186"/>
    </font>
    <font>
      <i/>
      <sz val="10"/>
      <name val="Arial"/>
      <family val="2"/>
      <charset val="186"/>
    </font>
    <font>
      <sz val="10"/>
      <color rgb="FF00B050"/>
      <name val="Times New Roman"/>
      <family val="1"/>
      <charset val="186"/>
    </font>
    <font>
      <b/>
      <sz val="10"/>
      <color rgb="FF00B050"/>
      <name val="Times New Roman"/>
      <family val="1"/>
      <charset val="186"/>
    </font>
    <font>
      <sz val="10"/>
      <color theme="3"/>
      <name val="Times New Roman"/>
      <family val="1"/>
      <charset val="186"/>
    </font>
  </fonts>
  <fills count="13">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
      <patternFill patternType="solid">
        <fgColor rgb="FFCCFFCC"/>
        <bgColor indexed="64"/>
      </patternFill>
    </fill>
    <fill>
      <patternFill patternType="solid">
        <fgColor theme="3" tint="0.79998168889431442"/>
        <bgColor indexed="64"/>
      </patternFill>
    </fill>
    <fill>
      <patternFill patternType="solid">
        <fgColor rgb="FFC5D9F1"/>
        <bgColor indexed="64"/>
      </patternFill>
    </fill>
    <fill>
      <patternFill patternType="solid">
        <fgColor rgb="FFFFFFFF"/>
        <bgColor indexed="64"/>
      </patternFill>
    </fill>
  </fills>
  <borders count="99">
    <border>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top style="medium">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7" fillId="0" borderId="0"/>
    <xf numFmtId="0" fontId="3" fillId="2" borderId="1" applyBorder="0">
      <alignment horizontal="left" vertical="top" wrapText="1"/>
    </xf>
  </cellStyleXfs>
  <cellXfs count="846">
    <xf numFmtId="0" fontId="0" fillId="0" borderId="0" xfId="0"/>
    <xf numFmtId="0" fontId="3" fillId="0" borderId="0" xfId="0" applyFont="1" applyAlignment="1">
      <alignment horizontal="left" vertical="top"/>
    </xf>
    <xf numFmtId="0" fontId="3" fillId="0" borderId="0" xfId="0" applyFont="1" applyFill="1" applyBorder="1" applyAlignment="1">
      <alignment horizontal="center" vertical="top"/>
    </xf>
    <xf numFmtId="0" fontId="3" fillId="0" borderId="0" xfId="0" applyFont="1" applyBorder="1" applyAlignment="1">
      <alignment vertical="top"/>
    </xf>
    <xf numFmtId="0" fontId="3" fillId="0" borderId="3" xfId="0" applyFont="1" applyBorder="1" applyAlignment="1">
      <alignment horizontal="center" vertical="center" textRotation="90"/>
    </xf>
    <xf numFmtId="0" fontId="3" fillId="0" borderId="0" xfId="0" applyFont="1" applyAlignment="1">
      <alignment vertical="top"/>
    </xf>
    <xf numFmtId="49" fontId="5" fillId="3" borderId="4" xfId="0" applyNumberFormat="1" applyFont="1" applyFill="1" applyBorder="1" applyAlignment="1">
      <alignment horizontal="center" vertical="top"/>
    </xf>
    <xf numFmtId="0" fontId="3" fillId="0" borderId="5" xfId="0" applyFont="1" applyFill="1" applyBorder="1" applyAlignment="1">
      <alignment horizontal="center" vertical="top" wrapText="1"/>
    </xf>
    <xf numFmtId="0" fontId="3" fillId="0" borderId="0" xfId="0" applyFont="1" applyFill="1" applyBorder="1" applyAlignment="1">
      <alignment vertical="top"/>
    </xf>
    <xf numFmtId="0" fontId="3" fillId="0" borderId="8" xfId="0" applyFont="1" applyFill="1" applyBorder="1" applyAlignment="1">
      <alignment horizontal="center" vertical="top" wrapText="1"/>
    </xf>
    <xf numFmtId="0" fontId="3" fillId="0" borderId="0" xfId="0" applyFont="1" applyFill="1" applyAlignment="1">
      <alignment vertical="top"/>
    </xf>
    <xf numFmtId="0" fontId="3" fillId="2" borderId="0" xfId="0" applyFont="1" applyFill="1" applyAlignment="1">
      <alignment vertical="top"/>
    </xf>
    <xf numFmtId="0" fontId="7" fillId="0" borderId="0" xfId="0" applyFont="1"/>
    <xf numFmtId="0" fontId="3" fillId="0" borderId="0" xfId="0" applyFont="1" applyAlignment="1">
      <alignment vertical="center"/>
    </xf>
    <xf numFmtId="0" fontId="5" fillId="0" borderId="0" xfId="0" applyFont="1" applyAlignment="1">
      <alignment horizontal="left" vertical="top"/>
    </xf>
    <xf numFmtId="165" fontId="3" fillId="0" borderId="0" xfId="0" applyNumberFormat="1" applyFont="1" applyAlignment="1">
      <alignment vertical="top"/>
    </xf>
    <xf numFmtId="165" fontId="3" fillId="0" borderId="0" xfId="0" applyNumberFormat="1" applyFont="1" applyAlignment="1">
      <alignment horizontal="left" vertical="top"/>
    </xf>
    <xf numFmtId="0" fontId="3" fillId="0" borderId="26" xfId="0" applyFont="1" applyFill="1" applyBorder="1" applyAlignment="1">
      <alignment vertical="top" wrapText="1"/>
    </xf>
    <xf numFmtId="0" fontId="3" fillId="0" borderId="0" xfId="0" applyNumberFormat="1" applyFont="1" applyFill="1" applyBorder="1" applyAlignment="1">
      <alignment vertical="top" wrapText="1"/>
    </xf>
    <xf numFmtId="164" fontId="3" fillId="0" borderId="0" xfId="0" applyNumberFormat="1" applyFont="1" applyAlignment="1">
      <alignment vertical="top"/>
    </xf>
    <xf numFmtId="0" fontId="3" fillId="0" borderId="0" xfId="0" applyFont="1" applyAlignment="1">
      <alignment horizontal="center" vertical="top"/>
    </xf>
    <xf numFmtId="49" fontId="5" fillId="4" borderId="51" xfId="0" applyNumberFormat="1" applyFont="1" applyFill="1" applyBorder="1" applyAlignment="1">
      <alignment horizontal="center" vertical="top"/>
    </xf>
    <xf numFmtId="0" fontId="3" fillId="0" borderId="19" xfId="0" applyFont="1" applyFill="1" applyBorder="1" applyAlignment="1">
      <alignment horizontal="center" vertical="top" wrapText="1"/>
    </xf>
    <xf numFmtId="0" fontId="3" fillId="6" borderId="8" xfId="0" applyFont="1" applyFill="1" applyBorder="1" applyAlignment="1">
      <alignment horizontal="center" vertical="top"/>
    </xf>
    <xf numFmtId="49" fontId="5" fillId="10" borderId="12" xfId="0" applyNumberFormat="1" applyFont="1" applyFill="1" applyBorder="1" applyAlignment="1">
      <alignment horizontal="center" vertical="top" wrapText="1"/>
    </xf>
    <xf numFmtId="49" fontId="5" fillId="10" borderId="35" xfId="0" applyNumberFormat="1" applyFont="1" applyFill="1" applyBorder="1" applyAlignment="1">
      <alignment horizontal="center" vertical="top"/>
    </xf>
    <xf numFmtId="49" fontId="5" fillId="10" borderId="30" xfId="0" applyNumberFormat="1" applyFont="1" applyFill="1" applyBorder="1" applyAlignment="1">
      <alignment horizontal="center" vertical="top"/>
    </xf>
    <xf numFmtId="49" fontId="5" fillId="10" borderId="51" xfId="0" applyNumberFormat="1" applyFont="1" applyFill="1" applyBorder="1" applyAlignment="1">
      <alignment horizontal="center" vertical="top"/>
    </xf>
    <xf numFmtId="49" fontId="5" fillId="10" borderId="55" xfId="0" applyNumberFormat="1" applyFont="1" applyFill="1" applyBorder="1" applyAlignment="1">
      <alignment horizontal="center" vertical="top"/>
    </xf>
    <xf numFmtId="49" fontId="5" fillId="10" borderId="7" xfId="0" applyNumberFormat="1" applyFont="1" applyFill="1" applyBorder="1" applyAlignment="1">
      <alignment horizontal="center" vertical="top" wrapText="1"/>
    </xf>
    <xf numFmtId="49" fontId="3" fillId="6" borderId="13" xfId="0" applyNumberFormat="1" applyFont="1" applyFill="1" applyBorder="1" applyAlignment="1">
      <alignment horizontal="center" vertical="top" wrapText="1"/>
    </xf>
    <xf numFmtId="49" fontId="5" fillId="6" borderId="54" xfId="0" applyNumberFormat="1" applyFont="1" applyFill="1" applyBorder="1" applyAlignment="1">
      <alignment horizontal="center" vertical="top"/>
    </xf>
    <xf numFmtId="3" fontId="3" fillId="6" borderId="17" xfId="0" applyNumberFormat="1" applyFont="1" applyFill="1" applyBorder="1" applyAlignment="1">
      <alignment horizontal="center" vertical="top" wrapText="1"/>
    </xf>
    <xf numFmtId="0" fontId="5" fillId="8" borderId="30" xfId="0" applyFont="1" applyFill="1" applyBorder="1" applyAlignment="1">
      <alignment horizontal="center" vertical="top"/>
    </xf>
    <xf numFmtId="0" fontId="3" fillId="0" borderId="8" xfId="0" applyFont="1" applyBorder="1" applyAlignment="1">
      <alignment horizontal="center" vertical="top"/>
    </xf>
    <xf numFmtId="49" fontId="5" fillId="10" borderId="12" xfId="0" applyNumberFormat="1" applyFont="1" applyFill="1" applyBorder="1" applyAlignment="1">
      <alignment horizontal="center" vertical="top"/>
    </xf>
    <xf numFmtId="49" fontId="5" fillId="3" borderId="2" xfId="0" applyNumberFormat="1" applyFont="1" applyFill="1" applyBorder="1" applyAlignment="1">
      <alignment horizontal="center" vertical="top"/>
    </xf>
    <xf numFmtId="3" fontId="3" fillId="6" borderId="21" xfId="0" applyNumberFormat="1" applyFont="1" applyFill="1" applyBorder="1" applyAlignment="1">
      <alignment horizontal="center" vertical="top" wrapText="1"/>
    </xf>
    <xf numFmtId="3" fontId="3" fillId="6" borderId="23" xfId="0" applyNumberFormat="1" applyFont="1" applyFill="1" applyBorder="1" applyAlignment="1">
      <alignment horizontal="center" vertical="top" wrapText="1"/>
    </xf>
    <xf numFmtId="3" fontId="3" fillId="0" borderId="0" xfId="0" applyNumberFormat="1" applyFont="1" applyAlignment="1">
      <alignment horizontal="center" vertical="top"/>
    </xf>
    <xf numFmtId="0" fontId="3" fillId="6" borderId="71" xfId="0" applyFont="1" applyFill="1" applyBorder="1" applyAlignment="1">
      <alignment vertical="top" wrapText="1"/>
    </xf>
    <xf numFmtId="0" fontId="3" fillId="0" borderId="83" xfId="0" applyFont="1" applyFill="1" applyBorder="1" applyAlignment="1">
      <alignment vertical="top" wrapText="1"/>
    </xf>
    <xf numFmtId="3" fontId="3" fillId="0" borderId="0" xfId="0" applyNumberFormat="1" applyFont="1" applyAlignment="1">
      <alignment vertical="top"/>
    </xf>
    <xf numFmtId="3" fontId="3" fillId="0" borderId="0" xfId="0" applyNumberFormat="1" applyFont="1" applyBorder="1" applyAlignment="1">
      <alignment vertical="top"/>
    </xf>
    <xf numFmtId="3" fontId="15" fillId="8" borderId="30" xfId="0" applyNumberFormat="1" applyFont="1" applyFill="1" applyBorder="1" applyAlignment="1">
      <alignment horizontal="right" vertical="top"/>
    </xf>
    <xf numFmtId="0" fontId="5" fillId="6" borderId="15"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5" xfId="0" applyFont="1" applyFill="1" applyBorder="1" applyAlignment="1">
      <alignment horizontal="center" vertical="top"/>
    </xf>
    <xf numFmtId="0" fontId="3" fillId="6" borderId="19" xfId="0" applyFont="1" applyFill="1" applyBorder="1" applyAlignment="1">
      <alignment horizontal="center" vertical="top"/>
    </xf>
    <xf numFmtId="49" fontId="5" fillId="9" borderId="21" xfId="0" applyNumberFormat="1" applyFont="1" applyFill="1" applyBorder="1" applyAlignment="1">
      <alignment horizontal="center" vertical="top"/>
    </xf>
    <xf numFmtId="3" fontId="7" fillId="0" borderId="0" xfId="0" applyNumberFormat="1" applyFont="1" applyFill="1" applyAlignment="1">
      <alignment horizontal="left" vertical="top"/>
    </xf>
    <xf numFmtId="3" fontId="3" fillId="0" borderId="28" xfId="0" applyNumberFormat="1" applyFont="1" applyFill="1" applyBorder="1" applyAlignment="1">
      <alignment horizontal="center" vertical="top"/>
    </xf>
    <xf numFmtId="49" fontId="3" fillId="6" borderId="41" xfId="0" applyNumberFormat="1" applyFont="1" applyFill="1" applyBorder="1" applyAlignment="1">
      <alignment horizontal="center" vertical="top"/>
    </xf>
    <xf numFmtId="49" fontId="5" fillId="6" borderId="0" xfId="0" applyNumberFormat="1" applyFont="1" applyFill="1" applyBorder="1" applyAlignment="1">
      <alignment horizontal="center" vertical="top"/>
    </xf>
    <xf numFmtId="49" fontId="5" fillId="3" borderId="68" xfId="0" applyNumberFormat="1" applyFont="1" applyFill="1" applyBorder="1" applyAlignment="1">
      <alignment horizontal="center" vertical="top"/>
    </xf>
    <xf numFmtId="3" fontId="3" fillId="6" borderId="29" xfId="0" applyNumberFormat="1" applyFont="1" applyFill="1" applyBorder="1" applyAlignment="1">
      <alignment horizontal="center" vertical="top" wrapText="1"/>
    </xf>
    <xf numFmtId="0" fontId="7" fillId="6" borderId="15" xfId="0" applyFont="1" applyFill="1" applyBorder="1" applyAlignment="1">
      <alignment horizontal="center" vertical="center" wrapText="1"/>
    </xf>
    <xf numFmtId="3" fontId="3" fillId="0" borderId="17" xfId="0" applyNumberFormat="1" applyFont="1" applyFill="1" applyBorder="1" applyAlignment="1">
      <alignment horizontal="center" vertical="top" wrapText="1"/>
    </xf>
    <xf numFmtId="3" fontId="3" fillId="6" borderId="13" xfId="0" applyNumberFormat="1" applyFont="1" applyFill="1" applyBorder="1" applyAlignment="1">
      <alignment horizontal="center" vertical="top" wrapText="1"/>
    </xf>
    <xf numFmtId="49" fontId="5" fillId="11" borderId="66" xfId="0" applyNumberFormat="1" applyFont="1" applyFill="1" applyBorder="1" applyAlignment="1">
      <alignment horizontal="center" vertical="top"/>
    </xf>
    <xf numFmtId="49" fontId="5" fillId="11" borderId="35" xfId="0" applyNumberFormat="1" applyFont="1" applyFill="1" applyBorder="1" applyAlignment="1">
      <alignment horizontal="center" vertical="top"/>
    </xf>
    <xf numFmtId="0" fontId="7" fillId="6" borderId="34" xfId="0" applyFont="1" applyFill="1" applyBorder="1" applyAlignment="1">
      <alignment horizontal="center" vertical="center" textRotation="90" wrapText="1"/>
    </xf>
    <xf numFmtId="0" fontId="3" fillId="0" borderId="24" xfId="0" applyFont="1" applyBorder="1" applyAlignment="1">
      <alignment horizontal="center" vertical="center"/>
    </xf>
    <xf numFmtId="0" fontId="3" fillId="6" borderId="76" xfId="0" applyFont="1" applyFill="1" applyBorder="1" applyAlignment="1">
      <alignment vertical="center" wrapText="1"/>
    </xf>
    <xf numFmtId="165" fontId="5" fillId="8" borderId="18" xfId="0" applyNumberFormat="1" applyFont="1" applyFill="1" applyBorder="1" applyAlignment="1">
      <alignment horizontal="center" vertical="top" wrapText="1"/>
    </xf>
    <xf numFmtId="165" fontId="3" fillId="0" borderId="18" xfId="0" applyNumberFormat="1" applyFont="1" applyBorder="1" applyAlignment="1">
      <alignment horizontal="center" vertical="top" wrapText="1"/>
    </xf>
    <xf numFmtId="165" fontId="3" fillId="8" borderId="18" xfId="0" applyNumberFormat="1" applyFont="1" applyFill="1" applyBorder="1" applyAlignment="1">
      <alignment horizontal="center" vertical="top" wrapText="1"/>
    </xf>
    <xf numFmtId="165" fontId="3" fillId="6" borderId="26" xfId="0" applyNumberFormat="1" applyFont="1" applyFill="1" applyBorder="1" applyAlignment="1">
      <alignment horizontal="center" vertical="top"/>
    </xf>
    <xf numFmtId="165" fontId="3" fillId="6" borderId="44" xfId="0" applyNumberFormat="1" applyFont="1" applyFill="1" applyBorder="1" applyAlignment="1">
      <alignment horizontal="center" vertical="top"/>
    </xf>
    <xf numFmtId="165" fontId="3" fillId="6" borderId="0" xfId="0" applyNumberFormat="1" applyFont="1" applyFill="1" applyBorder="1" applyAlignment="1">
      <alignment horizontal="center" vertical="top"/>
    </xf>
    <xf numFmtId="165" fontId="3" fillId="6" borderId="5" xfId="0" applyNumberFormat="1" applyFont="1" applyFill="1" applyBorder="1" applyAlignment="1">
      <alignment horizontal="center" vertical="top"/>
    </xf>
    <xf numFmtId="165" fontId="3" fillId="6" borderId="19" xfId="0" applyNumberFormat="1" applyFont="1" applyFill="1" applyBorder="1" applyAlignment="1">
      <alignment horizontal="center" vertical="top"/>
    </xf>
    <xf numFmtId="165" fontId="3" fillId="6" borderId="18" xfId="0" applyNumberFormat="1" applyFont="1" applyFill="1" applyBorder="1" applyAlignment="1">
      <alignment horizontal="center" vertical="top"/>
    </xf>
    <xf numFmtId="165" fontId="5" fillId="3" borderId="20" xfId="0" applyNumberFormat="1" applyFont="1" applyFill="1" applyBorder="1" applyAlignment="1">
      <alignment horizontal="center" vertical="top"/>
    </xf>
    <xf numFmtId="165" fontId="3" fillId="6" borderId="52" xfId="0" applyNumberFormat="1" applyFont="1" applyFill="1" applyBorder="1" applyAlignment="1">
      <alignment horizontal="center" vertical="top"/>
    </xf>
    <xf numFmtId="165" fontId="5" fillId="4" borderId="55" xfId="0" applyNumberFormat="1" applyFont="1" applyFill="1" applyBorder="1" applyAlignment="1">
      <alignment horizontal="center" vertical="top"/>
    </xf>
    <xf numFmtId="49" fontId="5" fillId="9" borderId="42" xfId="0" applyNumberFormat="1" applyFont="1" applyFill="1" applyBorder="1" applyAlignment="1">
      <alignment horizontal="center" vertical="top"/>
    </xf>
    <xf numFmtId="0" fontId="3" fillId="0" borderId="53" xfId="0" applyFont="1" applyBorder="1" applyAlignment="1">
      <alignment horizontal="center" vertical="center" textRotation="90" wrapText="1"/>
    </xf>
    <xf numFmtId="0" fontId="5" fillId="6" borderId="62" xfId="0" applyFont="1" applyFill="1" applyBorder="1" applyAlignment="1">
      <alignment horizontal="center" vertical="top" wrapText="1"/>
    </xf>
    <xf numFmtId="0" fontId="5" fillId="6" borderId="64" xfId="0" applyFont="1" applyFill="1" applyBorder="1" applyAlignment="1">
      <alignment horizontal="center" vertical="top" wrapText="1"/>
    </xf>
    <xf numFmtId="0" fontId="5" fillId="6" borderId="34" xfId="0" applyFont="1" applyFill="1" applyBorder="1" applyAlignment="1">
      <alignment horizontal="center" vertical="top" wrapText="1"/>
    </xf>
    <xf numFmtId="3" fontId="5" fillId="6" borderId="23" xfId="0" applyNumberFormat="1" applyFont="1" applyFill="1" applyBorder="1" applyAlignment="1">
      <alignment horizontal="center" vertical="top" wrapText="1"/>
    </xf>
    <xf numFmtId="3" fontId="5" fillId="6" borderId="13" xfId="0" applyNumberFormat="1" applyFont="1" applyFill="1" applyBorder="1" applyAlignment="1">
      <alignment horizontal="center" vertical="top" wrapText="1"/>
    </xf>
    <xf numFmtId="165" fontId="3" fillId="6" borderId="41" xfId="0" applyNumberFormat="1" applyFont="1" applyFill="1" applyBorder="1" applyAlignment="1">
      <alignment horizontal="center" vertical="top"/>
    </xf>
    <xf numFmtId="165" fontId="3" fillId="6" borderId="9" xfId="0" applyNumberFormat="1" applyFont="1" applyFill="1" applyBorder="1" applyAlignment="1">
      <alignment horizontal="center" vertical="top"/>
    </xf>
    <xf numFmtId="165" fontId="3" fillId="6" borderId="40" xfId="0" applyNumberFormat="1" applyFont="1" applyFill="1" applyBorder="1" applyAlignment="1">
      <alignment horizontal="center" vertical="top"/>
    </xf>
    <xf numFmtId="165" fontId="3" fillId="6" borderId="37" xfId="0" applyNumberFormat="1" applyFont="1" applyFill="1" applyBorder="1" applyAlignment="1">
      <alignment horizontal="center" vertical="top"/>
    </xf>
    <xf numFmtId="165" fontId="3" fillId="6" borderId="66" xfId="0" applyNumberFormat="1" applyFont="1" applyFill="1" applyBorder="1" applyAlignment="1">
      <alignment horizontal="center" vertical="top"/>
    </xf>
    <xf numFmtId="0" fontId="3" fillId="6" borderId="0" xfId="0" applyFont="1" applyFill="1" applyBorder="1" applyAlignment="1">
      <alignment vertical="top" wrapText="1"/>
    </xf>
    <xf numFmtId="0" fontId="3" fillId="0" borderId="63" xfId="0" applyFont="1" applyBorder="1" applyAlignment="1">
      <alignment horizontal="center" vertical="center" textRotation="90"/>
    </xf>
    <xf numFmtId="165" fontId="3" fillId="0" borderId="19" xfId="0" applyNumberFormat="1" applyFont="1" applyBorder="1" applyAlignment="1">
      <alignment horizontal="center" vertical="top"/>
    </xf>
    <xf numFmtId="3" fontId="3" fillId="6" borderId="45" xfId="0" applyNumberFormat="1" applyFont="1" applyFill="1" applyBorder="1" applyAlignment="1">
      <alignment horizontal="center" vertical="top" wrapText="1"/>
    </xf>
    <xf numFmtId="3" fontId="3" fillId="6" borderId="43" xfId="0" applyNumberFormat="1" applyFont="1" applyFill="1" applyBorder="1" applyAlignment="1">
      <alignment horizontal="center" vertical="top" wrapText="1"/>
    </xf>
    <xf numFmtId="3" fontId="3" fillId="6" borderId="27" xfId="0" applyNumberFormat="1" applyFont="1" applyFill="1" applyBorder="1" applyAlignment="1">
      <alignment horizontal="center" vertical="top" wrapText="1"/>
    </xf>
    <xf numFmtId="165" fontId="3" fillId="6" borderId="48" xfId="0" applyNumberFormat="1" applyFont="1" applyFill="1" applyBorder="1" applyAlignment="1">
      <alignment horizontal="center" vertical="top" wrapText="1"/>
    </xf>
    <xf numFmtId="3" fontId="3" fillId="6" borderId="13" xfId="1" applyNumberFormat="1" applyFont="1" applyFill="1" applyBorder="1" applyAlignment="1">
      <alignment horizontal="center" vertical="top"/>
    </xf>
    <xf numFmtId="3" fontId="3" fillId="6" borderId="29" xfId="1" applyNumberFormat="1" applyFont="1" applyFill="1" applyBorder="1" applyAlignment="1">
      <alignment horizontal="center" vertical="top"/>
    </xf>
    <xf numFmtId="1" fontId="3" fillId="6" borderId="13" xfId="0" applyNumberFormat="1" applyFont="1" applyFill="1" applyBorder="1" applyAlignment="1">
      <alignment horizontal="center" vertical="top" wrapText="1"/>
    </xf>
    <xf numFmtId="164" fontId="2" fillId="6" borderId="17" xfId="0" applyNumberFormat="1" applyFont="1" applyFill="1" applyBorder="1" applyAlignment="1">
      <alignment horizontal="center" vertical="center" wrapText="1"/>
    </xf>
    <xf numFmtId="0" fontId="3" fillId="0" borderId="9" xfId="0" applyFont="1" applyFill="1" applyBorder="1" applyAlignment="1">
      <alignment vertical="top" wrapText="1"/>
    </xf>
    <xf numFmtId="4" fontId="3" fillId="2" borderId="45" xfId="0" applyNumberFormat="1" applyFont="1" applyFill="1" applyBorder="1" applyAlignment="1">
      <alignment horizontal="center" vertical="top"/>
    </xf>
    <xf numFmtId="165" fontId="3" fillId="6" borderId="50" xfId="0" applyNumberFormat="1" applyFont="1" applyFill="1" applyBorder="1" applyAlignment="1">
      <alignment horizontal="center" vertical="top"/>
    </xf>
    <xf numFmtId="165" fontId="3" fillId="6" borderId="47" xfId="0" applyNumberFormat="1" applyFont="1" applyFill="1" applyBorder="1" applyAlignment="1">
      <alignment horizontal="center" vertical="top"/>
    </xf>
    <xf numFmtId="165" fontId="3" fillId="6" borderId="48" xfId="0" applyNumberFormat="1" applyFont="1" applyFill="1" applyBorder="1" applyAlignment="1">
      <alignment horizontal="center" vertical="center"/>
    </xf>
    <xf numFmtId="165" fontId="3" fillId="6" borderId="8" xfId="0" applyNumberFormat="1" applyFont="1" applyFill="1" applyBorder="1" applyAlignment="1">
      <alignment horizontal="center" vertical="center"/>
    </xf>
    <xf numFmtId="165" fontId="3" fillId="6" borderId="88" xfId="0" applyNumberFormat="1" applyFont="1" applyFill="1" applyBorder="1" applyAlignment="1">
      <alignment horizontal="center" vertical="top"/>
    </xf>
    <xf numFmtId="165" fontId="3" fillId="6" borderId="91" xfId="0" applyNumberFormat="1" applyFont="1" applyFill="1" applyBorder="1" applyAlignment="1">
      <alignment horizontal="center" vertical="top"/>
    </xf>
    <xf numFmtId="165" fontId="5" fillId="8" borderId="57" xfId="0" applyNumberFormat="1" applyFont="1" applyFill="1" applyBorder="1" applyAlignment="1">
      <alignment horizontal="center" vertical="top"/>
    </xf>
    <xf numFmtId="165" fontId="3" fillId="6" borderId="65" xfId="0" applyNumberFormat="1" applyFont="1" applyFill="1" applyBorder="1" applyAlignment="1">
      <alignment horizontal="center" vertical="top"/>
    </xf>
    <xf numFmtId="165" fontId="3" fillId="6" borderId="8" xfId="0" applyNumberFormat="1" applyFont="1" applyFill="1" applyBorder="1" applyAlignment="1">
      <alignment horizontal="center" vertical="top" wrapText="1"/>
    </xf>
    <xf numFmtId="165" fontId="3" fillId="6" borderId="19" xfId="0" applyNumberFormat="1" applyFont="1" applyFill="1" applyBorder="1" applyAlignment="1">
      <alignment horizontal="center" vertical="top" wrapText="1"/>
    </xf>
    <xf numFmtId="0" fontId="3" fillId="0" borderId="42" xfId="0" applyFont="1" applyBorder="1" applyAlignment="1">
      <alignment horizontal="center" vertical="center"/>
    </xf>
    <xf numFmtId="3" fontId="3" fillId="6" borderId="45" xfId="0" applyNumberFormat="1" applyFont="1" applyFill="1" applyBorder="1" applyAlignment="1">
      <alignment horizontal="center" vertical="top"/>
    </xf>
    <xf numFmtId="3" fontId="3" fillId="6" borderId="43" xfId="0" applyNumberFormat="1" applyFont="1" applyFill="1" applyBorder="1" applyAlignment="1">
      <alignment horizontal="center" vertical="top"/>
    </xf>
    <xf numFmtId="3" fontId="3" fillId="6" borderId="27" xfId="0" applyNumberFormat="1" applyFont="1" applyFill="1" applyBorder="1" applyAlignment="1">
      <alignment horizontal="center" vertical="top"/>
    </xf>
    <xf numFmtId="3" fontId="3" fillId="6" borderId="45" xfId="0" applyNumberFormat="1" applyFont="1" applyFill="1" applyBorder="1" applyAlignment="1">
      <alignment vertical="top" wrapText="1"/>
    </xf>
    <xf numFmtId="0" fontId="3" fillId="6" borderId="13" xfId="0" applyFont="1" applyFill="1" applyBorder="1" applyAlignment="1">
      <alignment horizontal="center" vertical="top"/>
    </xf>
    <xf numFmtId="0" fontId="3" fillId="6" borderId="72" xfId="0" applyFont="1" applyFill="1" applyBorder="1" applyAlignment="1">
      <alignment horizontal="center" vertical="center"/>
    </xf>
    <xf numFmtId="3" fontId="3" fillId="6" borderId="13" xfId="0" applyNumberFormat="1" applyFont="1" applyFill="1" applyBorder="1" applyAlignment="1">
      <alignment horizontal="center" vertical="top"/>
    </xf>
    <xf numFmtId="3" fontId="3" fillId="6" borderId="17" xfId="0" applyNumberFormat="1" applyFont="1" applyFill="1" applyBorder="1" applyAlignment="1">
      <alignment horizontal="center" vertical="top"/>
    </xf>
    <xf numFmtId="3" fontId="3" fillId="6" borderId="29" xfId="0" applyNumberFormat="1" applyFont="1" applyFill="1" applyBorder="1" applyAlignment="1">
      <alignment horizontal="center" vertical="top"/>
    </xf>
    <xf numFmtId="165" fontId="5" fillId="8" borderId="30" xfId="0" applyNumberFormat="1" applyFont="1" applyFill="1" applyBorder="1" applyAlignment="1">
      <alignment horizontal="center" vertical="top"/>
    </xf>
    <xf numFmtId="0" fontId="5" fillId="9" borderId="58" xfId="0" applyFont="1" applyFill="1" applyBorder="1" applyAlignment="1">
      <alignment horizontal="left" vertical="top" wrapText="1"/>
    </xf>
    <xf numFmtId="165" fontId="3" fillId="2" borderId="35" xfId="0" applyNumberFormat="1" applyFont="1" applyFill="1" applyBorder="1" applyAlignment="1">
      <alignment horizontal="center" vertical="top"/>
    </xf>
    <xf numFmtId="165" fontId="20" fillId="8" borderId="57" xfId="0" applyNumberFormat="1" applyFont="1" applyFill="1" applyBorder="1" applyAlignment="1">
      <alignment horizontal="center" vertical="top"/>
    </xf>
    <xf numFmtId="0" fontId="3" fillId="6" borderId="41" xfId="0" applyFont="1" applyFill="1" applyBorder="1" applyAlignment="1">
      <alignment horizontal="center" vertical="top" wrapText="1"/>
    </xf>
    <xf numFmtId="3" fontId="3" fillId="6" borderId="72" xfId="0" applyNumberFormat="1" applyFont="1" applyFill="1" applyBorder="1" applyAlignment="1">
      <alignment horizontal="center" vertical="top"/>
    </xf>
    <xf numFmtId="3" fontId="3" fillId="6" borderId="22" xfId="0" applyNumberFormat="1" applyFont="1" applyFill="1" applyBorder="1" applyAlignment="1">
      <alignment horizontal="center" vertical="top"/>
    </xf>
    <xf numFmtId="165" fontId="3" fillId="6" borderId="49" xfId="0" applyNumberFormat="1" applyFont="1" applyFill="1" applyBorder="1" applyAlignment="1">
      <alignment horizontal="center" vertical="top"/>
    </xf>
    <xf numFmtId="49" fontId="3" fillId="6" borderId="92" xfId="0" applyNumberFormat="1" applyFont="1" applyFill="1" applyBorder="1" applyAlignment="1">
      <alignment horizontal="center" vertical="top" wrapText="1"/>
    </xf>
    <xf numFmtId="49" fontId="3" fillId="6" borderId="70" xfId="0" applyNumberFormat="1" applyFont="1" applyFill="1" applyBorder="1" applyAlignment="1">
      <alignment horizontal="center" vertical="top" wrapText="1"/>
    </xf>
    <xf numFmtId="0" fontId="3" fillId="6" borderId="13" xfId="0" applyFont="1" applyFill="1" applyBorder="1" applyAlignment="1">
      <alignment horizontal="center" vertical="top" wrapText="1"/>
    </xf>
    <xf numFmtId="0" fontId="3" fillId="6" borderId="29" xfId="0" applyFont="1" applyFill="1" applyBorder="1" applyAlignment="1">
      <alignment horizontal="center" vertical="top" wrapText="1"/>
    </xf>
    <xf numFmtId="0" fontId="3" fillId="6" borderId="27" xfId="0" applyFont="1" applyFill="1" applyBorder="1" applyAlignment="1">
      <alignment horizontal="center" vertical="top" wrapText="1"/>
    </xf>
    <xf numFmtId="3" fontId="5" fillId="6" borderId="24" xfId="0" applyNumberFormat="1" applyFont="1" applyFill="1" applyBorder="1" applyAlignment="1">
      <alignment horizontal="center" vertical="top" wrapText="1"/>
    </xf>
    <xf numFmtId="3" fontId="5" fillId="6" borderId="15" xfId="0" applyNumberFormat="1" applyFont="1" applyFill="1" applyBorder="1" applyAlignment="1">
      <alignment horizontal="center" vertical="top" wrapText="1"/>
    </xf>
    <xf numFmtId="3" fontId="3" fillId="6" borderId="28" xfId="0" applyNumberFormat="1" applyFont="1" applyFill="1" applyBorder="1" applyAlignment="1">
      <alignment horizontal="center" vertical="top" wrapText="1"/>
    </xf>
    <xf numFmtId="3" fontId="3" fillId="6" borderId="1" xfId="0" applyNumberFormat="1" applyFont="1" applyFill="1" applyBorder="1" applyAlignment="1">
      <alignment horizontal="center" vertical="top" wrapText="1"/>
    </xf>
    <xf numFmtId="1" fontId="3" fillId="6" borderId="72" xfId="0" applyNumberFormat="1" applyFont="1" applyFill="1" applyBorder="1" applyAlignment="1">
      <alignment horizontal="center" vertical="top" wrapText="1"/>
    </xf>
    <xf numFmtId="3" fontId="3" fillId="6" borderId="1" xfId="0" applyNumberFormat="1" applyFont="1" applyFill="1" applyBorder="1" applyAlignment="1">
      <alignment horizontal="center" vertical="top"/>
    </xf>
    <xf numFmtId="0" fontId="3" fillId="6" borderId="80" xfId="0" applyFont="1" applyFill="1" applyBorder="1" applyAlignment="1">
      <alignment horizontal="left" vertical="top" wrapText="1"/>
    </xf>
    <xf numFmtId="3" fontId="3" fillId="6" borderId="17" xfId="1" applyNumberFormat="1" applyFont="1" applyFill="1" applyBorder="1" applyAlignment="1">
      <alignment horizontal="center" vertical="top"/>
    </xf>
    <xf numFmtId="3" fontId="3" fillId="6" borderId="85" xfId="1" applyNumberFormat="1" applyFont="1" applyFill="1" applyBorder="1" applyAlignment="1">
      <alignment horizontal="center" vertical="top"/>
    </xf>
    <xf numFmtId="0" fontId="5" fillId="2" borderId="13" xfId="0" applyFont="1" applyFill="1" applyBorder="1" applyAlignment="1">
      <alignment horizontal="center" vertical="top" wrapText="1"/>
    </xf>
    <xf numFmtId="3" fontId="11" fillId="6" borderId="66" xfId="0" applyNumberFormat="1" applyFont="1" applyFill="1" applyBorder="1" applyAlignment="1">
      <alignment horizontal="center" vertical="top"/>
    </xf>
    <xf numFmtId="165" fontId="11" fillId="6" borderId="41" xfId="0" applyNumberFormat="1" applyFont="1" applyFill="1" applyBorder="1" applyAlignment="1">
      <alignment horizontal="center" vertical="top"/>
    </xf>
    <xf numFmtId="3" fontId="3" fillId="6" borderId="54" xfId="0" applyNumberFormat="1" applyFont="1" applyFill="1" applyBorder="1" applyAlignment="1">
      <alignment vertical="top" wrapText="1"/>
    </xf>
    <xf numFmtId="3" fontId="3" fillId="6" borderId="22" xfId="0" applyNumberFormat="1" applyFont="1" applyFill="1" applyBorder="1" applyAlignment="1">
      <alignment vertical="top" wrapText="1"/>
    </xf>
    <xf numFmtId="165" fontId="3" fillId="0" borderId="0" xfId="0" applyNumberFormat="1" applyFont="1" applyFill="1" applyAlignment="1">
      <alignment vertical="top"/>
    </xf>
    <xf numFmtId="3" fontId="3" fillId="6" borderId="28" xfId="0" applyNumberFormat="1" applyFont="1" applyFill="1" applyBorder="1" applyAlignment="1">
      <alignment horizontal="center" vertical="top"/>
    </xf>
    <xf numFmtId="0" fontId="5" fillId="6" borderId="11" xfId="0" applyFont="1" applyFill="1" applyBorder="1" applyAlignment="1">
      <alignment vertical="top" wrapText="1"/>
    </xf>
    <xf numFmtId="0" fontId="5" fillId="6" borderId="29" xfId="0" applyFont="1" applyFill="1" applyBorder="1" applyAlignment="1">
      <alignment horizontal="left" vertical="top" wrapText="1"/>
    </xf>
    <xf numFmtId="49" fontId="5" fillId="6" borderId="25" xfId="0" applyNumberFormat="1" applyFont="1" applyFill="1" applyBorder="1" applyAlignment="1">
      <alignment horizontal="center" vertical="top"/>
    </xf>
    <xf numFmtId="0" fontId="3" fillId="6" borderId="26" xfId="0" applyFont="1" applyFill="1" applyBorder="1" applyAlignment="1">
      <alignment vertical="top" wrapText="1"/>
    </xf>
    <xf numFmtId="0" fontId="3" fillId="6" borderId="10" xfId="0" applyFont="1" applyFill="1" applyBorder="1" applyAlignment="1">
      <alignment vertical="top" wrapText="1"/>
    </xf>
    <xf numFmtId="0" fontId="5" fillId="6" borderId="62" xfId="0" applyFont="1" applyFill="1" applyBorder="1" applyAlignment="1">
      <alignment horizontal="center" vertical="center" wrapText="1"/>
    </xf>
    <xf numFmtId="0" fontId="3" fillId="3" borderId="59" xfId="0" applyFont="1" applyFill="1" applyBorder="1" applyAlignment="1">
      <alignment horizontal="center" vertical="top" wrapText="1"/>
    </xf>
    <xf numFmtId="49" fontId="5" fillId="0" borderId="15" xfId="0" applyNumberFormat="1" applyFont="1" applyBorder="1" applyAlignment="1">
      <alignment horizontal="center" vertical="top"/>
    </xf>
    <xf numFmtId="0" fontId="5" fillId="3" borderId="59" xfId="0" applyFont="1" applyFill="1" applyBorder="1" applyAlignment="1">
      <alignment horizontal="left" vertical="top" wrapText="1"/>
    </xf>
    <xf numFmtId="49" fontId="5" fillId="3" borderId="23" xfId="0" applyNumberFormat="1" applyFont="1" applyFill="1" applyBorder="1" applyAlignment="1">
      <alignment horizontal="center" vertical="top" wrapText="1"/>
    </xf>
    <xf numFmtId="49" fontId="5" fillId="6" borderId="23" xfId="0" applyNumberFormat="1" applyFont="1" applyFill="1" applyBorder="1" applyAlignment="1">
      <alignment horizontal="center" vertical="top" wrapText="1"/>
    </xf>
    <xf numFmtId="3" fontId="3" fillId="0" borderId="23" xfId="0" applyNumberFormat="1" applyFont="1" applyFill="1" applyBorder="1" applyAlignment="1">
      <alignment horizontal="center" vertical="top"/>
    </xf>
    <xf numFmtId="49" fontId="5" fillId="9" borderId="45" xfId="0" applyNumberFormat="1" applyFont="1" applyFill="1" applyBorder="1" applyAlignment="1">
      <alignment horizontal="center" vertical="top"/>
    </xf>
    <xf numFmtId="49" fontId="5" fillId="6" borderId="42" xfId="0" applyNumberFormat="1" applyFont="1" applyFill="1" applyBorder="1" applyAlignment="1">
      <alignment horizontal="center" vertical="top"/>
    </xf>
    <xf numFmtId="0" fontId="21" fillId="6" borderId="30" xfId="0" applyFont="1" applyFill="1" applyBorder="1" applyAlignment="1">
      <alignment vertical="top" wrapText="1"/>
    </xf>
    <xf numFmtId="0" fontId="5" fillId="0" borderId="20" xfId="0" applyFont="1" applyBorder="1" applyAlignment="1">
      <alignment horizontal="center" vertical="center" wrapText="1"/>
    </xf>
    <xf numFmtId="49" fontId="3" fillId="6" borderId="86" xfId="0" applyNumberFormat="1" applyFont="1" applyFill="1" applyBorder="1" applyAlignment="1">
      <alignment horizontal="center" vertical="top" wrapText="1"/>
    </xf>
    <xf numFmtId="1" fontId="3" fillId="6" borderId="78" xfId="0" applyNumberFormat="1" applyFont="1" applyFill="1" applyBorder="1" applyAlignment="1">
      <alignment horizontal="center" vertical="top" wrapText="1"/>
    </xf>
    <xf numFmtId="165" fontId="3" fillId="0" borderId="0" xfId="0" applyNumberFormat="1" applyFont="1" applyBorder="1" applyAlignment="1">
      <alignment vertical="top"/>
    </xf>
    <xf numFmtId="0" fontId="2" fillId="6" borderId="13" xfId="0" applyFont="1" applyFill="1" applyBorder="1" applyAlignment="1">
      <alignment horizontal="center" vertical="center" textRotation="90"/>
    </xf>
    <xf numFmtId="0" fontId="2" fillId="6" borderId="23" xfId="0" applyFont="1" applyFill="1" applyBorder="1" applyAlignment="1">
      <alignment horizontal="center" vertical="center" textRotation="90"/>
    </xf>
    <xf numFmtId="3" fontId="3" fillId="6" borderId="86" xfId="1" applyNumberFormat="1" applyFont="1" applyFill="1" applyBorder="1" applyAlignment="1">
      <alignment horizontal="center" vertical="top"/>
    </xf>
    <xf numFmtId="0" fontId="3" fillId="6" borderId="86" xfId="0" applyFont="1" applyFill="1" applyBorder="1" applyAlignment="1">
      <alignment horizontal="center" vertical="center"/>
    </xf>
    <xf numFmtId="0" fontId="3" fillId="6" borderId="66" xfId="0" applyFont="1" applyFill="1" applyBorder="1" applyAlignment="1">
      <alignment vertical="top" wrapText="1"/>
    </xf>
    <xf numFmtId="49" fontId="3" fillId="6" borderId="42" xfId="0" applyNumberFormat="1" applyFont="1" applyFill="1" applyBorder="1" applyAlignment="1">
      <alignment horizontal="center" vertical="top" wrapText="1"/>
    </xf>
    <xf numFmtId="3" fontId="3" fillId="6" borderId="24" xfId="0" applyNumberFormat="1" applyFont="1" applyFill="1" applyBorder="1" applyAlignment="1">
      <alignment horizontal="center" vertical="top"/>
    </xf>
    <xf numFmtId="49" fontId="3" fillId="6" borderId="45" xfId="0" applyNumberFormat="1" applyFont="1" applyFill="1" applyBorder="1" applyAlignment="1">
      <alignment horizontal="center" vertical="top" wrapText="1"/>
    </xf>
    <xf numFmtId="3" fontId="3" fillId="6" borderId="15" xfId="0" applyNumberFormat="1" applyFont="1" applyFill="1" applyBorder="1" applyAlignment="1">
      <alignment horizontal="center" vertical="top"/>
    </xf>
    <xf numFmtId="3" fontId="11" fillId="6" borderId="54" xfId="0" applyNumberFormat="1" applyFont="1" applyFill="1" applyBorder="1" applyAlignment="1">
      <alignment horizontal="center" vertical="top"/>
    </xf>
    <xf numFmtId="165" fontId="3" fillId="6" borderId="8" xfId="0" applyNumberFormat="1" applyFont="1" applyFill="1" applyBorder="1" applyAlignment="1">
      <alignment horizontal="center" vertical="top"/>
    </xf>
    <xf numFmtId="0" fontId="5" fillId="6" borderId="34" xfId="0" applyFont="1" applyFill="1" applyBorder="1" applyAlignment="1">
      <alignment horizontal="center" vertical="center" wrapText="1"/>
    </xf>
    <xf numFmtId="165" fontId="3" fillId="6" borderId="0" xfId="0" applyNumberFormat="1" applyFont="1" applyFill="1" applyBorder="1" applyAlignment="1">
      <alignment horizontal="center" vertical="top" wrapText="1"/>
    </xf>
    <xf numFmtId="49" fontId="3" fillId="0" borderId="0" xfId="0" applyNumberFormat="1" applyFont="1" applyAlignment="1">
      <alignment vertical="top"/>
    </xf>
    <xf numFmtId="49" fontId="3" fillId="0" borderId="0" xfId="0" applyNumberFormat="1" applyFont="1" applyAlignment="1">
      <alignment horizontal="center" vertical="top"/>
    </xf>
    <xf numFmtId="3" fontId="3" fillId="0" borderId="0" xfId="0" applyNumberFormat="1" applyFont="1" applyAlignment="1">
      <alignment horizontal="center" vertical="center" wrapText="1"/>
    </xf>
    <xf numFmtId="0" fontId="3" fillId="3" borderId="58" xfId="0" applyFont="1" applyFill="1" applyBorder="1" applyAlignment="1">
      <alignment horizontal="center" vertical="top" wrapText="1"/>
    </xf>
    <xf numFmtId="49" fontId="5" fillId="3" borderId="13" xfId="0" applyNumberFormat="1" applyFont="1" applyFill="1" applyBorder="1" applyAlignment="1">
      <alignment horizontal="center" vertical="top" wrapText="1"/>
    </xf>
    <xf numFmtId="49" fontId="5" fillId="3" borderId="21" xfId="0" applyNumberFormat="1" applyFont="1" applyFill="1" applyBorder="1" applyAlignment="1">
      <alignment horizontal="center" vertical="top"/>
    </xf>
    <xf numFmtId="0" fontId="5" fillId="3" borderId="58" xfId="0" applyFont="1" applyFill="1" applyBorder="1" applyAlignment="1">
      <alignment horizontal="left" vertical="top" wrapText="1"/>
    </xf>
    <xf numFmtId="0" fontId="3" fillId="2" borderId="9" xfId="0" applyFont="1" applyFill="1" applyBorder="1" applyAlignment="1">
      <alignment horizontal="left" vertical="top" wrapText="1"/>
    </xf>
    <xf numFmtId="0" fontId="5" fillId="2" borderId="15" xfId="0" applyFont="1" applyFill="1" applyBorder="1" applyAlignment="1">
      <alignment horizontal="center" vertical="top" wrapText="1"/>
    </xf>
    <xf numFmtId="49" fontId="5" fillId="10" borderId="9" xfId="0" applyNumberFormat="1" applyFont="1" applyFill="1" applyBorder="1" applyAlignment="1">
      <alignment horizontal="center" vertical="top" wrapText="1"/>
    </xf>
    <xf numFmtId="0" fontId="3" fillId="0" borderId="0" xfId="0" applyFont="1" applyAlignment="1">
      <alignment horizontal="left" vertical="top" wrapText="1"/>
    </xf>
    <xf numFmtId="0" fontId="3" fillId="0" borderId="0" xfId="0" applyNumberFormat="1" applyFont="1" applyAlignment="1">
      <alignment vertical="top"/>
    </xf>
    <xf numFmtId="165" fontId="3" fillId="8" borderId="19" xfId="0" applyNumberFormat="1" applyFont="1" applyFill="1" applyBorder="1" applyAlignment="1">
      <alignment horizontal="center" vertical="top"/>
    </xf>
    <xf numFmtId="165" fontId="3" fillId="6" borderId="23" xfId="0" applyNumberFormat="1" applyFont="1" applyFill="1" applyBorder="1" applyAlignment="1">
      <alignment vertical="top"/>
    </xf>
    <xf numFmtId="165" fontId="3" fillId="6" borderId="15" xfId="0" applyNumberFormat="1" applyFont="1" applyFill="1" applyBorder="1" applyAlignment="1">
      <alignment vertical="top"/>
    </xf>
    <xf numFmtId="0" fontId="5" fillId="2" borderId="29" xfId="0" applyFont="1" applyFill="1" applyBorder="1" applyAlignment="1">
      <alignment horizontal="center" vertical="top" wrapText="1"/>
    </xf>
    <xf numFmtId="0" fontId="3" fillId="6" borderId="72" xfId="0" applyFont="1" applyFill="1" applyBorder="1" applyAlignment="1">
      <alignment vertical="top" wrapText="1"/>
    </xf>
    <xf numFmtId="0" fontId="3" fillId="6" borderId="2" xfId="0" applyFont="1" applyFill="1" applyBorder="1" applyAlignment="1">
      <alignment vertical="top" wrapText="1"/>
    </xf>
    <xf numFmtId="0" fontId="3" fillId="6" borderId="19" xfId="0" applyFont="1" applyFill="1" applyBorder="1" applyAlignment="1">
      <alignment horizontal="center" vertical="top" wrapText="1"/>
    </xf>
    <xf numFmtId="165" fontId="3" fillId="6" borderId="13" xfId="0" applyNumberFormat="1" applyFont="1" applyFill="1" applyBorder="1" applyAlignment="1">
      <alignment horizontal="center" vertical="top" wrapText="1"/>
    </xf>
    <xf numFmtId="0" fontId="3" fillId="6" borderId="26" xfId="1" applyFont="1" applyFill="1" applyBorder="1" applyAlignment="1">
      <alignment vertical="top" wrapText="1"/>
    </xf>
    <xf numFmtId="0" fontId="3" fillId="6" borderId="0" xfId="0" applyNumberFormat="1" applyFont="1" applyFill="1" applyBorder="1" applyAlignment="1">
      <alignment horizontal="center" vertical="top" wrapText="1"/>
    </xf>
    <xf numFmtId="4" fontId="3" fillId="2" borderId="1" xfId="0" applyNumberFormat="1" applyFont="1" applyFill="1" applyBorder="1" applyAlignment="1">
      <alignment horizontal="center" vertical="top"/>
    </xf>
    <xf numFmtId="49" fontId="5" fillId="6" borderId="22" xfId="0" applyNumberFormat="1" applyFont="1" applyFill="1" applyBorder="1" applyAlignment="1">
      <alignment horizontal="center" vertical="top" wrapText="1"/>
    </xf>
    <xf numFmtId="49" fontId="3" fillId="6" borderId="89" xfId="0" applyNumberFormat="1" applyFont="1" applyFill="1" applyBorder="1" applyAlignment="1">
      <alignment horizontal="center" vertical="top" wrapText="1"/>
    </xf>
    <xf numFmtId="3" fontId="3" fillId="6" borderId="72" xfId="1" applyNumberFormat="1" applyFont="1" applyFill="1" applyBorder="1" applyAlignment="1">
      <alignment horizontal="center" vertical="top"/>
    </xf>
    <xf numFmtId="3" fontId="5" fillId="6" borderId="45" xfId="0" applyNumberFormat="1" applyFont="1" applyFill="1" applyBorder="1" applyAlignment="1">
      <alignment horizontal="center" vertical="top" wrapText="1"/>
    </xf>
    <xf numFmtId="0" fontId="3" fillId="6" borderId="75" xfId="0" applyFont="1" applyFill="1" applyBorder="1" applyAlignment="1">
      <alignment horizontal="center" vertical="center"/>
    </xf>
    <xf numFmtId="0" fontId="3" fillId="6" borderId="9" xfId="0" applyFont="1" applyFill="1" applyBorder="1" applyAlignment="1">
      <alignment vertical="top"/>
    </xf>
    <xf numFmtId="0" fontId="3" fillId="6" borderId="85" xfId="0" applyFont="1" applyFill="1" applyBorder="1" applyAlignment="1">
      <alignment vertical="top" wrapText="1"/>
    </xf>
    <xf numFmtId="0" fontId="3" fillId="6" borderId="15" xfId="0" applyFont="1" applyFill="1" applyBorder="1" applyAlignment="1">
      <alignment vertical="top"/>
    </xf>
    <xf numFmtId="165" fontId="5" fillId="0" borderId="0" xfId="0" applyNumberFormat="1" applyFont="1" applyAlignment="1">
      <alignment horizontal="left" vertical="top"/>
    </xf>
    <xf numFmtId="165" fontId="5" fillId="10" borderId="20" xfId="0" applyNumberFormat="1" applyFont="1" applyFill="1" applyBorder="1" applyAlignment="1">
      <alignment horizontal="center" vertical="top"/>
    </xf>
    <xf numFmtId="165" fontId="5" fillId="4" borderId="20" xfId="0" applyNumberFormat="1" applyFont="1" applyFill="1" applyBorder="1" applyAlignment="1">
      <alignment horizontal="center" vertical="top"/>
    </xf>
    <xf numFmtId="0" fontId="3" fillId="0" borderId="65" xfId="0" applyFont="1" applyFill="1" applyBorder="1" applyAlignment="1">
      <alignment vertical="top" wrapText="1"/>
    </xf>
    <xf numFmtId="3" fontId="3" fillId="6" borderId="32" xfId="0" applyNumberFormat="1" applyFont="1" applyFill="1" applyBorder="1" applyAlignment="1">
      <alignment horizontal="center" vertical="top" wrapText="1"/>
    </xf>
    <xf numFmtId="3" fontId="3" fillId="6" borderId="14" xfId="0" applyNumberFormat="1" applyFont="1" applyFill="1" applyBorder="1" applyAlignment="1">
      <alignment horizontal="center" vertical="top" wrapText="1"/>
    </xf>
    <xf numFmtId="49" fontId="3" fillId="6" borderId="94" xfId="0" applyNumberFormat="1" applyFont="1" applyFill="1" applyBorder="1" applyAlignment="1">
      <alignment horizontal="center" vertical="top" wrapText="1"/>
    </xf>
    <xf numFmtId="49" fontId="3" fillId="6" borderId="87" xfId="0" applyNumberFormat="1" applyFont="1" applyFill="1" applyBorder="1" applyAlignment="1">
      <alignment horizontal="center" vertical="top" wrapText="1"/>
    </xf>
    <xf numFmtId="49" fontId="3" fillId="6" borderId="15" xfId="0" applyNumberFormat="1" applyFont="1" applyFill="1" applyBorder="1" applyAlignment="1">
      <alignment horizontal="center" vertical="top" wrapText="1"/>
    </xf>
    <xf numFmtId="0" fontId="23" fillId="6" borderId="82" xfId="0" applyFont="1" applyFill="1" applyBorder="1" applyAlignment="1">
      <alignment vertical="top" wrapText="1"/>
    </xf>
    <xf numFmtId="1" fontId="3" fillId="6" borderId="0" xfId="0" applyNumberFormat="1" applyFont="1" applyFill="1" applyBorder="1" applyAlignment="1">
      <alignment horizontal="center" vertical="top" wrapText="1"/>
    </xf>
    <xf numFmtId="1" fontId="3" fillId="6" borderId="15" xfId="0" applyNumberFormat="1" applyFont="1" applyFill="1" applyBorder="1" applyAlignment="1">
      <alignment horizontal="center" vertical="top" wrapText="1"/>
    </xf>
    <xf numFmtId="0" fontId="3" fillId="6" borderId="52" xfId="0" applyFont="1" applyFill="1" applyBorder="1" applyAlignment="1">
      <alignment vertical="top" wrapText="1"/>
    </xf>
    <xf numFmtId="0" fontId="3" fillId="6" borderId="35" xfId="0" applyFont="1" applyFill="1" applyBorder="1" applyAlignment="1">
      <alignment vertical="top" wrapText="1"/>
    </xf>
    <xf numFmtId="3" fontId="3" fillId="6" borderId="2" xfId="1" applyNumberFormat="1" applyFont="1" applyFill="1" applyBorder="1" applyAlignment="1">
      <alignment horizontal="center" vertical="top"/>
    </xf>
    <xf numFmtId="49" fontId="15" fillId="10" borderId="30" xfId="0" applyNumberFormat="1" applyFont="1" applyFill="1" applyBorder="1" applyAlignment="1">
      <alignment horizontal="center" vertical="top"/>
    </xf>
    <xf numFmtId="49" fontId="15" fillId="9" borderId="21" xfId="0" applyNumberFormat="1" applyFont="1" applyFill="1" applyBorder="1" applyAlignment="1">
      <alignment horizontal="center" vertical="top"/>
    </xf>
    <xf numFmtId="3" fontId="3" fillId="6" borderId="21" xfId="0" applyNumberFormat="1" applyFont="1" applyFill="1" applyBorder="1" applyAlignment="1">
      <alignment horizontal="left" vertical="top" wrapText="1"/>
    </xf>
    <xf numFmtId="3" fontId="5" fillId="6" borderId="25" xfId="0" applyNumberFormat="1" applyFont="1" applyFill="1" applyBorder="1" applyAlignment="1">
      <alignment horizontal="center" vertical="top" wrapText="1"/>
    </xf>
    <xf numFmtId="49" fontId="15" fillId="6" borderId="25" xfId="0" applyNumberFormat="1" applyFont="1" applyFill="1" applyBorder="1" applyAlignment="1">
      <alignment horizontal="center" vertical="top"/>
    </xf>
    <xf numFmtId="165" fontId="3" fillId="6" borderId="17" xfId="1" applyNumberFormat="1" applyFont="1" applyFill="1" applyBorder="1" applyAlignment="1">
      <alignment horizontal="center" vertical="top" wrapText="1"/>
    </xf>
    <xf numFmtId="3" fontId="3" fillId="6" borderId="13" xfId="1" applyNumberFormat="1" applyFont="1" applyFill="1" applyBorder="1" applyAlignment="1">
      <alignment horizontal="center" vertical="top" wrapText="1"/>
    </xf>
    <xf numFmtId="0" fontId="3" fillId="6" borderId="9" xfId="1" applyFont="1" applyFill="1" applyBorder="1" applyAlignment="1">
      <alignment horizontal="left" vertical="top" wrapText="1"/>
    </xf>
    <xf numFmtId="165" fontId="3" fillId="6" borderId="43" xfId="0" applyNumberFormat="1" applyFont="1" applyFill="1" applyBorder="1" applyAlignment="1">
      <alignment horizontal="center" vertical="top" wrapText="1"/>
    </xf>
    <xf numFmtId="165" fontId="3" fillId="6" borderId="1" xfId="0" applyNumberFormat="1" applyFont="1" applyFill="1" applyBorder="1" applyAlignment="1">
      <alignment horizontal="center" vertical="top" wrapText="1"/>
    </xf>
    <xf numFmtId="165" fontId="3" fillId="6" borderId="70" xfId="0" applyNumberFormat="1" applyFont="1" applyFill="1" applyBorder="1" applyAlignment="1">
      <alignment horizontal="center" vertical="top" wrapText="1"/>
    </xf>
    <xf numFmtId="0" fontId="21" fillId="6" borderId="26" xfId="0" applyFont="1" applyFill="1" applyBorder="1" applyAlignment="1">
      <alignment vertical="top" wrapText="1"/>
    </xf>
    <xf numFmtId="0" fontId="3" fillId="0" borderId="1" xfId="0" applyFont="1" applyFill="1" applyBorder="1" applyAlignment="1">
      <alignment horizontal="center" vertical="top"/>
    </xf>
    <xf numFmtId="0" fontId="3" fillId="0" borderId="89" xfId="0" applyFont="1" applyFill="1" applyBorder="1" applyAlignment="1">
      <alignment horizontal="center" vertical="center"/>
    </xf>
    <xf numFmtId="0" fontId="3" fillId="0" borderId="70" xfId="0" applyFont="1" applyFill="1" applyBorder="1" applyAlignment="1">
      <alignment horizontal="center" vertical="center"/>
    </xf>
    <xf numFmtId="0" fontId="3" fillId="6" borderId="80" xfId="0" applyFont="1" applyFill="1" applyBorder="1" applyAlignment="1">
      <alignment vertical="top" wrapText="1"/>
    </xf>
    <xf numFmtId="165" fontId="3" fillId="0" borderId="9" xfId="0" applyNumberFormat="1" applyFont="1" applyFill="1" applyBorder="1" applyAlignment="1">
      <alignment horizontal="center" vertical="top"/>
    </xf>
    <xf numFmtId="3" fontId="3" fillId="6" borderId="93" xfId="0" applyNumberFormat="1" applyFont="1" applyFill="1" applyBorder="1" applyAlignment="1">
      <alignment horizontal="center" vertical="top"/>
    </xf>
    <xf numFmtId="3" fontId="3" fillId="6" borderId="75" xfId="0" applyNumberFormat="1" applyFont="1" applyFill="1" applyBorder="1" applyAlignment="1">
      <alignment horizontal="center" vertical="top"/>
    </xf>
    <xf numFmtId="0" fontId="3" fillId="12" borderId="13" xfId="0" applyFont="1" applyFill="1" applyBorder="1" applyAlignment="1">
      <alignment horizontal="center" vertical="top"/>
    </xf>
    <xf numFmtId="0" fontId="3" fillId="6" borderId="71" xfId="1" applyFont="1" applyFill="1" applyBorder="1" applyAlignment="1">
      <alignment horizontal="left" vertical="top" wrapText="1"/>
    </xf>
    <xf numFmtId="1" fontId="3" fillId="6" borderId="72" xfId="1" applyNumberFormat="1" applyFont="1" applyFill="1" applyBorder="1" applyAlignment="1">
      <alignment horizontal="center" vertical="top" wrapText="1"/>
    </xf>
    <xf numFmtId="3" fontId="3" fillId="6" borderId="72" xfId="1" applyNumberFormat="1" applyFont="1" applyFill="1" applyBorder="1" applyAlignment="1">
      <alignment horizontal="center" vertical="top" wrapText="1"/>
    </xf>
    <xf numFmtId="3" fontId="5" fillId="10" borderId="9" xfId="0" applyNumberFormat="1" applyFont="1" applyFill="1" applyBorder="1" applyAlignment="1">
      <alignment vertical="top"/>
    </xf>
    <xf numFmtId="3" fontId="5" fillId="3" borderId="13" xfId="0" applyNumberFormat="1" applyFont="1" applyFill="1" applyBorder="1" applyAlignment="1">
      <alignment vertical="top"/>
    </xf>
    <xf numFmtId="49" fontId="5" fillId="6" borderId="13" xfId="0" applyNumberFormat="1" applyFont="1" applyFill="1" applyBorder="1" applyAlignment="1">
      <alignment horizontal="center" vertical="center"/>
    </xf>
    <xf numFmtId="165" fontId="5" fillId="3" borderId="51" xfId="0" applyNumberFormat="1" applyFont="1" applyFill="1" applyBorder="1" applyAlignment="1">
      <alignment horizontal="center" vertical="top"/>
    </xf>
    <xf numFmtId="0" fontId="3" fillId="6" borderId="90" xfId="0" applyFont="1" applyFill="1" applyBorder="1" applyAlignment="1">
      <alignment horizontal="center" vertical="center"/>
    </xf>
    <xf numFmtId="0" fontId="3" fillId="6" borderId="87" xfId="0" applyFont="1" applyFill="1" applyBorder="1" applyAlignment="1">
      <alignment horizontal="center" vertical="center"/>
    </xf>
    <xf numFmtId="165" fontId="3" fillId="6" borderId="29" xfId="0" applyNumberFormat="1" applyFont="1" applyFill="1" applyBorder="1" applyAlignment="1">
      <alignment vertical="top"/>
    </xf>
    <xf numFmtId="3" fontId="3" fillId="6" borderId="29" xfId="1" applyNumberFormat="1" applyFont="1" applyFill="1" applyBorder="1" applyAlignment="1">
      <alignment horizontal="center" vertical="top" wrapText="1"/>
    </xf>
    <xf numFmtId="1" fontId="3" fillId="6" borderId="45" xfId="0" applyNumberFormat="1" applyFont="1" applyFill="1" applyBorder="1" applyAlignment="1">
      <alignment horizontal="center" vertical="top" wrapText="1"/>
    </xf>
    <xf numFmtId="3" fontId="3" fillId="6" borderId="94" xfId="0" applyNumberFormat="1" applyFont="1" applyFill="1" applyBorder="1" applyAlignment="1">
      <alignment horizontal="center" vertical="top"/>
    </xf>
    <xf numFmtId="3" fontId="3" fillId="6" borderId="87" xfId="0" applyNumberFormat="1" applyFont="1" applyFill="1" applyBorder="1" applyAlignment="1">
      <alignment horizontal="center" vertical="top"/>
    </xf>
    <xf numFmtId="3" fontId="3" fillId="6" borderId="0" xfId="0" applyNumberFormat="1" applyFont="1" applyFill="1" applyBorder="1" applyAlignment="1">
      <alignment horizontal="center" vertical="top"/>
    </xf>
    <xf numFmtId="0" fontId="3" fillId="6" borderId="48" xfId="0" applyFont="1" applyFill="1" applyBorder="1" applyAlignment="1">
      <alignment horizontal="center" vertical="top"/>
    </xf>
    <xf numFmtId="49" fontId="5" fillId="6" borderId="45" xfId="0" applyNumberFormat="1" applyFont="1" applyFill="1" applyBorder="1" applyAlignment="1">
      <alignment horizontal="center" vertical="top" wrapText="1"/>
    </xf>
    <xf numFmtId="0" fontId="3" fillId="6" borderId="71" xfId="1" applyFont="1" applyFill="1" applyBorder="1" applyAlignment="1">
      <alignment vertical="top" wrapText="1"/>
    </xf>
    <xf numFmtId="1" fontId="3" fillId="6" borderId="96" xfId="0" applyNumberFormat="1" applyFont="1" applyFill="1" applyBorder="1" applyAlignment="1">
      <alignment horizontal="center" vertical="top" wrapText="1"/>
    </xf>
    <xf numFmtId="1" fontId="3" fillId="6" borderId="79" xfId="0" applyNumberFormat="1" applyFont="1" applyFill="1" applyBorder="1" applyAlignment="1">
      <alignment horizontal="center" vertical="top" wrapText="1"/>
    </xf>
    <xf numFmtId="4" fontId="3" fillId="2" borderId="0" xfId="0" applyNumberFormat="1" applyFont="1" applyFill="1" applyBorder="1" applyAlignment="1">
      <alignment horizontal="center" vertical="top"/>
    </xf>
    <xf numFmtId="49" fontId="3" fillId="0" borderId="0" xfId="0" applyNumberFormat="1" applyFont="1" applyFill="1" applyAlignment="1">
      <alignment vertical="top"/>
    </xf>
    <xf numFmtId="0" fontId="0" fillId="0" borderId="0" xfId="0" applyFill="1" applyAlignment="1">
      <alignment horizontal="left" vertical="top" wrapText="1"/>
    </xf>
    <xf numFmtId="0" fontId="19" fillId="6" borderId="13" xfId="0" applyFont="1" applyFill="1" applyBorder="1" applyAlignment="1">
      <alignment horizontal="left" vertical="top" wrapText="1"/>
    </xf>
    <xf numFmtId="0" fontId="3" fillId="6" borderId="35" xfId="1" applyFont="1" applyFill="1" applyBorder="1" applyAlignment="1">
      <alignment vertical="top" wrapText="1"/>
    </xf>
    <xf numFmtId="0" fontId="3" fillId="12" borderId="13" xfId="0" applyFont="1" applyFill="1" applyBorder="1" applyAlignment="1">
      <alignment horizontal="center" vertical="top" wrapText="1"/>
    </xf>
    <xf numFmtId="0" fontId="3" fillId="0" borderId="13" xfId="0" applyFont="1" applyBorder="1" applyAlignment="1">
      <alignment vertical="top"/>
    </xf>
    <xf numFmtId="0" fontId="3" fillId="0" borderId="15" xfId="0" applyFont="1" applyBorder="1" applyAlignment="1">
      <alignment vertical="top"/>
    </xf>
    <xf numFmtId="165" fontId="3" fillId="6" borderId="44" xfId="0" applyNumberFormat="1" applyFont="1" applyFill="1" applyBorder="1" applyAlignment="1">
      <alignment vertical="top"/>
    </xf>
    <xf numFmtId="165" fontId="3" fillId="6" borderId="28" xfId="0" applyNumberFormat="1" applyFont="1" applyFill="1" applyBorder="1" applyAlignment="1">
      <alignment vertical="top"/>
    </xf>
    <xf numFmtId="3" fontId="5" fillId="6" borderId="13" xfId="0" applyNumberFormat="1" applyFont="1" applyFill="1" applyBorder="1" applyAlignment="1">
      <alignment vertical="top"/>
    </xf>
    <xf numFmtId="0" fontId="3" fillId="6" borderId="12" xfId="0" applyFont="1" applyFill="1" applyBorder="1" applyAlignment="1">
      <alignment horizontal="left" vertical="top" wrapText="1"/>
    </xf>
    <xf numFmtId="3" fontId="11" fillId="6" borderId="60" xfId="0" applyNumberFormat="1" applyFont="1" applyFill="1" applyBorder="1" applyAlignment="1">
      <alignment horizontal="center" vertical="top"/>
    </xf>
    <xf numFmtId="165" fontId="11" fillId="6" borderId="19" xfId="0" applyNumberFormat="1" applyFont="1" applyFill="1" applyBorder="1" applyAlignment="1">
      <alignment horizontal="center" vertical="top"/>
    </xf>
    <xf numFmtId="4" fontId="3" fillId="2" borderId="15" xfId="0" applyNumberFormat="1" applyFont="1" applyFill="1" applyBorder="1" applyAlignment="1">
      <alignment horizontal="center" vertical="top"/>
    </xf>
    <xf numFmtId="3" fontId="3" fillId="6" borderId="22" xfId="0" applyNumberFormat="1" applyFont="1" applyFill="1" applyBorder="1" applyAlignment="1">
      <alignment horizontal="center" vertical="top" wrapText="1"/>
    </xf>
    <xf numFmtId="165" fontId="5" fillId="4" borderId="6" xfId="0" applyNumberFormat="1" applyFont="1" applyFill="1" applyBorder="1" applyAlignment="1">
      <alignment horizontal="center" vertical="top"/>
    </xf>
    <xf numFmtId="165" fontId="5" fillId="5" borderId="57" xfId="0" applyNumberFormat="1" applyFont="1" applyFill="1" applyBorder="1" applyAlignment="1">
      <alignment horizontal="center" vertical="top"/>
    </xf>
    <xf numFmtId="49" fontId="5" fillId="6" borderId="48" xfId="0" applyNumberFormat="1" applyFont="1" applyFill="1" applyBorder="1" applyAlignment="1">
      <alignment horizontal="center" vertical="top"/>
    </xf>
    <xf numFmtId="0" fontId="3" fillId="6" borderId="45" xfId="0" applyFont="1" applyFill="1" applyBorder="1" applyAlignment="1">
      <alignment horizontal="center" vertical="top"/>
    </xf>
    <xf numFmtId="0" fontId="3" fillId="6" borderId="27" xfId="0" applyFont="1" applyFill="1" applyBorder="1" applyAlignment="1">
      <alignment horizontal="center" vertical="top"/>
    </xf>
    <xf numFmtId="0" fontId="3" fillId="6" borderId="60" xfId="0" applyFont="1" applyFill="1" applyBorder="1" applyAlignment="1">
      <alignment horizontal="center" vertical="top" wrapText="1"/>
    </xf>
    <xf numFmtId="0" fontId="3" fillId="6" borderId="35" xfId="0" applyFont="1" applyFill="1" applyBorder="1" applyAlignment="1">
      <alignment horizontal="center" vertical="top" wrapText="1"/>
    </xf>
    <xf numFmtId="165" fontId="16" fillId="6" borderId="19" xfId="0" applyNumberFormat="1" applyFont="1" applyFill="1" applyBorder="1" applyAlignment="1">
      <alignment horizontal="center" vertical="top"/>
    </xf>
    <xf numFmtId="0" fontId="3" fillId="6" borderId="66" xfId="0" applyFont="1" applyFill="1" applyBorder="1" applyAlignment="1">
      <alignment horizontal="center" vertical="top" wrapText="1"/>
    </xf>
    <xf numFmtId="0" fontId="3" fillId="6" borderId="0" xfId="0" applyFont="1" applyFill="1" applyBorder="1" applyAlignment="1">
      <alignment vertical="top"/>
    </xf>
    <xf numFmtId="0" fontId="3" fillId="6" borderId="82" xfId="0" applyFont="1" applyFill="1" applyBorder="1" applyAlignment="1">
      <alignment vertical="top"/>
    </xf>
    <xf numFmtId="0" fontId="3" fillId="0" borderId="34" xfId="0" applyFont="1" applyBorder="1" applyAlignment="1">
      <alignment horizontal="center" vertical="center" textRotation="90"/>
    </xf>
    <xf numFmtId="0" fontId="23" fillId="6" borderId="35" xfId="0" applyFont="1" applyFill="1" applyBorder="1" applyAlignment="1">
      <alignment horizontal="left" vertical="top" wrapText="1"/>
    </xf>
    <xf numFmtId="0" fontId="3" fillId="6" borderId="29" xfId="0" applyFont="1" applyFill="1" applyBorder="1" applyAlignment="1">
      <alignment horizontal="center" vertical="top"/>
    </xf>
    <xf numFmtId="0" fontId="3" fillId="6" borderId="28" xfId="0" applyFont="1" applyFill="1" applyBorder="1" applyAlignment="1">
      <alignment horizontal="center" vertical="top"/>
    </xf>
    <xf numFmtId="0" fontId="3" fillId="6" borderId="17" xfId="0" applyFont="1" applyFill="1" applyBorder="1" applyAlignment="1">
      <alignment horizontal="center" vertical="top"/>
    </xf>
    <xf numFmtId="0" fontId="3" fillId="6" borderId="1" xfId="0" applyFont="1" applyFill="1" applyBorder="1" applyAlignment="1">
      <alignment horizontal="center" vertical="top"/>
    </xf>
    <xf numFmtId="0" fontId="3" fillId="6" borderId="15" xfId="0" applyFont="1" applyFill="1" applyBorder="1" applyAlignment="1">
      <alignment horizontal="center" vertical="top"/>
    </xf>
    <xf numFmtId="3" fontId="3" fillId="6" borderId="44" xfId="0" applyNumberFormat="1" applyFont="1" applyFill="1" applyBorder="1" applyAlignment="1">
      <alignment horizontal="center" vertical="top"/>
    </xf>
    <xf numFmtId="49" fontId="5" fillId="6" borderId="22" xfId="0" applyNumberFormat="1" applyFont="1" applyFill="1" applyBorder="1" applyAlignment="1">
      <alignment horizontal="center" vertical="top"/>
    </xf>
    <xf numFmtId="3" fontId="3" fillId="0" borderId="1" xfId="0" applyNumberFormat="1" applyFont="1" applyFill="1" applyBorder="1" applyAlignment="1">
      <alignment horizontal="center" vertical="top" wrapText="1"/>
    </xf>
    <xf numFmtId="165" fontId="3" fillId="6" borderId="27" xfId="0" applyNumberFormat="1" applyFont="1" applyFill="1" applyBorder="1" applyAlignment="1">
      <alignment horizontal="center" vertical="top" wrapText="1"/>
    </xf>
    <xf numFmtId="3" fontId="9" fillId="0" borderId="60" xfId="1" applyNumberFormat="1" applyFont="1" applyBorder="1" applyAlignment="1">
      <alignment horizontal="center" vertical="top"/>
    </xf>
    <xf numFmtId="0" fontId="2" fillId="6" borderId="21" xfId="0" applyFont="1" applyFill="1" applyBorder="1" applyAlignment="1">
      <alignment horizontal="center" vertical="center" textRotation="90" wrapText="1"/>
    </xf>
    <xf numFmtId="0" fontId="3" fillId="6" borderId="29" xfId="0" applyFont="1" applyFill="1" applyBorder="1" applyAlignment="1">
      <alignment vertical="top"/>
    </xf>
    <xf numFmtId="3" fontId="3" fillId="6" borderId="0" xfId="1" applyNumberFormat="1" applyFont="1" applyFill="1" applyBorder="1" applyAlignment="1">
      <alignment horizontal="center" vertical="top"/>
    </xf>
    <xf numFmtId="0" fontId="3" fillId="12" borderId="0" xfId="0" applyFont="1" applyFill="1" applyBorder="1" applyAlignment="1">
      <alignment horizontal="center" vertical="top" wrapText="1"/>
    </xf>
    <xf numFmtId="3" fontId="3" fillId="0" borderId="37" xfId="0" applyNumberFormat="1" applyFont="1" applyFill="1" applyBorder="1" applyAlignment="1">
      <alignment horizontal="center" vertical="top" wrapText="1"/>
    </xf>
    <xf numFmtId="3" fontId="3" fillId="6" borderId="44" xfId="0" applyNumberFormat="1" applyFont="1" applyFill="1" applyBorder="1" applyAlignment="1">
      <alignment horizontal="center" vertical="top" wrapText="1"/>
    </xf>
    <xf numFmtId="3" fontId="3" fillId="6" borderId="37" xfId="0" applyNumberFormat="1" applyFont="1" applyFill="1" applyBorder="1" applyAlignment="1">
      <alignment horizontal="center" vertical="top"/>
    </xf>
    <xf numFmtId="3" fontId="3" fillId="6" borderId="25" xfId="0" applyNumberFormat="1" applyFont="1" applyFill="1" applyBorder="1" applyAlignment="1">
      <alignment horizontal="center" vertical="top" wrapText="1"/>
    </xf>
    <xf numFmtId="3" fontId="3" fillId="6" borderId="92" xfId="1" applyNumberFormat="1" applyFont="1" applyFill="1" applyBorder="1" applyAlignment="1">
      <alignment horizontal="center" vertical="top"/>
    </xf>
    <xf numFmtId="3" fontId="3" fillId="6" borderId="94" xfId="1" applyNumberFormat="1" applyFont="1" applyFill="1" applyBorder="1" applyAlignment="1">
      <alignment horizontal="center" vertical="top"/>
    </xf>
    <xf numFmtId="3" fontId="3" fillId="6" borderId="93" xfId="1" applyNumberFormat="1" applyFont="1" applyFill="1" applyBorder="1" applyAlignment="1">
      <alignment horizontal="center" vertical="top"/>
    </xf>
    <xf numFmtId="3" fontId="3" fillId="6" borderId="93" xfId="1" applyNumberFormat="1" applyFont="1" applyFill="1" applyBorder="1" applyAlignment="1">
      <alignment horizontal="center" vertical="top" wrapText="1"/>
    </xf>
    <xf numFmtId="1" fontId="3" fillId="6" borderId="93" xfId="0" applyNumberFormat="1" applyFont="1" applyFill="1" applyBorder="1" applyAlignment="1">
      <alignment horizontal="center" vertical="top" wrapText="1"/>
    </xf>
    <xf numFmtId="3" fontId="3" fillId="6" borderId="37" xfId="0" applyNumberFormat="1" applyFont="1" applyFill="1" applyBorder="1" applyAlignment="1">
      <alignment horizontal="center" vertical="top" wrapText="1"/>
    </xf>
    <xf numFmtId="164" fontId="2" fillId="6" borderId="37" xfId="0" applyNumberFormat="1" applyFont="1" applyFill="1" applyBorder="1" applyAlignment="1">
      <alignment horizontal="center" vertical="center" wrapText="1"/>
    </xf>
    <xf numFmtId="3" fontId="5" fillId="6" borderId="42" xfId="0" applyNumberFormat="1" applyFont="1" applyFill="1" applyBorder="1" applyAlignment="1">
      <alignment horizontal="center" vertical="top" wrapText="1"/>
    </xf>
    <xf numFmtId="49" fontId="3" fillId="6" borderId="90" xfId="0" applyNumberFormat="1" applyFont="1" applyFill="1" applyBorder="1" applyAlignment="1">
      <alignment horizontal="center" vertical="top" wrapText="1"/>
    </xf>
    <xf numFmtId="3" fontId="3" fillId="0" borderId="44" xfId="0" applyNumberFormat="1" applyFont="1" applyFill="1" applyBorder="1" applyAlignment="1">
      <alignment horizontal="center" vertical="top"/>
    </xf>
    <xf numFmtId="165" fontId="3" fillId="6" borderId="15" xfId="0" applyNumberFormat="1" applyFont="1" applyFill="1" applyBorder="1" applyAlignment="1">
      <alignment horizontal="center" vertical="top" wrapText="1"/>
    </xf>
    <xf numFmtId="3" fontId="3" fillId="6" borderId="15" xfId="1" applyNumberFormat="1" applyFont="1" applyFill="1" applyBorder="1" applyAlignment="1">
      <alignment horizontal="center" vertical="top"/>
    </xf>
    <xf numFmtId="0" fontId="3" fillId="12" borderId="15" xfId="0" applyFont="1" applyFill="1" applyBorder="1" applyAlignment="1">
      <alignment horizontal="center" vertical="top" wrapText="1"/>
    </xf>
    <xf numFmtId="0" fontId="3" fillId="6" borderId="15" xfId="0" applyNumberFormat="1" applyFont="1" applyFill="1" applyBorder="1" applyAlignment="1">
      <alignment horizontal="center" vertical="top" wrapText="1"/>
    </xf>
    <xf numFmtId="3" fontId="3" fillId="0" borderId="15" xfId="0" applyNumberFormat="1" applyFont="1" applyFill="1" applyBorder="1" applyAlignment="1">
      <alignment horizontal="center" vertical="top"/>
    </xf>
    <xf numFmtId="1" fontId="3" fillId="0" borderId="15" xfId="0" applyNumberFormat="1" applyFont="1" applyFill="1" applyBorder="1" applyAlignment="1">
      <alignment horizontal="center" vertical="top" wrapText="1"/>
    </xf>
    <xf numFmtId="3" fontId="3" fillId="6" borderId="1" xfId="1" applyNumberFormat="1" applyFont="1" applyFill="1" applyBorder="1" applyAlignment="1">
      <alignment horizontal="center" vertical="top"/>
    </xf>
    <xf numFmtId="3" fontId="3" fillId="6" borderId="15" xfId="1" applyNumberFormat="1" applyFont="1" applyFill="1" applyBorder="1" applyAlignment="1">
      <alignment horizontal="center" vertical="top" wrapText="1"/>
    </xf>
    <xf numFmtId="0" fontId="3" fillId="0" borderId="43" xfId="0" applyFont="1" applyFill="1" applyBorder="1" applyAlignment="1">
      <alignment horizontal="center" vertical="top"/>
    </xf>
    <xf numFmtId="0" fontId="3" fillId="6" borderId="73" xfId="0" applyFont="1" applyFill="1" applyBorder="1" applyAlignment="1">
      <alignment horizontal="center" vertical="center"/>
    </xf>
    <xf numFmtId="165" fontId="3" fillId="0" borderId="60" xfId="0" applyNumberFormat="1" applyFont="1" applyFill="1" applyBorder="1" applyAlignment="1">
      <alignment horizontal="center" vertical="top"/>
    </xf>
    <xf numFmtId="165" fontId="3" fillId="6" borderId="45" xfId="0" applyNumberFormat="1" applyFont="1" applyFill="1" applyBorder="1" applyAlignment="1">
      <alignment vertical="top"/>
    </xf>
    <xf numFmtId="3" fontId="3" fillId="6" borderId="73" xfId="0" applyNumberFormat="1" applyFont="1" applyFill="1" applyBorder="1" applyAlignment="1">
      <alignment horizontal="center" vertical="top"/>
    </xf>
    <xf numFmtId="3" fontId="3" fillId="6" borderId="90" xfId="0" applyNumberFormat="1" applyFont="1" applyFill="1" applyBorder="1" applyAlignment="1">
      <alignment horizontal="center" vertical="top"/>
    </xf>
    <xf numFmtId="3" fontId="3" fillId="0" borderId="36" xfId="0" applyNumberFormat="1" applyFont="1" applyFill="1" applyBorder="1" applyAlignment="1">
      <alignment horizontal="center" vertical="top"/>
    </xf>
    <xf numFmtId="3" fontId="3" fillId="0" borderId="38" xfId="0" applyNumberFormat="1" applyFont="1" applyFill="1" applyBorder="1" applyAlignment="1">
      <alignment horizontal="center" vertical="top"/>
    </xf>
    <xf numFmtId="3" fontId="3" fillId="0" borderId="0" xfId="0" applyNumberFormat="1" applyFont="1" applyFill="1" applyBorder="1" applyAlignment="1">
      <alignment horizontal="center" vertical="top"/>
    </xf>
    <xf numFmtId="3" fontId="3" fillId="0" borderId="24" xfId="0" applyNumberFormat="1" applyFont="1" applyFill="1" applyBorder="1" applyAlignment="1">
      <alignment horizontal="center" vertical="top"/>
    </xf>
    <xf numFmtId="3" fontId="3" fillId="6" borderId="42" xfId="0" applyNumberFormat="1" applyFont="1" applyFill="1" applyBorder="1" applyAlignment="1">
      <alignment horizontal="center" vertical="top"/>
    </xf>
    <xf numFmtId="3" fontId="3" fillId="6" borderId="54" xfId="0" applyNumberFormat="1" applyFont="1" applyFill="1" applyBorder="1" applyAlignment="1">
      <alignment horizontal="center" vertical="top"/>
    </xf>
    <xf numFmtId="3" fontId="3" fillId="6" borderId="89" xfId="0" applyNumberFormat="1" applyFont="1" applyFill="1" applyBorder="1" applyAlignment="1">
      <alignment horizontal="center" vertical="top" wrapText="1"/>
    </xf>
    <xf numFmtId="3" fontId="3" fillId="6" borderId="15" xfId="0" applyNumberFormat="1" applyFont="1" applyFill="1" applyBorder="1" applyAlignment="1">
      <alignment horizontal="center" vertical="top" wrapText="1"/>
    </xf>
    <xf numFmtId="165" fontId="3" fillId="8" borderId="65" xfId="0" applyNumberFormat="1" applyFont="1" applyFill="1" applyBorder="1" applyAlignment="1">
      <alignment horizontal="center" vertical="top" wrapText="1"/>
    </xf>
    <xf numFmtId="0" fontId="0" fillId="0" borderId="0" xfId="0" applyAlignment="1">
      <alignment horizontal="left" vertical="top" wrapText="1"/>
    </xf>
    <xf numFmtId="3" fontId="5" fillId="0" borderId="67" xfId="0" applyNumberFormat="1" applyFont="1" applyBorder="1" applyAlignment="1">
      <alignment horizontal="center" vertical="center" wrapText="1"/>
    </xf>
    <xf numFmtId="165" fontId="5" fillId="4" borderId="65" xfId="0" applyNumberFormat="1" applyFont="1" applyFill="1" applyBorder="1" applyAlignment="1">
      <alignment horizontal="center" vertical="top" wrapText="1"/>
    </xf>
    <xf numFmtId="165" fontId="3" fillId="0" borderId="19" xfId="0" applyNumberFormat="1" applyFont="1" applyFill="1" applyBorder="1" applyAlignment="1">
      <alignment horizontal="center" vertical="top"/>
    </xf>
    <xf numFmtId="3" fontId="3" fillId="6" borderId="37" xfId="1" applyNumberFormat="1" applyFont="1" applyFill="1" applyBorder="1" applyAlignment="1">
      <alignment horizontal="center" vertical="top"/>
    </xf>
    <xf numFmtId="3" fontId="3" fillId="6" borderId="38" xfId="1" applyNumberFormat="1" applyFont="1" applyFill="1" applyBorder="1" applyAlignment="1">
      <alignment horizontal="center" vertical="top"/>
    </xf>
    <xf numFmtId="3" fontId="3" fillId="6" borderId="44" xfId="1" applyNumberFormat="1" applyFont="1" applyFill="1" applyBorder="1" applyAlignment="1">
      <alignment horizontal="center" vertical="top"/>
    </xf>
    <xf numFmtId="3" fontId="3" fillId="6" borderId="0" xfId="1" applyNumberFormat="1" applyFont="1" applyFill="1" applyBorder="1" applyAlignment="1">
      <alignment horizontal="center" vertical="top" wrapText="1"/>
    </xf>
    <xf numFmtId="0" fontId="3" fillId="6" borderId="28" xfId="0" applyFont="1" applyFill="1" applyBorder="1" applyAlignment="1">
      <alignment vertical="top"/>
    </xf>
    <xf numFmtId="3" fontId="3" fillId="6" borderId="14" xfId="1" applyNumberFormat="1" applyFont="1" applyFill="1" applyBorder="1" applyAlignment="1">
      <alignment horizontal="center" vertical="top"/>
    </xf>
    <xf numFmtId="3" fontId="3" fillId="6" borderId="75" xfId="1" applyNumberFormat="1" applyFont="1" applyFill="1" applyBorder="1" applyAlignment="1">
      <alignment horizontal="center" vertical="top"/>
    </xf>
    <xf numFmtId="3" fontId="3" fillId="6" borderId="70" xfId="1" applyNumberFormat="1" applyFont="1" applyFill="1" applyBorder="1" applyAlignment="1">
      <alignment horizontal="center" vertical="top"/>
    </xf>
    <xf numFmtId="3" fontId="3" fillId="6" borderId="28" xfId="1" applyNumberFormat="1" applyFont="1" applyFill="1" applyBorder="1" applyAlignment="1">
      <alignment horizontal="center" vertical="top"/>
    </xf>
    <xf numFmtId="3" fontId="3" fillId="6" borderId="87" xfId="1" applyNumberFormat="1" applyFont="1" applyFill="1" applyBorder="1" applyAlignment="1">
      <alignment horizontal="center" vertical="top"/>
    </xf>
    <xf numFmtId="1" fontId="3" fillId="6" borderId="75" xfId="0" applyNumberFormat="1" applyFont="1" applyFill="1" applyBorder="1" applyAlignment="1">
      <alignment horizontal="center" vertical="top" wrapText="1"/>
    </xf>
    <xf numFmtId="3" fontId="3" fillId="6" borderId="70" xfId="0" applyNumberFormat="1" applyFont="1" applyFill="1" applyBorder="1" applyAlignment="1">
      <alignment horizontal="center" vertical="top" wrapText="1"/>
    </xf>
    <xf numFmtId="164" fontId="2" fillId="6" borderId="1" xfId="0" applyNumberFormat="1" applyFont="1" applyFill="1" applyBorder="1" applyAlignment="1">
      <alignment horizontal="center" vertical="center" wrapText="1"/>
    </xf>
    <xf numFmtId="3" fontId="3" fillId="6" borderId="24" xfId="0" applyNumberFormat="1" applyFont="1" applyFill="1" applyBorder="1" applyAlignment="1">
      <alignment horizontal="center" vertical="top" wrapText="1"/>
    </xf>
    <xf numFmtId="0" fontId="3" fillId="3" borderId="98" xfId="0" applyFont="1" applyFill="1" applyBorder="1" applyAlignment="1">
      <alignment horizontal="center" vertical="top" wrapText="1"/>
    </xf>
    <xf numFmtId="3" fontId="3" fillId="6" borderId="90" xfId="0" applyNumberFormat="1" applyFont="1" applyFill="1" applyBorder="1" applyAlignment="1">
      <alignment horizontal="center" vertical="top" wrapText="1"/>
    </xf>
    <xf numFmtId="3" fontId="3" fillId="6" borderId="87" xfId="0" applyNumberFormat="1" applyFont="1" applyFill="1" applyBorder="1" applyAlignment="1">
      <alignment horizontal="center" vertical="top" wrapText="1"/>
    </xf>
    <xf numFmtId="0" fontId="3" fillId="6" borderId="37" xfId="0" applyFont="1" applyFill="1" applyBorder="1" applyAlignment="1">
      <alignment horizontal="left" vertical="top" wrapText="1"/>
    </xf>
    <xf numFmtId="0" fontId="3" fillId="6" borderId="43" xfId="0" applyFont="1" applyFill="1" applyBorder="1" applyAlignment="1">
      <alignment horizontal="center" vertical="top"/>
    </xf>
    <xf numFmtId="0" fontId="5" fillId="6" borderId="16" xfId="0" applyFont="1" applyFill="1" applyBorder="1" applyAlignment="1">
      <alignment horizontal="center" vertical="top" wrapText="1"/>
    </xf>
    <xf numFmtId="165" fontId="3" fillId="0" borderId="0" xfId="0" applyNumberFormat="1" applyFont="1" applyFill="1" applyBorder="1" applyAlignment="1">
      <alignment horizontal="center" vertical="top" wrapText="1"/>
    </xf>
    <xf numFmtId="0" fontId="25" fillId="6" borderId="13" xfId="0" applyFont="1" applyFill="1" applyBorder="1" applyAlignment="1">
      <alignment horizontal="center" vertical="center" textRotation="90" wrapText="1"/>
    </xf>
    <xf numFmtId="49" fontId="24" fillId="6" borderId="15" xfId="0" applyNumberFormat="1" applyFont="1" applyFill="1" applyBorder="1" applyAlignment="1">
      <alignment horizontal="center" vertical="top"/>
    </xf>
    <xf numFmtId="0" fontId="25" fillId="6" borderId="2" xfId="0" applyFont="1" applyFill="1" applyBorder="1" applyAlignment="1">
      <alignment vertical="top" wrapText="1"/>
    </xf>
    <xf numFmtId="0" fontId="25" fillId="6" borderId="13" xfId="0" applyFont="1" applyFill="1" applyBorder="1" applyAlignment="1">
      <alignment horizontal="left" vertical="top" wrapText="1"/>
    </xf>
    <xf numFmtId="0" fontId="25" fillId="6" borderId="8" xfId="0" applyFont="1" applyFill="1" applyBorder="1" applyAlignment="1">
      <alignment horizontal="center" vertical="top"/>
    </xf>
    <xf numFmtId="165" fontId="25" fillId="6" borderId="8" xfId="0" applyNumberFormat="1" applyFont="1" applyFill="1" applyBorder="1" applyAlignment="1">
      <alignment horizontal="center" vertical="top"/>
    </xf>
    <xf numFmtId="165" fontId="25" fillId="6" borderId="48" xfId="0" applyNumberFormat="1" applyFont="1" applyFill="1" applyBorder="1" applyAlignment="1">
      <alignment horizontal="center" vertical="top"/>
    </xf>
    <xf numFmtId="0" fontId="3" fillId="6" borderId="24" xfId="0" applyNumberFormat="1" applyFont="1" applyFill="1" applyBorder="1" applyAlignment="1">
      <alignment horizontal="center" vertical="top" wrapText="1"/>
    </xf>
    <xf numFmtId="3" fontId="3" fillId="6" borderId="86" xfId="0" applyNumberFormat="1" applyFont="1" applyFill="1" applyBorder="1" applyAlignment="1">
      <alignment horizontal="center" vertical="top"/>
    </xf>
    <xf numFmtId="3" fontId="3" fillId="6" borderId="92" xfId="0" applyNumberFormat="1" applyFont="1" applyFill="1" applyBorder="1" applyAlignment="1">
      <alignment horizontal="center" vertical="top"/>
    </xf>
    <xf numFmtId="3" fontId="3" fillId="6" borderId="89" xfId="0" applyNumberFormat="1" applyFont="1" applyFill="1" applyBorder="1" applyAlignment="1">
      <alignment horizontal="center" vertical="top"/>
    </xf>
    <xf numFmtId="3" fontId="3" fillId="6" borderId="70" xfId="0" applyNumberFormat="1" applyFont="1" applyFill="1" applyBorder="1" applyAlignment="1">
      <alignment horizontal="center" vertical="top"/>
    </xf>
    <xf numFmtId="3" fontId="3" fillId="0" borderId="0" xfId="0" applyNumberFormat="1" applyFont="1" applyFill="1" applyBorder="1" applyAlignment="1">
      <alignment horizontal="left" vertical="top" wrapText="1"/>
    </xf>
    <xf numFmtId="0" fontId="3" fillId="6" borderId="18" xfId="0" applyFont="1" applyFill="1" applyBorder="1" applyAlignment="1">
      <alignment horizontal="center" vertical="top" wrapText="1"/>
    </xf>
    <xf numFmtId="165" fontId="3" fillId="6" borderId="60" xfId="0" applyNumberFormat="1" applyFont="1" applyFill="1" applyBorder="1" applyAlignment="1">
      <alignment horizontal="center" vertical="top"/>
    </xf>
    <xf numFmtId="0" fontId="3" fillId="6" borderId="34" xfId="0" applyFont="1" applyFill="1" applyBorder="1" applyAlignment="1">
      <alignment horizontal="center" vertical="top" wrapText="1"/>
    </xf>
    <xf numFmtId="0" fontId="3" fillId="6" borderId="60" xfId="0" applyFont="1" applyFill="1" applyBorder="1" applyAlignment="1">
      <alignment vertical="top" wrapText="1"/>
    </xf>
    <xf numFmtId="0" fontId="3" fillId="6" borderId="27" xfId="0" applyNumberFormat="1" applyFont="1" applyFill="1" applyBorder="1" applyAlignment="1">
      <alignment horizontal="center" vertical="top" wrapText="1"/>
    </xf>
    <xf numFmtId="0" fontId="5" fillId="2" borderId="45" xfId="0" applyFont="1" applyFill="1" applyBorder="1" applyAlignment="1">
      <alignment horizontal="center" vertical="top" wrapText="1"/>
    </xf>
    <xf numFmtId="165" fontId="21" fillId="6" borderId="0" xfId="0" applyNumberFormat="1" applyFont="1" applyFill="1" applyBorder="1" applyAlignment="1">
      <alignment horizontal="center" vertical="top"/>
    </xf>
    <xf numFmtId="165" fontId="21" fillId="6" borderId="8" xfId="0" applyNumberFormat="1" applyFont="1" applyFill="1" applyBorder="1" applyAlignment="1">
      <alignment horizontal="center" vertical="top"/>
    </xf>
    <xf numFmtId="165" fontId="21" fillId="6" borderId="19" xfId="0" applyNumberFormat="1" applyFont="1" applyFill="1" applyBorder="1" applyAlignment="1">
      <alignment horizontal="center" vertical="top"/>
    </xf>
    <xf numFmtId="49" fontId="26" fillId="6" borderId="0" xfId="0" applyNumberFormat="1" applyFont="1" applyFill="1" applyBorder="1" applyAlignment="1">
      <alignment horizontal="center" vertical="top"/>
    </xf>
    <xf numFmtId="165" fontId="21" fillId="6" borderId="60" xfId="0" applyNumberFormat="1" applyFont="1" applyFill="1" applyBorder="1" applyAlignment="1">
      <alignment horizontal="center" vertical="top"/>
    </xf>
    <xf numFmtId="3" fontId="3" fillId="6" borderId="94" xfId="0" applyNumberFormat="1" applyFont="1" applyFill="1" applyBorder="1" applyAlignment="1">
      <alignment horizontal="center" vertical="top" wrapText="1"/>
    </xf>
    <xf numFmtId="0" fontId="21" fillId="6" borderId="19" xfId="0" applyFont="1" applyFill="1" applyBorder="1" applyAlignment="1">
      <alignment horizontal="center" vertical="top"/>
    </xf>
    <xf numFmtId="0" fontId="21" fillId="6" borderId="8" xfId="0" applyFont="1" applyFill="1" applyBorder="1" applyAlignment="1">
      <alignment horizontal="center" vertical="top"/>
    </xf>
    <xf numFmtId="165" fontId="3" fillId="6" borderId="17" xfId="0" applyNumberFormat="1" applyFont="1" applyFill="1" applyBorder="1" applyAlignment="1">
      <alignment horizontal="center" vertical="top" wrapText="1"/>
    </xf>
    <xf numFmtId="165" fontId="3" fillId="6" borderId="37" xfId="0" applyNumberFormat="1" applyFont="1" applyFill="1" applyBorder="1" applyAlignment="1">
      <alignment horizontal="center" vertical="top" wrapText="1"/>
    </xf>
    <xf numFmtId="0" fontId="3" fillId="6" borderId="92" xfId="0" applyFont="1" applyFill="1" applyBorder="1" applyAlignment="1">
      <alignment vertical="top" wrapText="1"/>
    </xf>
    <xf numFmtId="3" fontId="3" fillId="0" borderId="29" xfId="1" applyNumberFormat="1" applyFont="1" applyFill="1" applyBorder="1" applyAlignment="1">
      <alignment horizontal="center" vertical="top"/>
    </xf>
    <xf numFmtId="3" fontId="3" fillId="0" borderId="28" xfId="1" applyNumberFormat="1" applyFont="1" applyFill="1" applyBorder="1" applyAlignment="1">
      <alignment horizontal="center" vertical="top"/>
    </xf>
    <xf numFmtId="0" fontId="3" fillId="6" borderId="71" xfId="0" applyFont="1" applyFill="1" applyBorder="1" applyAlignment="1">
      <alignment vertical="top"/>
    </xf>
    <xf numFmtId="49" fontId="29" fillId="6" borderId="15" xfId="0" applyNumberFormat="1" applyFont="1" applyFill="1" applyBorder="1" applyAlignment="1">
      <alignment horizontal="center" vertical="top"/>
    </xf>
    <xf numFmtId="0" fontId="28" fillId="6" borderId="34" xfId="0" applyFont="1" applyFill="1" applyBorder="1" applyAlignment="1">
      <alignment horizontal="center" vertical="center" textRotation="90" wrapText="1"/>
    </xf>
    <xf numFmtId="165" fontId="3" fillId="6" borderId="28" xfId="0" applyNumberFormat="1" applyFont="1" applyFill="1" applyBorder="1" applyAlignment="1">
      <alignment horizontal="center" vertical="top" wrapText="1"/>
    </xf>
    <xf numFmtId="4" fontId="3" fillId="0" borderId="0" xfId="0" applyNumberFormat="1" applyFont="1" applyFill="1" applyAlignment="1">
      <alignment vertical="top"/>
    </xf>
    <xf numFmtId="0" fontId="3" fillId="6" borderId="72" xfId="0" applyFont="1" applyFill="1" applyBorder="1" applyAlignment="1">
      <alignment horizontal="center" vertical="top"/>
    </xf>
    <xf numFmtId="0" fontId="3" fillId="6" borderId="73" xfId="0" applyFont="1" applyFill="1" applyBorder="1" applyAlignment="1">
      <alignment horizontal="center" vertical="top"/>
    </xf>
    <xf numFmtId="0" fontId="3" fillId="6" borderId="75" xfId="0" applyFont="1" applyFill="1" applyBorder="1" applyAlignment="1">
      <alignment horizontal="center" vertical="top"/>
    </xf>
    <xf numFmtId="0" fontId="3" fillId="0" borderId="66" xfId="0" applyFont="1" applyBorder="1" applyAlignment="1">
      <alignment vertical="center" wrapText="1"/>
    </xf>
    <xf numFmtId="0" fontId="3" fillId="6" borderId="76" xfId="0" applyFont="1" applyFill="1" applyBorder="1" applyAlignment="1">
      <alignment vertical="top" wrapText="1"/>
    </xf>
    <xf numFmtId="165" fontId="3" fillId="0" borderId="52" xfId="0" applyNumberFormat="1" applyFont="1" applyFill="1" applyBorder="1" applyAlignment="1">
      <alignment horizontal="center" vertical="top"/>
    </xf>
    <xf numFmtId="1" fontId="3" fillId="6" borderId="74" xfId="0" applyNumberFormat="1" applyFont="1" applyFill="1" applyBorder="1" applyAlignment="1">
      <alignment horizontal="center" vertical="top" wrapText="1"/>
    </xf>
    <xf numFmtId="3" fontId="3" fillId="6" borderId="7" xfId="0" applyNumberFormat="1" applyFont="1" applyFill="1" applyBorder="1" applyAlignment="1">
      <alignment vertical="top" wrapText="1"/>
    </xf>
    <xf numFmtId="0" fontId="3" fillId="6" borderId="42" xfId="0" applyNumberFormat="1" applyFont="1" applyFill="1" applyBorder="1" applyAlignment="1">
      <alignment horizontal="center" vertical="top" wrapText="1"/>
    </xf>
    <xf numFmtId="3" fontId="3" fillId="0" borderId="29" xfId="0" applyNumberFormat="1" applyFont="1" applyFill="1" applyBorder="1" applyAlignment="1">
      <alignment horizontal="center" vertical="top"/>
    </xf>
    <xf numFmtId="3" fontId="3" fillId="0" borderId="13" xfId="0" applyNumberFormat="1" applyFont="1" applyFill="1" applyBorder="1" applyAlignment="1">
      <alignment horizontal="center" vertical="top"/>
    </xf>
    <xf numFmtId="0" fontId="3" fillId="6" borderId="91" xfId="0" applyFont="1" applyFill="1" applyBorder="1" applyAlignment="1">
      <alignment vertical="top" wrapText="1"/>
    </xf>
    <xf numFmtId="165" fontId="3" fillId="6" borderId="76" xfId="0" applyNumberFormat="1" applyFont="1" applyFill="1" applyBorder="1" applyAlignment="1">
      <alignment vertical="top" wrapText="1"/>
    </xf>
    <xf numFmtId="0" fontId="3" fillId="6" borderId="72" xfId="0" applyFont="1" applyFill="1" applyBorder="1" applyAlignment="1">
      <alignment horizontal="left" vertical="top" wrapText="1"/>
    </xf>
    <xf numFmtId="165" fontId="30" fillId="6" borderId="9" xfId="0" applyNumberFormat="1" applyFont="1" applyFill="1" applyBorder="1" applyAlignment="1">
      <alignment vertical="top" wrapText="1"/>
    </xf>
    <xf numFmtId="3" fontId="3" fillId="6" borderId="43" xfId="1" applyNumberFormat="1" applyFont="1" applyFill="1" applyBorder="1" applyAlignment="1">
      <alignment horizontal="center" vertical="top"/>
    </xf>
    <xf numFmtId="0" fontId="3" fillId="6" borderId="27" xfId="0" applyFont="1" applyFill="1" applyBorder="1" applyAlignment="1">
      <alignment vertical="top"/>
    </xf>
    <xf numFmtId="0" fontId="16" fillId="0" borderId="0" xfId="0" applyFont="1" applyBorder="1" applyAlignment="1">
      <alignment vertical="top"/>
    </xf>
    <xf numFmtId="0" fontId="5" fillId="6" borderId="33" xfId="0" applyFont="1" applyFill="1" applyBorder="1" applyAlignment="1">
      <alignment horizontal="center" vertical="top" wrapText="1"/>
    </xf>
    <xf numFmtId="3" fontId="3" fillId="0" borderId="2" xfId="0" applyNumberFormat="1" applyFont="1" applyFill="1" applyBorder="1" applyAlignment="1">
      <alignment horizontal="center" vertical="top"/>
    </xf>
    <xf numFmtId="3" fontId="3" fillId="0" borderId="14" xfId="0" applyNumberFormat="1" applyFont="1" applyFill="1" applyBorder="1" applyAlignment="1">
      <alignment horizontal="center" vertical="top"/>
    </xf>
    <xf numFmtId="165" fontId="3" fillId="6" borderId="19" xfId="1" applyNumberFormat="1" applyFont="1" applyFill="1" applyBorder="1" applyAlignment="1">
      <alignment horizontal="center" vertical="top"/>
    </xf>
    <xf numFmtId="3" fontId="21" fillId="6" borderId="75" xfId="1" applyNumberFormat="1" applyFont="1" applyFill="1" applyBorder="1" applyAlignment="1">
      <alignment horizontal="center" vertical="top" wrapText="1"/>
    </xf>
    <xf numFmtId="0" fontId="3" fillId="6" borderId="85" xfId="0" applyFont="1" applyFill="1" applyBorder="1" applyAlignment="1">
      <alignment horizontal="left" vertical="top" wrapText="1"/>
    </xf>
    <xf numFmtId="165" fontId="3" fillId="6" borderId="48" xfId="0" applyNumberFormat="1" applyFont="1" applyFill="1" applyBorder="1" applyAlignment="1">
      <alignment horizontal="center" vertical="top"/>
    </xf>
    <xf numFmtId="0" fontId="3" fillId="6" borderId="74" xfId="0" applyFont="1" applyFill="1" applyBorder="1" applyAlignment="1">
      <alignment horizontal="left" vertical="top" wrapText="1"/>
    </xf>
    <xf numFmtId="3" fontId="3" fillId="6" borderId="9" xfId="0" applyNumberFormat="1" applyFont="1" applyFill="1" applyBorder="1" applyAlignment="1">
      <alignment vertical="top" wrapText="1"/>
    </xf>
    <xf numFmtId="0" fontId="3" fillId="6" borderId="45" xfId="0" applyNumberFormat="1" applyFont="1" applyFill="1" applyBorder="1" applyAlignment="1">
      <alignment horizontal="center" vertical="top" wrapText="1"/>
    </xf>
    <xf numFmtId="0" fontId="3" fillId="6" borderId="5" xfId="0" applyFont="1" applyFill="1" applyBorder="1" applyAlignment="1">
      <alignment horizontal="center" vertical="top" wrapText="1"/>
    </xf>
    <xf numFmtId="0" fontId="3" fillId="6" borderId="26" xfId="1" applyFont="1" applyFill="1" applyBorder="1" applyAlignment="1">
      <alignment horizontal="left" vertical="top" wrapText="1"/>
    </xf>
    <xf numFmtId="3" fontId="3" fillId="6" borderId="28" xfId="1" applyNumberFormat="1" applyFont="1" applyFill="1" applyBorder="1" applyAlignment="1">
      <alignment horizontal="center" vertical="top" wrapText="1"/>
    </xf>
    <xf numFmtId="165" fontId="5" fillId="4" borderId="18" xfId="0" applyNumberFormat="1" applyFont="1" applyFill="1" applyBorder="1" applyAlignment="1">
      <alignment horizontal="center" vertical="top" wrapText="1"/>
    </xf>
    <xf numFmtId="0" fontId="5" fillId="6" borderId="13" xfId="0" applyFont="1" applyFill="1" applyBorder="1" applyAlignment="1">
      <alignment horizontal="center" vertical="center"/>
    </xf>
    <xf numFmtId="165" fontId="3" fillId="6" borderId="47" xfId="0" applyNumberFormat="1" applyFont="1" applyFill="1" applyBorder="1" applyAlignment="1">
      <alignment horizontal="right" vertical="top"/>
    </xf>
    <xf numFmtId="0" fontId="3" fillId="0" borderId="71" xfId="0" applyFont="1" applyBorder="1" applyAlignment="1">
      <alignment vertical="top" wrapText="1"/>
    </xf>
    <xf numFmtId="0" fontId="3" fillId="6" borderId="37" xfId="0" applyFont="1" applyFill="1" applyBorder="1" applyAlignment="1">
      <alignment vertical="top" wrapText="1"/>
    </xf>
    <xf numFmtId="1" fontId="3" fillId="6" borderId="97" xfId="0" applyNumberFormat="1" applyFont="1" applyFill="1" applyBorder="1" applyAlignment="1">
      <alignment horizontal="center" vertical="top" wrapText="1"/>
    </xf>
    <xf numFmtId="1" fontId="3" fillId="6" borderId="69" xfId="0" applyNumberFormat="1" applyFont="1" applyFill="1" applyBorder="1" applyAlignment="1">
      <alignment horizontal="center" vertical="top" wrapText="1"/>
    </xf>
    <xf numFmtId="49" fontId="5" fillId="0" borderId="0" xfId="0" applyNumberFormat="1" applyFont="1" applyFill="1" applyBorder="1" applyAlignment="1">
      <alignment horizontal="center" vertical="top" wrapText="1"/>
    </xf>
    <xf numFmtId="3" fontId="3" fillId="0" borderId="0" xfId="0" applyNumberFormat="1" applyFont="1" applyAlignment="1">
      <alignment horizontal="left" vertical="top" wrapText="1"/>
    </xf>
    <xf numFmtId="0" fontId="3" fillId="6" borderId="13" xfId="0" applyFont="1" applyFill="1" applyBorder="1" applyAlignment="1">
      <alignment vertical="top" wrapText="1"/>
    </xf>
    <xf numFmtId="0" fontId="3" fillId="6" borderId="40" xfId="0" applyFont="1" applyFill="1" applyBorder="1" applyAlignment="1">
      <alignment horizontal="left" vertical="top" wrapText="1"/>
    </xf>
    <xf numFmtId="0" fontId="3" fillId="6" borderId="9" xfId="0" applyFont="1" applyFill="1" applyBorder="1" applyAlignment="1">
      <alignment vertical="top" wrapText="1"/>
    </xf>
    <xf numFmtId="0" fontId="7" fillId="9" borderId="58" xfId="0" applyFont="1" applyFill="1" applyBorder="1" applyAlignment="1">
      <alignment horizontal="left" vertical="top" wrapText="1"/>
    </xf>
    <xf numFmtId="49" fontId="5" fillId="10" borderId="9"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0" fontId="3" fillId="6" borderId="17" xfId="0" applyFont="1" applyFill="1" applyBorder="1" applyAlignment="1">
      <alignment horizontal="left" vertical="top" wrapText="1"/>
    </xf>
    <xf numFmtId="0" fontId="3" fillId="6" borderId="29" xfId="0" applyFont="1" applyFill="1" applyBorder="1" applyAlignment="1">
      <alignment horizontal="left" vertical="top" wrapText="1"/>
    </xf>
    <xf numFmtId="49" fontId="5" fillId="6" borderId="15" xfId="0" applyNumberFormat="1" applyFont="1" applyFill="1" applyBorder="1" applyAlignment="1">
      <alignment horizontal="center" vertical="top"/>
    </xf>
    <xf numFmtId="0" fontId="3" fillId="6" borderId="7" xfId="0" applyFont="1" applyFill="1" applyBorder="1" applyAlignment="1">
      <alignment horizontal="left" vertical="top" wrapText="1"/>
    </xf>
    <xf numFmtId="49" fontId="5" fillId="6" borderId="28" xfId="0" applyNumberFormat="1" applyFont="1" applyFill="1" applyBorder="1" applyAlignment="1">
      <alignment horizontal="center" vertical="top"/>
    </xf>
    <xf numFmtId="0" fontId="3" fillId="6" borderId="82" xfId="0" applyFont="1" applyFill="1" applyBorder="1" applyAlignment="1">
      <alignment vertical="top" wrapText="1"/>
    </xf>
    <xf numFmtId="0" fontId="3" fillId="6" borderId="9" xfId="1" applyFont="1" applyFill="1" applyBorder="1" applyAlignment="1">
      <alignment vertical="top" wrapText="1"/>
    </xf>
    <xf numFmtId="49" fontId="5" fillId="10" borderId="7" xfId="0" applyNumberFormat="1" applyFont="1" applyFill="1" applyBorder="1" applyAlignment="1">
      <alignment horizontal="center" vertical="top"/>
    </xf>
    <xf numFmtId="49" fontId="5" fillId="10" borderId="10" xfId="0" applyNumberFormat="1" applyFont="1" applyFill="1" applyBorder="1" applyAlignment="1">
      <alignment horizontal="center" vertical="top"/>
    </xf>
    <xf numFmtId="49" fontId="5" fillId="3" borderId="42" xfId="0" applyNumberFormat="1" applyFont="1" applyFill="1" applyBorder="1" applyAlignment="1">
      <alignment horizontal="center" vertical="top"/>
    </xf>
    <xf numFmtId="49" fontId="5" fillId="3" borderId="45" xfId="0" applyNumberFormat="1" applyFont="1" applyFill="1" applyBorder="1" applyAlignment="1">
      <alignment horizontal="center" vertical="top"/>
    </xf>
    <xf numFmtId="165" fontId="3" fillId="0" borderId="5" xfId="0" applyNumberFormat="1" applyFont="1" applyFill="1" applyBorder="1" applyAlignment="1">
      <alignment horizontal="center" vertical="top"/>
    </xf>
    <xf numFmtId="165" fontId="3" fillId="0" borderId="8" xfId="0" applyNumberFormat="1" applyFont="1" applyFill="1" applyBorder="1" applyAlignment="1">
      <alignment horizontal="center" vertical="top"/>
    </xf>
    <xf numFmtId="49" fontId="5" fillId="6" borderId="24" xfId="0" applyNumberFormat="1" applyFont="1" applyFill="1" applyBorder="1" applyAlignment="1">
      <alignment horizontal="center" vertical="top"/>
    </xf>
    <xf numFmtId="0" fontId="3" fillId="6" borderId="46" xfId="0" applyFont="1" applyFill="1" applyBorder="1" applyAlignment="1">
      <alignment horizontal="center" vertical="center" textRotation="90" wrapText="1"/>
    </xf>
    <xf numFmtId="0" fontId="3" fillId="6" borderId="34" xfId="0" applyFont="1" applyFill="1" applyBorder="1" applyAlignment="1">
      <alignment horizontal="center" vertical="center" textRotation="90" wrapText="1"/>
    </xf>
    <xf numFmtId="0" fontId="3" fillId="6" borderId="16" xfId="0" applyFont="1" applyFill="1" applyBorder="1" applyAlignment="1">
      <alignment horizontal="center" vertical="center" textRotation="90" wrapText="1"/>
    </xf>
    <xf numFmtId="49" fontId="5" fillId="6" borderId="45" xfId="0" applyNumberFormat="1" applyFont="1" applyFill="1" applyBorder="1" applyAlignment="1">
      <alignment horizontal="center" vertical="top"/>
    </xf>
    <xf numFmtId="0" fontId="3" fillId="6" borderId="40" xfId="1" applyFont="1" applyFill="1" applyBorder="1" applyAlignment="1">
      <alignment vertical="top" wrapText="1"/>
    </xf>
    <xf numFmtId="0" fontId="3" fillId="6" borderId="13" xfId="0" applyFont="1" applyFill="1" applyBorder="1" applyAlignment="1">
      <alignment horizontal="center" vertical="center" textRotation="90" wrapText="1"/>
    </xf>
    <xf numFmtId="0" fontId="3" fillId="6" borderId="9" xfId="0" applyFont="1" applyFill="1" applyBorder="1" applyAlignment="1">
      <alignment horizontal="left" vertical="top" wrapText="1"/>
    </xf>
    <xf numFmtId="0" fontId="3" fillId="6" borderId="17" xfId="0" applyFont="1" applyFill="1" applyBorder="1" applyAlignment="1">
      <alignment horizontal="center" vertical="center" textRotation="90" wrapText="1"/>
    </xf>
    <xf numFmtId="0" fontId="3" fillId="6" borderId="29" xfId="0" applyFont="1" applyFill="1" applyBorder="1" applyAlignment="1">
      <alignment horizontal="center" vertical="center" textRotation="90" wrapText="1"/>
    </xf>
    <xf numFmtId="165" fontId="3" fillId="0" borderId="35" xfId="0" applyNumberFormat="1" applyFont="1" applyFill="1" applyBorder="1" applyAlignment="1">
      <alignment horizontal="center" vertical="top"/>
    </xf>
    <xf numFmtId="165" fontId="3" fillId="6" borderId="35" xfId="0" applyNumberFormat="1" applyFont="1" applyFill="1" applyBorder="1" applyAlignment="1">
      <alignment horizontal="center" vertical="top"/>
    </xf>
    <xf numFmtId="0" fontId="5" fillId="0" borderId="0" xfId="0" applyNumberFormat="1" applyFont="1" applyAlignment="1">
      <alignment horizontal="center" vertical="top"/>
    </xf>
    <xf numFmtId="0" fontId="3" fillId="6" borderId="40" xfId="0" applyFont="1" applyFill="1" applyBorder="1" applyAlignment="1">
      <alignment vertical="top" wrapText="1"/>
    </xf>
    <xf numFmtId="3" fontId="3" fillId="6" borderId="36" xfId="0" applyNumberFormat="1" applyFont="1" applyFill="1" applyBorder="1" applyAlignment="1">
      <alignment horizontal="center" vertical="top" wrapText="1"/>
    </xf>
    <xf numFmtId="3" fontId="3" fillId="6" borderId="0" xfId="0" applyNumberFormat="1" applyFont="1" applyFill="1" applyBorder="1" applyAlignment="1">
      <alignment horizontal="center" vertical="top" wrapText="1"/>
    </xf>
    <xf numFmtId="0" fontId="3" fillId="6" borderId="45" xfId="0" applyFont="1" applyFill="1" applyBorder="1" applyAlignment="1">
      <alignment horizontal="center" vertical="center" textRotation="90" wrapText="1"/>
    </xf>
    <xf numFmtId="0" fontId="3" fillId="6" borderId="83" xfId="0" applyFont="1" applyFill="1" applyBorder="1" applyAlignment="1">
      <alignment vertical="top" wrapText="1"/>
    </xf>
    <xf numFmtId="0" fontId="3" fillId="6" borderId="35" xfId="0" applyFont="1" applyFill="1" applyBorder="1" applyAlignment="1">
      <alignment horizontal="left" vertical="top" wrapText="1"/>
    </xf>
    <xf numFmtId="0" fontId="3" fillId="6" borderId="8" xfId="0" applyFont="1" applyFill="1" applyBorder="1" applyAlignment="1">
      <alignment horizontal="center" vertical="top" wrapText="1"/>
    </xf>
    <xf numFmtId="0" fontId="21" fillId="6" borderId="9" xfId="0" applyFont="1" applyFill="1" applyBorder="1" applyAlignment="1">
      <alignment vertical="top" wrapText="1"/>
    </xf>
    <xf numFmtId="49" fontId="5" fillId="10" borderId="9" xfId="0" applyNumberFormat="1" applyFont="1" applyFill="1" applyBorder="1" applyAlignment="1">
      <alignment horizontal="center" vertical="top"/>
    </xf>
    <xf numFmtId="49" fontId="5" fillId="3" borderId="45" xfId="0" applyNumberFormat="1" applyFont="1" applyFill="1" applyBorder="1" applyAlignment="1">
      <alignment horizontal="center" vertical="top"/>
    </xf>
    <xf numFmtId="49" fontId="5" fillId="6" borderId="13" xfId="0" applyNumberFormat="1" applyFont="1" applyFill="1" applyBorder="1" applyAlignment="1">
      <alignment horizontal="center" vertical="top"/>
    </xf>
    <xf numFmtId="0" fontId="3" fillId="6" borderId="43" xfId="0" applyFont="1" applyFill="1" applyBorder="1" applyAlignment="1">
      <alignment horizontal="left" vertical="top" wrapText="1"/>
    </xf>
    <xf numFmtId="0" fontId="3" fillId="6" borderId="13" xfId="0" applyFont="1" applyFill="1" applyBorder="1" applyAlignment="1">
      <alignment horizontal="left" vertical="top" wrapText="1"/>
    </xf>
    <xf numFmtId="49" fontId="5" fillId="3" borderId="13" xfId="0" applyNumberFormat="1" applyFont="1" applyFill="1" applyBorder="1" applyAlignment="1">
      <alignment horizontal="center" vertical="top"/>
    </xf>
    <xf numFmtId="49" fontId="5" fillId="6" borderId="15" xfId="0" applyNumberFormat="1" applyFont="1" applyFill="1" applyBorder="1" applyAlignment="1">
      <alignment horizontal="center" vertical="top"/>
    </xf>
    <xf numFmtId="0" fontId="3" fillId="6" borderId="82" xfId="0" applyFont="1" applyFill="1" applyBorder="1" applyAlignment="1">
      <alignment vertical="top" wrapText="1"/>
    </xf>
    <xf numFmtId="0" fontId="3" fillId="6" borderId="9" xfId="0" applyFont="1" applyFill="1" applyBorder="1" applyAlignment="1">
      <alignment horizontal="left" vertical="top" wrapText="1"/>
    </xf>
    <xf numFmtId="0" fontId="0" fillId="0" borderId="29" xfId="0" applyBorder="1" applyAlignment="1">
      <alignment horizontal="center" vertical="center" textRotation="90" wrapText="1"/>
    </xf>
    <xf numFmtId="0" fontId="0" fillId="6" borderId="13" xfId="0" applyFill="1" applyBorder="1" applyAlignment="1">
      <alignment horizontal="left" vertical="top" wrapText="1"/>
    </xf>
    <xf numFmtId="0" fontId="3" fillId="6" borderId="40" xfId="1" applyFont="1" applyFill="1" applyBorder="1" applyAlignment="1">
      <alignment vertical="top" wrapText="1"/>
    </xf>
    <xf numFmtId="49" fontId="5" fillId="6" borderId="45" xfId="0" applyNumberFormat="1" applyFont="1" applyFill="1" applyBorder="1" applyAlignment="1">
      <alignment horizontal="center" vertical="top"/>
    </xf>
    <xf numFmtId="49" fontId="5" fillId="6" borderId="23" xfId="0" applyNumberFormat="1" applyFont="1" applyFill="1" applyBorder="1" applyAlignment="1">
      <alignment horizontal="center" vertical="top"/>
    </xf>
    <xf numFmtId="165" fontId="3" fillId="0" borderId="48" xfId="0" applyNumberFormat="1" applyFont="1" applyFill="1" applyBorder="1" applyAlignment="1">
      <alignment horizontal="center" vertical="top"/>
    </xf>
    <xf numFmtId="0" fontId="3" fillId="6" borderId="40" xfId="0" applyFont="1" applyFill="1" applyBorder="1" applyAlignment="1">
      <alignment horizontal="left" vertical="top" wrapText="1"/>
    </xf>
    <xf numFmtId="0" fontId="3" fillId="6" borderId="83" xfId="0" applyFont="1" applyFill="1" applyBorder="1" applyAlignment="1">
      <alignment horizontal="left" vertical="top" wrapText="1"/>
    </xf>
    <xf numFmtId="165" fontId="3" fillId="0" borderId="8" xfId="0" applyNumberFormat="1" applyFont="1" applyFill="1" applyBorder="1" applyAlignment="1">
      <alignment horizontal="center" vertical="top"/>
    </xf>
    <xf numFmtId="0" fontId="3" fillId="0" borderId="9" xfId="0" applyFont="1" applyFill="1" applyBorder="1" applyAlignment="1">
      <alignment horizontal="left" vertical="top" wrapText="1"/>
    </xf>
    <xf numFmtId="49" fontId="5" fillId="10" borderId="10" xfId="0" applyNumberFormat="1" applyFont="1" applyFill="1" applyBorder="1" applyAlignment="1">
      <alignment horizontal="center" vertical="top"/>
    </xf>
    <xf numFmtId="0" fontId="5" fillId="6" borderId="13" xfId="0" applyFont="1" applyFill="1" applyBorder="1" applyAlignment="1">
      <alignment horizontal="left" vertical="top" wrapText="1"/>
    </xf>
    <xf numFmtId="0" fontId="3" fillId="6" borderId="9" xfId="0" applyFont="1" applyFill="1" applyBorder="1" applyAlignment="1">
      <alignment vertical="top" wrapText="1"/>
    </xf>
    <xf numFmtId="0" fontId="2" fillId="6" borderId="17" xfId="0" applyFont="1" applyFill="1" applyBorder="1" applyAlignment="1">
      <alignment horizontal="center" vertical="center" textRotation="90" wrapText="1"/>
    </xf>
    <xf numFmtId="0" fontId="2" fillId="6" borderId="13" xfId="0" applyFont="1" applyFill="1" applyBorder="1" applyAlignment="1">
      <alignment horizontal="center" vertical="center" textRotation="90" wrapText="1"/>
    </xf>
    <xf numFmtId="0" fontId="3" fillId="6" borderId="26" xfId="0" applyFont="1" applyFill="1" applyBorder="1" applyAlignment="1">
      <alignment horizontal="left" vertical="top" wrapText="1"/>
    </xf>
    <xf numFmtId="3" fontId="3" fillId="6" borderId="0" xfId="0" applyNumberFormat="1" applyFont="1" applyFill="1" applyBorder="1" applyAlignment="1">
      <alignment horizontal="center" vertical="top" wrapText="1"/>
    </xf>
    <xf numFmtId="0" fontId="3" fillId="6" borderId="40" xfId="0" applyFont="1" applyFill="1" applyBorder="1" applyAlignment="1">
      <alignment vertical="top" wrapText="1"/>
    </xf>
    <xf numFmtId="0" fontId="3" fillId="6" borderId="8" xfId="0" applyFont="1" applyFill="1" applyBorder="1" applyAlignment="1">
      <alignment horizontal="center" vertical="top" wrapText="1"/>
    </xf>
    <xf numFmtId="0" fontId="3" fillId="6" borderId="35" xfId="0" applyFont="1" applyFill="1" applyBorder="1" applyAlignment="1">
      <alignment horizontal="left" vertical="top" wrapText="1"/>
    </xf>
    <xf numFmtId="0" fontId="7" fillId="6" borderId="26" xfId="0" applyFont="1" applyFill="1" applyBorder="1" applyAlignment="1">
      <alignment vertical="top" wrapText="1"/>
    </xf>
    <xf numFmtId="3" fontId="3" fillId="6" borderId="0" xfId="0" applyNumberFormat="1" applyFont="1" applyFill="1" applyAlignment="1">
      <alignment horizontal="left" vertical="top" wrapText="1"/>
    </xf>
    <xf numFmtId="0" fontId="7" fillId="6" borderId="0" xfId="0" applyFont="1" applyFill="1" applyAlignment="1">
      <alignment vertical="top"/>
    </xf>
    <xf numFmtId="0" fontId="3" fillId="0" borderId="34" xfId="0" applyFont="1" applyFill="1" applyBorder="1" applyAlignment="1">
      <alignment horizontal="center" vertical="top" wrapText="1"/>
    </xf>
    <xf numFmtId="0" fontId="23" fillId="6" borderId="91" xfId="0" applyFont="1" applyFill="1" applyBorder="1" applyAlignment="1">
      <alignment vertical="top" wrapText="1"/>
    </xf>
    <xf numFmtId="1" fontId="21" fillId="6" borderId="81" xfId="0" applyNumberFormat="1" applyFont="1" applyFill="1" applyBorder="1" applyAlignment="1">
      <alignment horizontal="center" vertical="top" wrapText="1"/>
    </xf>
    <xf numFmtId="3" fontId="3" fillId="6" borderId="46" xfId="0" applyNumberFormat="1" applyFont="1" applyFill="1" applyBorder="1" applyAlignment="1">
      <alignment horizontal="center" vertical="top"/>
    </xf>
    <xf numFmtId="3" fontId="3" fillId="6" borderId="16" xfId="0" applyNumberFormat="1" applyFont="1" applyFill="1" applyBorder="1" applyAlignment="1">
      <alignment horizontal="center" vertical="top"/>
    </xf>
    <xf numFmtId="0" fontId="3" fillId="6" borderId="0" xfId="0" applyFont="1" applyFill="1" applyBorder="1" applyAlignment="1">
      <alignment horizontal="center" vertical="center" textRotation="90" wrapText="1"/>
    </xf>
    <xf numFmtId="0" fontId="9" fillId="0" borderId="0" xfId="0" applyFont="1" applyFill="1" applyBorder="1" applyAlignment="1">
      <alignment vertical="top" wrapText="1"/>
    </xf>
    <xf numFmtId="165" fontId="3" fillId="0" borderId="13" xfId="0" applyNumberFormat="1" applyFont="1" applyFill="1" applyBorder="1" applyAlignment="1">
      <alignment horizontal="center" vertical="top" wrapText="1"/>
    </xf>
    <xf numFmtId="165" fontId="3" fillId="0" borderId="15" xfId="0" applyNumberFormat="1" applyFont="1" applyFill="1" applyBorder="1" applyAlignment="1">
      <alignment horizontal="center" vertical="top" wrapText="1"/>
    </xf>
    <xf numFmtId="0" fontId="3" fillId="6" borderId="36" xfId="0" applyFont="1" applyFill="1" applyBorder="1" applyAlignment="1">
      <alignment horizontal="center" vertical="center" textRotation="90" wrapText="1"/>
    </xf>
    <xf numFmtId="0" fontId="9" fillId="0" borderId="36" xfId="0" applyFont="1" applyFill="1" applyBorder="1" applyAlignment="1">
      <alignment vertical="top" wrapText="1"/>
    </xf>
    <xf numFmtId="165" fontId="3" fillId="0" borderId="23" xfId="0" applyNumberFormat="1" applyFont="1" applyFill="1" applyBorder="1" applyAlignment="1">
      <alignment horizontal="center" vertical="top" wrapText="1"/>
    </xf>
    <xf numFmtId="165" fontId="3" fillId="0" borderId="36" xfId="0" applyNumberFormat="1" applyFont="1" applyFill="1" applyBorder="1" applyAlignment="1">
      <alignment horizontal="center" vertical="top" wrapText="1"/>
    </xf>
    <xf numFmtId="165" fontId="3" fillId="0" borderId="24" xfId="0" applyNumberFormat="1" applyFont="1" applyFill="1" applyBorder="1" applyAlignment="1">
      <alignment horizontal="center" vertical="top" wrapText="1"/>
    </xf>
    <xf numFmtId="0" fontId="9" fillId="6" borderId="0" xfId="0" applyFont="1" applyFill="1" applyBorder="1" applyAlignment="1">
      <alignment vertical="top" wrapText="1"/>
    </xf>
    <xf numFmtId="1" fontId="3" fillId="0" borderId="13" xfId="0" applyNumberFormat="1" applyFont="1" applyFill="1" applyBorder="1" applyAlignment="1">
      <alignment horizontal="center" vertical="top" wrapText="1"/>
    </xf>
    <xf numFmtId="1" fontId="3" fillId="0" borderId="0" xfId="0" applyNumberFormat="1" applyFont="1" applyFill="1" applyBorder="1" applyAlignment="1">
      <alignment horizontal="center" vertical="top" wrapText="1"/>
    </xf>
    <xf numFmtId="49" fontId="3" fillId="6" borderId="43" xfId="0" applyNumberFormat="1" applyFont="1" applyFill="1" applyBorder="1" applyAlignment="1">
      <alignment horizontal="center" vertical="top" wrapText="1"/>
    </xf>
    <xf numFmtId="49" fontId="3" fillId="6" borderId="1" xfId="0" applyNumberFormat="1" applyFont="1" applyFill="1" applyBorder="1" applyAlignment="1">
      <alignment horizontal="center" vertical="top" wrapText="1"/>
    </xf>
    <xf numFmtId="0" fontId="3" fillId="0" borderId="7" xfId="0" applyFont="1" applyFill="1" applyBorder="1" applyAlignment="1">
      <alignment vertical="top" wrapText="1"/>
    </xf>
    <xf numFmtId="0" fontId="21" fillId="6" borderId="21" xfId="0" applyFont="1" applyFill="1" applyBorder="1" applyAlignment="1">
      <alignment horizontal="left" vertical="top" wrapText="1"/>
    </xf>
    <xf numFmtId="0" fontId="1" fillId="0" borderId="21" xfId="0" applyFont="1" applyBorder="1" applyAlignment="1">
      <alignment horizontal="center" vertical="center" textRotation="90" wrapText="1"/>
    </xf>
    <xf numFmtId="0" fontId="3" fillId="0" borderId="40" xfId="0" applyFont="1" applyFill="1" applyBorder="1" applyAlignment="1">
      <alignment vertical="top" wrapText="1"/>
    </xf>
    <xf numFmtId="0" fontId="24" fillId="6" borderId="13" xfId="0" applyFont="1" applyFill="1" applyBorder="1" applyAlignment="1">
      <alignment horizontal="left" vertical="top" wrapText="1"/>
    </xf>
    <xf numFmtId="165" fontId="3" fillId="6" borderId="37" xfId="1" applyNumberFormat="1" applyFont="1" applyFill="1" applyBorder="1" applyAlignment="1">
      <alignment horizontal="center" vertical="top" wrapText="1"/>
    </xf>
    <xf numFmtId="165" fontId="3" fillId="6" borderId="1" xfId="1" applyNumberFormat="1" applyFont="1" applyFill="1" applyBorder="1" applyAlignment="1">
      <alignment horizontal="center" vertical="top" wrapText="1"/>
    </xf>
    <xf numFmtId="0" fontId="3" fillId="6" borderId="34" xfId="0" applyFont="1" applyFill="1" applyBorder="1" applyAlignment="1">
      <alignment horizontal="center" vertical="center" textRotation="90"/>
    </xf>
    <xf numFmtId="0" fontId="2" fillId="6" borderId="29" xfId="0" applyFont="1" applyFill="1" applyBorder="1" applyAlignment="1">
      <alignment horizontal="center" vertical="center" textRotation="90"/>
    </xf>
    <xf numFmtId="0" fontId="3" fillId="6" borderId="77" xfId="1" applyFont="1" applyFill="1" applyBorder="1" applyAlignment="1">
      <alignment vertical="top" wrapText="1"/>
    </xf>
    <xf numFmtId="0" fontId="23" fillId="6" borderId="82" xfId="0" applyFont="1" applyFill="1" applyBorder="1" applyAlignment="1">
      <alignment horizontal="left" vertical="top" wrapText="1"/>
    </xf>
    <xf numFmtId="3" fontId="3" fillId="6" borderId="92" xfId="0" applyNumberFormat="1" applyFont="1" applyFill="1" applyBorder="1" applyAlignment="1">
      <alignment horizontal="center" vertical="top" wrapText="1"/>
    </xf>
    <xf numFmtId="0" fontId="3" fillId="2" borderId="40" xfId="0" applyFont="1" applyFill="1" applyBorder="1" applyAlignment="1">
      <alignment horizontal="left" vertical="top" wrapText="1"/>
    </xf>
    <xf numFmtId="165" fontId="3" fillId="2" borderId="37" xfId="0" applyNumberFormat="1" applyFont="1" applyFill="1" applyBorder="1" applyAlignment="1">
      <alignment horizontal="center" vertical="top"/>
    </xf>
    <xf numFmtId="165" fontId="3" fillId="2" borderId="43" xfId="0" applyNumberFormat="1" applyFont="1" applyFill="1" applyBorder="1" applyAlignment="1">
      <alignment horizontal="center" vertical="top"/>
    </xf>
    <xf numFmtId="165" fontId="3" fillId="2" borderId="1" xfId="0" applyNumberFormat="1" applyFont="1" applyFill="1" applyBorder="1" applyAlignment="1">
      <alignment horizontal="center" vertical="top"/>
    </xf>
    <xf numFmtId="1" fontId="3" fillId="6" borderId="93" xfId="1" applyNumberFormat="1" applyFont="1" applyFill="1" applyBorder="1" applyAlignment="1">
      <alignment horizontal="center" vertical="top" wrapText="1"/>
    </xf>
    <xf numFmtId="1" fontId="3" fillId="6" borderId="75" xfId="1" applyNumberFormat="1" applyFont="1" applyFill="1" applyBorder="1" applyAlignment="1">
      <alignment horizontal="center" vertical="top" wrapText="1"/>
    </xf>
    <xf numFmtId="3" fontId="3" fillId="6" borderId="75" xfId="1" applyNumberFormat="1" applyFont="1" applyFill="1" applyBorder="1" applyAlignment="1">
      <alignment horizontal="center" vertical="top" wrapText="1"/>
    </xf>
    <xf numFmtId="165" fontId="3" fillId="6" borderId="85" xfId="0" applyNumberFormat="1" applyFont="1" applyFill="1" applyBorder="1" applyAlignment="1">
      <alignment horizontal="center" vertical="top" wrapText="1"/>
    </xf>
    <xf numFmtId="165" fontId="3" fillId="6" borderId="92" xfId="0" applyNumberFormat="1" applyFont="1" applyFill="1" applyBorder="1" applyAlignment="1">
      <alignment horizontal="center" vertical="top" wrapText="1"/>
    </xf>
    <xf numFmtId="0" fontId="28" fillId="6" borderId="29" xfId="0" applyFont="1" applyFill="1" applyBorder="1" applyAlignment="1">
      <alignment horizontal="center" vertical="center" textRotation="90" wrapText="1"/>
    </xf>
    <xf numFmtId="0" fontId="0" fillId="6" borderId="21" xfId="0" applyFill="1" applyBorder="1" applyAlignment="1"/>
    <xf numFmtId="49" fontId="5" fillId="6" borderId="15" xfId="0" applyNumberFormat="1" applyFont="1" applyFill="1" applyBorder="1" applyAlignment="1">
      <alignment horizontal="center" vertical="top"/>
    </xf>
    <xf numFmtId="49" fontId="5" fillId="6" borderId="13" xfId="0" applyNumberFormat="1" applyFont="1" applyFill="1" applyBorder="1" applyAlignment="1">
      <alignment horizontal="center" vertical="top"/>
    </xf>
    <xf numFmtId="0" fontId="3" fillId="6" borderId="34" xfId="0" applyFont="1" applyFill="1" applyBorder="1" applyAlignment="1">
      <alignment horizontal="center" vertical="center" textRotation="90" wrapText="1"/>
    </xf>
    <xf numFmtId="0" fontId="3" fillId="6" borderId="16" xfId="0" applyFont="1" applyFill="1" applyBorder="1" applyAlignment="1">
      <alignment horizontal="center" vertical="center" textRotation="90" wrapText="1"/>
    </xf>
    <xf numFmtId="49" fontId="5" fillId="3" borderId="45" xfId="0" applyNumberFormat="1" applyFont="1" applyFill="1" applyBorder="1" applyAlignment="1">
      <alignment horizontal="center" vertical="top"/>
    </xf>
    <xf numFmtId="49" fontId="5" fillId="6" borderId="23" xfId="0" applyNumberFormat="1" applyFont="1" applyFill="1" applyBorder="1" applyAlignment="1">
      <alignment horizontal="center" vertical="top"/>
    </xf>
    <xf numFmtId="0" fontId="3" fillId="6" borderId="40" xfId="0" applyFont="1" applyFill="1" applyBorder="1" applyAlignment="1">
      <alignment vertical="top" wrapText="1"/>
    </xf>
    <xf numFmtId="0" fontId="3" fillId="6" borderId="9" xfId="0" applyFont="1" applyFill="1" applyBorder="1" applyAlignment="1">
      <alignment vertical="top" wrapText="1"/>
    </xf>
    <xf numFmtId="0" fontId="7" fillId="6" borderId="13" xfId="0" applyFont="1" applyFill="1" applyBorder="1" applyAlignment="1">
      <alignment vertical="top" wrapText="1"/>
    </xf>
    <xf numFmtId="0" fontId="3" fillId="6" borderId="13" xfId="0" applyFont="1" applyFill="1" applyBorder="1" applyAlignment="1">
      <alignment vertical="top" wrapText="1"/>
    </xf>
    <xf numFmtId="49" fontId="5" fillId="6" borderId="13" xfId="0" applyNumberFormat="1" applyFont="1" applyFill="1" applyBorder="1" applyAlignment="1">
      <alignment horizontal="center" vertical="top" wrapText="1"/>
    </xf>
    <xf numFmtId="0" fontId="3" fillId="6" borderId="29" xfId="0" applyFont="1" applyFill="1" applyBorder="1" applyAlignment="1">
      <alignment vertical="top" wrapText="1"/>
    </xf>
    <xf numFmtId="0" fontId="5" fillId="6" borderId="23" xfId="0" applyFont="1" applyFill="1" applyBorder="1" applyAlignment="1">
      <alignment vertical="top" wrapText="1"/>
    </xf>
    <xf numFmtId="0" fontId="5" fillId="6" borderId="23" xfId="0" applyFont="1" applyFill="1" applyBorder="1" applyAlignment="1">
      <alignment horizontal="left" vertical="top" wrapText="1"/>
    </xf>
    <xf numFmtId="0" fontId="3" fillId="6" borderId="82" xfId="0" applyFont="1" applyFill="1" applyBorder="1" applyAlignment="1">
      <alignment vertical="top" wrapText="1"/>
    </xf>
    <xf numFmtId="0" fontId="5" fillId="6" borderId="13" xfId="0" applyFont="1" applyFill="1" applyBorder="1" applyAlignment="1">
      <alignment horizontal="left" vertical="top" wrapText="1"/>
    </xf>
    <xf numFmtId="165" fontId="3" fillId="6" borderId="35" xfId="0" applyNumberFormat="1" applyFont="1" applyFill="1" applyBorder="1" applyAlignment="1">
      <alignment horizontal="center" vertical="top"/>
    </xf>
    <xf numFmtId="0" fontId="3" fillId="6" borderId="9" xfId="1" applyFont="1" applyFill="1" applyBorder="1" applyAlignment="1">
      <alignment vertical="top" wrapText="1"/>
    </xf>
    <xf numFmtId="0" fontId="3" fillId="6" borderId="9" xfId="0" applyFont="1" applyFill="1" applyBorder="1" applyAlignment="1">
      <alignment horizontal="left" vertical="top" wrapText="1"/>
    </xf>
    <xf numFmtId="0" fontId="3" fillId="6" borderId="26" xfId="0" applyFont="1" applyFill="1" applyBorder="1" applyAlignment="1">
      <alignment horizontal="left" vertical="top" wrapText="1"/>
    </xf>
    <xf numFmtId="49" fontId="5" fillId="6" borderId="45" xfId="0" applyNumberFormat="1" applyFont="1" applyFill="1" applyBorder="1" applyAlignment="1">
      <alignment horizontal="center" vertical="top"/>
    </xf>
    <xf numFmtId="0" fontId="3" fillId="6" borderId="40" xfId="1" applyFont="1" applyFill="1" applyBorder="1" applyAlignment="1">
      <alignment vertical="top" wrapText="1"/>
    </xf>
    <xf numFmtId="0" fontId="0" fillId="6" borderId="9" xfId="0" applyFill="1" applyBorder="1" applyAlignment="1">
      <alignment vertical="top" wrapText="1"/>
    </xf>
    <xf numFmtId="0" fontId="5" fillId="6" borderId="7" xfId="0" applyFont="1" applyFill="1" applyBorder="1" applyAlignment="1">
      <alignment vertical="top" wrapText="1"/>
    </xf>
    <xf numFmtId="0" fontId="3" fillId="6" borderId="8" xfId="0" applyFont="1" applyFill="1" applyBorder="1" applyAlignment="1">
      <alignment horizontal="center" vertical="top" wrapText="1"/>
    </xf>
    <xf numFmtId="0" fontId="3" fillId="0" borderId="6" xfId="0" applyFont="1" applyBorder="1" applyAlignment="1">
      <alignment horizontal="center" vertical="top"/>
    </xf>
    <xf numFmtId="0" fontId="3" fillId="0" borderId="13" xfId="0" applyFont="1" applyFill="1" applyBorder="1" applyAlignment="1">
      <alignment horizontal="center" vertical="top"/>
    </xf>
    <xf numFmtId="0" fontId="3" fillId="0" borderId="85" xfId="0" applyFont="1" applyFill="1" applyBorder="1" applyAlignment="1">
      <alignment horizontal="center" vertical="center"/>
    </xf>
    <xf numFmtId="0" fontId="3" fillId="0" borderId="90"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9" xfId="0" applyFont="1" applyBorder="1" applyAlignment="1">
      <alignment vertical="top"/>
    </xf>
    <xf numFmtId="165" fontId="3" fillId="2" borderId="41" xfId="0" applyNumberFormat="1" applyFont="1" applyFill="1" applyBorder="1" applyAlignment="1">
      <alignment horizontal="center" vertical="top"/>
    </xf>
    <xf numFmtId="165" fontId="3" fillId="2" borderId="60" xfId="0" applyNumberFormat="1" applyFont="1" applyFill="1" applyBorder="1" applyAlignment="1">
      <alignment horizontal="center" vertical="top"/>
    </xf>
    <xf numFmtId="165" fontId="3" fillId="2" borderId="19" xfId="0" applyNumberFormat="1" applyFont="1" applyFill="1" applyBorder="1" applyAlignment="1">
      <alignment horizontal="center" vertical="top"/>
    </xf>
    <xf numFmtId="3" fontId="15" fillId="0" borderId="15" xfId="0" applyNumberFormat="1" applyFont="1" applyBorder="1" applyAlignment="1">
      <alignment horizontal="center" vertical="top"/>
    </xf>
    <xf numFmtId="0" fontId="5" fillId="0" borderId="24" xfId="0" applyFont="1" applyBorder="1" applyAlignment="1">
      <alignment horizontal="center" vertical="top"/>
    </xf>
    <xf numFmtId="0" fontId="5" fillId="6" borderId="13" xfId="0" applyFont="1" applyFill="1" applyBorder="1" applyAlignment="1">
      <alignment horizontal="center" vertical="top" wrapText="1"/>
    </xf>
    <xf numFmtId="0" fontId="3" fillId="6" borderId="82" xfId="0" applyFont="1" applyFill="1" applyBorder="1" applyAlignment="1">
      <alignment vertical="top" wrapText="1"/>
    </xf>
    <xf numFmtId="165" fontId="3" fillId="6" borderId="35" xfId="0" applyNumberFormat="1" applyFont="1" applyFill="1" applyBorder="1" applyAlignment="1">
      <alignment horizontal="center" vertical="top"/>
    </xf>
    <xf numFmtId="0" fontId="3" fillId="6" borderId="13" xfId="0" applyFont="1" applyFill="1" applyBorder="1" applyAlignment="1">
      <alignment horizontal="center" vertical="center" textRotation="90" wrapText="1"/>
    </xf>
    <xf numFmtId="0" fontId="3" fillId="6" borderId="17" xfId="0" applyFont="1" applyFill="1" applyBorder="1" applyAlignment="1">
      <alignment horizontal="center" vertical="center" textRotation="90" wrapText="1"/>
    </xf>
    <xf numFmtId="0" fontId="3" fillId="6" borderId="8" xfId="0" applyFont="1" applyFill="1" applyBorder="1" applyAlignment="1">
      <alignment horizontal="center" vertical="top" wrapText="1"/>
    </xf>
    <xf numFmtId="0" fontId="3" fillId="6" borderId="95" xfId="0" applyFont="1" applyFill="1" applyBorder="1" applyAlignment="1">
      <alignment horizontal="left" vertical="top" wrapText="1"/>
    </xf>
    <xf numFmtId="0" fontId="3" fillId="6" borderId="85" xfId="0" applyFont="1" applyFill="1" applyBorder="1" applyAlignment="1">
      <alignment vertical="top"/>
    </xf>
    <xf numFmtId="49" fontId="5" fillId="6" borderId="15" xfId="0" applyNumberFormat="1" applyFont="1" applyFill="1" applyBorder="1" applyAlignment="1">
      <alignment horizontal="center" vertical="top"/>
    </xf>
    <xf numFmtId="0" fontId="3" fillId="6" borderId="43" xfId="0" applyFont="1" applyFill="1" applyBorder="1" applyAlignment="1">
      <alignment horizontal="left" vertical="top" wrapText="1"/>
    </xf>
    <xf numFmtId="0" fontId="3" fillId="6" borderId="27" xfId="0" applyFont="1" applyFill="1" applyBorder="1" applyAlignment="1">
      <alignment horizontal="left" vertical="top" wrapText="1"/>
    </xf>
    <xf numFmtId="0" fontId="1" fillId="0" borderId="29" xfId="0" applyFont="1" applyBorder="1" applyAlignment="1">
      <alignment horizontal="center" vertical="center" textRotation="90" wrapText="1"/>
    </xf>
    <xf numFmtId="49" fontId="5" fillId="2" borderId="15" xfId="0" applyNumberFormat="1" applyFont="1" applyFill="1" applyBorder="1" applyAlignment="1">
      <alignment horizontal="center" vertical="top"/>
    </xf>
    <xf numFmtId="0" fontId="3" fillId="6" borderId="17" xfId="0" applyFont="1" applyFill="1" applyBorder="1" applyAlignment="1">
      <alignment horizontal="left" vertical="top" wrapText="1"/>
    </xf>
    <xf numFmtId="0" fontId="3" fillId="6" borderId="29" xfId="0" applyFont="1" applyFill="1" applyBorder="1" applyAlignment="1">
      <alignment horizontal="left" vertical="top" wrapText="1"/>
    </xf>
    <xf numFmtId="0" fontId="8" fillId="6" borderId="17" xfId="0" applyFont="1" applyFill="1" applyBorder="1" applyAlignment="1">
      <alignment horizontal="center" vertical="center" textRotation="90" wrapText="1"/>
    </xf>
    <xf numFmtId="0" fontId="2" fillId="0" borderId="29" xfId="0" applyFont="1" applyBorder="1" applyAlignment="1">
      <alignment horizontal="center" vertical="center" textRotation="90" wrapText="1"/>
    </xf>
    <xf numFmtId="0" fontId="3" fillId="6" borderId="9" xfId="1" applyFont="1" applyFill="1" applyBorder="1" applyAlignment="1">
      <alignment vertical="top" wrapText="1"/>
    </xf>
    <xf numFmtId="0" fontId="0" fillId="0" borderId="26" xfId="0" applyBorder="1" applyAlignment="1">
      <alignment vertical="top" wrapText="1"/>
    </xf>
    <xf numFmtId="0" fontId="3" fillId="6" borderId="13" xfId="0" applyFont="1" applyFill="1" applyBorder="1" applyAlignment="1">
      <alignment horizontal="left" vertical="top" wrapText="1"/>
    </xf>
    <xf numFmtId="0" fontId="3" fillId="6" borderId="45" xfId="0" applyFont="1" applyFill="1" applyBorder="1" applyAlignment="1">
      <alignment horizontal="left" vertical="top" wrapText="1"/>
    </xf>
    <xf numFmtId="0" fontId="7" fillId="6" borderId="45" xfId="0" applyFont="1" applyFill="1" applyBorder="1" applyAlignment="1">
      <alignment vertical="top" wrapText="1"/>
    </xf>
    <xf numFmtId="0" fontId="0" fillId="0" borderId="13" xfId="0" applyBorder="1" applyAlignment="1">
      <alignment horizontal="left" vertical="top" wrapText="1"/>
    </xf>
    <xf numFmtId="0" fontId="0" fillId="0" borderId="29" xfId="0" applyBorder="1" applyAlignment="1">
      <alignment horizontal="left" vertical="top" wrapText="1"/>
    </xf>
    <xf numFmtId="0" fontId="3" fillId="6" borderId="13" xfId="0" applyFont="1" applyFill="1" applyBorder="1" applyAlignment="1">
      <alignment horizontal="center" vertical="center" textRotation="90" wrapText="1"/>
    </xf>
    <xf numFmtId="0" fontId="0" fillId="0" borderId="13" xfId="0" applyBorder="1" applyAlignment="1">
      <alignment horizontal="center" vertical="center" textRotation="90" wrapText="1"/>
    </xf>
    <xf numFmtId="0" fontId="2" fillId="6" borderId="17" xfId="0" applyFont="1" applyFill="1" applyBorder="1" applyAlignment="1">
      <alignment horizontal="center" vertical="center" textRotation="90" wrapText="1"/>
    </xf>
    <xf numFmtId="0" fontId="2" fillId="6" borderId="13" xfId="0" applyFont="1" applyFill="1" applyBorder="1" applyAlignment="1">
      <alignment horizontal="center" vertical="center" textRotation="90" wrapText="1"/>
    </xf>
    <xf numFmtId="49" fontId="5" fillId="10" borderId="9"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49" fontId="5" fillId="6" borderId="13" xfId="0" applyNumberFormat="1" applyFont="1" applyFill="1" applyBorder="1" applyAlignment="1">
      <alignment horizontal="center" vertical="top"/>
    </xf>
    <xf numFmtId="0" fontId="2" fillId="6" borderId="34" xfId="0" applyFont="1" applyFill="1" applyBorder="1" applyAlignment="1">
      <alignment horizontal="center" vertical="center" textRotation="90" wrapText="1"/>
    </xf>
    <xf numFmtId="49" fontId="5" fillId="7" borderId="67" xfId="0" applyNumberFormat="1" applyFont="1" applyFill="1" applyBorder="1" applyAlignment="1">
      <alignment horizontal="left" vertical="top" wrapText="1"/>
    </xf>
    <xf numFmtId="49" fontId="5" fillId="7" borderId="61" xfId="0" applyNumberFormat="1" applyFont="1" applyFill="1" applyBorder="1" applyAlignment="1">
      <alignment horizontal="left" vertical="top" wrapText="1"/>
    </xf>
    <xf numFmtId="49" fontId="5" fillId="7" borderId="56" xfId="0" applyNumberFormat="1" applyFont="1" applyFill="1" applyBorder="1" applyAlignment="1">
      <alignment horizontal="left" vertical="top" wrapText="1"/>
    </xf>
    <xf numFmtId="0" fontId="5" fillId="4" borderId="65" xfId="0" applyFont="1" applyFill="1" applyBorder="1" applyAlignment="1">
      <alignment horizontal="left" vertical="top" wrapText="1"/>
    </xf>
    <xf numFmtId="0" fontId="5" fillId="4" borderId="38" xfId="0" applyFont="1" applyFill="1" applyBorder="1" applyAlignment="1">
      <alignment horizontal="left" vertical="top" wrapText="1"/>
    </xf>
    <xf numFmtId="0" fontId="5" fillId="4" borderId="39" xfId="0" applyFont="1" applyFill="1" applyBorder="1" applyAlignment="1">
      <alignment horizontal="left" vertical="top" wrapText="1"/>
    </xf>
    <xf numFmtId="0" fontId="5" fillId="10" borderId="32" xfId="0" applyFont="1" applyFill="1" applyBorder="1" applyAlignment="1">
      <alignment horizontal="left" vertical="top"/>
    </xf>
    <xf numFmtId="0" fontId="5" fillId="10" borderId="38" xfId="0" applyFont="1" applyFill="1" applyBorder="1" applyAlignment="1">
      <alignment horizontal="left" vertical="top"/>
    </xf>
    <xf numFmtId="0" fontId="5" fillId="10" borderId="39" xfId="0" applyFont="1" applyFill="1" applyBorder="1" applyAlignment="1">
      <alignment horizontal="left" vertical="top"/>
    </xf>
    <xf numFmtId="0" fontId="5" fillId="3" borderId="32" xfId="0" applyFont="1" applyFill="1" applyBorder="1" applyAlignment="1">
      <alignment horizontal="left" vertical="top" wrapText="1"/>
    </xf>
    <xf numFmtId="0" fontId="5" fillId="3" borderId="38" xfId="0" applyFont="1" applyFill="1" applyBorder="1" applyAlignment="1">
      <alignment horizontal="left" vertical="top" wrapText="1"/>
    </xf>
    <xf numFmtId="0" fontId="5" fillId="3" borderId="39" xfId="0" applyFont="1" applyFill="1" applyBorder="1" applyAlignment="1">
      <alignment horizontal="left" vertical="top" wrapText="1"/>
    </xf>
    <xf numFmtId="0" fontId="5" fillId="6" borderId="17" xfId="0" applyFont="1" applyFill="1" applyBorder="1" applyAlignment="1">
      <alignment horizontal="left" vertical="top" wrapText="1"/>
    </xf>
    <xf numFmtId="0" fontId="3" fillId="6" borderId="17" xfId="0" applyFont="1" applyFill="1" applyBorder="1" applyAlignment="1">
      <alignment horizontal="center" vertical="center" textRotation="90" wrapText="1"/>
    </xf>
    <xf numFmtId="0" fontId="0" fillId="0" borderId="9" xfId="0" applyBorder="1" applyAlignment="1">
      <alignment horizontal="left" vertical="top" wrapText="1"/>
    </xf>
    <xf numFmtId="3" fontId="4" fillId="0" borderId="0" xfId="0" applyNumberFormat="1" applyFont="1" applyAlignment="1">
      <alignment horizontal="center" vertical="top" wrapText="1"/>
    </xf>
    <xf numFmtId="0" fontId="6" fillId="0" borderId="0" xfId="0" applyFont="1" applyAlignment="1">
      <alignment horizontal="center" vertical="top" wrapText="1"/>
    </xf>
    <xf numFmtId="0" fontId="4" fillId="0" borderId="0" xfId="0" applyFont="1" applyAlignment="1">
      <alignment horizontal="center" vertical="top"/>
    </xf>
    <xf numFmtId="0" fontId="3" fillId="0" borderId="25" xfId="0" applyFont="1" applyBorder="1" applyAlignment="1">
      <alignment horizontal="right" vertical="top"/>
    </xf>
    <xf numFmtId="0" fontId="0" fillId="0" borderId="25" xfId="0" applyFont="1" applyBorder="1" applyAlignment="1">
      <alignment vertical="top"/>
    </xf>
    <xf numFmtId="0" fontId="5" fillId="0" borderId="67" xfId="0" applyFont="1" applyBorder="1" applyAlignment="1">
      <alignment horizontal="center" vertical="center"/>
    </xf>
    <xf numFmtId="0" fontId="5" fillId="0" borderId="61"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wrapText="1"/>
    </xf>
    <xf numFmtId="0" fontId="3" fillId="0" borderId="10" xfId="0" applyFont="1" applyBorder="1" applyAlignment="1">
      <alignment horizontal="center" vertical="center" wrapText="1"/>
    </xf>
    <xf numFmtId="0" fontId="3" fillId="6" borderId="29" xfId="0" applyFont="1" applyFill="1" applyBorder="1" applyAlignment="1">
      <alignment horizontal="center" vertical="center" textRotation="90" wrapText="1"/>
    </xf>
    <xf numFmtId="0" fontId="22" fillId="0" borderId="13" xfId="0" applyFont="1" applyBorder="1" applyAlignment="1">
      <alignment horizontal="center" wrapText="1"/>
    </xf>
    <xf numFmtId="49" fontId="5" fillId="6" borderId="15" xfId="0" applyNumberFormat="1" applyFont="1" applyFill="1" applyBorder="1" applyAlignment="1">
      <alignment horizontal="center" vertical="top" wrapText="1"/>
    </xf>
    <xf numFmtId="49" fontId="5" fillId="3" borderId="45" xfId="0" applyNumberFormat="1" applyFont="1" applyFill="1" applyBorder="1" applyAlignment="1">
      <alignment horizontal="center" vertical="top"/>
    </xf>
    <xf numFmtId="0" fontId="3" fillId="6" borderId="34" xfId="0" applyFont="1" applyFill="1" applyBorder="1" applyAlignment="1">
      <alignment horizontal="center" vertical="center" textRotation="90" wrapText="1"/>
    </xf>
    <xf numFmtId="0" fontId="3" fillId="6" borderId="16" xfId="0" applyFont="1" applyFill="1" applyBorder="1" applyAlignment="1">
      <alignment horizontal="center" vertical="center" textRotation="90" wrapText="1"/>
    </xf>
    <xf numFmtId="0" fontId="7" fillId="6" borderId="13" xfId="0" applyFont="1" applyFill="1" applyBorder="1" applyAlignment="1">
      <alignment horizontal="left" vertical="top" wrapText="1"/>
    </xf>
    <xf numFmtId="0" fontId="0" fillId="6" borderId="13" xfId="0" applyFill="1" applyBorder="1" applyAlignment="1">
      <alignment horizontal="left" vertical="top" wrapText="1"/>
    </xf>
    <xf numFmtId="49" fontId="5" fillId="10" borderId="7" xfId="0" applyNumberFormat="1" applyFont="1" applyFill="1" applyBorder="1" applyAlignment="1">
      <alignment horizontal="center" vertical="top"/>
    </xf>
    <xf numFmtId="49" fontId="5" fillId="10" borderId="10" xfId="0" applyNumberFormat="1" applyFont="1" applyFill="1" applyBorder="1" applyAlignment="1">
      <alignment horizontal="center" vertical="top"/>
    </xf>
    <xf numFmtId="49" fontId="5" fillId="3" borderId="42" xfId="0" applyNumberFormat="1" applyFont="1" applyFill="1" applyBorder="1" applyAlignment="1">
      <alignment horizontal="center" vertical="top"/>
    </xf>
    <xf numFmtId="49" fontId="5" fillId="3" borderId="54" xfId="0" applyNumberFormat="1" applyFont="1" applyFill="1" applyBorder="1" applyAlignment="1">
      <alignment horizontal="center" vertical="top"/>
    </xf>
    <xf numFmtId="49" fontId="5" fillId="6" borderId="23" xfId="0" applyNumberFormat="1" applyFont="1" applyFill="1" applyBorder="1" applyAlignment="1">
      <alignment horizontal="center" vertical="top"/>
    </xf>
    <xf numFmtId="49" fontId="5" fillId="6" borderId="21" xfId="0" applyNumberFormat="1" applyFont="1" applyFill="1" applyBorder="1" applyAlignment="1">
      <alignment horizontal="center" vertical="top"/>
    </xf>
    <xf numFmtId="0" fontId="3" fillId="6" borderId="23" xfId="0" applyFont="1" applyFill="1" applyBorder="1" applyAlignment="1">
      <alignment horizontal="left" vertical="top" wrapText="1"/>
    </xf>
    <xf numFmtId="0" fontId="7" fillId="6" borderId="21" xfId="0" applyFont="1" applyFill="1" applyBorder="1" applyAlignment="1">
      <alignment vertical="top"/>
    </xf>
    <xf numFmtId="0" fontId="3" fillId="0" borderId="62" xfId="0" applyFont="1" applyFill="1" applyBorder="1" applyAlignment="1">
      <alignment horizontal="center" vertical="center" textRotation="90" wrapText="1"/>
    </xf>
    <xf numFmtId="0" fontId="3" fillId="0" borderId="34" xfId="0" applyFont="1" applyFill="1" applyBorder="1" applyAlignment="1">
      <alignment horizontal="center" vertical="center" textRotation="90" wrapText="1"/>
    </xf>
    <xf numFmtId="0" fontId="3" fillId="0" borderId="64" xfId="0" applyFont="1" applyFill="1" applyBorder="1" applyAlignment="1">
      <alignment horizontal="center" vertical="center" textRotation="90" wrapText="1"/>
    </xf>
    <xf numFmtId="49" fontId="5" fillId="0" borderId="42" xfId="0" applyNumberFormat="1" applyFont="1" applyBorder="1" applyAlignment="1">
      <alignment horizontal="center" vertical="top"/>
    </xf>
    <xf numFmtId="49" fontId="5" fillId="0" borderId="45" xfId="0" applyNumberFormat="1" applyFont="1" applyBorder="1" applyAlignment="1">
      <alignment horizontal="center" vertical="top"/>
    </xf>
    <xf numFmtId="49" fontId="5" fillId="0" borderId="54" xfId="0" applyNumberFormat="1" applyFont="1" applyBorder="1" applyAlignment="1">
      <alignment horizontal="center" vertical="top"/>
    </xf>
    <xf numFmtId="0" fontId="2" fillId="0" borderId="17"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29" xfId="0" applyFont="1" applyFill="1" applyBorder="1" applyAlignment="1">
      <alignment horizontal="center" vertical="center" textRotation="90" wrapText="1"/>
    </xf>
    <xf numFmtId="0" fontId="5" fillId="6" borderId="23" xfId="0" applyFont="1" applyFill="1" applyBorder="1" applyAlignment="1">
      <alignment horizontal="left" vertical="top" wrapText="1"/>
    </xf>
    <xf numFmtId="0" fontId="5" fillId="6" borderId="13" xfId="0" applyFont="1" applyFill="1" applyBorder="1" applyAlignment="1">
      <alignment horizontal="left" vertical="top" wrapText="1"/>
    </xf>
    <xf numFmtId="0" fontId="2" fillId="6" borderId="17" xfId="0" applyFont="1" applyFill="1" applyBorder="1" applyAlignment="1">
      <alignment vertical="center" textRotation="90"/>
    </xf>
    <xf numFmtId="0" fontId="2" fillId="6" borderId="13" xfId="0" applyFont="1" applyFill="1" applyBorder="1" applyAlignment="1">
      <alignment vertical="center" textRotation="90"/>
    </xf>
    <xf numFmtId="0" fontId="2" fillId="6" borderId="29" xfId="0" applyFont="1" applyFill="1" applyBorder="1" applyAlignment="1">
      <alignment vertical="center" textRotation="90"/>
    </xf>
    <xf numFmtId="0" fontId="14" fillId="6" borderId="43" xfId="0" applyFont="1" applyFill="1" applyBorder="1" applyAlignment="1">
      <alignment horizontal="left" vertical="top" wrapText="1"/>
    </xf>
    <xf numFmtId="0" fontId="7" fillId="6" borderId="27" xfId="0" applyFont="1" applyFill="1" applyBorder="1" applyAlignment="1"/>
    <xf numFmtId="0" fontId="7" fillId="6" borderId="45" xfId="0" applyFont="1" applyFill="1" applyBorder="1" applyAlignment="1">
      <alignment horizontal="left" vertical="top" wrapText="1"/>
    </xf>
    <xf numFmtId="0" fontId="3" fillId="6" borderId="32" xfId="0" applyFont="1" applyFill="1" applyBorder="1" applyAlignment="1">
      <alignment horizontal="left" vertical="top" wrapText="1"/>
    </xf>
    <xf numFmtId="0" fontId="7" fillId="6" borderId="32" xfId="0" applyFont="1" applyFill="1" applyBorder="1" applyAlignment="1">
      <alignment horizontal="left" vertical="top" wrapText="1"/>
    </xf>
    <xf numFmtId="49" fontId="5" fillId="6" borderId="13" xfId="0" applyNumberFormat="1" applyFont="1" applyFill="1" applyBorder="1" applyAlignment="1">
      <alignment horizontal="center" vertical="top" wrapText="1"/>
    </xf>
    <xf numFmtId="0" fontId="3" fillId="6" borderId="17" xfId="0" applyFont="1" applyFill="1" applyBorder="1" applyAlignment="1">
      <alignment vertical="top" wrapText="1"/>
    </xf>
    <xf numFmtId="0" fontId="3" fillId="6" borderId="29" xfId="0" applyFont="1" applyFill="1" applyBorder="1" applyAlignment="1">
      <alignment vertical="top" wrapText="1"/>
    </xf>
    <xf numFmtId="0" fontId="5" fillId="6" borderId="13" xfId="0" applyFont="1" applyFill="1" applyBorder="1" applyAlignment="1">
      <alignment horizontal="center" vertical="top" wrapText="1"/>
    </xf>
    <xf numFmtId="49" fontId="5" fillId="3" borderId="68" xfId="0" applyNumberFormat="1" applyFont="1" applyFill="1" applyBorder="1" applyAlignment="1">
      <alignment horizontal="right" vertical="top"/>
    </xf>
    <xf numFmtId="49" fontId="5" fillId="3" borderId="58" xfId="0" applyNumberFormat="1" applyFont="1" applyFill="1" applyBorder="1" applyAlignment="1">
      <alignment horizontal="right" vertical="top"/>
    </xf>
    <xf numFmtId="49" fontId="5" fillId="3" borderId="59" xfId="0" applyNumberFormat="1" applyFont="1" applyFill="1" applyBorder="1" applyAlignment="1">
      <alignment horizontal="right" vertical="top"/>
    </xf>
    <xf numFmtId="0" fontId="5" fillId="9" borderId="68" xfId="0" applyFont="1" applyFill="1" applyBorder="1" applyAlignment="1">
      <alignment vertical="center"/>
    </xf>
    <xf numFmtId="0" fontId="5" fillId="9" borderId="58" xfId="0" applyFont="1" applyFill="1" applyBorder="1" applyAlignment="1">
      <alignment vertical="center"/>
    </xf>
    <xf numFmtId="0" fontId="5" fillId="9" borderId="59" xfId="0" applyFont="1" applyFill="1" applyBorder="1" applyAlignment="1">
      <alignment vertical="center"/>
    </xf>
    <xf numFmtId="0" fontId="3" fillId="6" borderId="13" xfId="0" applyFont="1" applyFill="1" applyBorder="1" applyAlignment="1">
      <alignment vertical="top" wrapText="1"/>
    </xf>
    <xf numFmtId="0" fontId="0" fillId="6" borderId="13" xfId="0" applyFill="1" applyBorder="1" applyAlignment="1">
      <alignment vertical="top" wrapText="1"/>
    </xf>
    <xf numFmtId="0" fontId="5" fillId="9" borderId="68" xfId="0" applyFont="1" applyFill="1" applyBorder="1" applyAlignment="1">
      <alignment horizontal="left" vertical="top" wrapText="1"/>
    </xf>
    <xf numFmtId="0" fontId="7" fillId="9" borderId="58" xfId="0" applyFont="1" applyFill="1" applyBorder="1" applyAlignment="1">
      <alignment horizontal="left" vertical="top" wrapText="1"/>
    </xf>
    <xf numFmtId="0" fontId="0" fillId="0" borderId="58" xfId="0" applyBorder="1" applyAlignment="1">
      <alignment horizontal="left" vertical="top" wrapText="1"/>
    </xf>
    <xf numFmtId="0" fontId="0" fillId="6" borderId="29" xfId="0" applyFill="1" applyBorder="1" applyAlignment="1">
      <alignment horizontal="left" vertical="top" wrapText="1"/>
    </xf>
    <xf numFmtId="0" fontId="3" fillId="6" borderId="86" xfId="0" applyFont="1" applyFill="1" applyBorder="1" applyAlignment="1">
      <alignment vertical="top" wrapText="1"/>
    </xf>
    <xf numFmtId="0" fontId="0" fillId="6" borderId="85" xfId="0" applyFill="1" applyBorder="1" applyAlignment="1">
      <alignment vertical="top" wrapText="1"/>
    </xf>
    <xf numFmtId="0" fontId="3" fillId="6" borderId="82" xfId="0" applyFont="1" applyFill="1" applyBorder="1" applyAlignment="1">
      <alignment vertical="top" wrapText="1"/>
    </xf>
    <xf numFmtId="0" fontId="3" fillId="8" borderId="65"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5" fillId="4" borderId="65" xfId="0" applyFont="1" applyFill="1" applyBorder="1" applyAlignment="1">
      <alignment horizontal="right" vertical="top" wrapText="1"/>
    </xf>
    <xf numFmtId="0" fontId="5" fillId="4" borderId="38" xfId="0" applyFont="1" applyFill="1" applyBorder="1" applyAlignment="1">
      <alignment horizontal="right" vertical="top" wrapText="1"/>
    </xf>
    <xf numFmtId="0" fontId="5" fillId="4" borderId="39" xfId="0" applyFont="1" applyFill="1" applyBorder="1" applyAlignment="1">
      <alignment horizontal="right" vertical="top" wrapText="1"/>
    </xf>
    <xf numFmtId="165" fontId="3" fillId="2" borderId="65" xfId="0" applyNumberFormat="1" applyFont="1" applyFill="1" applyBorder="1" applyAlignment="1">
      <alignment horizontal="left" vertical="top" wrapText="1"/>
    </xf>
    <xf numFmtId="165" fontId="3" fillId="2" borderId="38" xfId="0" applyNumberFormat="1" applyFont="1" applyFill="1" applyBorder="1" applyAlignment="1">
      <alignment horizontal="left" vertical="top" wrapText="1"/>
    </xf>
    <xf numFmtId="165" fontId="3" fillId="2" borderId="39" xfId="0" applyNumberFormat="1" applyFont="1" applyFill="1" applyBorder="1" applyAlignment="1">
      <alignment horizontal="left" vertical="top" wrapText="1"/>
    </xf>
    <xf numFmtId="0" fontId="3" fillId="0" borderId="65" xfId="0" applyFont="1" applyBorder="1" applyAlignment="1">
      <alignment horizontal="left" vertical="top" wrapText="1"/>
    </xf>
    <xf numFmtId="0" fontId="3" fillId="0" borderId="38" xfId="0" applyFont="1" applyBorder="1" applyAlignment="1">
      <alignment horizontal="left" vertical="top" wrapText="1"/>
    </xf>
    <xf numFmtId="0" fontId="3" fillId="0" borderId="39" xfId="0" applyFont="1" applyBorder="1" applyAlignment="1">
      <alignment horizontal="left" vertical="top" wrapText="1"/>
    </xf>
    <xf numFmtId="0" fontId="3" fillId="6" borderId="65" xfId="0" applyFont="1" applyFill="1" applyBorder="1" applyAlignment="1">
      <alignment horizontal="left" vertical="top" wrapText="1"/>
    </xf>
    <xf numFmtId="0" fontId="3" fillId="6" borderId="38" xfId="0" applyFont="1" applyFill="1" applyBorder="1" applyAlignment="1">
      <alignment horizontal="left" vertical="top" wrapText="1"/>
    </xf>
    <xf numFmtId="0" fontId="3" fillId="6" borderId="39" xfId="0" applyFont="1" applyFill="1" applyBorder="1" applyAlignment="1">
      <alignment horizontal="left" vertical="top" wrapText="1"/>
    </xf>
    <xf numFmtId="0" fontId="3" fillId="2" borderId="60"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50" xfId="0" applyFont="1" applyFill="1" applyBorder="1" applyAlignment="1">
      <alignment horizontal="left" vertical="top" wrapText="1"/>
    </xf>
    <xf numFmtId="49" fontId="5" fillId="0" borderId="0" xfId="0" applyNumberFormat="1" applyFont="1" applyFill="1" applyBorder="1" applyAlignment="1">
      <alignment horizontal="center" vertical="top" wrapText="1"/>
    </xf>
    <xf numFmtId="3" fontId="5" fillId="0" borderId="55" xfId="0" applyNumberFormat="1" applyFont="1" applyBorder="1" applyAlignment="1">
      <alignment horizontal="center" vertical="center" wrapText="1"/>
    </xf>
    <xf numFmtId="3" fontId="5" fillId="0" borderId="58" xfId="0" applyNumberFormat="1" applyFont="1" applyBorder="1" applyAlignment="1">
      <alignment horizontal="center" vertical="center" wrapText="1"/>
    </xf>
    <xf numFmtId="3" fontId="5" fillId="0" borderId="59" xfId="0" applyNumberFormat="1" applyFont="1" applyBorder="1" applyAlignment="1">
      <alignment horizontal="center" vertical="center" wrapText="1"/>
    </xf>
    <xf numFmtId="0" fontId="5" fillId="4" borderId="67" xfId="0" applyFont="1" applyFill="1" applyBorder="1" applyAlignment="1">
      <alignment horizontal="right" vertical="top" wrapText="1"/>
    </xf>
    <xf numFmtId="0" fontId="5" fillId="4" borderId="61" xfId="0" applyFont="1" applyFill="1" applyBorder="1" applyAlignment="1">
      <alignment horizontal="right" vertical="top" wrapText="1"/>
    </xf>
    <xf numFmtId="0" fontId="5" fillId="4" borderId="56" xfId="0" applyFont="1" applyFill="1" applyBorder="1" applyAlignment="1">
      <alignment horizontal="right" vertical="top" wrapText="1"/>
    </xf>
    <xf numFmtId="0" fontId="5" fillId="8" borderId="65" xfId="0" applyFont="1" applyFill="1" applyBorder="1" applyAlignment="1">
      <alignment horizontal="right" vertical="top" wrapText="1"/>
    </xf>
    <xf numFmtId="0" fontId="7" fillId="8" borderId="38" xfId="0" applyFont="1" applyFill="1" applyBorder="1" applyAlignment="1">
      <alignment horizontal="right" vertical="top" wrapText="1"/>
    </xf>
    <xf numFmtId="0" fontId="7" fillId="8" borderId="39" xfId="0" applyFont="1" applyFill="1" applyBorder="1" applyAlignment="1">
      <alignment horizontal="right" vertical="top" wrapText="1"/>
    </xf>
    <xf numFmtId="0" fontId="3" fillId="6" borderId="60" xfId="0" applyFont="1" applyFill="1" applyBorder="1" applyAlignment="1">
      <alignment horizontal="left" vertical="top" wrapText="1"/>
    </xf>
    <xf numFmtId="0" fontId="3" fillId="6" borderId="44" xfId="0" applyFont="1" applyFill="1" applyBorder="1" applyAlignment="1">
      <alignment horizontal="left" vertical="top" wrapText="1"/>
    </xf>
    <xf numFmtId="0" fontId="3" fillId="6" borderId="50" xfId="0" applyFont="1" applyFill="1" applyBorder="1" applyAlignment="1">
      <alignment horizontal="left" vertical="top" wrapText="1"/>
    </xf>
    <xf numFmtId="0" fontId="5" fillId="5" borderId="30" xfId="0" applyFont="1" applyFill="1" applyBorder="1" applyAlignment="1">
      <alignment horizontal="right" vertical="top" wrapText="1"/>
    </xf>
    <xf numFmtId="0" fontId="5" fillId="5" borderId="25" xfId="0" applyFont="1" applyFill="1" applyBorder="1" applyAlignment="1">
      <alignment horizontal="right" vertical="top" wrapText="1"/>
    </xf>
    <xf numFmtId="0" fontId="5" fillId="5" borderId="31" xfId="0" applyFont="1" applyFill="1" applyBorder="1" applyAlignment="1">
      <alignment horizontal="right" vertical="top" wrapText="1"/>
    </xf>
    <xf numFmtId="0" fontId="3" fillId="10" borderId="58" xfId="0" applyFont="1" applyFill="1" applyBorder="1" applyAlignment="1">
      <alignment horizontal="center" vertical="top" wrapText="1"/>
    </xf>
    <xf numFmtId="0" fontId="0" fillId="0" borderId="58" xfId="0" applyBorder="1" applyAlignment="1">
      <alignment horizontal="center" vertical="top" wrapText="1"/>
    </xf>
    <xf numFmtId="0" fontId="0" fillId="0" borderId="59" xfId="0" applyBorder="1" applyAlignment="1">
      <alignment horizontal="center" vertical="top" wrapText="1"/>
    </xf>
    <xf numFmtId="0" fontId="3" fillId="4" borderId="58" xfId="0" applyFont="1" applyFill="1" applyBorder="1" applyAlignment="1">
      <alignment horizontal="center" vertical="top"/>
    </xf>
    <xf numFmtId="0" fontId="3" fillId="4" borderId="59" xfId="0" applyFont="1" applyFill="1" applyBorder="1" applyAlignment="1">
      <alignment horizontal="center" vertical="top"/>
    </xf>
    <xf numFmtId="0" fontId="7" fillId="6" borderId="13" xfId="0" applyFont="1" applyFill="1" applyBorder="1" applyAlignment="1">
      <alignment vertical="top" wrapText="1"/>
    </xf>
    <xf numFmtId="49" fontId="15" fillId="10" borderId="67" xfId="0" applyNumberFormat="1" applyFont="1" applyFill="1" applyBorder="1" applyAlignment="1">
      <alignment horizontal="center" vertical="top"/>
    </xf>
    <xf numFmtId="49" fontId="15" fillId="10" borderId="35" xfId="0" applyNumberFormat="1" applyFont="1" applyFill="1" applyBorder="1" applyAlignment="1">
      <alignment horizontal="center" vertical="top"/>
    </xf>
    <xf numFmtId="49" fontId="15" fillId="9" borderId="11" xfId="0" applyNumberFormat="1" applyFont="1" applyFill="1" applyBorder="1" applyAlignment="1">
      <alignment horizontal="center" vertical="top"/>
    </xf>
    <xf numFmtId="49" fontId="15" fillId="9" borderId="13" xfId="0" applyNumberFormat="1" applyFont="1" applyFill="1" applyBorder="1" applyAlignment="1">
      <alignment horizontal="center" vertical="top"/>
    </xf>
    <xf numFmtId="49" fontId="15" fillId="6" borderId="61" xfId="0" applyNumberFormat="1" applyFont="1" applyFill="1" applyBorder="1" applyAlignment="1">
      <alignment horizontal="center" vertical="top"/>
    </xf>
    <xf numFmtId="49" fontId="15" fillId="6" borderId="0" xfId="0" applyNumberFormat="1" applyFont="1" applyFill="1" applyBorder="1" applyAlignment="1">
      <alignment horizontal="center" vertical="top"/>
    </xf>
    <xf numFmtId="3" fontId="3" fillId="6" borderId="11" xfId="0" applyNumberFormat="1" applyFont="1" applyFill="1" applyBorder="1" applyAlignment="1">
      <alignment horizontal="left" vertical="top" wrapText="1"/>
    </xf>
    <xf numFmtId="3" fontId="3" fillId="6" borderId="13" xfId="0" applyNumberFormat="1" applyFont="1" applyFill="1" applyBorder="1" applyAlignment="1">
      <alignment horizontal="left" vertical="top" wrapText="1"/>
    </xf>
    <xf numFmtId="3" fontId="5" fillId="6" borderId="36" xfId="0" applyNumberFormat="1" applyFont="1" applyFill="1" applyBorder="1" applyAlignment="1">
      <alignment horizontal="center" vertical="top" wrapText="1"/>
    </xf>
    <xf numFmtId="3" fontId="5" fillId="6" borderId="0" xfId="0" applyNumberFormat="1" applyFont="1" applyFill="1" applyBorder="1" applyAlignment="1">
      <alignment horizontal="center" vertical="top" wrapText="1"/>
    </xf>
    <xf numFmtId="0" fontId="7" fillId="6" borderId="21" xfId="0" applyFont="1" applyFill="1" applyBorder="1" applyAlignment="1">
      <alignment vertical="top" wrapText="1"/>
    </xf>
    <xf numFmtId="49" fontId="5" fillId="3" borderId="54" xfId="0" applyNumberFormat="1" applyFont="1" applyFill="1" applyBorder="1" applyAlignment="1">
      <alignment horizontal="right" vertical="top"/>
    </xf>
    <xf numFmtId="49" fontId="5" fillId="3" borderId="25" xfId="0" applyNumberFormat="1" applyFont="1" applyFill="1" applyBorder="1" applyAlignment="1">
      <alignment horizontal="right" vertical="top"/>
    </xf>
    <xf numFmtId="49" fontId="5" fillId="10" borderId="68" xfId="0" applyNumberFormat="1" applyFont="1" applyFill="1" applyBorder="1" applyAlignment="1">
      <alignment horizontal="right" vertical="top"/>
    </xf>
    <xf numFmtId="49" fontId="5" fillId="10" borderId="58" xfId="0" applyNumberFormat="1" applyFont="1" applyFill="1" applyBorder="1" applyAlignment="1">
      <alignment horizontal="right" vertical="top"/>
    </xf>
    <xf numFmtId="49" fontId="5" fillId="4" borderId="68" xfId="0" applyNumberFormat="1" applyFont="1" applyFill="1" applyBorder="1" applyAlignment="1">
      <alignment horizontal="right" vertical="top"/>
    </xf>
    <xf numFmtId="49" fontId="5" fillId="4" borderId="58" xfId="0" applyNumberFormat="1" applyFont="1" applyFill="1" applyBorder="1" applyAlignment="1">
      <alignment horizontal="right" vertical="top"/>
    </xf>
    <xf numFmtId="0" fontId="3" fillId="6" borderId="40" xfId="0" applyFont="1" applyFill="1" applyBorder="1" applyAlignment="1">
      <alignment vertical="top" wrapText="1"/>
    </xf>
    <xf numFmtId="0" fontId="0" fillId="0" borderId="9" xfId="0" applyBorder="1" applyAlignment="1">
      <alignment vertical="top" wrapText="1"/>
    </xf>
    <xf numFmtId="0" fontId="3" fillId="6" borderId="91" xfId="0" applyFont="1" applyFill="1" applyBorder="1" applyAlignment="1">
      <alignment horizontal="left" vertical="top" wrapText="1"/>
    </xf>
    <xf numFmtId="0" fontId="3" fillId="6" borderId="84" xfId="0" applyFont="1" applyFill="1" applyBorder="1" applyAlignment="1">
      <alignment horizontal="left" vertical="top" wrapText="1"/>
    </xf>
    <xf numFmtId="0" fontId="3" fillId="6" borderId="46" xfId="0" applyFont="1" applyFill="1" applyBorder="1" applyAlignment="1">
      <alignment horizontal="center" vertical="center" wrapText="1"/>
    </xf>
    <xf numFmtId="0" fontId="3" fillId="6" borderId="16" xfId="0" applyFont="1" applyFill="1" applyBorder="1" applyAlignment="1">
      <alignment horizontal="center" vertical="center" wrapText="1"/>
    </xf>
    <xf numFmtId="49" fontId="5" fillId="6" borderId="24" xfId="0" applyNumberFormat="1" applyFont="1" applyFill="1" applyBorder="1" applyAlignment="1">
      <alignment horizontal="center" vertical="top"/>
    </xf>
    <xf numFmtId="0" fontId="13" fillId="6" borderId="23" xfId="0" applyFont="1" applyFill="1" applyBorder="1" applyAlignment="1">
      <alignment horizontal="left" vertical="top" wrapText="1"/>
    </xf>
    <xf numFmtId="0" fontId="13" fillId="6" borderId="29" xfId="0" applyFont="1" applyFill="1" applyBorder="1" applyAlignment="1">
      <alignment horizontal="left" vertical="top" wrapText="1"/>
    </xf>
    <xf numFmtId="0" fontId="2" fillId="0" borderId="13" xfId="0" applyFont="1" applyBorder="1" applyAlignment="1">
      <alignment horizontal="center" vertical="center" textRotation="90" wrapText="1"/>
    </xf>
    <xf numFmtId="0" fontId="0" fillId="0" borderId="29" xfId="0" applyBorder="1" applyAlignment="1">
      <alignment horizontal="center" vertical="center" textRotation="90" wrapText="1"/>
    </xf>
    <xf numFmtId="0" fontId="5" fillId="6" borderId="17" xfId="0" applyFont="1" applyFill="1" applyBorder="1" applyAlignment="1">
      <alignment horizontal="center" vertical="top" wrapText="1"/>
    </xf>
    <xf numFmtId="0" fontId="5" fillId="6" borderId="29" xfId="0" applyFont="1" applyFill="1" applyBorder="1" applyAlignment="1">
      <alignment horizontal="center" vertical="top" wrapText="1"/>
    </xf>
    <xf numFmtId="3" fontId="3" fillId="6" borderId="0" xfId="0" applyNumberFormat="1" applyFont="1" applyFill="1" applyAlignment="1">
      <alignment horizontal="left" vertical="top" wrapText="1"/>
    </xf>
    <xf numFmtId="0" fontId="7" fillId="6" borderId="0" xfId="0" applyFont="1" applyFill="1" applyAlignment="1">
      <alignment vertical="top"/>
    </xf>
    <xf numFmtId="0" fontId="3" fillId="6" borderId="35" xfId="0" applyFont="1" applyFill="1" applyBorder="1" applyAlignment="1">
      <alignment vertical="top" wrapText="1"/>
    </xf>
    <xf numFmtId="0" fontId="3" fillId="6" borderId="84" xfId="0" applyFont="1" applyFill="1" applyBorder="1" applyAlignment="1">
      <alignment vertical="top" wrapText="1"/>
    </xf>
    <xf numFmtId="0" fontId="0" fillId="0" borderId="58" xfId="0" applyFont="1" applyBorder="1" applyAlignment="1">
      <alignment horizontal="left" vertical="top" wrapText="1"/>
    </xf>
    <xf numFmtId="0" fontId="7" fillId="6" borderId="83" xfId="0" applyFont="1" applyFill="1" applyBorder="1" applyAlignment="1">
      <alignment vertical="top" wrapText="1"/>
    </xf>
    <xf numFmtId="0" fontId="0" fillId="6" borderId="26" xfId="0" applyFill="1" applyBorder="1" applyAlignment="1">
      <alignment vertical="top" wrapText="1"/>
    </xf>
    <xf numFmtId="0" fontId="14" fillId="6" borderId="17" xfId="0" applyFont="1" applyFill="1" applyBorder="1" applyAlignment="1">
      <alignment horizontal="left" vertical="top" wrapText="1"/>
    </xf>
    <xf numFmtId="0" fontId="7" fillId="6" borderId="9" xfId="0" applyFont="1" applyFill="1" applyBorder="1" applyAlignment="1">
      <alignment vertical="top" wrapText="1"/>
    </xf>
    <xf numFmtId="0" fontId="3" fillId="6" borderId="7" xfId="0" applyFont="1" applyFill="1" applyBorder="1" applyAlignment="1">
      <alignment horizontal="left" vertical="top" wrapText="1"/>
    </xf>
    <xf numFmtId="0" fontId="5" fillId="6" borderId="7" xfId="0" applyFont="1" applyFill="1" applyBorder="1" applyAlignment="1">
      <alignment vertical="top" wrapText="1"/>
    </xf>
    <xf numFmtId="0" fontId="5" fillId="6" borderId="9" xfId="0" applyFont="1" applyFill="1" applyBorder="1" applyAlignment="1">
      <alignment vertical="top" wrapText="1"/>
    </xf>
    <xf numFmtId="0" fontId="3" fillId="6" borderId="26" xfId="0" applyFont="1" applyFill="1" applyBorder="1" applyAlignment="1">
      <alignment horizontal="left" vertical="top" wrapText="1"/>
    </xf>
    <xf numFmtId="3" fontId="3" fillId="0" borderId="36" xfId="0" applyNumberFormat="1" applyFont="1" applyFill="1" applyBorder="1" applyAlignment="1">
      <alignment horizontal="center" vertical="top" wrapText="1"/>
    </xf>
    <xf numFmtId="3" fontId="3" fillId="0" borderId="0" xfId="0" applyNumberFormat="1" applyFont="1" applyFill="1" applyBorder="1" applyAlignment="1">
      <alignment horizontal="center" vertical="top" wrapText="1"/>
    </xf>
    <xf numFmtId="3" fontId="3" fillId="0" borderId="24" xfId="0" applyNumberFormat="1" applyFont="1" applyFill="1" applyBorder="1" applyAlignment="1">
      <alignment horizontal="center" vertical="top" wrapText="1"/>
    </xf>
    <xf numFmtId="3" fontId="3" fillId="0" borderId="15" xfId="0" applyNumberFormat="1" applyFont="1" applyFill="1" applyBorder="1" applyAlignment="1">
      <alignment horizontal="center" vertical="top" wrapText="1"/>
    </xf>
    <xf numFmtId="0" fontId="17" fillId="6" borderId="62" xfId="0" applyFont="1" applyFill="1" applyBorder="1" applyAlignment="1">
      <alignment horizontal="center" vertical="center" textRotation="90" wrapText="1"/>
    </xf>
    <xf numFmtId="0" fontId="17" fillId="6" borderId="34" xfId="0" applyFont="1" applyFill="1" applyBorder="1" applyAlignment="1">
      <alignment horizontal="center" vertical="center" textRotation="90" wrapText="1"/>
    </xf>
    <xf numFmtId="0" fontId="3" fillId="6" borderId="40" xfId="1" applyFont="1" applyFill="1" applyBorder="1" applyAlignment="1">
      <alignment vertical="top" wrapText="1"/>
    </xf>
    <xf numFmtId="0" fontId="7" fillId="6" borderId="26" xfId="0" applyFont="1" applyFill="1" applyBorder="1" applyAlignment="1">
      <alignment vertical="top" wrapText="1"/>
    </xf>
    <xf numFmtId="0" fontId="3" fillId="6" borderId="17" xfId="0" applyFont="1" applyFill="1" applyBorder="1" applyAlignment="1">
      <alignment horizontal="center" vertical="center" textRotation="90"/>
    </xf>
    <xf numFmtId="0" fontId="3" fillId="6" borderId="13" xfId="0" applyFont="1" applyFill="1" applyBorder="1" applyAlignment="1">
      <alignment horizontal="center" vertical="center" textRotation="90"/>
    </xf>
    <xf numFmtId="0" fontId="3" fillId="6" borderId="43" xfId="0" applyFont="1" applyFill="1" applyBorder="1" applyAlignment="1">
      <alignment horizontal="center" vertical="center" textRotation="90" wrapText="1"/>
    </xf>
    <xf numFmtId="0" fontId="3" fillId="6" borderId="45" xfId="0" applyFont="1" applyFill="1" applyBorder="1" applyAlignment="1">
      <alignment horizontal="center" vertical="center" textRotation="90" wrapText="1"/>
    </xf>
    <xf numFmtId="0" fontId="21" fillId="6" borderId="40" xfId="0" applyFont="1" applyFill="1" applyBorder="1" applyAlignment="1">
      <alignment vertical="top" wrapText="1"/>
    </xf>
    <xf numFmtId="0" fontId="27" fillId="0" borderId="9" xfId="0" applyFont="1" applyBorder="1" applyAlignment="1">
      <alignment vertical="top" wrapText="1"/>
    </xf>
    <xf numFmtId="0" fontId="21" fillId="6" borderId="43" xfId="0" applyFont="1" applyFill="1" applyBorder="1" applyAlignment="1">
      <alignment horizontal="left" vertical="top" wrapText="1"/>
    </xf>
    <xf numFmtId="0" fontId="21" fillId="6" borderId="45" xfId="0" applyFont="1" applyFill="1" applyBorder="1" applyAlignment="1">
      <alignment horizontal="left" vertical="top" wrapText="1"/>
    </xf>
    <xf numFmtId="0" fontId="1" fillId="0" borderId="13" xfId="0" applyFont="1" applyBorder="1" applyAlignment="1">
      <alignment horizontal="center" vertical="center" textRotation="90" wrapText="1"/>
    </xf>
    <xf numFmtId="49" fontId="26" fillId="6" borderId="15" xfId="0" applyNumberFormat="1" applyFont="1" applyFill="1" applyBorder="1" applyAlignment="1">
      <alignment horizontal="center" vertical="top"/>
    </xf>
    <xf numFmtId="0" fontId="7" fillId="6" borderId="29" xfId="0" applyFont="1" applyFill="1" applyBorder="1" applyAlignment="1">
      <alignment horizontal="left" vertical="top" wrapText="1"/>
    </xf>
    <xf numFmtId="0" fontId="12" fillId="0" borderId="17" xfId="0" applyFont="1" applyBorder="1" applyAlignment="1">
      <alignment horizontal="center" vertical="center" textRotation="90" wrapText="1"/>
    </xf>
    <xf numFmtId="0" fontId="2" fillId="6" borderId="46" xfId="0" applyFont="1" applyFill="1" applyBorder="1" applyAlignment="1">
      <alignment horizontal="center" vertical="center" textRotation="90" wrapText="1"/>
    </xf>
    <xf numFmtId="0" fontId="2" fillId="6" borderId="16" xfId="0" applyFont="1" applyFill="1" applyBorder="1" applyAlignment="1">
      <alignment horizontal="center" vertical="center" textRotation="90" wrapText="1"/>
    </xf>
    <xf numFmtId="49" fontId="5" fillId="6" borderId="45" xfId="0" applyNumberFormat="1" applyFont="1" applyFill="1" applyBorder="1" applyAlignment="1">
      <alignment horizontal="center" vertical="top"/>
    </xf>
    <xf numFmtId="49" fontId="5" fillId="6" borderId="17" xfId="0" applyNumberFormat="1" applyFont="1" applyFill="1" applyBorder="1" applyAlignment="1">
      <alignment horizontal="center" vertical="center" textRotation="90" wrapText="1"/>
    </xf>
    <xf numFmtId="49" fontId="5" fillId="6" borderId="13" xfId="0" applyNumberFormat="1" applyFont="1" applyFill="1" applyBorder="1" applyAlignment="1">
      <alignment horizontal="center" vertical="center" textRotation="90" wrapText="1"/>
    </xf>
    <xf numFmtId="49" fontId="5" fillId="6" borderId="29" xfId="0" applyNumberFormat="1" applyFont="1" applyFill="1" applyBorder="1" applyAlignment="1">
      <alignment horizontal="center" vertical="center" textRotation="90" wrapText="1"/>
    </xf>
    <xf numFmtId="0" fontId="3" fillId="0" borderId="41" xfId="0" applyFont="1" applyBorder="1" applyAlignment="1">
      <alignment horizontal="center" vertical="center" textRotation="90" wrapText="1"/>
    </xf>
    <xf numFmtId="0" fontId="3" fillId="0" borderId="8" xfId="0" applyFont="1" applyBorder="1" applyAlignment="1">
      <alignment horizontal="center" vertical="center" textRotation="90" wrapText="1"/>
    </xf>
    <xf numFmtId="0" fontId="3" fillId="0" borderId="57" xfId="0" applyFont="1" applyBorder="1" applyAlignment="1">
      <alignment horizontal="center" vertical="center" textRotation="90" wrapText="1"/>
    </xf>
    <xf numFmtId="0" fontId="5" fillId="0" borderId="56" xfId="0" applyFont="1" applyBorder="1" applyAlignment="1">
      <alignment horizontal="center" vertical="center"/>
    </xf>
    <xf numFmtId="0" fontId="3" fillId="0" borderId="39" xfId="0" applyFont="1" applyBorder="1" applyAlignment="1">
      <alignment horizontal="center" vertical="center"/>
    </xf>
    <xf numFmtId="3" fontId="3" fillId="0" borderId="42" xfId="0" applyNumberFormat="1" applyFont="1" applyBorder="1" applyAlignment="1">
      <alignment horizontal="center" vertical="center" textRotation="90" shrinkToFit="1"/>
    </xf>
    <xf numFmtId="3" fontId="3" fillId="0" borderId="45" xfId="0" applyNumberFormat="1" applyFont="1" applyBorder="1" applyAlignment="1">
      <alignment horizontal="center" vertical="center" textRotation="90" shrinkToFit="1"/>
    </xf>
    <xf numFmtId="3" fontId="3" fillId="0" borderId="54" xfId="0" applyNumberFormat="1" applyFont="1" applyBorder="1" applyAlignment="1">
      <alignment horizontal="center" vertical="center" textRotation="90" shrinkToFit="1"/>
    </xf>
    <xf numFmtId="3" fontId="3" fillId="0" borderId="42" xfId="0" applyNumberFormat="1" applyFont="1" applyBorder="1" applyAlignment="1">
      <alignment horizontal="center" vertical="center" textRotation="90" wrapText="1"/>
    </xf>
    <xf numFmtId="3" fontId="3" fillId="0" borderId="45" xfId="0" applyNumberFormat="1" applyFont="1" applyBorder="1" applyAlignment="1">
      <alignment horizontal="center" vertical="center" textRotation="90" wrapText="1"/>
    </xf>
    <xf numFmtId="3" fontId="3" fillId="0" borderId="54" xfId="0" applyNumberFormat="1" applyFont="1" applyBorder="1" applyAlignment="1">
      <alignment horizontal="center" vertical="center" textRotation="90" wrapText="1"/>
    </xf>
    <xf numFmtId="3" fontId="3" fillId="0" borderId="41" xfId="0" applyNumberFormat="1" applyFont="1" applyBorder="1" applyAlignment="1">
      <alignment horizontal="center" vertical="center" textRotation="90" wrapText="1" shrinkToFit="1"/>
    </xf>
    <xf numFmtId="3" fontId="3" fillId="0" borderId="8" xfId="0" applyNumberFormat="1" applyFont="1" applyBorder="1" applyAlignment="1">
      <alignment horizontal="center" vertical="center" textRotation="90" wrapText="1" shrinkToFit="1"/>
    </xf>
    <xf numFmtId="3" fontId="3" fillId="0" borderId="57" xfId="0" applyNumberFormat="1" applyFont="1" applyBorder="1" applyAlignment="1">
      <alignment horizontal="center" vertical="center" textRotation="90" wrapText="1" shrinkToFit="1"/>
    </xf>
    <xf numFmtId="3" fontId="3" fillId="0" borderId="7" xfId="0" applyNumberFormat="1" applyFont="1" applyBorder="1" applyAlignment="1">
      <alignment horizontal="center" vertical="center" textRotation="90" shrinkToFit="1"/>
    </xf>
    <xf numFmtId="3" fontId="3" fillId="0" borderId="9" xfId="0" applyNumberFormat="1" applyFont="1" applyBorder="1" applyAlignment="1">
      <alignment horizontal="center" vertical="center" textRotation="90" shrinkToFit="1"/>
    </xf>
    <xf numFmtId="3" fontId="3" fillId="0" borderId="10" xfId="0" applyNumberFormat="1" applyFont="1" applyBorder="1" applyAlignment="1">
      <alignment horizontal="center" vertical="center" textRotation="90" shrinkToFit="1"/>
    </xf>
    <xf numFmtId="3" fontId="3" fillId="0" borderId="23" xfId="0" applyNumberFormat="1" applyFont="1" applyBorder="1" applyAlignment="1">
      <alignment horizontal="center" vertical="center" textRotation="90" shrinkToFit="1"/>
    </xf>
    <xf numFmtId="3" fontId="3" fillId="0" borderId="13" xfId="0" applyNumberFormat="1" applyFont="1" applyBorder="1" applyAlignment="1">
      <alignment horizontal="center" vertical="center" textRotation="90" shrinkToFit="1"/>
    </xf>
    <xf numFmtId="3" fontId="3" fillId="0" borderId="21" xfId="0" applyNumberFormat="1" applyFont="1" applyBorder="1" applyAlignment="1">
      <alignment horizontal="center" vertical="center" textRotation="90" shrinkToFit="1"/>
    </xf>
    <xf numFmtId="3" fontId="3" fillId="0" borderId="42" xfId="0" applyNumberFormat="1" applyFont="1" applyBorder="1" applyAlignment="1">
      <alignment horizontal="center" vertical="center" shrinkToFit="1"/>
    </xf>
    <xf numFmtId="3" fontId="3" fillId="0" borderId="45" xfId="0" applyNumberFormat="1" applyFont="1" applyBorder="1" applyAlignment="1">
      <alignment horizontal="center" vertical="center" shrinkToFit="1"/>
    </xf>
    <xf numFmtId="3" fontId="3" fillId="0" borderId="54" xfId="0" applyNumberFormat="1" applyFont="1" applyBorder="1" applyAlignment="1">
      <alignment horizontal="center" vertical="center" shrinkToFit="1"/>
    </xf>
    <xf numFmtId="0" fontId="3" fillId="6" borderId="9" xfId="0" applyFont="1" applyFill="1" applyBorder="1" applyAlignment="1">
      <alignment horizontal="left" vertical="top" wrapText="1"/>
    </xf>
  </cellXfs>
  <cellStyles count="3">
    <cellStyle name="Įprastas" xfId="0" builtinId="0"/>
    <cellStyle name="Įprastas 2" xfId="1"/>
    <cellStyle name="Stilius 1" xfId="2"/>
  </cellStyles>
  <dxfs count="0"/>
  <tableStyles count="0" defaultTableStyle="TableStyleMedium2" defaultPivotStyle="PivotStyleLight16"/>
  <colors>
    <mruColors>
      <color rgb="FFFFFF99"/>
      <color rgb="FFCCFFCC"/>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260"/>
  <sheetViews>
    <sheetView tabSelected="1" zoomScaleNormal="100" zoomScaleSheetLayoutView="100" workbookViewId="0">
      <selection activeCell="U97" sqref="U97"/>
    </sheetView>
  </sheetViews>
  <sheetFormatPr defaultRowHeight="12.75" x14ac:dyDescent="0.2"/>
  <cols>
    <col min="1" max="3" width="2.7109375" style="5" customWidth="1"/>
    <col min="4" max="4" width="34.7109375" style="5" customWidth="1"/>
    <col min="5" max="5" width="3.5703125" style="13" customWidth="1"/>
    <col min="6" max="6" width="4.140625" style="483" customWidth="1"/>
    <col min="7" max="7" width="8.28515625" style="20" customWidth="1"/>
    <col min="8" max="10" width="8.85546875" style="5" customWidth="1"/>
    <col min="11" max="11" width="37.7109375" style="5" customWidth="1"/>
    <col min="12" max="14" width="4.5703125" style="5" customWidth="1"/>
    <col min="15" max="16384" width="9.140625" style="3"/>
  </cols>
  <sheetData>
    <row r="1" spans="1:14" s="42" customFormat="1" ht="14.25" customHeight="1" x14ac:dyDescent="0.2">
      <c r="A1" s="184"/>
      <c r="B1" s="185"/>
      <c r="C1" s="271"/>
      <c r="E1" s="186"/>
      <c r="F1" s="39"/>
      <c r="G1" s="39"/>
      <c r="H1" s="15"/>
      <c r="I1" s="15"/>
      <c r="J1" s="451"/>
      <c r="K1" s="783" t="s">
        <v>271</v>
      </c>
      <c r="L1" s="784"/>
      <c r="M1" s="784"/>
      <c r="N1" s="784"/>
    </row>
    <row r="2" spans="1:14" s="42" customFormat="1" ht="13.5" customHeight="1" x14ac:dyDescent="0.2">
      <c r="A2" s="184"/>
      <c r="B2" s="185"/>
      <c r="C2" s="271"/>
      <c r="E2" s="186"/>
      <c r="F2" s="39"/>
      <c r="G2" s="39"/>
      <c r="H2" s="15"/>
      <c r="I2" s="15"/>
      <c r="J2" s="451"/>
      <c r="K2" s="783" t="s">
        <v>272</v>
      </c>
      <c r="L2" s="784"/>
      <c r="M2" s="784"/>
      <c r="N2" s="784"/>
    </row>
    <row r="3" spans="1:14" s="42" customFormat="1" ht="14.25" customHeight="1" x14ac:dyDescent="0.2">
      <c r="A3" s="184"/>
      <c r="B3" s="185"/>
      <c r="C3" s="271"/>
      <c r="E3" s="186"/>
      <c r="F3" s="39"/>
      <c r="G3" s="39"/>
      <c r="H3" s="15"/>
      <c r="I3" s="15"/>
      <c r="J3" s="451"/>
      <c r="K3" s="522" t="s">
        <v>270</v>
      </c>
      <c r="L3" s="523"/>
      <c r="M3" s="523"/>
      <c r="N3" s="523"/>
    </row>
    <row r="4" spans="1:14" s="42" customFormat="1" ht="12" customHeight="1" x14ac:dyDescent="0.2">
      <c r="A4" s="184"/>
      <c r="B4" s="185"/>
      <c r="C4" s="271"/>
      <c r="E4" s="186"/>
      <c r="F4" s="39"/>
      <c r="G4" s="39"/>
      <c r="H4" s="15"/>
      <c r="I4" s="15"/>
      <c r="J4" s="451"/>
      <c r="K4" s="451"/>
      <c r="L4" s="451"/>
      <c r="M4" s="451"/>
    </row>
    <row r="5" spans="1:14" ht="11.25" customHeight="1" x14ac:dyDescent="0.2">
      <c r="C5" s="10"/>
      <c r="F5" s="195"/>
      <c r="J5" s="194"/>
      <c r="K5" s="194"/>
      <c r="L5" s="194"/>
      <c r="M5" s="194"/>
      <c r="N5" s="3"/>
    </row>
    <row r="6" spans="1:14" s="43" customFormat="1" ht="15.75" x14ac:dyDescent="0.2">
      <c r="A6" s="649" t="s">
        <v>269</v>
      </c>
      <c r="B6" s="649"/>
      <c r="C6" s="649"/>
      <c r="D6" s="649"/>
      <c r="E6" s="649"/>
      <c r="F6" s="649"/>
      <c r="G6" s="649"/>
      <c r="H6" s="649"/>
      <c r="I6" s="649"/>
      <c r="J6" s="649"/>
      <c r="K6" s="649"/>
      <c r="L6" s="649"/>
      <c r="M6" s="649"/>
    </row>
    <row r="7" spans="1:14" ht="15.75" x14ac:dyDescent="0.2">
      <c r="A7" s="650" t="s">
        <v>25</v>
      </c>
      <c r="B7" s="650"/>
      <c r="C7" s="650"/>
      <c r="D7" s="650"/>
      <c r="E7" s="650"/>
      <c r="F7" s="650"/>
      <c r="G7" s="650"/>
      <c r="H7" s="650"/>
      <c r="I7" s="650"/>
      <c r="J7" s="650"/>
      <c r="K7" s="650"/>
      <c r="L7" s="650"/>
      <c r="M7" s="650"/>
      <c r="N7" s="3"/>
    </row>
    <row r="8" spans="1:14" ht="15.75" x14ac:dyDescent="0.2">
      <c r="A8" s="651" t="s">
        <v>94</v>
      </c>
      <c r="B8" s="651"/>
      <c r="C8" s="651"/>
      <c r="D8" s="651"/>
      <c r="E8" s="651"/>
      <c r="F8" s="651"/>
      <c r="G8" s="651"/>
      <c r="H8" s="651"/>
      <c r="I8" s="651"/>
      <c r="J8" s="651"/>
      <c r="K8" s="651"/>
      <c r="L8" s="651"/>
      <c r="M8" s="651"/>
      <c r="N8" s="3"/>
    </row>
    <row r="9" spans="1:14" ht="13.5" thickBot="1" x14ac:dyDescent="0.25">
      <c r="C9" s="10"/>
      <c r="J9" s="652" t="s">
        <v>91</v>
      </c>
      <c r="K9" s="652"/>
      <c r="L9" s="652"/>
      <c r="M9" s="653"/>
      <c r="N9" s="3"/>
    </row>
    <row r="10" spans="1:14" s="43" customFormat="1" ht="24.75" customHeight="1" x14ac:dyDescent="0.2">
      <c r="A10" s="836" t="s">
        <v>17</v>
      </c>
      <c r="B10" s="839" t="s">
        <v>0</v>
      </c>
      <c r="C10" s="839" t="s">
        <v>1</v>
      </c>
      <c r="D10" s="842" t="s">
        <v>12</v>
      </c>
      <c r="E10" s="827" t="s">
        <v>2</v>
      </c>
      <c r="F10" s="830" t="s">
        <v>3</v>
      </c>
      <c r="G10" s="833" t="s">
        <v>4</v>
      </c>
      <c r="H10" s="822" t="s">
        <v>202</v>
      </c>
      <c r="I10" s="822" t="s">
        <v>148</v>
      </c>
      <c r="J10" s="822" t="s">
        <v>197</v>
      </c>
      <c r="K10" s="654" t="s">
        <v>11</v>
      </c>
      <c r="L10" s="655"/>
      <c r="M10" s="655"/>
      <c r="N10" s="825"/>
    </row>
    <row r="11" spans="1:14" s="43" customFormat="1" ht="18.75" customHeight="1" x14ac:dyDescent="0.2">
      <c r="A11" s="837"/>
      <c r="B11" s="840"/>
      <c r="C11" s="840"/>
      <c r="D11" s="843"/>
      <c r="E11" s="828"/>
      <c r="F11" s="831"/>
      <c r="G11" s="834"/>
      <c r="H11" s="823"/>
      <c r="I11" s="823"/>
      <c r="J11" s="823"/>
      <c r="K11" s="657" t="s">
        <v>12</v>
      </c>
      <c r="L11" s="656"/>
      <c r="M11" s="656"/>
      <c r="N11" s="826"/>
    </row>
    <row r="12" spans="1:14" s="43" customFormat="1" ht="59.25" customHeight="1" thickBot="1" x14ac:dyDescent="0.25">
      <c r="A12" s="838"/>
      <c r="B12" s="841"/>
      <c r="C12" s="841"/>
      <c r="D12" s="844"/>
      <c r="E12" s="829"/>
      <c r="F12" s="832"/>
      <c r="G12" s="835"/>
      <c r="H12" s="824"/>
      <c r="I12" s="824"/>
      <c r="J12" s="824"/>
      <c r="K12" s="658"/>
      <c r="L12" s="91" t="s">
        <v>97</v>
      </c>
      <c r="M12" s="91" t="s">
        <v>149</v>
      </c>
      <c r="N12" s="4" t="s">
        <v>198</v>
      </c>
    </row>
    <row r="13" spans="1:14" s="12" customFormat="1" ht="15" customHeight="1" x14ac:dyDescent="0.2">
      <c r="A13" s="634" t="s">
        <v>60</v>
      </c>
      <c r="B13" s="635"/>
      <c r="C13" s="635"/>
      <c r="D13" s="635"/>
      <c r="E13" s="635"/>
      <c r="F13" s="635"/>
      <c r="G13" s="635"/>
      <c r="H13" s="635"/>
      <c r="I13" s="635"/>
      <c r="J13" s="635"/>
      <c r="K13" s="635"/>
      <c r="L13" s="635"/>
      <c r="M13" s="635"/>
      <c r="N13" s="636"/>
    </row>
    <row r="14" spans="1:14" s="12" customFormat="1" ht="14.25" customHeight="1" x14ac:dyDescent="0.2">
      <c r="A14" s="637" t="s">
        <v>45</v>
      </c>
      <c r="B14" s="638"/>
      <c r="C14" s="638"/>
      <c r="D14" s="638"/>
      <c r="E14" s="638"/>
      <c r="F14" s="638"/>
      <c r="G14" s="638"/>
      <c r="H14" s="638"/>
      <c r="I14" s="638"/>
      <c r="J14" s="638"/>
      <c r="K14" s="638"/>
      <c r="L14" s="638"/>
      <c r="M14" s="638"/>
      <c r="N14" s="639"/>
    </row>
    <row r="15" spans="1:14" ht="15" customHeight="1" x14ac:dyDescent="0.2">
      <c r="A15" s="24" t="s">
        <v>5</v>
      </c>
      <c r="B15" s="640" t="s">
        <v>61</v>
      </c>
      <c r="C15" s="641"/>
      <c r="D15" s="641"/>
      <c r="E15" s="641"/>
      <c r="F15" s="641"/>
      <c r="G15" s="641"/>
      <c r="H15" s="641"/>
      <c r="I15" s="641"/>
      <c r="J15" s="641"/>
      <c r="K15" s="641"/>
      <c r="L15" s="641"/>
      <c r="M15" s="641"/>
      <c r="N15" s="642"/>
    </row>
    <row r="16" spans="1:14" ht="15.75" customHeight="1" x14ac:dyDescent="0.2">
      <c r="A16" s="35" t="s">
        <v>5</v>
      </c>
      <c r="B16" s="36" t="s">
        <v>5</v>
      </c>
      <c r="C16" s="643" t="s">
        <v>41</v>
      </c>
      <c r="D16" s="644"/>
      <c r="E16" s="644"/>
      <c r="F16" s="644"/>
      <c r="G16" s="644"/>
      <c r="H16" s="644"/>
      <c r="I16" s="644"/>
      <c r="J16" s="644"/>
      <c r="K16" s="644"/>
      <c r="L16" s="644"/>
      <c r="M16" s="644"/>
      <c r="N16" s="645"/>
    </row>
    <row r="17" spans="1:14" ht="14.25" customHeight="1" x14ac:dyDescent="0.2">
      <c r="A17" s="456" t="s">
        <v>5</v>
      </c>
      <c r="B17" s="457" t="s">
        <v>5</v>
      </c>
      <c r="C17" s="494" t="s">
        <v>5</v>
      </c>
      <c r="D17" s="646" t="s">
        <v>81</v>
      </c>
      <c r="E17" s="133" t="s">
        <v>264</v>
      </c>
      <c r="F17" s="460" t="s">
        <v>27</v>
      </c>
      <c r="G17" s="23" t="s">
        <v>24</v>
      </c>
      <c r="H17" s="181">
        <v>747.5</v>
      </c>
      <c r="I17" s="181">
        <f>1424.5-100</f>
        <v>1324.5</v>
      </c>
      <c r="J17" s="181">
        <f>1622.5-100</f>
        <v>1522.5</v>
      </c>
      <c r="K17" s="191"/>
      <c r="L17" s="102"/>
      <c r="M17" s="102"/>
      <c r="N17" s="206"/>
    </row>
    <row r="18" spans="1:14" ht="22.5" customHeight="1" x14ac:dyDescent="0.2">
      <c r="A18" s="456"/>
      <c r="B18" s="457"/>
      <c r="C18" s="494"/>
      <c r="D18" s="666"/>
      <c r="E18" s="524"/>
      <c r="F18" s="159"/>
      <c r="G18" s="34" t="s">
        <v>58</v>
      </c>
      <c r="H18" s="181">
        <v>748.2</v>
      </c>
      <c r="I18" s="181"/>
      <c r="J18" s="181"/>
      <c r="K18" s="191"/>
      <c r="L18" s="270"/>
      <c r="M18" s="102"/>
      <c r="N18" s="284"/>
    </row>
    <row r="19" spans="1:14" ht="15" customHeight="1" x14ac:dyDescent="0.2">
      <c r="A19" s="456"/>
      <c r="B19" s="457"/>
      <c r="C19" s="494"/>
      <c r="D19" s="615" t="s">
        <v>95</v>
      </c>
      <c r="E19" s="473"/>
      <c r="F19" s="504"/>
      <c r="G19" s="49"/>
      <c r="H19" s="72"/>
      <c r="I19" s="88"/>
      <c r="J19" s="72"/>
      <c r="K19" s="555" t="s">
        <v>194</v>
      </c>
      <c r="L19" s="556">
        <v>3.9</v>
      </c>
      <c r="M19" s="557">
        <v>3.9</v>
      </c>
      <c r="N19" s="558">
        <v>3.9</v>
      </c>
    </row>
    <row r="20" spans="1:14" ht="15" customHeight="1" x14ac:dyDescent="0.2">
      <c r="A20" s="456"/>
      <c r="B20" s="457"/>
      <c r="C20" s="494"/>
      <c r="D20" s="621"/>
      <c r="E20" s="473"/>
      <c r="F20" s="504"/>
      <c r="G20" s="23"/>
      <c r="H20" s="181"/>
      <c r="I20" s="71"/>
      <c r="J20" s="181"/>
      <c r="K20" s="510" t="s">
        <v>261</v>
      </c>
      <c r="L20" s="205">
        <v>341</v>
      </c>
      <c r="M20" s="439">
        <v>353</v>
      </c>
      <c r="N20" s="330">
        <v>353</v>
      </c>
    </row>
    <row r="21" spans="1:14" ht="14.1" customHeight="1" x14ac:dyDescent="0.2">
      <c r="A21" s="630"/>
      <c r="B21" s="631"/>
      <c r="C21" s="632"/>
      <c r="D21" s="615" t="s">
        <v>30</v>
      </c>
      <c r="E21" s="816" t="s">
        <v>84</v>
      </c>
      <c r="F21" s="818"/>
      <c r="G21" s="440"/>
      <c r="H21" s="72"/>
      <c r="I21" s="88"/>
      <c r="J21" s="72"/>
      <c r="K21" s="507" t="s">
        <v>32</v>
      </c>
      <c r="L21" s="32">
        <v>4</v>
      </c>
      <c r="M21" s="322">
        <v>4</v>
      </c>
      <c r="N21" s="139">
        <v>4</v>
      </c>
    </row>
    <row r="22" spans="1:14" ht="14.1" customHeight="1" x14ac:dyDescent="0.2">
      <c r="A22" s="630"/>
      <c r="B22" s="631"/>
      <c r="C22" s="632"/>
      <c r="D22" s="621"/>
      <c r="E22" s="633"/>
      <c r="F22" s="818"/>
      <c r="G22" s="519"/>
      <c r="H22" s="181"/>
      <c r="I22" s="71"/>
      <c r="J22" s="181"/>
      <c r="K22" s="500" t="s">
        <v>72</v>
      </c>
      <c r="L22" s="60">
        <v>3</v>
      </c>
      <c r="M22" s="517">
        <v>3</v>
      </c>
      <c r="N22" s="348">
        <v>6</v>
      </c>
    </row>
    <row r="23" spans="1:14" ht="14.1" customHeight="1" x14ac:dyDescent="0.2">
      <c r="A23" s="630"/>
      <c r="B23" s="631"/>
      <c r="C23" s="632"/>
      <c r="D23" s="621"/>
      <c r="E23" s="633"/>
      <c r="F23" s="818"/>
      <c r="G23" s="519"/>
      <c r="H23" s="181"/>
      <c r="I23" s="71"/>
      <c r="J23" s="181"/>
      <c r="K23" s="500" t="s">
        <v>215</v>
      </c>
      <c r="L23" s="60">
        <v>1</v>
      </c>
      <c r="M23" s="60"/>
      <c r="N23" s="348"/>
    </row>
    <row r="24" spans="1:14" ht="14.1" customHeight="1" x14ac:dyDescent="0.2">
      <c r="A24" s="630"/>
      <c r="B24" s="631"/>
      <c r="C24" s="632"/>
      <c r="D24" s="621"/>
      <c r="E24" s="633"/>
      <c r="F24" s="610"/>
      <c r="G24" s="490"/>
      <c r="H24" s="181"/>
      <c r="I24" s="71"/>
      <c r="J24" s="181"/>
      <c r="K24" s="500" t="s">
        <v>216</v>
      </c>
      <c r="L24" s="60"/>
      <c r="M24" s="60">
        <v>3</v>
      </c>
      <c r="N24" s="348"/>
    </row>
    <row r="25" spans="1:14" ht="14.25" customHeight="1" x14ac:dyDescent="0.2">
      <c r="A25" s="630"/>
      <c r="B25" s="631"/>
      <c r="C25" s="632"/>
      <c r="D25" s="621"/>
      <c r="E25" s="633"/>
      <c r="F25" s="610"/>
      <c r="G25" s="490"/>
      <c r="H25" s="181"/>
      <c r="I25" s="71"/>
      <c r="J25" s="181"/>
      <c r="K25" s="845" t="s">
        <v>118</v>
      </c>
      <c r="L25" s="93">
        <v>100</v>
      </c>
      <c r="M25" s="93"/>
      <c r="N25" s="348"/>
    </row>
    <row r="26" spans="1:14" ht="13.5" customHeight="1" x14ac:dyDescent="0.2">
      <c r="A26" s="630"/>
      <c r="B26" s="631"/>
      <c r="C26" s="632"/>
      <c r="D26" s="616"/>
      <c r="E26" s="817"/>
      <c r="F26" s="610"/>
      <c r="G26" s="202"/>
      <c r="H26" s="73"/>
      <c r="I26" s="70"/>
      <c r="J26" s="73"/>
      <c r="K26" s="795"/>
      <c r="L26" s="95"/>
      <c r="M26" s="95"/>
      <c r="N26" s="138"/>
    </row>
    <row r="27" spans="1:14" ht="13.5" customHeight="1" x14ac:dyDescent="0.2">
      <c r="A27" s="456"/>
      <c r="B27" s="457"/>
      <c r="C27" s="494"/>
      <c r="D27" s="615" t="s">
        <v>31</v>
      </c>
      <c r="E27" s="647"/>
      <c r="F27" s="460"/>
      <c r="G27" s="490"/>
      <c r="H27" s="181"/>
      <c r="I27" s="482"/>
      <c r="J27" s="181"/>
      <c r="K27" s="553" t="s">
        <v>154</v>
      </c>
      <c r="L27" s="399"/>
      <c r="M27" s="369"/>
      <c r="N27" s="370"/>
    </row>
    <row r="28" spans="1:14" ht="24.75" customHeight="1" x14ac:dyDescent="0.2">
      <c r="A28" s="456"/>
      <c r="B28" s="457"/>
      <c r="C28" s="494"/>
      <c r="D28" s="705"/>
      <c r="E28" s="626"/>
      <c r="F28" s="460"/>
      <c r="G28" s="490"/>
      <c r="H28" s="181"/>
      <c r="I28" s="71"/>
      <c r="J28" s="181"/>
      <c r="K28" s="500" t="s">
        <v>155</v>
      </c>
      <c r="L28" s="517">
        <v>87</v>
      </c>
      <c r="M28" s="93">
        <v>87</v>
      </c>
      <c r="N28" s="348">
        <v>87</v>
      </c>
    </row>
    <row r="29" spans="1:14" ht="25.5" customHeight="1" x14ac:dyDescent="0.2">
      <c r="A29" s="456"/>
      <c r="B29" s="457"/>
      <c r="C29" s="494"/>
      <c r="D29" s="705"/>
      <c r="E29" s="626"/>
      <c r="F29" s="460"/>
      <c r="G29" s="490"/>
      <c r="H29" s="181"/>
      <c r="I29" s="71"/>
      <c r="J29" s="181"/>
      <c r="K29" s="508" t="s">
        <v>130</v>
      </c>
      <c r="L29" s="554">
        <v>63</v>
      </c>
      <c r="M29" s="347">
        <v>63</v>
      </c>
      <c r="N29" s="365">
        <v>63</v>
      </c>
    </row>
    <row r="30" spans="1:14" ht="15" customHeight="1" x14ac:dyDescent="0.2">
      <c r="A30" s="456"/>
      <c r="B30" s="457"/>
      <c r="C30" s="494"/>
      <c r="D30" s="705"/>
      <c r="E30" s="626"/>
      <c r="F30" s="460"/>
      <c r="G30" s="490"/>
      <c r="H30" s="181"/>
      <c r="I30" s="71"/>
      <c r="J30" s="181"/>
      <c r="K30" s="224" t="s">
        <v>156</v>
      </c>
      <c r="L30" s="221"/>
      <c r="M30" s="325"/>
      <c r="N30" s="222"/>
    </row>
    <row r="31" spans="1:14" ht="13.5" customHeight="1" x14ac:dyDescent="0.2">
      <c r="A31" s="456"/>
      <c r="B31" s="457"/>
      <c r="C31" s="494"/>
      <c r="D31" s="133"/>
      <c r="E31" s="626"/>
      <c r="F31" s="460"/>
      <c r="G31" s="490"/>
      <c r="H31" s="181"/>
      <c r="I31" s="71"/>
      <c r="J31" s="181"/>
      <c r="K31" s="520" t="s">
        <v>92</v>
      </c>
      <c r="L31" s="60">
        <v>10</v>
      </c>
      <c r="M31" s="93">
        <v>10</v>
      </c>
      <c r="N31" s="348">
        <v>10</v>
      </c>
    </row>
    <row r="32" spans="1:14" ht="13.5" customHeight="1" x14ac:dyDescent="0.2">
      <c r="A32" s="456"/>
      <c r="B32" s="457"/>
      <c r="C32" s="494"/>
      <c r="D32" s="133"/>
      <c r="E32" s="626"/>
      <c r="F32" s="460"/>
      <c r="G32" s="490"/>
      <c r="H32" s="181"/>
      <c r="I32" s="71"/>
      <c r="J32" s="181"/>
      <c r="K32" s="228" t="s">
        <v>33</v>
      </c>
      <c r="L32" s="30" t="s">
        <v>217</v>
      </c>
      <c r="M32" s="178" t="s">
        <v>217</v>
      </c>
      <c r="N32" s="223" t="s">
        <v>217</v>
      </c>
    </row>
    <row r="33" spans="1:48" ht="13.5" customHeight="1" x14ac:dyDescent="0.2">
      <c r="A33" s="456"/>
      <c r="B33" s="457"/>
      <c r="C33" s="494"/>
      <c r="D33" s="133"/>
      <c r="E33" s="626"/>
      <c r="F33" s="460"/>
      <c r="G33" s="490"/>
      <c r="H33" s="181"/>
      <c r="I33" s="71"/>
      <c r="J33" s="181"/>
      <c r="K33" s="228" t="s">
        <v>71</v>
      </c>
      <c r="L33" s="30" t="s">
        <v>262</v>
      </c>
      <c r="M33" s="178" t="s">
        <v>262</v>
      </c>
      <c r="N33" s="223" t="s">
        <v>262</v>
      </c>
    </row>
    <row r="34" spans="1:48" ht="13.5" customHeight="1" x14ac:dyDescent="0.2">
      <c r="A34" s="456"/>
      <c r="B34" s="457"/>
      <c r="C34" s="494"/>
      <c r="D34" s="133"/>
      <c r="E34" s="626"/>
      <c r="F34" s="460"/>
      <c r="G34" s="490"/>
      <c r="H34" s="181"/>
      <c r="I34" s="71"/>
      <c r="J34" s="181"/>
      <c r="K34" s="228" t="s">
        <v>218</v>
      </c>
      <c r="L34" s="30" t="s">
        <v>152</v>
      </c>
      <c r="M34" s="178" t="s">
        <v>152</v>
      </c>
      <c r="N34" s="223" t="s">
        <v>152</v>
      </c>
    </row>
    <row r="35" spans="1:48" ht="13.5" customHeight="1" x14ac:dyDescent="0.2">
      <c r="A35" s="456"/>
      <c r="B35" s="457"/>
      <c r="C35" s="494"/>
      <c r="D35" s="133"/>
      <c r="E35" s="626"/>
      <c r="F35" s="460"/>
      <c r="G35" s="490"/>
      <c r="H35" s="181"/>
      <c r="I35" s="71"/>
      <c r="J35" s="181"/>
      <c r="K35" s="5" t="s">
        <v>203</v>
      </c>
      <c r="L35" s="30" t="s">
        <v>199</v>
      </c>
      <c r="M35" s="178" t="s">
        <v>199</v>
      </c>
      <c r="N35" s="223" t="s">
        <v>199</v>
      </c>
    </row>
    <row r="36" spans="1:48" s="8" customFormat="1" ht="13.5" customHeight="1" x14ac:dyDescent="0.2">
      <c r="A36" s="456"/>
      <c r="B36" s="457"/>
      <c r="C36" s="494"/>
      <c r="D36" s="133"/>
      <c r="E36" s="626"/>
      <c r="F36" s="460"/>
      <c r="G36" s="490"/>
      <c r="H36" s="181"/>
      <c r="I36" s="71"/>
      <c r="J36" s="181"/>
      <c r="K36" s="228" t="s">
        <v>219</v>
      </c>
      <c r="L36" s="30" t="s">
        <v>220</v>
      </c>
      <c r="M36" s="178" t="s">
        <v>220</v>
      </c>
      <c r="N36" s="223" t="s">
        <v>220</v>
      </c>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48" s="8" customFormat="1" ht="14.25" customHeight="1" x14ac:dyDescent="0.2">
      <c r="A37" s="456"/>
      <c r="B37" s="457"/>
      <c r="C37" s="494"/>
      <c r="D37" s="133"/>
      <c r="E37" s="626"/>
      <c r="F37" s="460"/>
      <c r="G37" s="490"/>
      <c r="H37" s="181"/>
      <c r="I37" s="71"/>
      <c r="J37" s="181"/>
      <c r="K37" s="525" t="s">
        <v>157</v>
      </c>
      <c r="L37" s="168"/>
      <c r="M37" s="325"/>
      <c r="N37" s="222"/>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48" s="8" customFormat="1" ht="13.5" customHeight="1" x14ac:dyDescent="0.2">
      <c r="A38" s="456"/>
      <c r="B38" s="457"/>
      <c r="C38" s="494"/>
      <c r="D38" s="133"/>
      <c r="E38" s="626"/>
      <c r="F38" s="460"/>
      <c r="G38" s="490"/>
      <c r="H38" s="181"/>
      <c r="I38" s="71"/>
      <c r="J38" s="181"/>
      <c r="K38" s="228" t="s">
        <v>132</v>
      </c>
      <c r="L38" s="99">
        <v>11</v>
      </c>
      <c r="M38" s="261">
        <v>11</v>
      </c>
      <c r="N38" s="226">
        <v>11</v>
      </c>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48" s="8" customFormat="1" ht="13.5" customHeight="1" x14ac:dyDescent="0.2">
      <c r="A39" s="456"/>
      <c r="B39" s="457"/>
      <c r="C39" s="494"/>
      <c r="D39" s="133"/>
      <c r="E39" s="626"/>
      <c r="F39" s="460"/>
      <c r="G39" s="490"/>
      <c r="H39" s="181"/>
      <c r="I39" s="71"/>
      <c r="J39" s="181"/>
      <c r="K39" s="488" t="s">
        <v>131</v>
      </c>
      <c r="L39" s="131" t="s">
        <v>116</v>
      </c>
      <c r="M39" s="208" t="s">
        <v>116</v>
      </c>
      <c r="N39" s="132" t="s">
        <v>116</v>
      </c>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s="8" customFormat="1" ht="15" customHeight="1" x14ac:dyDescent="0.2">
      <c r="A40" s="456"/>
      <c r="B40" s="457"/>
      <c r="C40" s="494"/>
      <c r="D40" s="133"/>
      <c r="E40" s="626"/>
      <c r="F40" s="460"/>
      <c r="G40" s="490"/>
      <c r="H40" s="181"/>
      <c r="I40" s="71"/>
      <c r="J40" s="181"/>
      <c r="K40" s="224" t="s">
        <v>158</v>
      </c>
      <c r="L40" s="225"/>
      <c r="M40" s="261"/>
      <c r="N40" s="226"/>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s="8" customFormat="1" ht="26.25" customHeight="1" x14ac:dyDescent="0.2">
      <c r="A41" s="456"/>
      <c r="B41" s="457"/>
      <c r="C41" s="494"/>
      <c r="D41" s="133"/>
      <c r="E41" s="626"/>
      <c r="F41" s="460"/>
      <c r="G41" s="490"/>
      <c r="H41" s="181"/>
      <c r="I41" s="71"/>
      <c r="J41" s="181"/>
      <c r="K41" s="454" t="s">
        <v>221</v>
      </c>
      <c r="L41" s="225">
        <v>210</v>
      </c>
      <c r="M41" s="261">
        <v>210</v>
      </c>
      <c r="N41" s="226">
        <v>210</v>
      </c>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s="8" customFormat="1" ht="27.75" customHeight="1" x14ac:dyDescent="0.2">
      <c r="A42" s="456"/>
      <c r="B42" s="457"/>
      <c r="C42" s="494"/>
      <c r="D42" s="133"/>
      <c r="E42" s="626"/>
      <c r="F42" s="460"/>
      <c r="G42" s="490"/>
      <c r="H42" s="181"/>
      <c r="I42" s="71"/>
      <c r="J42" s="181"/>
      <c r="K42" s="454" t="s">
        <v>222</v>
      </c>
      <c r="L42" s="225">
        <v>870</v>
      </c>
      <c r="M42" s="261">
        <v>870</v>
      </c>
      <c r="N42" s="226">
        <v>870</v>
      </c>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s="8" customFormat="1" ht="13.5" customHeight="1" x14ac:dyDescent="0.2">
      <c r="A43" s="456"/>
      <c r="B43" s="457"/>
      <c r="C43" s="494"/>
      <c r="D43" s="133"/>
      <c r="E43" s="626"/>
      <c r="F43" s="460"/>
      <c r="G43" s="490"/>
      <c r="H43" s="181"/>
      <c r="I43" s="71"/>
      <c r="J43" s="181"/>
      <c r="K43" s="41" t="s">
        <v>188</v>
      </c>
      <c r="L43" s="131">
        <v>1</v>
      </c>
      <c r="M43" s="208">
        <v>1</v>
      </c>
      <c r="N43" s="132">
        <v>1</v>
      </c>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s="8" customFormat="1" ht="30" customHeight="1" x14ac:dyDescent="0.2">
      <c r="A44" s="456"/>
      <c r="B44" s="457"/>
      <c r="C44" s="494"/>
      <c r="D44" s="134"/>
      <c r="E44" s="659"/>
      <c r="F44" s="460"/>
      <c r="G44" s="490"/>
      <c r="H44" s="181"/>
      <c r="I44" s="71"/>
      <c r="J44" s="181"/>
      <c r="K44" s="499" t="s">
        <v>273</v>
      </c>
      <c r="L44" s="268">
        <v>2</v>
      </c>
      <c r="M44" s="526"/>
      <c r="N44" s="269"/>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row>
    <row r="45" spans="1:48" s="8" customFormat="1" ht="25.5" customHeight="1" x14ac:dyDescent="0.2">
      <c r="A45" s="456"/>
      <c r="B45" s="457"/>
      <c r="C45" s="504"/>
      <c r="D45" s="621" t="s">
        <v>121</v>
      </c>
      <c r="E45" s="815" t="s">
        <v>123</v>
      </c>
      <c r="F45" s="460"/>
      <c r="G45" s="49"/>
      <c r="H45" s="72"/>
      <c r="I45" s="88"/>
      <c r="J45" s="72"/>
      <c r="K45" s="518" t="s">
        <v>135</v>
      </c>
      <c r="L45" s="121">
        <v>100</v>
      </c>
      <c r="M45" s="527"/>
      <c r="N45" s="179"/>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row>
    <row r="46" spans="1:48" s="8" customFormat="1" ht="9" customHeight="1" x14ac:dyDescent="0.2">
      <c r="A46" s="456"/>
      <c r="B46" s="457"/>
      <c r="C46" s="504"/>
      <c r="D46" s="621"/>
      <c r="E46" s="660"/>
      <c r="F46" s="460"/>
      <c r="G46" s="50"/>
      <c r="H46" s="73"/>
      <c r="I46" s="70"/>
      <c r="J46" s="73"/>
      <c r="K46" s="516"/>
      <c r="L46" s="122"/>
      <c r="M46" s="528"/>
      <c r="N46" s="179"/>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row>
    <row r="47" spans="1:48" s="8" customFormat="1" ht="13.5" customHeight="1" x14ac:dyDescent="0.2">
      <c r="A47" s="456"/>
      <c r="B47" s="457"/>
      <c r="C47" s="55"/>
      <c r="D47" s="615" t="s">
        <v>115</v>
      </c>
      <c r="E47" s="660"/>
      <c r="F47" s="661"/>
      <c r="G47" s="23"/>
      <c r="H47" s="181"/>
      <c r="I47" s="71"/>
      <c r="J47" s="181"/>
      <c r="K47" s="464" t="s">
        <v>82</v>
      </c>
      <c r="L47" s="120">
        <v>1</v>
      </c>
      <c r="M47" s="264"/>
      <c r="N47" s="141"/>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row>
    <row r="48" spans="1:48" s="8" customFormat="1" ht="24.75" customHeight="1" x14ac:dyDescent="0.2">
      <c r="A48" s="456"/>
      <c r="B48" s="457"/>
      <c r="C48" s="494"/>
      <c r="D48" s="616"/>
      <c r="E48" s="660"/>
      <c r="F48" s="661"/>
      <c r="G48" s="490"/>
      <c r="H48" s="181"/>
      <c r="I48" s="482"/>
      <c r="J48" s="181"/>
      <c r="K48" s="228" t="s">
        <v>135</v>
      </c>
      <c r="L48" s="57">
        <v>25</v>
      </c>
      <c r="M48" s="304">
        <v>100</v>
      </c>
      <c r="N48" s="151"/>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row>
    <row r="49" spans="1:48" s="8" customFormat="1" ht="12.75" customHeight="1" x14ac:dyDescent="0.2">
      <c r="A49" s="456"/>
      <c r="B49" s="457"/>
      <c r="C49" s="55"/>
      <c r="D49" s="611" t="s">
        <v>98</v>
      </c>
      <c r="E49" s="617" t="s">
        <v>90</v>
      </c>
      <c r="F49" s="614"/>
      <c r="G49" s="49"/>
      <c r="H49" s="72"/>
      <c r="I49" s="88"/>
      <c r="J49" s="72"/>
      <c r="K49" s="503" t="s">
        <v>82</v>
      </c>
      <c r="L49" s="93">
        <v>1</v>
      </c>
      <c r="M49" s="114"/>
      <c r="N49" s="179"/>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row>
    <row r="50" spans="1:48" s="8" customFormat="1" ht="24" customHeight="1" x14ac:dyDescent="0.2">
      <c r="A50" s="456"/>
      <c r="B50" s="457"/>
      <c r="C50" s="494"/>
      <c r="D50" s="612"/>
      <c r="E50" s="613"/>
      <c r="F50" s="614"/>
      <c r="G50" s="202"/>
      <c r="H50" s="73"/>
      <c r="I50" s="70"/>
      <c r="J50" s="73"/>
      <c r="K50" s="204" t="s">
        <v>103</v>
      </c>
      <c r="L50" s="95">
        <v>20</v>
      </c>
      <c r="M50" s="116">
        <v>50</v>
      </c>
      <c r="N50" s="151">
        <v>100</v>
      </c>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row>
    <row r="51" spans="1:48" s="8" customFormat="1" ht="17.25" customHeight="1" x14ac:dyDescent="0.2">
      <c r="A51" s="456"/>
      <c r="B51" s="457"/>
      <c r="C51" s="504"/>
      <c r="D51" s="615" t="s">
        <v>167</v>
      </c>
      <c r="E51" s="617" t="s">
        <v>123</v>
      </c>
      <c r="F51" s="460"/>
      <c r="G51" s="23"/>
      <c r="H51" s="181"/>
      <c r="I51" s="71"/>
      <c r="J51" s="181"/>
      <c r="K51" s="770" t="s">
        <v>134</v>
      </c>
      <c r="L51" s="121">
        <v>100</v>
      </c>
      <c r="M51" s="315"/>
      <c r="N51" s="141"/>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row>
    <row r="52" spans="1:48" s="8" customFormat="1" ht="15" customHeight="1" x14ac:dyDescent="0.2">
      <c r="A52" s="456"/>
      <c r="B52" s="457"/>
      <c r="C52" s="504"/>
      <c r="D52" s="616"/>
      <c r="E52" s="779"/>
      <c r="F52" s="460"/>
      <c r="G52" s="23"/>
      <c r="H52" s="181"/>
      <c r="I52" s="71"/>
      <c r="J52" s="181"/>
      <c r="K52" s="771"/>
      <c r="L52" s="57"/>
      <c r="M52" s="304"/>
      <c r="N52" s="151"/>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row>
    <row r="53" spans="1:48" s="8" customFormat="1" ht="15" customHeight="1" x14ac:dyDescent="0.2">
      <c r="A53" s="456"/>
      <c r="B53" s="457"/>
      <c r="C53" s="55"/>
      <c r="D53" s="611" t="s">
        <v>117</v>
      </c>
      <c r="E53" s="627"/>
      <c r="F53" s="614"/>
      <c r="G53" s="49"/>
      <c r="H53" s="72"/>
      <c r="I53" s="72"/>
      <c r="J53" s="104"/>
      <c r="K53" s="503" t="s">
        <v>82</v>
      </c>
      <c r="L53" s="93">
        <v>1</v>
      </c>
      <c r="M53" s="115"/>
      <c r="N53" s="141"/>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row>
    <row r="54" spans="1:48" s="8" customFormat="1" ht="17.25" customHeight="1" x14ac:dyDescent="0.2">
      <c r="A54" s="456"/>
      <c r="B54" s="457"/>
      <c r="C54" s="494"/>
      <c r="D54" s="612"/>
      <c r="E54" s="780"/>
      <c r="F54" s="614"/>
      <c r="G54" s="202"/>
      <c r="H54" s="73"/>
      <c r="I54" s="70"/>
      <c r="J54" s="73"/>
      <c r="K54" s="204" t="s">
        <v>104</v>
      </c>
      <c r="L54" s="95"/>
      <c r="M54" s="95">
        <v>20</v>
      </c>
      <c r="N54" s="151">
        <v>100</v>
      </c>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row>
    <row r="55" spans="1:48" s="8" customFormat="1" ht="15" customHeight="1" x14ac:dyDescent="0.2">
      <c r="A55" s="456"/>
      <c r="B55" s="457"/>
      <c r="C55" s="55"/>
      <c r="D55" s="611" t="s">
        <v>180</v>
      </c>
      <c r="E55" s="617" t="s">
        <v>90</v>
      </c>
      <c r="F55" s="614"/>
      <c r="G55" s="23"/>
      <c r="H55" s="181"/>
      <c r="I55" s="71"/>
      <c r="J55" s="181"/>
      <c r="K55" s="464" t="s">
        <v>82</v>
      </c>
      <c r="L55" s="93">
        <v>1</v>
      </c>
      <c r="M55" s="114"/>
      <c r="N55" s="179"/>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row>
    <row r="56" spans="1:48" s="8" customFormat="1" ht="15.75" customHeight="1" x14ac:dyDescent="0.2">
      <c r="A56" s="456"/>
      <c r="B56" s="457"/>
      <c r="C56" s="494"/>
      <c r="D56" s="612"/>
      <c r="E56" s="613"/>
      <c r="F56" s="614"/>
      <c r="G56" s="490"/>
      <c r="H56" s="181"/>
      <c r="I56" s="71"/>
      <c r="J56" s="181"/>
      <c r="K56" s="274" t="s">
        <v>181</v>
      </c>
      <c r="L56" s="95"/>
      <c r="M56" s="116"/>
      <c r="N56" s="151"/>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row>
    <row r="57" spans="1:48" s="8" customFormat="1" ht="13.5" customHeight="1" x14ac:dyDescent="0.2">
      <c r="A57" s="456"/>
      <c r="B57" s="457"/>
      <c r="C57" s="504"/>
      <c r="D57" s="615" t="s">
        <v>120</v>
      </c>
      <c r="E57" s="617" t="s">
        <v>123</v>
      </c>
      <c r="F57" s="460"/>
      <c r="G57" s="49" t="s">
        <v>49</v>
      </c>
      <c r="H57" s="72"/>
      <c r="I57" s="88"/>
      <c r="J57" s="72"/>
      <c r="K57" s="503" t="s">
        <v>82</v>
      </c>
      <c r="L57" s="115"/>
      <c r="M57" s="121"/>
      <c r="N57" s="141"/>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row>
    <row r="58" spans="1:48" s="8" customFormat="1" ht="26.25" customHeight="1" x14ac:dyDescent="0.2">
      <c r="A58" s="456"/>
      <c r="B58" s="457"/>
      <c r="C58" s="504"/>
      <c r="D58" s="616"/>
      <c r="E58" s="780"/>
      <c r="F58" s="460"/>
      <c r="G58" s="50"/>
      <c r="H58" s="73"/>
      <c r="I58" s="70"/>
      <c r="J58" s="73"/>
      <c r="K58" s="204" t="s">
        <v>103</v>
      </c>
      <c r="L58" s="95"/>
      <c r="M58" s="122"/>
      <c r="N58" s="151"/>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row>
    <row r="59" spans="1:48" s="8" customFormat="1" ht="19.5" customHeight="1" x14ac:dyDescent="0.2">
      <c r="A59" s="456"/>
      <c r="B59" s="457"/>
      <c r="C59" s="494"/>
      <c r="D59" s="621" t="s">
        <v>211</v>
      </c>
      <c r="E59" s="617" t="s">
        <v>123</v>
      </c>
      <c r="F59" s="460"/>
      <c r="G59" s="49"/>
      <c r="H59" s="72"/>
      <c r="I59" s="88"/>
      <c r="J59" s="72"/>
      <c r="K59" s="802" t="s">
        <v>212</v>
      </c>
      <c r="L59" s="427"/>
      <c r="M59" s="143"/>
      <c r="N59" s="333">
        <v>30</v>
      </c>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row>
    <row r="60" spans="1:48" s="8" customFormat="1" ht="10.5" customHeight="1" x14ac:dyDescent="0.2">
      <c r="A60" s="456"/>
      <c r="B60" s="457"/>
      <c r="C60" s="494"/>
      <c r="D60" s="814"/>
      <c r="E60" s="618"/>
      <c r="F60" s="460"/>
      <c r="G60" s="50"/>
      <c r="H60" s="73"/>
      <c r="I60" s="70"/>
      <c r="J60" s="73"/>
      <c r="K60" s="620"/>
      <c r="L60" s="428"/>
      <c r="M60" s="310"/>
      <c r="N60" s="358"/>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row>
    <row r="61" spans="1:48" s="8" customFormat="1" ht="15.75" customHeight="1" x14ac:dyDescent="0.2">
      <c r="A61" s="456"/>
      <c r="B61" s="457"/>
      <c r="C61" s="55"/>
      <c r="D61" s="810" t="s">
        <v>99</v>
      </c>
      <c r="E61" s="617" t="s">
        <v>90</v>
      </c>
      <c r="F61" s="813"/>
      <c r="G61" s="401"/>
      <c r="H61" s="395"/>
      <c r="I61" s="394"/>
      <c r="J61" s="395"/>
      <c r="K61" s="808" t="s">
        <v>136</v>
      </c>
      <c r="L61" s="121"/>
      <c r="M61" s="315"/>
      <c r="N61" s="141"/>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row>
    <row r="62" spans="1:48" s="8" customFormat="1" ht="14.25" customHeight="1" x14ac:dyDescent="0.2">
      <c r="A62" s="456"/>
      <c r="B62" s="457"/>
      <c r="C62" s="494"/>
      <c r="D62" s="811"/>
      <c r="E62" s="812"/>
      <c r="F62" s="813"/>
      <c r="G62" s="400"/>
      <c r="H62" s="396"/>
      <c r="I62" s="398"/>
      <c r="J62" s="396"/>
      <c r="K62" s="809"/>
      <c r="L62" s="60"/>
      <c r="M62" s="264"/>
      <c r="N62" s="179"/>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row>
    <row r="63" spans="1:48" s="8" customFormat="1" ht="16.5" customHeight="1" thickBot="1" x14ac:dyDescent="0.25">
      <c r="A63" s="511"/>
      <c r="B63" s="189"/>
      <c r="C63" s="31"/>
      <c r="D63" s="544"/>
      <c r="E63" s="545"/>
      <c r="F63" s="397"/>
      <c r="G63" s="33" t="s">
        <v>6</v>
      </c>
      <c r="H63" s="109">
        <f>SUM(H17:H62)</f>
        <v>1495.7</v>
      </c>
      <c r="I63" s="109">
        <f t="shared" ref="I63:J63" si="0">SUM(I17:I62)</f>
        <v>1324.5</v>
      </c>
      <c r="J63" s="109">
        <f t="shared" si="0"/>
        <v>1522.5</v>
      </c>
      <c r="K63" s="156"/>
      <c r="L63" s="37"/>
      <c r="M63" s="316"/>
      <c r="N63" s="285"/>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row>
    <row r="64" spans="1:48" s="8" customFormat="1" ht="12.75" customHeight="1" x14ac:dyDescent="0.2">
      <c r="A64" s="456" t="s">
        <v>5</v>
      </c>
      <c r="B64" s="468" t="s">
        <v>5</v>
      </c>
      <c r="C64" s="494" t="s">
        <v>7</v>
      </c>
      <c r="D64" s="685" t="s">
        <v>53</v>
      </c>
      <c r="E64" s="533"/>
      <c r="F64" s="471" t="s">
        <v>27</v>
      </c>
      <c r="G64" s="127" t="s">
        <v>24</v>
      </c>
      <c r="H64" s="89">
        <v>3279.6</v>
      </c>
      <c r="I64" s="89">
        <v>3102.6</v>
      </c>
      <c r="J64" s="85">
        <v>3102.6</v>
      </c>
      <c r="K64" s="534"/>
      <c r="L64" s="535"/>
      <c r="M64" s="536"/>
      <c r="N64" s="537"/>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row>
    <row r="65" spans="1:48" s="8" customFormat="1" ht="12.75" customHeight="1" x14ac:dyDescent="0.2">
      <c r="A65" s="456"/>
      <c r="B65" s="468"/>
      <c r="C65" s="494"/>
      <c r="D65" s="666"/>
      <c r="E65" s="529"/>
      <c r="F65" s="460"/>
      <c r="G65" s="490" t="s">
        <v>40</v>
      </c>
      <c r="H65" s="482">
        <v>2</v>
      </c>
      <c r="I65" s="482">
        <v>2</v>
      </c>
      <c r="J65" s="181">
        <v>2</v>
      </c>
      <c r="K65" s="538"/>
      <c r="L65" s="203"/>
      <c r="M65" s="183"/>
      <c r="N65" s="327"/>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row>
    <row r="66" spans="1:48" s="8" customFormat="1" ht="13.5" customHeight="1" x14ac:dyDescent="0.2">
      <c r="A66" s="456"/>
      <c r="B66" s="468"/>
      <c r="C66" s="494"/>
      <c r="D66" s="512"/>
      <c r="E66" s="529"/>
      <c r="F66" s="460"/>
      <c r="G66" s="490" t="s">
        <v>75</v>
      </c>
      <c r="H66" s="482"/>
      <c r="I66" s="482"/>
      <c r="J66" s="181"/>
      <c r="K66" s="530"/>
      <c r="L66" s="531"/>
      <c r="M66" s="374"/>
      <c r="N66" s="532"/>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row>
    <row r="67" spans="1:48" s="8" customFormat="1" ht="24.75" customHeight="1" x14ac:dyDescent="0.2">
      <c r="A67" s="630"/>
      <c r="B67" s="662"/>
      <c r="C67" s="632"/>
      <c r="D67" s="615" t="s">
        <v>67</v>
      </c>
      <c r="E67" s="806"/>
      <c r="F67" s="610"/>
      <c r="G67" s="7"/>
      <c r="H67" s="87"/>
      <c r="I67" s="76"/>
      <c r="J67" s="72"/>
      <c r="K67" s="447" t="s">
        <v>190</v>
      </c>
      <c r="L67" s="402">
        <v>8.6</v>
      </c>
      <c r="M67" s="403">
        <v>8.6</v>
      </c>
      <c r="N67" s="239">
        <v>8.6</v>
      </c>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row>
    <row r="68" spans="1:48" s="8" customFormat="1" ht="14.25" customHeight="1" x14ac:dyDescent="0.2">
      <c r="A68" s="630"/>
      <c r="B68" s="662"/>
      <c r="C68" s="632"/>
      <c r="D68" s="666"/>
      <c r="E68" s="807"/>
      <c r="F68" s="610"/>
      <c r="G68" s="490"/>
      <c r="H68" s="86"/>
      <c r="I68" s="482"/>
      <c r="J68" s="181"/>
      <c r="K68" s="404" t="s">
        <v>150</v>
      </c>
      <c r="L68" s="347">
        <v>445</v>
      </c>
      <c r="M68" s="347">
        <v>445</v>
      </c>
      <c r="N68" s="365">
        <v>445</v>
      </c>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row>
    <row r="69" spans="1:48" s="8" customFormat="1" ht="13.5" customHeight="1" x14ac:dyDescent="0.2">
      <c r="A69" s="630"/>
      <c r="B69" s="662"/>
      <c r="C69" s="632"/>
      <c r="D69" s="611" t="s">
        <v>37</v>
      </c>
      <c r="E69" s="487"/>
      <c r="F69" s="460"/>
      <c r="G69" s="9"/>
      <c r="H69" s="86"/>
      <c r="I69" s="482"/>
      <c r="J69" s="181"/>
      <c r="K69" s="371" t="s">
        <v>39</v>
      </c>
      <c r="L69" s="59">
        <v>46</v>
      </c>
      <c r="M69" s="313">
        <v>46</v>
      </c>
      <c r="N69" s="306">
        <v>46</v>
      </c>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row>
    <row r="70" spans="1:48" s="8" customFormat="1" ht="15" customHeight="1" x14ac:dyDescent="0.2">
      <c r="A70" s="630"/>
      <c r="B70" s="662"/>
      <c r="C70" s="632"/>
      <c r="D70" s="622"/>
      <c r="E70" s="487"/>
      <c r="F70" s="460"/>
      <c r="G70" s="490"/>
      <c r="H70" s="86"/>
      <c r="I70" s="482"/>
      <c r="J70" s="181"/>
      <c r="K70" s="489" t="s">
        <v>68</v>
      </c>
      <c r="L70" s="539">
        <v>1500</v>
      </c>
      <c r="M70" s="540">
        <v>1500</v>
      </c>
      <c r="N70" s="332">
        <v>1500</v>
      </c>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row>
    <row r="71" spans="1:48" s="8" customFormat="1" ht="16.5" customHeight="1" x14ac:dyDescent="0.2">
      <c r="A71" s="456"/>
      <c r="B71" s="468"/>
      <c r="C71" s="494"/>
      <c r="D71" s="611" t="s">
        <v>102</v>
      </c>
      <c r="E71" s="477"/>
      <c r="F71" s="460"/>
      <c r="G71" s="490"/>
      <c r="H71" s="86"/>
      <c r="I71" s="482"/>
      <c r="J71" s="181"/>
      <c r="K71" s="227" t="s">
        <v>127</v>
      </c>
      <c r="L71" s="541" t="s">
        <v>224</v>
      </c>
      <c r="M71" s="541" t="s">
        <v>224</v>
      </c>
      <c r="N71" s="542" t="s">
        <v>224</v>
      </c>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row>
    <row r="72" spans="1:48" s="8" customFormat="1" ht="36.75" customHeight="1" x14ac:dyDescent="0.2">
      <c r="A72" s="456"/>
      <c r="B72" s="468"/>
      <c r="C72" s="494"/>
      <c r="D72" s="623"/>
      <c r="E72" s="477"/>
      <c r="F72" s="460"/>
      <c r="G72" s="490"/>
      <c r="H72" s="86"/>
      <c r="I72" s="482"/>
      <c r="J72" s="181"/>
      <c r="K72" s="90" t="s">
        <v>128</v>
      </c>
      <c r="L72" s="208" t="s">
        <v>100</v>
      </c>
      <c r="M72" s="208" t="s">
        <v>100</v>
      </c>
      <c r="N72" s="132" t="s">
        <v>100</v>
      </c>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row>
    <row r="73" spans="1:48" s="8" customFormat="1" ht="27.75" customHeight="1" x14ac:dyDescent="0.2">
      <c r="A73" s="456"/>
      <c r="B73" s="468"/>
      <c r="C73" s="494"/>
      <c r="D73" s="495" t="s">
        <v>57</v>
      </c>
      <c r="E73" s="477"/>
      <c r="F73" s="460"/>
      <c r="G73" s="490"/>
      <c r="H73" s="86"/>
      <c r="I73" s="482"/>
      <c r="J73" s="181"/>
      <c r="K73" s="218" t="s">
        <v>38</v>
      </c>
      <c r="L73" s="219">
        <v>11</v>
      </c>
      <c r="M73" s="219">
        <v>11</v>
      </c>
      <c r="N73" s="220">
        <v>11</v>
      </c>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row>
    <row r="74" spans="1:48" ht="27.75" customHeight="1" x14ac:dyDescent="0.2">
      <c r="A74" s="456"/>
      <c r="B74" s="468"/>
      <c r="C74" s="494"/>
      <c r="D74" s="495" t="s">
        <v>253</v>
      </c>
      <c r="E74" s="477"/>
      <c r="F74" s="498"/>
      <c r="G74" s="202"/>
      <c r="H74" s="69"/>
      <c r="I74" s="389"/>
      <c r="J74" s="73"/>
      <c r="K74" s="546" t="s">
        <v>223</v>
      </c>
      <c r="L74" s="32">
        <v>100</v>
      </c>
      <c r="M74" s="32"/>
      <c r="N74" s="139"/>
    </row>
    <row r="75" spans="1:48" s="8" customFormat="1" ht="16.5" customHeight="1" thickBot="1" x14ac:dyDescent="0.25">
      <c r="A75" s="492"/>
      <c r="B75" s="497"/>
      <c r="C75" s="504"/>
      <c r="D75" s="544"/>
      <c r="E75" s="545"/>
      <c r="F75" s="397"/>
      <c r="G75" s="33" t="s">
        <v>6</v>
      </c>
      <c r="H75" s="109">
        <f>SUM(H64:H74)</f>
        <v>3281.6</v>
      </c>
      <c r="I75" s="109">
        <f t="shared" ref="I75:J75" si="1">SUM(I64:I74)</f>
        <v>3104.6</v>
      </c>
      <c r="J75" s="109">
        <f t="shared" si="1"/>
        <v>3104.6</v>
      </c>
      <c r="K75" s="156"/>
      <c r="L75" s="37"/>
      <c r="M75" s="316"/>
      <c r="N75" s="285"/>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row>
    <row r="76" spans="1:48" ht="14.25" customHeight="1" x14ac:dyDescent="0.2">
      <c r="A76" s="465" t="s">
        <v>5</v>
      </c>
      <c r="B76" s="467" t="s">
        <v>5</v>
      </c>
      <c r="C76" s="165" t="s">
        <v>26</v>
      </c>
      <c r="D76" s="777" t="s">
        <v>54</v>
      </c>
      <c r="E76" s="172"/>
      <c r="F76" s="471" t="s">
        <v>27</v>
      </c>
      <c r="G76" s="127" t="s">
        <v>24</v>
      </c>
      <c r="H76" s="85">
        <v>964.6</v>
      </c>
      <c r="I76" s="85">
        <v>1067.5999999999999</v>
      </c>
      <c r="J76" s="85">
        <v>958.3</v>
      </c>
      <c r="K76" s="543"/>
      <c r="L76" s="535"/>
      <c r="M76" s="536"/>
      <c r="N76" s="537"/>
    </row>
    <row r="77" spans="1:48" ht="13.5" customHeight="1" x14ac:dyDescent="0.2">
      <c r="A77" s="492"/>
      <c r="B77" s="493"/>
      <c r="C77" s="504"/>
      <c r="D77" s="666"/>
      <c r="E77" s="171"/>
      <c r="F77" s="498"/>
      <c r="G77" s="519" t="s">
        <v>40</v>
      </c>
      <c r="H77" s="181">
        <v>32.700000000000003</v>
      </c>
      <c r="I77" s="181">
        <v>32.700000000000003</v>
      </c>
      <c r="J77" s="181">
        <v>32.700000000000003</v>
      </c>
      <c r="K77" s="513"/>
      <c r="L77" s="203"/>
      <c r="M77" s="183"/>
      <c r="N77" s="327"/>
    </row>
    <row r="78" spans="1:48" ht="12" customHeight="1" x14ac:dyDescent="0.2">
      <c r="A78" s="492"/>
      <c r="B78" s="493"/>
      <c r="C78" s="504"/>
      <c r="D78" s="709"/>
      <c r="E78" s="551"/>
      <c r="F78" s="498"/>
      <c r="G78" s="519" t="s">
        <v>75</v>
      </c>
      <c r="H78" s="181"/>
      <c r="I78" s="436"/>
      <c r="J78" s="436"/>
      <c r="K78" s="101"/>
      <c r="L78" s="531"/>
      <c r="M78" s="374"/>
      <c r="N78" s="532"/>
    </row>
    <row r="79" spans="1:48" ht="24.75" customHeight="1" x14ac:dyDescent="0.2">
      <c r="A79" s="456"/>
      <c r="B79" s="468"/>
      <c r="C79" s="504"/>
      <c r="D79" s="621" t="s">
        <v>187</v>
      </c>
      <c r="E79" s="626" t="s">
        <v>64</v>
      </c>
      <c r="F79" s="460"/>
      <c r="G79" s="49"/>
      <c r="H79" s="72"/>
      <c r="I79" s="445"/>
      <c r="J79" s="445"/>
      <c r="K79" s="476" t="s">
        <v>260</v>
      </c>
      <c r="L79" s="143">
        <v>60</v>
      </c>
      <c r="M79" s="354">
        <v>80</v>
      </c>
      <c r="N79" s="333">
        <v>100</v>
      </c>
    </row>
    <row r="80" spans="1:48" ht="27" customHeight="1" x14ac:dyDescent="0.2">
      <c r="A80" s="456"/>
      <c r="B80" s="468"/>
      <c r="C80" s="504"/>
      <c r="D80" s="666"/>
      <c r="E80" s="627"/>
      <c r="F80" s="460"/>
      <c r="G80" s="23"/>
      <c r="H80" s="181"/>
      <c r="I80" s="436"/>
      <c r="J80" s="436"/>
      <c r="K80" s="446" t="s">
        <v>191</v>
      </c>
      <c r="L80" s="209">
        <v>4</v>
      </c>
      <c r="M80" s="319">
        <v>4</v>
      </c>
      <c r="N80" s="360">
        <v>4</v>
      </c>
    </row>
    <row r="81" spans="1:14" ht="11.25" customHeight="1" x14ac:dyDescent="0.2">
      <c r="A81" s="456"/>
      <c r="B81" s="468"/>
      <c r="C81" s="504"/>
      <c r="D81" s="502"/>
      <c r="E81" s="444"/>
      <c r="F81" s="460"/>
      <c r="G81" s="23"/>
      <c r="H81" s="181"/>
      <c r="I81" s="181"/>
      <c r="J81" s="181"/>
      <c r="K81" s="454" t="s">
        <v>160</v>
      </c>
      <c r="L81" s="97">
        <v>40</v>
      </c>
      <c r="M81" s="311">
        <v>40</v>
      </c>
      <c r="N81" s="328">
        <v>40</v>
      </c>
    </row>
    <row r="82" spans="1:14" ht="14.25" customHeight="1" x14ac:dyDescent="0.2">
      <c r="A82" s="456"/>
      <c r="B82" s="468"/>
      <c r="C82" s="504"/>
      <c r="D82" s="496"/>
      <c r="E82" s="444"/>
      <c r="F82" s="460"/>
      <c r="G82" s="23"/>
      <c r="H82" s="509"/>
      <c r="I82" s="506"/>
      <c r="J82" s="506"/>
      <c r="K82" s="17" t="s">
        <v>159</v>
      </c>
      <c r="L82" s="405">
        <v>15</v>
      </c>
      <c r="M82" s="405">
        <v>15</v>
      </c>
      <c r="N82" s="406">
        <v>15</v>
      </c>
    </row>
    <row r="83" spans="1:14" ht="27" customHeight="1" x14ac:dyDescent="0.2">
      <c r="A83" s="456"/>
      <c r="B83" s="468"/>
      <c r="C83" s="504"/>
      <c r="D83" s="547"/>
      <c r="E83" s="375"/>
      <c r="F83" s="376"/>
      <c r="G83" s="379"/>
      <c r="H83" s="181"/>
      <c r="I83" s="381"/>
      <c r="J83" s="381"/>
      <c r="K83" s="377" t="s">
        <v>169</v>
      </c>
      <c r="L83" s="229">
        <v>1</v>
      </c>
      <c r="M83" s="355"/>
      <c r="N83" s="359"/>
    </row>
    <row r="84" spans="1:14" ht="39" customHeight="1" x14ac:dyDescent="0.2">
      <c r="A84" s="456"/>
      <c r="B84" s="468"/>
      <c r="C84" s="504"/>
      <c r="D84" s="378"/>
      <c r="E84" s="375"/>
      <c r="F84" s="376"/>
      <c r="G84" s="379"/>
      <c r="H84" s="380"/>
      <c r="I84" s="381"/>
      <c r="J84" s="381"/>
      <c r="K84" s="452" t="s">
        <v>170</v>
      </c>
      <c r="L84" s="97"/>
      <c r="M84" s="311"/>
      <c r="N84" s="328"/>
    </row>
    <row r="85" spans="1:14" ht="12.95" customHeight="1" x14ac:dyDescent="0.2">
      <c r="A85" s="456"/>
      <c r="B85" s="468"/>
      <c r="C85" s="504"/>
      <c r="D85" s="496"/>
      <c r="E85" s="63"/>
      <c r="F85" s="498"/>
      <c r="G85" s="23"/>
      <c r="H85" s="181"/>
      <c r="I85" s="436"/>
      <c r="J85" s="436"/>
      <c r="K85" s="407" t="s">
        <v>183</v>
      </c>
      <c r="L85" s="209">
        <v>1</v>
      </c>
      <c r="M85" s="319"/>
      <c r="N85" s="360"/>
    </row>
    <row r="86" spans="1:14" ht="12.95" customHeight="1" x14ac:dyDescent="0.2">
      <c r="A86" s="456"/>
      <c r="B86" s="468"/>
      <c r="C86" s="504"/>
      <c r="D86" s="496"/>
      <c r="E86" s="63"/>
      <c r="F86" s="498"/>
      <c r="G86" s="23"/>
      <c r="H86" s="181"/>
      <c r="I86" s="436"/>
      <c r="J86" s="436"/>
      <c r="K86" s="296" t="s">
        <v>184</v>
      </c>
      <c r="L86" s="173"/>
      <c r="M86" s="318">
        <v>3</v>
      </c>
      <c r="N86" s="363"/>
    </row>
    <row r="87" spans="1:14" ht="12.95" customHeight="1" x14ac:dyDescent="0.2">
      <c r="A87" s="456"/>
      <c r="B87" s="468"/>
      <c r="C87" s="504"/>
      <c r="D87" s="496"/>
      <c r="E87" s="63"/>
      <c r="F87" s="498"/>
      <c r="G87" s="23"/>
      <c r="H87" s="181"/>
      <c r="I87" s="436"/>
      <c r="J87" s="436"/>
      <c r="K87" s="212" t="s">
        <v>185</v>
      </c>
      <c r="L87" s="97"/>
      <c r="M87" s="311"/>
      <c r="N87" s="328"/>
    </row>
    <row r="88" spans="1:14" ht="12.95" customHeight="1" x14ac:dyDescent="0.2">
      <c r="A88" s="456"/>
      <c r="B88" s="468"/>
      <c r="C88" s="504"/>
      <c r="D88" s="496"/>
      <c r="E88" s="63"/>
      <c r="F88" s="498"/>
      <c r="G88" s="23"/>
      <c r="H88" s="181"/>
      <c r="I88" s="436"/>
      <c r="J88" s="436"/>
      <c r="K88" s="488" t="s">
        <v>186</v>
      </c>
      <c r="L88" s="144"/>
      <c r="M88" s="317"/>
      <c r="N88" s="361"/>
    </row>
    <row r="89" spans="1:14" ht="12.75" customHeight="1" x14ac:dyDescent="0.2">
      <c r="A89" s="456"/>
      <c r="B89" s="468"/>
      <c r="C89" s="504"/>
      <c r="D89" s="496"/>
      <c r="E89" s="63"/>
      <c r="F89" s="498"/>
      <c r="G89" s="23"/>
      <c r="H89" s="181"/>
      <c r="I89" s="436"/>
      <c r="J89" s="436"/>
      <c r="K89" s="463" t="s">
        <v>182</v>
      </c>
      <c r="L89" s="173"/>
      <c r="M89" s="318"/>
      <c r="N89" s="363">
        <v>2</v>
      </c>
    </row>
    <row r="90" spans="1:14" ht="12.75" customHeight="1" x14ac:dyDescent="0.2">
      <c r="A90" s="456"/>
      <c r="B90" s="468"/>
      <c r="C90" s="504"/>
      <c r="D90" s="496"/>
      <c r="E90" s="63"/>
      <c r="F90" s="498"/>
      <c r="G90" s="23"/>
      <c r="H90" s="181"/>
      <c r="I90" s="436"/>
      <c r="J90" s="436"/>
      <c r="K90" s="155" t="s">
        <v>274</v>
      </c>
      <c r="L90" s="98"/>
      <c r="M90" s="356"/>
      <c r="N90" s="362"/>
    </row>
    <row r="91" spans="1:14" ht="27" customHeight="1" x14ac:dyDescent="0.2">
      <c r="A91" s="456"/>
      <c r="B91" s="468"/>
      <c r="C91" s="494"/>
      <c r="D91" s="615" t="s">
        <v>101</v>
      </c>
      <c r="E91" s="472"/>
      <c r="F91" s="498"/>
      <c r="G91" s="440"/>
      <c r="H91" s="72"/>
      <c r="I91" s="104"/>
      <c r="J91" s="104"/>
      <c r="K91" s="802" t="s">
        <v>189</v>
      </c>
      <c r="L91" s="143">
        <v>1</v>
      </c>
      <c r="M91" s="354">
        <v>1</v>
      </c>
      <c r="N91" s="333">
        <v>1</v>
      </c>
    </row>
    <row r="92" spans="1:14" ht="22.5" customHeight="1" x14ac:dyDescent="0.2">
      <c r="A92" s="456"/>
      <c r="B92" s="468"/>
      <c r="C92" s="504"/>
      <c r="D92" s="616"/>
      <c r="E92" s="474"/>
      <c r="F92" s="498"/>
      <c r="G92" s="22"/>
      <c r="H92" s="73"/>
      <c r="I92" s="103"/>
      <c r="J92" s="103"/>
      <c r="K92" s="803"/>
      <c r="L92" s="57"/>
      <c r="M92" s="314"/>
      <c r="N92" s="138"/>
    </row>
    <row r="93" spans="1:14" ht="12.95" customHeight="1" x14ac:dyDescent="0.2">
      <c r="A93" s="456"/>
      <c r="B93" s="468"/>
      <c r="C93" s="504"/>
      <c r="D93" s="615" t="s">
        <v>74</v>
      </c>
      <c r="E93" s="804" t="s">
        <v>64</v>
      </c>
      <c r="F93" s="460"/>
      <c r="G93" s="519"/>
      <c r="H93" s="106"/>
      <c r="I93" s="105"/>
      <c r="J93" s="105"/>
      <c r="K93" s="237" t="s">
        <v>106</v>
      </c>
      <c r="L93" s="235">
        <v>22.5</v>
      </c>
      <c r="M93" s="548">
        <v>22.5</v>
      </c>
      <c r="N93" s="549">
        <v>22.5</v>
      </c>
    </row>
    <row r="94" spans="1:14" ht="12.95" customHeight="1" x14ac:dyDescent="0.2">
      <c r="A94" s="456"/>
      <c r="B94" s="468"/>
      <c r="C94" s="504"/>
      <c r="D94" s="621"/>
      <c r="E94" s="805"/>
      <c r="F94" s="460"/>
      <c r="G94" s="490"/>
      <c r="H94" s="181"/>
      <c r="I94" s="436"/>
      <c r="J94" s="436"/>
      <c r="K94" s="250" t="s">
        <v>107</v>
      </c>
      <c r="L94" s="251">
        <v>108</v>
      </c>
      <c r="M94" s="559">
        <v>108</v>
      </c>
      <c r="N94" s="560">
        <v>108</v>
      </c>
    </row>
    <row r="95" spans="1:14" ht="12.95" customHeight="1" x14ac:dyDescent="0.2">
      <c r="A95" s="456"/>
      <c r="B95" s="457"/>
      <c r="C95" s="494"/>
      <c r="D95" s="621"/>
      <c r="E95" s="805"/>
      <c r="F95" s="460"/>
      <c r="G95" s="490"/>
      <c r="H95" s="181"/>
      <c r="I95" s="436"/>
      <c r="J95" s="436"/>
      <c r="K95" s="267" t="s">
        <v>105</v>
      </c>
      <c r="L95" s="252">
        <v>5</v>
      </c>
      <c r="M95" s="320">
        <v>5</v>
      </c>
      <c r="N95" s="561">
        <v>5</v>
      </c>
    </row>
    <row r="96" spans="1:14" ht="15" customHeight="1" x14ac:dyDescent="0.2">
      <c r="A96" s="456"/>
      <c r="B96" s="468"/>
      <c r="C96" s="504"/>
      <c r="D96" s="621"/>
      <c r="E96" s="805"/>
      <c r="F96" s="460"/>
      <c r="G96" s="490"/>
      <c r="H96" s="181"/>
      <c r="I96" s="436"/>
      <c r="J96" s="436"/>
      <c r="K96" s="772" t="s">
        <v>176</v>
      </c>
      <c r="L96" s="168">
        <v>1</v>
      </c>
      <c r="M96" s="221">
        <v>1</v>
      </c>
      <c r="N96" s="222">
        <v>1</v>
      </c>
    </row>
    <row r="97" spans="1:48" ht="12.75" customHeight="1" x14ac:dyDescent="0.2">
      <c r="A97" s="456"/>
      <c r="B97" s="468"/>
      <c r="C97" s="504"/>
      <c r="D97" s="273"/>
      <c r="E97" s="805"/>
      <c r="F97" s="460"/>
      <c r="G97" s="519"/>
      <c r="H97" s="436"/>
      <c r="I97" s="436"/>
      <c r="J97" s="436"/>
      <c r="K97" s="773"/>
      <c r="L97" s="562"/>
      <c r="M97" s="563"/>
      <c r="N97" s="240"/>
    </row>
    <row r="98" spans="1:48" ht="63.75" customHeight="1" x14ac:dyDescent="0.2">
      <c r="A98" s="492"/>
      <c r="B98" s="493"/>
      <c r="C98" s="504"/>
      <c r="D98" s="621"/>
      <c r="E98" s="297"/>
      <c r="F98" s="498"/>
      <c r="G98" s="519"/>
      <c r="H98" s="181"/>
      <c r="I98" s="181"/>
      <c r="J98" s="181"/>
      <c r="K98" s="520" t="s">
        <v>279</v>
      </c>
      <c r="L98" s="60">
        <v>66</v>
      </c>
      <c r="M98" s="517">
        <v>64</v>
      </c>
      <c r="N98" s="348">
        <v>60</v>
      </c>
    </row>
    <row r="99" spans="1:48" ht="26.25" customHeight="1" x14ac:dyDescent="0.2">
      <c r="A99" s="492"/>
      <c r="B99" s="497"/>
      <c r="C99" s="494"/>
      <c r="D99" s="665"/>
      <c r="E99" s="409"/>
      <c r="F99" s="408"/>
      <c r="G99" s="519"/>
      <c r="H99" s="181"/>
      <c r="I99" s="436"/>
      <c r="J99" s="181"/>
      <c r="K99" s="267" t="s">
        <v>226</v>
      </c>
      <c r="L99" s="252">
        <v>50</v>
      </c>
      <c r="M99" s="252">
        <v>100</v>
      </c>
      <c r="N99" s="434"/>
    </row>
    <row r="100" spans="1:48" ht="41.25" customHeight="1" x14ac:dyDescent="0.2">
      <c r="A100" s="492"/>
      <c r="B100" s="493"/>
      <c r="C100" s="504"/>
      <c r="D100" s="496"/>
      <c r="E100" s="409"/>
      <c r="F100" s="408"/>
      <c r="G100" s="519"/>
      <c r="H100" s="181"/>
      <c r="I100" s="436"/>
      <c r="J100" s="436"/>
      <c r="K100" s="552" t="s">
        <v>225</v>
      </c>
      <c r="L100" s="169"/>
      <c r="M100" s="169"/>
      <c r="N100" s="269">
        <v>100</v>
      </c>
    </row>
    <row r="101" spans="1:48" ht="27.75" customHeight="1" x14ac:dyDescent="0.2">
      <c r="A101" s="492"/>
      <c r="B101" s="493"/>
      <c r="C101" s="504"/>
      <c r="D101" s="273"/>
      <c r="E101" s="550"/>
      <c r="F101" s="498"/>
      <c r="G101" s="519"/>
      <c r="H101" s="181"/>
      <c r="I101" s="436"/>
      <c r="J101" s="436"/>
      <c r="K101" s="298" t="s">
        <v>278</v>
      </c>
      <c r="L101" s="203"/>
      <c r="M101" s="183"/>
      <c r="N101" s="327"/>
    </row>
    <row r="102" spans="1:48" ht="14.1" customHeight="1" x14ac:dyDescent="0.2">
      <c r="A102" s="456"/>
      <c r="B102" s="468"/>
      <c r="C102" s="504"/>
      <c r="D102" s="621"/>
      <c r="E102" s="409"/>
      <c r="F102" s="408"/>
      <c r="G102" s="519"/>
      <c r="H102" s="181"/>
      <c r="I102" s="436"/>
      <c r="J102" s="436"/>
      <c r="K102" s="237" t="s">
        <v>275</v>
      </c>
      <c r="L102" s="236">
        <v>1</v>
      </c>
      <c r="M102" s="357">
        <v>1</v>
      </c>
      <c r="N102" s="334">
        <v>1</v>
      </c>
    </row>
    <row r="103" spans="1:48" ht="14.1" customHeight="1" x14ac:dyDescent="0.2">
      <c r="A103" s="456"/>
      <c r="B103" s="468"/>
      <c r="C103" s="504"/>
      <c r="D103" s="621"/>
      <c r="E103" s="409"/>
      <c r="F103" s="408"/>
      <c r="G103" s="519"/>
      <c r="H103" s="181"/>
      <c r="I103" s="436"/>
      <c r="J103" s="436"/>
      <c r="K103" s="237" t="s">
        <v>276</v>
      </c>
      <c r="L103" s="236">
        <v>1</v>
      </c>
      <c r="M103" s="357"/>
      <c r="N103" s="334"/>
    </row>
    <row r="104" spans="1:48" ht="14.1" customHeight="1" x14ac:dyDescent="0.2">
      <c r="A104" s="456"/>
      <c r="B104" s="468"/>
      <c r="C104" s="504"/>
      <c r="D104" s="666"/>
      <c r="E104" s="564"/>
      <c r="F104" s="408"/>
      <c r="G104" s="519"/>
      <c r="H104" s="181"/>
      <c r="I104" s="436"/>
      <c r="J104" s="436"/>
      <c r="K104" s="441" t="s">
        <v>277</v>
      </c>
      <c r="L104" s="260"/>
      <c r="M104" s="260">
        <v>1</v>
      </c>
      <c r="N104" s="442"/>
      <c r="O104" s="170"/>
    </row>
    <row r="105" spans="1:48" ht="13.5" customHeight="1" x14ac:dyDescent="0.2">
      <c r="A105" s="630"/>
      <c r="B105" s="631"/>
      <c r="C105" s="632"/>
      <c r="D105" s="615" t="s">
        <v>200</v>
      </c>
      <c r="E105" s="663"/>
      <c r="F105" s="610"/>
      <c r="G105" s="440"/>
      <c r="H105" s="72"/>
      <c r="I105" s="104"/>
      <c r="J105" s="104"/>
      <c r="K105" s="500" t="s">
        <v>124</v>
      </c>
      <c r="L105" s="60">
        <v>2</v>
      </c>
      <c r="M105" s="517">
        <v>2</v>
      </c>
      <c r="N105" s="348">
        <v>2</v>
      </c>
    </row>
    <row r="106" spans="1:48" ht="14.25" customHeight="1" x14ac:dyDescent="0.2">
      <c r="A106" s="630"/>
      <c r="B106" s="631"/>
      <c r="C106" s="632"/>
      <c r="D106" s="621"/>
      <c r="E106" s="663"/>
      <c r="F106" s="610"/>
      <c r="G106" s="519"/>
      <c r="H106" s="181"/>
      <c r="I106" s="436"/>
      <c r="J106" s="436"/>
      <c r="K106" s="500" t="s">
        <v>107</v>
      </c>
      <c r="L106" s="60">
        <v>5</v>
      </c>
      <c r="M106" s="517">
        <v>5</v>
      </c>
      <c r="N106" s="348">
        <v>5</v>
      </c>
    </row>
    <row r="107" spans="1:48" ht="27" customHeight="1" x14ac:dyDescent="0.2">
      <c r="A107" s="630"/>
      <c r="B107" s="631"/>
      <c r="C107" s="632"/>
      <c r="D107" s="616"/>
      <c r="E107" s="664"/>
      <c r="F107" s="610"/>
      <c r="G107" s="202"/>
      <c r="H107" s="73"/>
      <c r="I107" s="103"/>
      <c r="J107" s="103"/>
      <c r="K107" s="516" t="s">
        <v>168</v>
      </c>
      <c r="L107" s="57"/>
      <c r="M107" s="314"/>
      <c r="N107" s="138"/>
    </row>
    <row r="108" spans="1:48" ht="12.75" customHeight="1" x14ac:dyDescent="0.2">
      <c r="A108" s="456"/>
      <c r="B108" s="468"/>
      <c r="C108" s="494"/>
      <c r="D108" s="621" t="s">
        <v>62</v>
      </c>
      <c r="E108" s="473"/>
      <c r="F108" s="460"/>
      <c r="G108" s="519"/>
      <c r="H108" s="181"/>
      <c r="I108" s="436"/>
      <c r="J108" s="436"/>
      <c r="K108" s="500" t="s">
        <v>106</v>
      </c>
      <c r="L108" s="32">
        <v>2</v>
      </c>
      <c r="M108" s="322">
        <v>2</v>
      </c>
      <c r="N108" s="139">
        <v>2</v>
      </c>
    </row>
    <row r="109" spans="1:48" ht="13.5" customHeight="1" x14ac:dyDescent="0.2">
      <c r="A109" s="456"/>
      <c r="B109" s="468"/>
      <c r="C109" s="504"/>
      <c r="D109" s="621"/>
      <c r="E109" s="473"/>
      <c r="F109" s="460"/>
      <c r="G109" s="22"/>
      <c r="H109" s="73"/>
      <c r="I109" s="103"/>
      <c r="J109" s="103"/>
      <c r="K109" s="478"/>
      <c r="L109" s="60"/>
      <c r="M109" s="486"/>
      <c r="N109" s="348"/>
    </row>
    <row r="110" spans="1:48" s="8" customFormat="1" ht="16.5" customHeight="1" thickBot="1" x14ac:dyDescent="0.25">
      <c r="A110" s="492"/>
      <c r="B110" s="497"/>
      <c r="C110" s="504"/>
      <c r="D110" s="544"/>
      <c r="E110" s="545"/>
      <c r="F110" s="397"/>
      <c r="G110" s="33" t="s">
        <v>6</v>
      </c>
      <c r="H110" s="109">
        <f>SUM(H76:H109)</f>
        <v>997.3</v>
      </c>
      <c r="I110" s="109">
        <f>SUM(I76:I109)</f>
        <v>1100.3</v>
      </c>
      <c r="J110" s="109">
        <f>SUM(J76:J109)</f>
        <v>991</v>
      </c>
      <c r="K110" s="156"/>
      <c r="L110" s="37"/>
      <c r="M110" s="316"/>
      <c r="N110" s="285"/>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row>
    <row r="111" spans="1:48" s="8" customFormat="1" ht="18" customHeight="1" x14ac:dyDescent="0.2">
      <c r="A111" s="667" t="s">
        <v>5</v>
      </c>
      <c r="B111" s="669" t="s">
        <v>5</v>
      </c>
      <c r="C111" s="671" t="s">
        <v>34</v>
      </c>
      <c r="D111" s="777" t="s">
        <v>55</v>
      </c>
      <c r="E111" s="800" t="s">
        <v>96</v>
      </c>
      <c r="F111" s="776" t="s">
        <v>27</v>
      </c>
      <c r="G111" s="127" t="s">
        <v>24</v>
      </c>
      <c r="H111" s="85">
        <v>2303.3000000000002</v>
      </c>
      <c r="I111" s="89">
        <v>2361.8000000000002</v>
      </c>
      <c r="J111" s="89">
        <v>2399.1999999999998</v>
      </c>
      <c r="K111" s="792"/>
      <c r="L111" s="38"/>
      <c r="M111" s="796"/>
      <c r="N111" s="798"/>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row>
    <row r="112" spans="1:48" s="8" customFormat="1" ht="11.25" customHeight="1" x14ac:dyDescent="0.2">
      <c r="A112" s="630"/>
      <c r="B112" s="662"/>
      <c r="C112" s="632"/>
      <c r="D112" s="778"/>
      <c r="E112" s="801"/>
      <c r="F112" s="610"/>
      <c r="G112" s="202"/>
      <c r="H112" s="73"/>
      <c r="I112" s="389"/>
      <c r="J112" s="389"/>
      <c r="K112" s="795"/>
      <c r="L112" s="60"/>
      <c r="M112" s="797"/>
      <c r="N112" s="799"/>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row>
    <row r="113" spans="1:48" s="8" customFormat="1" ht="15.75" customHeight="1" x14ac:dyDescent="0.2">
      <c r="A113" s="630"/>
      <c r="B113" s="631"/>
      <c r="C113" s="632"/>
      <c r="D113" s="621" t="s">
        <v>87</v>
      </c>
      <c r="E113" s="774" t="s">
        <v>66</v>
      </c>
      <c r="F113" s="610"/>
      <c r="G113" s="440"/>
      <c r="H113" s="76"/>
      <c r="I113" s="76"/>
      <c r="J113" s="76"/>
      <c r="K113" s="478" t="s">
        <v>69</v>
      </c>
      <c r="L113" s="100">
        <v>16.899999999999999</v>
      </c>
      <c r="M113" s="323">
        <v>17.5</v>
      </c>
      <c r="N113" s="366">
        <v>18.2</v>
      </c>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row>
    <row r="114" spans="1:48" s="8" customFormat="1" ht="15.75" customHeight="1" x14ac:dyDescent="0.2">
      <c r="A114" s="630"/>
      <c r="B114" s="631"/>
      <c r="C114" s="632"/>
      <c r="D114" s="616"/>
      <c r="E114" s="775"/>
      <c r="F114" s="610"/>
      <c r="G114" s="202"/>
      <c r="H114" s="73"/>
      <c r="I114" s="389"/>
      <c r="J114" s="389"/>
      <c r="K114" s="155" t="s">
        <v>51</v>
      </c>
      <c r="L114" s="307">
        <v>9.4</v>
      </c>
      <c r="M114" s="307">
        <v>9.6999999999999993</v>
      </c>
      <c r="N114" s="410">
        <v>10.1</v>
      </c>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row>
    <row r="115" spans="1:48" s="8" customFormat="1" ht="15" customHeight="1" x14ac:dyDescent="0.2">
      <c r="A115" s="456"/>
      <c r="B115" s="468"/>
      <c r="C115" s="494"/>
      <c r="D115" s="615" t="s">
        <v>151</v>
      </c>
      <c r="E115" s="472"/>
      <c r="F115" s="460"/>
      <c r="G115" s="490"/>
      <c r="H115" s="72"/>
      <c r="I115" s="72"/>
      <c r="J115" s="72"/>
      <c r="K115" s="453" t="s">
        <v>51</v>
      </c>
      <c r="L115" s="238">
        <v>0.4</v>
      </c>
      <c r="M115" s="238">
        <v>0.4</v>
      </c>
      <c r="N115" s="239">
        <v>0.4</v>
      </c>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row>
    <row r="116" spans="1:48" s="8" customFormat="1" ht="15" customHeight="1" x14ac:dyDescent="0.2">
      <c r="A116" s="456"/>
      <c r="B116" s="468"/>
      <c r="C116" s="494"/>
      <c r="D116" s="621"/>
      <c r="E116" s="390"/>
      <c r="F116" s="460"/>
      <c r="G116" s="490"/>
      <c r="H116" s="181"/>
      <c r="I116" s="181"/>
      <c r="J116" s="181"/>
      <c r="K116" s="513" t="s">
        <v>85</v>
      </c>
      <c r="L116" s="261">
        <v>1928</v>
      </c>
      <c r="M116" s="261">
        <v>2178</v>
      </c>
      <c r="N116" s="226">
        <v>2428</v>
      </c>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row>
    <row r="117" spans="1:48" s="8" customFormat="1" ht="26.25" customHeight="1" x14ac:dyDescent="0.2">
      <c r="A117" s="456"/>
      <c r="B117" s="468"/>
      <c r="C117" s="494"/>
      <c r="D117" s="625"/>
      <c r="E117" s="480"/>
      <c r="F117" s="460"/>
      <c r="G117" s="202"/>
      <c r="H117" s="73"/>
      <c r="I117" s="73"/>
      <c r="J117" s="73"/>
      <c r="K117" s="391" t="s">
        <v>204</v>
      </c>
      <c r="L117" s="392">
        <v>3</v>
      </c>
      <c r="M117" s="57">
        <v>3</v>
      </c>
      <c r="N117" s="138">
        <v>3</v>
      </c>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row>
    <row r="118" spans="1:48" s="8" customFormat="1" ht="18" customHeight="1" x14ac:dyDescent="0.2">
      <c r="A118" s="456"/>
      <c r="B118" s="468"/>
      <c r="C118" s="494"/>
      <c r="D118" s="615" t="s">
        <v>263</v>
      </c>
      <c r="E118" s="477"/>
      <c r="F118" s="460"/>
      <c r="G118" s="490"/>
      <c r="H118" s="181"/>
      <c r="I118" s="107"/>
      <c r="J118" s="108"/>
      <c r="K118" s="484"/>
      <c r="L118" s="372"/>
      <c r="M118" s="94"/>
      <c r="N118" s="139"/>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row>
    <row r="119" spans="1:48" s="8" customFormat="1" ht="12.75" customHeight="1" x14ac:dyDescent="0.2">
      <c r="A119" s="456"/>
      <c r="B119" s="468"/>
      <c r="C119" s="494"/>
      <c r="D119" s="624"/>
      <c r="E119" s="477"/>
      <c r="F119" s="475"/>
      <c r="G119" s="490"/>
      <c r="H119" s="181"/>
      <c r="I119" s="181"/>
      <c r="J119" s="482"/>
      <c r="K119" s="454"/>
      <c r="L119" s="289"/>
      <c r="M119" s="93"/>
      <c r="N119" s="348"/>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row>
    <row r="120" spans="1:48" s="8" customFormat="1" ht="13.5" customHeight="1" x14ac:dyDescent="0.2">
      <c r="A120" s="456"/>
      <c r="B120" s="468"/>
      <c r="C120" s="819" t="s">
        <v>233</v>
      </c>
      <c r="D120" s="458"/>
      <c r="E120" s="479"/>
      <c r="F120" s="475"/>
      <c r="G120" s="440"/>
      <c r="H120" s="72"/>
      <c r="I120" s="76"/>
      <c r="J120" s="72"/>
      <c r="K120" s="484" t="s">
        <v>245</v>
      </c>
      <c r="L120" s="372">
        <v>4</v>
      </c>
      <c r="M120" s="94"/>
      <c r="N120" s="139"/>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row>
    <row r="121" spans="1:48" s="8" customFormat="1" ht="27" customHeight="1" x14ac:dyDescent="0.2">
      <c r="A121" s="456"/>
      <c r="B121" s="468"/>
      <c r="C121" s="820"/>
      <c r="D121" s="425" t="s">
        <v>228</v>
      </c>
      <c r="E121" s="477"/>
      <c r="F121" s="475"/>
      <c r="G121" s="490"/>
      <c r="H121" s="181"/>
      <c r="I121" s="482"/>
      <c r="J121" s="482"/>
      <c r="K121" s="454" t="s">
        <v>232</v>
      </c>
      <c r="L121" s="289">
        <v>100</v>
      </c>
      <c r="M121" s="93"/>
      <c r="N121" s="348"/>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row>
    <row r="122" spans="1:48" s="8" customFormat="1" ht="24.75" customHeight="1" x14ac:dyDescent="0.2">
      <c r="A122" s="456"/>
      <c r="B122" s="468"/>
      <c r="C122" s="820"/>
      <c r="D122" s="425" t="s">
        <v>229</v>
      </c>
      <c r="E122" s="477"/>
      <c r="F122" s="475"/>
      <c r="G122" s="490"/>
      <c r="H122" s="181"/>
      <c r="I122" s="482"/>
      <c r="J122" s="482"/>
      <c r="K122" s="454"/>
      <c r="L122" s="289"/>
      <c r="M122" s="289"/>
      <c r="N122" s="348"/>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row>
    <row r="123" spans="1:48" s="8" customFormat="1" ht="16.5" customHeight="1" x14ac:dyDescent="0.2">
      <c r="A123" s="456"/>
      <c r="B123" s="468"/>
      <c r="C123" s="820"/>
      <c r="D123" s="425" t="s">
        <v>244</v>
      </c>
      <c r="E123" s="477"/>
      <c r="F123" s="475"/>
      <c r="G123" s="490"/>
      <c r="H123" s="181"/>
      <c r="I123" s="482"/>
      <c r="J123" s="181"/>
      <c r="K123" s="491"/>
      <c r="L123" s="289"/>
      <c r="M123" s="93"/>
      <c r="N123" s="348"/>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row>
    <row r="124" spans="1:48" s="8" customFormat="1" ht="12" customHeight="1" x14ac:dyDescent="0.2">
      <c r="A124" s="456"/>
      <c r="B124" s="468"/>
      <c r="C124" s="821"/>
      <c r="D124" s="459" t="s">
        <v>234</v>
      </c>
      <c r="E124" s="480"/>
      <c r="F124" s="475"/>
      <c r="G124" s="202"/>
      <c r="H124" s="73"/>
      <c r="I124" s="389"/>
      <c r="J124" s="389"/>
      <c r="K124" s="241"/>
      <c r="L124" s="290"/>
      <c r="M124" s="95"/>
      <c r="N124" s="138"/>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row>
    <row r="125" spans="1:48" s="8" customFormat="1" ht="15" customHeight="1" x14ac:dyDescent="0.2">
      <c r="A125" s="456"/>
      <c r="B125" s="468"/>
      <c r="C125" s="819" t="s">
        <v>250</v>
      </c>
      <c r="D125" s="437"/>
      <c r="E125" s="479"/>
      <c r="F125" s="475"/>
      <c r="G125" s="440"/>
      <c r="H125" s="72"/>
      <c r="I125" s="76"/>
      <c r="J125" s="76"/>
      <c r="K125" s="484" t="s">
        <v>245</v>
      </c>
      <c r="L125" s="372"/>
      <c r="M125" s="372">
        <v>2</v>
      </c>
      <c r="N125" s="139"/>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row>
    <row r="126" spans="1:48" s="8" customFormat="1" ht="13.5" customHeight="1" x14ac:dyDescent="0.2">
      <c r="A126" s="456"/>
      <c r="B126" s="468"/>
      <c r="C126" s="820"/>
      <c r="D126" s="435" t="s">
        <v>227</v>
      </c>
      <c r="E126" s="477"/>
      <c r="F126" s="475"/>
      <c r="G126" s="490"/>
      <c r="H126" s="181"/>
      <c r="I126" s="482"/>
      <c r="J126" s="482"/>
      <c r="K126" s="454" t="s">
        <v>232</v>
      </c>
      <c r="L126" s="289"/>
      <c r="M126" s="289">
        <v>50</v>
      </c>
      <c r="N126" s="303">
        <v>100</v>
      </c>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row>
    <row r="127" spans="1:48" s="8" customFormat="1" ht="25.5" customHeight="1" x14ac:dyDescent="0.2">
      <c r="A127" s="456"/>
      <c r="B127" s="468"/>
      <c r="C127" s="820"/>
      <c r="D127" s="425" t="s">
        <v>230</v>
      </c>
      <c r="E127" s="477"/>
      <c r="F127" s="475"/>
      <c r="G127" s="490"/>
      <c r="H127" s="181"/>
      <c r="I127" s="482"/>
      <c r="J127" s="482"/>
      <c r="K127" s="454"/>
      <c r="L127" s="289"/>
      <c r="M127" s="289"/>
      <c r="N127" s="348"/>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row>
    <row r="128" spans="1:48" s="8" customFormat="1" ht="24" customHeight="1" x14ac:dyDescent="0.2">
      <c r="A128" s="456"/>
      <c r="B128" s="468"/>
      <c r="C128" s="820"/>
      <c r="D128" s="425" t="s">
        <v>231</v>
      </c>
      <c r="E128" s="477"/>
      <c r="F128" s="475"/>
      <c r="G128" s="490"/>
      <c r="H128" s="181"/>
      <c r="I128" s="482"/>
      <c r="J128" s="482"/>
      <c r="K128" s="454"/>
      <c r="L128" s="289"/>
      <c r="M128" s="93"/>
      <c r="N128" s="348"/>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row>
    <row r="129" spans="1:48" s="8" customFormat="1" ht="15.75" customHeight="1" x14ac:dyDescent="0.2">
      <c r="A129" s="456"/>
      <c r="B129" s="468"/>
      <c r="C129" s="501"/>
      <c r="D129" s="459" t="s">
        <v>249</v>
      </c>
      <c r="E129" s="480"/>
      <c r="F129" s="475"/>
      <c r="G129" s="202"/>
      <c r="H129" s="73"/>
      <c r="I129" s="389"/>
      <c r="J129" s="389"/>
      <c r="K129" s="513"/>
      <c r="L129" s="289"/>
      <c r="M129" s="93"/>
      <c r="N129" s="348"/>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row>
    <row r="130" spans="1:48" s="8" customFormat="1" ht="16.5" customHeight="1" thickBot="1" x14ac:dyDescent="0.25">
      <c r="A130" s="492"/>
      <c r="B130" s="497"/>
      <c r="C130" s="504"/>
      <c r="D130" s="544"/>
      <c r="E130" s="545"/>
      <c r="F130" s="397"/>
      <c r="G130" s="33" t="s">
        <v>6</v>
      </c>
      <c r="H130" s="109">
        <f>SUM(H111:H129)</f>
        <v>2303.3000000000002</v>
      </c>
      <c r="I130" s="109">
        <f t="shared" ref="I130:J130" si="2">SUM(I111:I129)</f>
        <v>2361.8000000000002</v>
      </c>
      <c r="J130" s="109">
        <f t="shared" si="2"/>
        <v>2399.1999999999998</v>
      </c>
      <c r="K130" s="156"/>
      <c r="L130" s="37"/>
      <c r="M130" s="316"/>
      <c r="N130" s="285"/>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row>
    <row r="131" spans="1:48" s="8" customFormat="1" ht="13.5" customHeight="1" x14ac:dyDescent="0.2">
      <c r="A131" s="667" t="s">
        <v>5</v>
      </c>
      <c r="B131" s="669" t="s">
        <v>5</v>
      </c>
      <c r="C131" s="671" t="s">
        <v>35</v>
      </c>
      <c r="D131" s="673" t="s">
        <v>256</v>
      </c>
      <c r="E131" s="675"/>
      <c r="F131" s="678" t="s">
        <v>50</v>
      </c>
      <c r="G131" s="294" t="s">
        <v>24</v>
      </c>
      <c r="H131" s="85">
        <v>152.30000000000001</v>
      </c>
      <c r="I131" s="89">
        <v>152.30000000000001</v>
      </c>
      <c r="J131" s="89">
        <v>152.30000000000001</v>
      </c>
      <c r="K131" s="461" t="s">
        <v>108</v>
      </c>
      <c r="L131" s="38">
        <v>147</v>
      </c>
      <c r="M131" s="485">
        <v>147</v>
      </c>
      <c r="N131" s="367">
        <v>147</v>
      </c>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row>
    <row r="132" spans="1:48" s="8" customFormat="1" ht="14.25" customHeight="1" x14ac:dyDescent="0.2">
      <c r="A132" s="630"/>
      <c r="B132" s="662"/>
      <c r="C132" s="632"/>
      <c r="D132" s="621"/>
      <c r="E132" s="676"/>
      <c r="F132" s="679"/>
      <c r="G132" s="291" t="s">
        <v>58</v>
      </c>
      <c r="H132" s="73">
        <v>135.19999999999999</v>
      </c>
      <c r="I132" s="73"/>
      <c r="J132" s="73"/>
      <c r="K132" s="426"/>
      <c r="L132" s="60"/>
      <c r="M132" s="486"/>
      <c r="N132" s="348"/>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row>
    <row r="133" spans="1:48" s="8" customFormat="1" ht="16.5" customHeight="1" thickBot="1" x14ac:dyDescent="0.25">
      <c r="A133" s="668"/>
      <c r="B133" s="670"/>
      <c r="C133" s="672"/>
      <c r="D133" s="674"/>
      <c r="E133" s="677"/>
      <c r="F133" s="680"/>
      <c r="G133" s="33" t="s">
        <v>6</v>
      </c>
      <c r="H133" s="109">
        <f t="shared" ref="H133:I133" si="3">SUM(H131:H132)</f>
        <v>287.5</v>
      </c>
      <c r="I133" s="109">
        <f t="shared" si="3"/>
        <v>152.30000000000001</v>
      </c>
      <c r="J133" s="123">
        <f t="shared" ref="J133" si="4">SUM(J131:J131)</f>
        <v>152.30000000000001</v>
      </c>
      <c r="K133" s="156"/>
      <c r="L133" s="37"/>
      <c r="M133" s="316"/>
      <c r="N133" s="285"/>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row>
    <row r="134" spans="1:48" s="8" customFormat="1" ht="15.75" customHeight="1" x14ac:dyDescent="0.2">
      <c r="A134" s="667" t="s">
        <v>5</v>
      </c>
      <c r="B134" s="669" t="s">
        <v>5</v>
      </c>
      <c r="C134" s="671" t="s">
        <v>28</v>
      </c>
      <c r="D134" s="673" t="s">
        <v>254</v>
      </c>
      <c r="E134" s="675"/>
      <c r="F134" s="678" t="s">
        <v>50</v>
      </c>
      <c r="G134" s="294" t="s">
        <v>24</v>
      </c>
      <c r="H134" s="85">
        <v>16.8</v>
      </c>
      <c r="I134" s="85">
        <v>16.8</v>
      </c>
      <c r="J134" s="85">
        <v>16.8</v>
      </c>
      <c r="K134" s="792" t="s">
        <v>255</v>
      </c>
      <c r="L134" s="38">
        <v>2</v>
      </c>
      <c r="M134" s="486">
        <v>2</v>
      </c>
      <c r="N134" s="348">
        <v>2</v>
      </c>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row>
    <row r="135" spans="1:48" s="8" customFormat="1" ht="13.5" customHeight="1" x14ac:dyDescent="0.2">
      <c r="A135" s="630"/>
      <c r="B135" s="662"/>
      <c r="C135" s="632"/>
      <c r="D135" s="621"/>
      <c r="E135" s="676"/>
      <c r="F135" s="679"/>
      <c r="G135" s="291"/>
      <c r="H135" s="73"/>
      <c r="I135" s="293"/>
      <c r="J135" s="293"/>
      <c r="K135" s="648"/>
      <c r="L135" s="60"/>
      <c r="M135" s="486"/>
      <c r="N135" s="348"/>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row>
    <row r="136" spans="1:48" s="8" customFormat="1" ht="16.5" customHeight="1" thickBot="1" x14ac:dyDescent="0.25">
      <c r="A136" s="668"/>
      <c r="B136" s="670"/>
      <c r="C136" s="672"/>
      <c r="D136" s="674"/>
      <c r="E136" s="677"/>
      <c r="F136" s="680"/>
      <c r="G136" s="33" t="s">
        <v>6</v>
      </c>
      <c r="H136" s="109">
        <f>SUM(H134:H135)</f>
        <v>16.8</v>
      </c>
      <c r="I136" s="123">
        <f>SUM(I134:I135)</f>
        <v>16.8</v>
      </c>
      <c r="J136" s="123">
        <f>SUM(J134:J135)</f>
        <v>16.8</v>
      </c>
      <c r="K136" s="156"/>
      <c r="L136" s="37"/>
      <c r="M136" s="316"/>
      <c r="N136" s="285"/>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row>
    <row r="137" spans="1:48" s="8" customFormat="1" ht="14.1" customHeight="1" x14ac:dyDescent="0.2">
      <c r="A137" s="465" t="s">
        <v>5</v>
      </c>
      <c r="B137" s="467" t="s">
        <v>5</v>
      </c>
      <c r="C137" s="505" t="s">
        <v>36</v>
      </c>
      <c r="D137" s="684" t="s">
        <v>129</v>
      </c>
      <c r="E137" s="157" t="s">
        <v>47</v>
      </c>
      <c r="F137" s="471" t="s">
        <v>46</v>
      </c>
      <c r="G137" s="440" t="s">
        <v>24</v>
      </c>
      <c r="H137" s="85">
        <v>839.3</v>
      </c>
      <c r="I137" s="85">
        <v>3064.2</v>
      </c>
      <c r="J137" s="85">
        <v>2984.2</v>
      </c>
      <c r="K137" s="793"/>
      <c r="L137" s="83"/>
      <c r="M137" s="324"/>
      <c r="N137" s="136"/>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row>
    <row r="138" spans="1:48" s="8" customFormat="1" ht="14.1" customHeight="1" x14ac:dyDescent="0.2">
      <c r="A138" s="492"/>
      <c r="B138" s="493"/>
      <c r="C138" s="494"/>
      <c r="D138" s="685"/>
      <c r="E138" s="182"/>
      <c r="F138" s="498"/>
      <c r="G138" s="519" t="s">
        <v>58</v>
      </c>
      <c r="H138" s="181">
        <v>759.5</v>
      </c>
      <c r="I138" s="181"/>
      <c r="J138" s="181"/>
      <c r="K138" s="794"/>
      <c r="L138" s="84"/>
      <c r="M138" s="210"/>
      <c r="N138" s="137"/>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row>
    <row r="139" spans="1:48" s="8" customFormat="1" ht="14.1" customHeight="1" x14ac:dyDescent="0.2">
      <c r="A139" s="492"/>
      <c r="B139" s="493"/>
      <c r="C139" s="494"/>
      <c r="D139" s="685"/>
      <c r="E139" s="182"/>
      <c r="F139" s="498"/>
      <c r="G139" s="519" t="s">
        <v>251</v>
      </c>
      <c r="H139" s="181">
        <v>164.4</v>
      </c>
      <c r="I139" s="181">
        <v>260.60000000000002</v>
      </c>
      <c r="J139" s="181">
        <v>106.4</v>
      </c>
      <c r="K139" s="794"/>
      <c r="L139" s="84"/>
      <c r="M139" s="210"/>
      <c r="N139" s="137"/>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row>
    <row r="140" spans="1:48" s="8" customFormat="1" ht="14.1" customHeight="1" x14ac:dyDescent="0.2">
      <c r="A140" s="492"/>
      <c r="B140" s="493"/>
      <c r="C140" s="494"/>
      <c r="D140" s="685"/>
      <c r="E140" s="182"/>
      <c r="F140" s="498"/>
      <c r="G140" s="519" t="s">
        <v>252</v>
      </c>
      <c r="H140" s="181">
        <v>1863.5</v>
      </c>
      <c r="I140" s="181">
        <v>2952.4</v>
      </c>
      <c r="J140" s="181">
        <v>1205.0999999999999</v>
      </c>
      <c r="K140" s="794"/>
      <c r="L140" s="84"/>
      <c r="M140" s="210"/>
      <c r="N140" s="137"/>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row>
    <row r="141" spans="1:48" s="8" customFormat="1" ht="14.1" customHeight="1" x14ac:dyDescent="0.2">
      <c r="A141" s="492"/>
      <c r="B141" s="493"/>
      <c r="C141" s="494"/>
      <c r="D141" s="685"/>
      <c r="E141" s="182"/>
      <c r="F141" s="498"/>
      <c r="G141" s="519" t="s">
        <v>48</v>
      </c>
      <c r="H141" s="181">
        <v>737.4</v>
      </c>
      <c r="I141" s="181">
        <v>2977.7</v>
      </c>
      <c r="J141" s="181">
        <v>3305.4</v>
      </c>
      <c r="K141" s="794"/>
      <c r="L141" s="84"/>
      <c r="M141" s="210"/>
      <c r="N141" s="137"/>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row>
    <row r="142" spans="1:48" s="8" customFormat="1" ht="14.1" customHeight="1" x14ac:dyDescent="0.2">
      <c r="A142" s="456"/>
      <c r="B142" s="468"/>
      <c r="C142" s="494"/>
      <c r="D142" s="685"/>
      <c r="E142" s="473"/>
      <c r="F142" s="460"/>
      <c r="G142" s="519" t="s">
        <v>171</v>
      </c>
      <c r="H142" s="181">
        <v>65.099999999999994</v>
      </c>
      <c r="I142" s="181">
        <v>262.7</v>
      </c>
      <c r="J142" s="181">
        <v>291.7</v>
      </c>
      <c r="K142" s="794"/>
      <c r="L142" s="84"/>
      <c r="M142" s="210"/>
      <c r="N142" s="137"/>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row>
    <row r="143" spans="1:48" s="8" customFormat="1" ht="16.5" customHeight="1" x14ac:dyDescent="0.2">
      <c r="A143" s="456"/>
      <c r="B143" s="468"/>
      <c r="C143" s="494"/>
      <c r="D143" s="615" t="s">
        <v>145</v>
      </c>
      <c r="E143" s="686" t="s">
        <v>83</v>
      </c>
      <c r="F143" s="610"/>
      <c r="G143" s="440"/>
      <c r="H143" s="72"/>
      <c r="I143" s="72"/>
      <c r="J143" s="72"/>
      <c r="K143" s="476" t="s">
        <v>82</v>
      </c>
      <c r="L143" s="32">
        <v>1</v>
      </c>
      <c r="M143" s="94"/>
      <c r="N143" s="139"/>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row>
    <row r="144" spans="1:48" s="8" customFormat="1" ht="13.5" customHeight="1" x14ac:dyDescent="0.2">
      <c r="A144" s="456"/>
      <c r="B144" s="468"/>
      <c r="C144" s="494"/>
      <c r="D144" s="621"/>
      <c r="E144" s="687"/>
      <c r="F144" s="610"/>
      <c r="G144" s="490"/>
      <c r="H144" s="181"/>
      <c r="I144" s="181"/>
      <c r="J144" s="181"/>
      <c r="K144" s="573" t="s">
        <v>109</v>
      </c>
      <c r="L144" s="60"/>
      <c r="M144" s="93">
        <v>30</v>
      </c>
      <c r="N144" s="348">
        <v>60</v>
      </c>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row>
    <row r="145" spans="1:48" s="8" customFormat="1" ht="12" customHeight="1" x14ac:dyDescent="0.2">
      <c r="A145" s="456"/>
      <c r="B145" s="468"/>
      <c r="C145" s="494"/>
      <c r="D145" s="616"/>
      <c r="E145" s="688"/>
      <c r="F145" s="610"/>
      <c r="G145" s="202"/>
      <c r="H145" s="73"/>
      <c r="I145" s="73"/>
      <c r="J145" s="73"/>
      <c r="K145" s="521"/>
      <c r="L145" s="57"/>
      <c r="M145" s="95"/>
      <c r="N145" s="138"/>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row>
    <row r="146" spans="1:48" s="8" customFormat="1" ht="14.25" customHeight="1" x14ac:dyDescent="0.2">
      <c r="A146" s="456"/>
      <c r="B146" s="468"/>
      <c r="C146" s="494"/>
      <c r="D146" s="615" t="s">
        <v>177</v>
      </c>
      <c r="E146" s="628" t="s">
        <v>63</v>
      </c>
      <c r="F146" s="610"/>
      <c r="G146" s="440"/>
      <c r="H146" s="72"/>
      <c r="I146" s="72"/>
      <c r="J146" s="72"/>
      <c r="K146" s="587" t="s">
        <v>82</v>
      </c>
      <c r="L146" s="32">
        <v>1</v>
      </c>
      <c r="M146" s="94"/>
      <c r="N146" s="139"/>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row>
    <row r="147" spans="1:48" s="8" customFormat="1" ht="13.5" customHeight="1" x14ac:dyDescent="0.2">
      <c r="A147" s="456"/>
      <c r="B147" s="468"/>
      <c r="C147" s="494"/>
      <c r="D147" s="621"/>
      <c r="E147" s="629"/>
      <c r="F147" s="610"/>
      <c r="G147" s="490"/>
      <c r="H147" s="111"/>
      <c r="I147" s="181"/>
      <c r="J147" s="181"/>
      <c r="K147" s="619" t="s">
        <v>110</v>
      </c>
      <c r="L147" s="60">
        <v>30</v>
      </c>
      <c r="M147" s="93">
        <v>50</v>
      </c>
      <c r="N147" s="348">
        <v>100</v>
      </c>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row>
    <row r="148" spans="1:48" s="8" customFormat="1" ht="8.25" customHeight="1" x14ac:dyDescent="0.2">
      <c r="A148" s="456"/>
      <c r="B148" s="468"/>
      <c r="C148" s="494"/>
      <c r="D148" s="621"/>
      <c r="E148" s="629"/>
      <c r="F148" s="610"/>
      <c r="G148" s="490"/>
      <c r="H148" s="181"/>
      <c r="I148" s="181"/>
      <c r="J148" s="181"/>
      <c r="K148" s="619"/>
      <c r="L148" s="60"/>
      <c r="M148" s="93"/>
      <c r="N148" s="348"/>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row>
    <row r="149" spans="1:48" s="8" customFormat="1" ht="9" customHeight="1" x14ac:dyDescent="0.2">
      <c r="A149" s="456"/>
      <c r="B149" s="468"/>
      <c r="C149" s="494"/>
      <c r="D149" s="621"/>
      <c r="E149" s="629"/>
      <c r="F149" s="610"/>
      <c r="G149" s="490"/>
      <c r="H149" s="181"/>
      <c r="I149" s="181"/>
      <c r="J149" s="181"/>
      <c r="K149" s="791"/>
      <c r="L149" s="60"/>
      <c r="M149" s="93"/>
      <c r="N149" s="348"/>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row>
    <row r="150" spans="1:48" s="8" customFormat="1" ht="15.75" customHeight="1" x14ac:dyDescent="0.2">
      <c r="A150" s="456"/>
      <c r="B150" s="468"/>
      <c r="C150" s="494"/>
      <c r="D150" s="615" t="s">
        <v>175</v>
      </c>
      <c r="E150" s="681" t="s">
        <v>265</v>
      </c>
      <c r="F150" s="610"/>
      <c r="G150" s="440"/>
      <c r="H150" s="72"/>
      <c r="I150" s="72"/>
      <c r="J150" s="72"/>
      <c r="K150" s="503" t="s">
        <v>82</v>
      </c>
      <c r="L150" s="32">
        <v>1</v>
      </c>
      <c r="M150" s="94"/>
      <c r="N150" s="139"/>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row>
    <row r="151" spans="1:48" s="8" customFormat="1" ht="16.5" customHeight="1" x14ac:dyDescent="0.2">
      <c r="A151" s="456"/>
      <c r="B151" s="468"/>
      <c r="C151" s="494"/>
      <c r="D151" s="621"/>
      <c r="E151" s="682"/>
      <c r="F151" s="610"/>
      <c r="G151" s="490"/>
      <c r="H151" s="181"/>
      <c r="I151" s="181"/>
      <c r="J151" s="181"/>
      <c r="K151" s="464" t="s">
        <v>111</v>
      </c>
      <c r="L151" s="60">
        <v>30</v>
      </c>
      <c r="M151" s="93">
        <v>60</v>
      </c>
      <c r="N151" s="348">
        <v>100</v>
      </c>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row>
    <row r="152" spans="1:48" s="8" customFormat="1" ht="12" customHeight="1" x14ac:dyDescent="0.2">
      <c r="A152" s="456"/>
      <c r="B152" s="468"/>
      <c r="C152" s="494"/>
      <c r="D152" s="621"/>
      <c r="E152" s="682"/>
      <c r="F152" s="610"/>
      <c r="G152" s="490"/>
      <c r="H152" s="181"/>
      <c r="I152" s="181"/>
      <c r="J152" s="181"/>
      <c r="K152" s="464"/>
      <c r="L152" s="60"/>
      <c r="M152" s="93"/>
      <c r="N152" s="348"/>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row>
    <row r="153" spans="1:48" s="8" customFormat="1" ht="9.75" customHeight="1" x14ac:dyDescent="0.2">
      <c r="A153" s="456"/>
      <c r="B153" s="468"/>
      <c r="C153" s="494"/>
      <c r="D153" s="616"/>
      <c r="E153" s="683"/>
      <c r="F153" s="610"/>
      <c r="G153" s="22"/>
      <c r="H153" s="73"/>
      <c r="I153" s="73"/>
      <c r="J153" s="73"/>
      <c r="K153" s="204"/>
      <c r="L153" s="57"/>
      <c r="M153" s="95"/>
      <c r="N153" s="138"/>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row>
    <row r="154" spans="1:48" s="8" customFormat="1" ht="15" customHeight="1" x14ac:dyDescent="0.2">
      <c r="A154" s="456"/>
      <c r="B154" s="468"/>
      <c r="C154" s="494"/>
      <c r="D154" s="692" t="s">
        <v>195</v>
      </c>
      <c r="E154" s="682" t="s">
        <v>267</v>
      </c>
      <c r="F154" s="460"/>
      <c r="G154" s="111"/>
      <c r="H154" s="111"/>
      <c r="I154" s="111"/>
      <c r="J154" s="111"/>
      <c r="K154" s="464" t="s">
        <v>82</v>
      </c>
      <c r="L154" s="93">
        <v>1</v>
      </c>
      <c r="M154" s="93"/>
      <c r="N154" s="348"/>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row>
    <row r="155" spans="1:48" s="8" customFormat="1" ht="13.5" customHeight="1" x14ac:dyDescent="0.2">
      <c r="A155" s="456"/>
      <c r="B155" s="468"/>
      <c r="C155" s="494"/>
      <c r="D155" s="692"/>
      <c r="E155" s="682"/>
      <c r="F155" s="460"/>
      <c r="G155" s="111"/>
      <c r="H155" s="111"/>
      <c r="I155" s="111"/>
      <c r="J155" s="111"/>
      <c r="K155" s="619" t="s">
        <v>143</v>
      </c>
      <c r="L155" s="93"/>
      <c r="M155" s="93"/>
      <c r="N155" s="348"/>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row>
    <row r="156" spans="1:48" s="8" customFormat="1" ht="15" customHeight="1" x14ac:dyDescent="0.2">
      <c r="A156" s="456"/>
      <c r="B156" s="468"/>
      <c r="C156" s="494"/>
      <c r="D156" s="693"/>
      <c r="E156" s="613"/>
      <c r="F156" s="610"/>
      <c r="G156" s="112"/>
      <c r="H156" s="73"/>
      <c r="I156" s="73"/>
      <c r="J156" s="73"/>
      <c r="K156" s="789"/>
      <c r="L156" s="135"/>
      <c r="M156" s="95"/>
      <c r="N156" s="138"/>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row>
    <row r="157" spans="1:48" s="8" customFormat="1" ht="15" customHeight="1" x14ac:dyDescent="0.2">
      <c r="A157" s="456"/>
      <c r="B157" s="468"/>
      <c r="C157" s="494"/>
      <c r="D157" s="615" t="s">
        <v>144</v>
      </c>
      <c r="E157" s="681" t="s">
        <v>83</v>
      </c>
      <c r="F157" s="610"/>
      <c r="G157" s="111"/>
      <c r="H157" s="111"/>
      <c r="I157" s="111"/>
      <c r="J157" s="111"/>
      <c r="K157" s="583" t="s">
        <v>82</v>
      </c>
      <c r="L157" s="93">
        <v>1</v>
      </c>
      <c r="M157" s="93"/>
      <c r="N157" s="348"/>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row>
    <row r="158" spans="1:48" s="8" customFormat="1" ht="11.25" customHeight="1" x14ac:dyDescent="0.2">
      <c r="A158" s="456"/>
      <c r="B158" s="468"/>
      <c r="C158" s="494"/>
      <c r="D158" s="621"/>
      <c r="E158" s="682"/>
      <c r="F158" s="610"/>
      <c r="G158" s="111"/>
      <c r="H158" s="111"/>
      <c r="I158" s="111"/>
      <c r="J158" s="111"/>
      <c r="K158" s="619" t="s">
        <v>140</v>
      </c>
      <c r="L158" s="93">
        <v>40</v>
      </c>
      <c r="M158" s="93">
        <v>100</v>
      </c>
      <c r="N158" s="348"/>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row>
    <row r="159" spans="1:48" s="8" customFormat="1" ht="17.25" customHeight="1" x14ac:dyDescent="0.2">
      <c r="A159" s="456"/>
      <c r="B159" s="468"/>
      <c r="C159" s="494"/>
      <c r="D159" s="616"/>
      <c r="E159" s="682"/>
      <c r="F159" s="610"/>
      <c r="G159" s="112"/>
      <c r="H159" s="73"/>
      <c r="I159" s="73"/>
      <c r="J159" s="73"/>
      <c r="K159" s="789"/>
      <c r="L159" s="95"/>
      <c r="M159" s="95"/>
      <c r="N159" s="138"/>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row>
    <row r="160" spans="1:48" s="8" customFormat="1" ht="13.5" customHeight="1" x14ac:dyDescent="0.2">
      <c r="A160" s="456"/>
      <c r="B160" s="468"/>
      <c r="C160" s="494"/>
      <c r="D160" s="689" t="s">
        <v>146</v>
      </c>
      <c r="E160" s="681" t="s">
        <v>83</v>
      </c>
      <c r="F160" s="610"/>
      <c r="G160" s="111"/>
      <c r="H160" s="181"/>
      <c r="I160" s="72"/>
      <c r="J160" s="72"/>
      <c r="K160" s="464" t="s">
        <v>82</v>
      </c>
      <c r="L160" s="114">
        <v>1</v>
      </c>
      <c r="M160" s="93"/>
      <c r="N160" s="348"/>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row>
    <row r="161" spans="1:48" s="8" customFormat="1" ht="18" customHeight="1" x14ac:dyDescent="0.2">
      <c r="A161" s="456"/>
      <c r="B161" s="468"/>
      <c r="C161" s="494"/>
      <c r="D161" s="691"/>
      <c r="E161" s="682"/>
      <c r="F161" s="610"/>
      <c r="G161" s="111"/>
      <c r="H161" s="181"/>
      <c r="I161" s="96"/>
      <c r="J161" s="96"/>
      <c r="K161" s="619" t="s">
        <v>166</v>
      </c>
      <c r="L161" s="93">
        <v>40</v>
      </c>
      <c r="M161" s="93">
        <v>90</v>
      </c>
      <c r="N161" s="348">
        <v>100</v>
      </c>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row>
    <row r="162" spans="1:48" s="8" customFormat="1" ht="14.25" customHeight="1" x14ac:dyDescent="0.2">
      <c r="A162" s="456"/>
      <c r="B162" s="468"/>
      <c r="C162" s="494"/>
      <c r="D162" s="690"/>
      <c r="E162" s="683"/>
      <c r="F162" s="475"/>
      <c r="G162" s="112"/>
      <c r="H162" s="73"/>
      <c r="I162" s="73"/>
      <c r="J162" s="73"/>
      <c r="K162" s="789"/>
      <c r="L162" s="95"/>
      <c r="M162" s="95"/>
      <c r="N162" s="138"/>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row>
    <row r="163" spans="1:48" s="8" customFormat="1" ht="16.5" customHeight="1" x14ac:dyDescent="0.2">
      <c r="A163" s="456"/>
      <c r="B163" s="468"/>
      <c r="C163" s="494"/>
      <c r="D163" s="790" t="s">
        <v>192</v>
      </c>
      <c r="E163" s="514"/>
      <c r="F163" s="288"/>
      <c r="G163" s="111"/>
      <c r="H163" s="181"/>
      <c r="I163" s="265"/>
      <c r="J163" s="265"/>
      <c r="K163" s="228" t="s">
        <v>82</v>
      </c>
      <c r="L163" s="249"/>
      <c r="M163" s="312" t="s">
        <v>172</v>
      </c>
      <c r="N163" s="329"/>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row>
    <row r="164" spans="1:48" s="8" customFormat="1" ht="26.25" customHeight="1" x14ac:dyDescent="0.2">
      <c r="A164" s="456"/>
      <c r="B164" s="468"/>
      <c r="C164" s="494"/>
      <c r="D164" s="666"/>
      <c r="E164" s="515"/>
      <c r="F164" s="498"/>
      <c r="G164" s="112"/>
      <c r="H164" s="73"/>
      <c r="I164" s="73"/>
      <c r="J164" s="202"/>
      <c r="K164" s="228" t="s">
        <v>174</v>
      </c>
      <c r="L164" s="275"/>
      <c r="M164" s="312">
        <v>70</v>
      </c>
      <c r="N164" s="329">
        <v>100</v>
      </c>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row>
    <row r="165" spans="1:48" s="8" customFormat="1" ht="16.5" customHeight="1" thickBot="1" x14ac:dyDescent="0.25">
      <c r="A165" s="25"/>
      <c r="B165" s="493"/>
      <c r="C165" s="504"/>
      <c r="D165" s="565"/>
      <c r="E165" s="309"/>
      <c r="F165" s="55"/>
      <c r="G165" s="33" t="s">
        <v>6</v>
      </c>
      <c r="H165" s="109">
        <f>SUM(H137:H164)</f>
        <v>4429.2</v>
      </c>
      <c r="I165" s="109">
        <f>SUM(I137:I164)</f>
        <v>9517.6</v>
      </c>
      <c r="J165" s="109">
        <f>SUM(J137:J164)</f>
        <v>7892.8</v>
      </c>
      <c r="K165" s="156"/>
      <c r="L165" s="37"/>
      <c r="M165" s="316"/>
      <c r="N165" s="285"/>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row>
    <row r="166" spans="1:48" s="8" customFormat="1" ht="29.25" customHeight="1" x14ac:dyDescent="0.2">
      <c r="A166" s="465" t="s">
        <v>5</v>
      </c>
      <c r="B166" s="467" t="s">
        <v>5</v>
      </c>
      <c r="C166" s="571" t="s">
        <v>29</v>
      </c>
      <c r="D166" s="579" t="s">
        <v>214</v>
      </c>
      <c r="E166" s="157" t="s">
        <v>47</v>
      </c>
      <c r="F166" s="471" t="s">
        <v>46</v>
      </c>
      <c r="G166" s="54"/>
      <c r="H166" s="85"/>
      <c r="I166" s="85"/>
      <c r="J166" s="85"/>
      <c r="K166" s="589"/>
      <c r="L166" s="83"/>
      <c r="M166" s="324"/>
      <c r="N166" s="136"/>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row>
    <row r="167" spans="1:48" s="8" customFormat="1" ht="14.25" customHeight="1" x14ac:dyDescent="0.2">
      <c r="A167" s="456"/>
      <c r="B167" s="468"/>
      <c r="C167" s="567"/>
      <c r="D167" s="615" t="s">
        <v>209</v>
      </c>
      <c r="E167" s="686" t="s">
        <v>208</v>
      </c>
      <c r="F167" s="610"/>
      <c r="G167" s="440" t="s">
        <v>24</v>
      </c>
      <c r="H167" s="72">
        <v>10</v>
      </c>
      <c r="I167" s="72">
        <v>84</v>
      </c>
      <c r="J167" s="72"/>
      <c r="K167" s="476" t="s">
        <v>82</v>
      </c>
      <c r="L167" s="32">
        <v>1</v>
      </c>
      <c r="M167" s="94"/>
      <c r="N167" s="139"/>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row>
    <row r="168" spans="1:48" s="8" customFormat="1" ht="15.75" customHeight="1" x14ac:dyDescent="0.2">
      <c r="A168" s="456"/>
      <c r="B168" s="468"/>
      <c r="C168" s="567"/>
      <c r="D168" s="621"/>
      <c r="E168" s="687"/>
      <c r="F168" s="610"/>
      <c r="G168" s="490"/>
      <c r="H168" s="181"/>
      <c r="I168" s="181"/>
      <c r="J168" s="181"/>
      <c r="K168" s="454" t="s">
        <v>210</v>
      </c>
      <c r="L168" s="60"/>
      <c r="M168" s="93">
        <v>1</v>
      </c>
      <c r="N168" s="348"/>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row>
    <row r="169" spans="1:48" s="8" customFormat="1" ht="8.25" customHeight="1" x14ac:dyDescent="0.2">
      <c r="A169" s="456"/>
      <c r="B169" s="468"/>
      <c r="C169" s="567"/>
      <c r="D169" s="621"/>
      <c r="E169" s="687"/>
      <c r="F169" s="610"/>
      <c r="G169" s="202"/>
      <c r="H169" s="73"/>
      <c r="I169" s="73"/>
      <c r="J169" s="73"/>
      <c r="K169" s="588"/>
      <c r="L169" s="60"/>
      <c r="M169" s="93"/>
      <c r="N169" s="348"/>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row>
    <row r="170" spans="1:48" s="8" customFormat="1" ht="16.5" customHeight="1" thickBot="1" x14ac:dyDescent="0.25">
      <c r="A170" s="25"/>
      <c r="B170" s="570"/>
      <c r="C170" s="586"/>
      <c r="D170" s="565"/>
      <c r="E170" s="309"/>
      <c r="F170" s="55"/>
      <c r="G170" s="33" t="s">
        <v>6</v>
      </c>
      <c r="H170" s="109">
        <f>H167</f>
        <v>10</v>
      </c>
      <c r="I170" s="109">
        <f t="shared" ref="I170" si="5">I167</f>
        <v>84</v>
      </c>
      <c r="J170" s="109"/>
      <c r="K170" s="156"/>
      <c r="L170" s="37"/>
      <c r="M170" s="316"/>
      <c r="N170" s="285"/>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row>
    <row r="171" spans="1:48" s="8" customFormat="1" ht="14.25" customHeight="1" thickBot="1" x14ac:dyDescent="0.25">
      <c r="A171" s="27" t="s">
        <v>5</v>
      </c>
      <c r="B171" s="56" t="s">
        <v>5</v>
      </c>
      <c r="C171" s="698" t="s">
        <v>8</v>
      </c>
      <c r="D171" s="699"/>
      <c r="E171" s="699"/>
      <c r="F171" s="699"/>
      <c r="G171" s="700"/>
      <c r="H171" s="256">
        <f>+H165+H136+H133+H130+H110+H75+H63+H170</f>
        <v>12821.4</v>
      </c>
      <c r="I171" s="256">
        <f t="shared" ref="I171:J171" si="6">+I165+I136+I133+I130+I110+I75+I63+I170</f>
        <v>17661.900000000001</v>
      </c>
      <c r="J171" s="256">
        <f t="shared" si="6"/>
        <v>16079.2</v>
      </c>
      <c r="K171" s="187"/>
      <c r="L171" s="187"/>
      <c r="M171" s="187"/>
      <c r="N171" s="158"/>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row>
    <row r="172" spans="1:48" s="8" customFormat="1" ht="17.25" customHeight="1" thickBot="1" x14ac:dyDescent="0.25">
      <c r="A172" s="27" t="s">
        <v>5</v>
      </c>
      <c r="B172" s="56" t="s">
        <v>7</v>
      </c>
      <c r="C172" s="701" t="s">
        <v>42</v>
      </c>
      <c r="D172" s="702"/>
      <c r="E172" s="702"/>
      <c r="F172" s="702"/>
      <c r="G172" s="702"/>
      <c r="H172" s="702"/>
      <c r="I172" s="702"/>
      <c r="J172" s="702"/>
      <c r="K172" s="702"/>
      <c r="L172" s="702"/>
      <c r="M172" s="702"/>
      <c r="N172" s="70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row>
    <row r="173" spans="1:48" s="8" customFormat="1" ht="27.75" customHeight="1" x14ac:dyDescent="0.2">
      <c r="A173" s="61" t="s">
        <v>5</v>
      </c>
      <c r="B173" s="78" t="s">
        <v>7</v>
      </c>
      <c r="C173" s="165" t="s">
        <v>5</v>
      </c>
      <c r="D173" s="152" t="s">
        <v>70</v>
      </c>
      <c r="E173" s="79"/>
      <c r="F173" s="601">
        <v>6</v>
      </c>
      <c r="G173" s="591" t="s">
        <v>24</v>
      </c>
      <c r="H173" s="85">
        <v>565.29999999999995</v>
      </c>
      <c r="I173" s="85">
        <v>597.5</v>
      </c>
      <c r="J173" s="89">
        <v>370</v>
      </c>
      <c r="K173" s="415"/>
      <c r="L173" s="113"/>
      <c r="M173" s="113"/>
      <c r="N173" s="64"/>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row>
    <row r="174" spans="1:48" s="8" customFormat="1" ht="18" customHeight="1" x14ac:dyDescent="0.2">
      <c r="A174" s="62"/>
      <c r="B174" s="164"/>
      <c r="C174" s="586"/>
      <c r="D174" s="704" t="s">
        <v>52</v>
      </c>
      <c r="E174" s="568"/>
      <c r="F174" s="45"/>
      <c r="G174" s="46"/>
      <c r="H174" s="469"/>
      <c r="I174" s="469"/>
      <c r="J174" s="417"/>
      <c r="K174" s="572" t="s">
        <v>112</v>
      </c>
      <c r="L174" s="301">
        <v>350</v>
      </c>
      <c r="M174" s="372">
        <v>350</v>
      </c>
      <c r="N174" s="302">
        <v>350</v>
      </c>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row>
    <row r="175" spans="1:48" s="8" customFormat="1" ht="28.5" customHeight="1" x14ac:dyDescent="0.2">
      <c r="A175" s="62"/>
      <c r="B175" s="164"/>
      <c r="C175" s="586"/>
      <c r="D175" s="704"/>
      <c r="E175" s="568"/>
      <c r="F175" s="45"/>
      <c r="G175" s="47"/>
      <c r="H175" s="181"/>
      <c r="I175" s="181"/>
      <c r="J175" s="582"/>
      <c r="K175" s="573" t="s">
        <v>113</v>
      </c>
      <c r="L175" s="118">
        <v>300</v>
      </c>
      <c r="M175" s="289">
        <v>300</v>
      </c>
      <c r="N175" s="303">
        <v>300</v>
      </c>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row>
    <row r="176" spans="1:48" s="8" customFormat="1" ht="28.5" customHeight="1" x14ac:dyDescent="0.2">
      <c r="A176" s="62"/>
      <c r="B176" s="164"/>
      <c r="C176" s="567"/>
      <c r="D176" s="696"/>
      <c r="E176" s="569"/>
      <c r="F176" s="45"/>
      <c r="G176" s="48"/>
      <c r="H176" s="73"/>
      <c r="I176" s="73"/>
      <c r="J176" s="389"/>
      <c r="K176" s="155" t="s">
        <v>73</v>
      </c>
      <c r="L176" s="299">
        <v>36</v>
      </c>
      <c r="M176" s="290">
        <v>36</v>
      </c>
      <c r="N176" s="300">
        <v>36</v>
      </c>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row>
    <row r="177" spans="1:48" s="8" customFormat="1" ht="14.25" customHeight="1" x14ac:dyDescent="0.2">
      <c r="A177" s="62"/>
      <c r="B177" s="164"/>
      <c r="C177" s="586"/>
      <c r="D177" s="704" t="s">
        <v>173</v>
      </c>
      <c r="E177" s="473"/>
      <c r="F177" s="45"/>
      <c r="G177" s="47"/>
      <c r="H177" s="181"/>
      <c r="I177" s="181"/>
      <c r="J177" s="181"/>
      <c r="K177" s="785" t="s">
        <v>93</v>
      </c>
      <c r="L177" s="592">
        <v>18</v>
      </c>
      <c r="M177" s="335">
        <v>18</v>
      </c>
      <c r="N177" s="242">
        <v>18</v>
      </c>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row>
    <row r="178" spans="1:48" s="8" customFormat="1" ht="13.5" customHeight="1" x14ac:dyDescent="0.2">
      <c r="A178" s="62"/>
      <c r="B178" s="164"/>
      <c r="C178" s="586"/>
      <c r="D178" s="705"/>
      <c r="E178" s="473"/>
      <c r="F178" s="45"/>
      <c r="G178" s="47"/>
      <c r="H178" s="181"/>
      <c r="I178" s="181"/>
      <c r="J178" s="181"/>
      <c r="K178" s="786"/>
      <c r="L178" s="593"/>
      <c r="M178" s="243"/>
      <c r="N178" s="244"/>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row>
    <row r="179" spans="1:48" ht="27.75" customHeight="1" x14ac:dyDescent="0.2">
      <c r="A179" s="62"/>
      <c r="B179" s="164"/>
      <c r="C179" s="586"/>
      <c r="D179" s="705"/>
      <c r="E179" s="473"/>
      <c r="F179" s="45"/>
      <c r="G179" s="47"/>
      <c r="H179" s="181"/>
      <c r="I179" s="181"/>
      <c r="J179" s="181"/>
      <c r="K179" s="65" t="s">
        <v>89</v>
      </c>
      <c r="L179" s="119">
        <v>25</v>
      </c>
      <c r="M179" s="336">
        <v>5</v>
      </c>
      <c r="N179" s="211">
        <v>5</v>
      </c>
    </row>
    <row r="180" spans="1:48" ht="16.5" customHeight="1" x14ac:dyDescent="0.2">
      <c r="A180" s="62"/>
      <c r="B180" s="164"/>
      <c r="C180" s="586"/>
      <c r="D180" s="705"/>
      <c r="E180" s="63"/>
      <c r="F180" s="58"/>
      <c r="G180" s="47"/>
      <c r="H180" s="181"/>
      <c r="I180" s="181"/>
      <c r="J180" s="181"/>
      <c r="K180" s="423" t="s">
        <v>44</v>
      </c>
      <c r="L180" s="174">
        <v>57</v>
      </c>
      <c r="M180" s="257">
        <v>57</v>
      </c>
      <c r="N180" s="258">
        <v>57</v>
      </c>
    </row>
    <row r="181" spans="1:48" ht="25.5" customHeight="1" x14ac:dyDescent="0.2">
      <c r="A181" s="62"/>
      <c r="B181" s="164"/>
      <c r="C181" s="586"/>
      <c r="D181" s="705"/>
      <c r="E181" s="63"/>
      <c r="F181" s="58"/>
      <c r="G181" s="47"/>
      <c r="H181" s="181"/>
      <c r="I181" s="181"/>
      <c r="J181" s="181"/>
      <c r="K181" s="423" t="s">
        <v>88</v>
      </c>
      <c r="L181" s="174">
        <v>1</v>
      </c>
      <c r="M181" s="257"/>
      <c r="N181" s="258"/>
      <c r="S181" s="429"/>
    </row>
    <row r="182" spans="1:48" ht="28.5" customHeight="1" x14ac:dyDescent="0.2">
      <c r="A182" s="62"/>
      <c r="B182" s="164"/>
      <c r="C182" s="586"/>
      <c r="D182" s="574"/>
      <c r="E182" s="63"/>
      <c r="F182" s="58"/>
      <c r="G182" s="47"/>
      <c r="H182" s="181"/>
      <c r="I182" s="181"/>
      <c r="J182" s="181"/>
      <c r="K182" s="416" t="s">
        <v>235</v>
      </c>
      <c r="L182" s="412">
        <v>7.5</v>
      </c>
      <c r="M182" s="413">
        <v>7.5</v>
      </c>
      <c r="N182" s="414">
        <v>7.5</v>
      </c>
    </row>
    <row r="183" spans="1:48" ht="40.5" customHeight="1" x14ac:dyDescent="0.2">
      <c r="A183" s="62"/>
      <c r="B183" s="164"/>
      <c r="C183" s="586"/>
      <c r="D183" s="574"/>
      <c r="E183" s="63"/>
      <c r="F183" s="58"/>
      <c r="G183" s="47"/>
      <c r="H183" s="181"/>
      <c r="I183" s="181"/>
      <c r="J183" s="181"/>
      <c r="K183" s="416" t="s">
        <v>163</v>
      </c>
      <c r="L183" s="119">
        <v>100</v>
      </c>
      <c r="M183" s="336"/>
      <c r="N183" s="211"/>
    </row>
    <row r="184" spans="1:48" ht="15.75" customHeight="1" x14ac:dyDescent="0.2">
      <c r="A184" s="62"/>
      <c r="B184" s="164"/>
      <c r="C184" s="586"/>
      <c r="D184" s="574"/>
      <c r="E184" s="63"/>
      <c r="F184" s="58"/>
      <c r="G184" s="47"/>
      <c r="H184" s="181"/>
      <c r="I184" s="181"/>
      <c r="J184" s="181"/>
      <c r="K184" s="424" t="s">
        <v>162</v>
      </c>
      <c r="L184" s="119"/>
      <c r="M184" s="336">
        <v>80</v>
      </c>
      <c r="N184" s="211"/>
    </row>
    <row r="185" spans="1:48" ht="29.25" customHeight="1" x14ac:dyDescent="0.2">
      <c r="A185" s="62"/>
      <c r="B185" s="164"/>
      <c r="C185" s="586"/>
      <c r="D185" s="574"/>
      <c r="E185" s="63"/>
      <c r="F185" s="58"/>
      <c r="G185" s="47"/>
      <c r="H185" s="181"/>
      <c r="I185" s="181"/>
      <c r="J185" s="181"/>
      <c r="K185" s="416" t="s">
        <v>236</v>
      </c>
      <c r="L185" s="119">
        <v>50</v>
      </c>
      <c r="M185" s="336">
        <v>100</v>
      </c>
      <c r="N185" s="211"/>
    </row>
    <row r="186" spans="1:48" ht="30.75" customHeight="1" x14ac:dyDescent="0.2">
      <c r="A186" s="62"/>
      <c r="B186" s="164"/>
      <c r="C186" s="586"/>
      <c r="D186" s="574"/>
      <c r="E186" s="63"/>
      <c r="F186" s="58"/>
      <c r="G186" s="48"/>
      <c r="H186" s="73"/>
      <c r="I186" s="337"/>
      <c r="J186" s="353"/>
      <c r="K186" s="423" t="s">
        <v>237</v>
      </c>
      <c r="L186" s="174"/>
      <c r="M186" s="594">
        <v>100</v>
      </c>
      <c r="N186" s="595"/>
    </row>
    <row r="187" spans="1:48" s="8" customFormat="1" ht="16.5" customHeight="1" thickBot="1" x14ac:dyDescent="0.25">
      <c r="A187" s="25"/>
      <c r="B187" s="570"/>
      <c r="C187" s="586"/>
      <c r="D187" s="565"/>
      <c r="E187" s="309"/>
      <c r="F187" s="55"/>
      <c r="G187" s="33" t="s">
        <v>6</v>
      </c>
      <c r="H187" s="109">
        <f>SUM(H173:H186)</f>
        <v>565.29999999999995</v>
      </c>
      <c r="I187" s="109">
        <f t="shared" ref="I187:J187" si="7">SUM(I173:I186)</f>
        <v>597.5</v>
      </c>
      <c r="J187" s="109">
        <f t="shared" si="7"/>
        <v>370</v>
      </c>
      <c r="K187" s="156"/>
      <c r="L187" s="37"/>
      <c r="M187" s="316"/>
      <c r="N187" s="285"/>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row>
    <row r="188" spans="1:48" ht="14.25" customHeight="1" thickBot="1" x14ac:dyDescent="0.25">
      <c r="A188" s="28" t="s">
        <v>5</v>
      </c>
      <c r="B188" s="6" t="s">
        <v>7</v>
      </c>
      <c r="C188" s="699" t="s">
        <v>8</v>
      </c>
      <c r="D188" s="699"/>
      <c r="E188" s="699"/>
      <c r="F188" s="699"/>
      <c r="G188" s="699"/>
      <c r="H188" s="75">
        <f>H187</f>
        <v>565.29999999999995</v>
      </c>
      <c r="I188" s="75">
        <f t="shared" ref="I188:J188" si="8">I187</f>
        <v>597.5</v>
      </c>
      <c r="J188" s="75">
        <f t="shared" si="8"/>
        <v>370</v>
      </c>
      <c r="K188" s="187"/>
      <c r="L188" s="187"/>
      <c r="M188" s="187"/>
      <c r="N188" s="158"/>
    </row>
    <row r="189" spans="1:48" ht="17.25" customHeight="1" thickBot="1" x14ac:dyDescent="0.25">
      <c r="A189" s="27" t="s">
        <v>5</v>
      </c>
      <c r="B189" s="6" t="s">
        <v>26</v>
      </c>
      <c r="C189" s="706" t="s">
        <v>122</v>
      </c>
      <c r="D189" s="707"/>
      <c r="E189" s="707"/>
      <c r="F189" s="707"/>
      <c r="G189" s="707"/>
      <c r="H189" s="787"/>
      <c r="I189" s="708"/>
      <c r="J189" s="708"/>
      <c r="K189" s="708"/>
      <c r="L189" s="708"/>
      <c r="M189" s="708"/>
      <c r="N189" s="160"/>
    </row>
    <row r="190" spans="1:48" ht="14.25" customHeight="1" x14ac:dyDescent="0.2">
      <c r="A190" s="193" t="s">
        <v>5</v>
      </c>
      <c r="B190" s="188" t="s">
        <v>26</v>
      </c>
      <c r="C190" s="576" t="s">
        <v>5</v>
      </c>
      <c r="D190" s="581" t="s">
        <v>86</v>
      </c>
      <c r="E190" s="145"/>
      <c r="F190" s="393">
        <v>6</v>
      </c>
      <c r="G190" s="590" t="s">
        <v>24</v>
      </c>
      <c r="H190" s="86">
        <v>1292</v>
      </c>
      <c r="I190" s="125">
        <f>1690.5-30-200</f>
        <v>1460.5</v>
      </c>
      <c r="J190" s="597">
        <f>1695-200</f>
        <v>1495</v>
      </c>
      <c r="K190" s="573"/>
      <c r="L190" s="338"/>
      <c r="M190" s="197"/>
      <c r="N190" s="198"/>
    </row>
    <row r="191" spans="1:48" ht="17.25" customHeight="1" x14ac:dyDescent="0.2">
      <c r="A191" s="193"/>
      <c r="B191" s="188"/>
      <c r="C191" s="576"/>
      <c r="D191" s="153"/>
      <c r="E191" s="199"/>
      <c r="F191" s="192"/>
      <c r="G191" s="202" t="s">
        <v>58</v>
      </c>
      <c r="H191" s="69">
        <v>100</v>
      </c>
      <c r="I191" s="598"/>
      <c r="J191" s="599"/>
      <c r="K191" s="155"/>
      <c r="L191" s="278"/>
      <c r="M191" s="259"/>
      <c r="N191" s="279"/>
    </row>
    <row r="192" spans="1:48" ht="14.25" customHeight="1" x14ac:dyDescent="0.2">
      <c r="A192" s="193"/>
      <c r="B192" s="188"/>
      <c r="C192" s="576"/>
      <c r="D192" s="621" t="s">
        <v>248</v>
      </c>
      <c r="E192" s="145" t="s">
        <v>47</v>
      </c>
      <c r="F192" s="192"/>
      <c r="G192" s="490"/>
      <c r="H192" s="86"/>
      <c r="I192" s="582"/>
      <c r="J192" s="181"/>
      <c r="K192" s="596"/>
      <c r="L192" s="3"/>
      <c r="M192" s="276"/>
      <c r="N192" s="277"/>
    </row>
    <row r="193" spans="1:16" ht="11.25" customHeight="1" x14ac:dyDescent="0.2">
      <c r="A193" s="193"/>
      <c r="B193" s="188"/>
      <c r="C193" s="576"/>
      <c r="D193" s="705"/>
      <c r="E193" s="145"/>
      <c r="F193" s="192"/>
      <c r="G193" s="490"/>
      <c r="H193" s="86"/>
      <c r="I193" s="482"/>
      <c r="J193" s="181"/>
      <c r="K193" s="212"/>
      <c r="L193" s="295"/>
      <c r="M193" s="609"/>
      <c r="N193" s="214"/>
    </row>
    <row r="194" spans="1:16" ht="15" customHeight="1" x14ac:dyDescent="0.2">
      <c r="A194" s="193"/>
      <c r="B194" s="188"/>
      <c r="C194" s="576"/>
      <c r="D194" s="200" t="s">
        <v>125</v>
      </c>
      <c r="E194" s="145"/>
      <c r="F194" s="192"/>
      <c r="G194" s="490"/>
      <c r="H194" s="246"/>
      <c r="I194" s="481"/>
      <c r="J194" s="470"/>
      <c r="K194" s="245" t="s">
        <v>238</v>
      </c>
      <c r="L194" s="247">
        <v>10</v>
      </c>
      <c r="M194" s="339">
        <v>10</v>
      </c>
      <c r="N194" s="248">
        <v>10</v>
      </c>
    </row>
    <row r="195" spans="1:16" ht="13.5" customHeight="1" x14ac:dyDescent="0.2">
      <c r="A195" s="193"/>
      <c r="B195" s="188"/>
      <c r="C195" s="576"/>
      <c r="D195" s="710" t="s">
        <v>266</v>
      </c>
      <c r="E195" s="145"/>
      <c r="F195" s="192"/>
      <c r="G195" s="490"/>
      <c r="H195" s="86"/>
      <c r="I195" s="482"/>
      <c r="J195" s="181"/>
      <c r="K195" s="712" t="s">
        <v>201</v>
      </c>
      <c r="L195" s="262">
        <v>671</v>
      </c>
      <c r="M195" s="340">
        <v>585</v>
      </c>
      <c r="N195" s="263">
        <v>596</v>
      </c>
    </row>
    <row r="196" spans="1:16" ht="12.75" customHeight="1" x14ac:dyDescent="0.2">
      <c r="A196" s="193"/>
      <c r="B196" s="188"/>
      <c r="C196" s="576"/>
      <c r="D196" s="711"/>
      <c r="E196" s="145"/>
      <c r="F196" s="192"/>
      <c r="G196" s="490"/>
      <c r="H196" s="86"/>
      <c r="I196" s="482"/>
      <c r="J196" s="181"/>
      <c r="K196" s="788"/>
      <c r="L196" s="384"/>
      <c r="M196" s="385"/>
      <c r="N196" s="386"/>
    </row>
    <row r="197" spans="1:16" ht="24" customHeight="1" x14ac:dyDescent="0.2">
      <c r="A197" s="193"/>
      <c r="B197" s="188"/>
      <c r="C197" s="576"/>
      <c r="D197" s="213" t="s">
        <v>247</v>
      </c>
      <c r="E197" s="145"/>
      <c r="F197" s="192"/>
      <c r="G197" s="490"/>
      <c r="H197" s="246"/>
      <c r="I197" s="481"/>
      <c r="J197" s="470"/>
      <c r="K197" s="580" t="s">
        <v>139</v>
      </c>
      <c r="L197" s="128">
        <v>4</v>
      </c>
      <c r="M197" s="339">
        <v>7</v>
      </c>
      <c r="N197" s="248">
        <v>7</v>
      </c>
    </row>
    <row r="198" spans="1:16" ht="19.5" customHeight="1" x14ac:dyDescent="0.2">
      <c r="A198" s="630"/>
      <c r="B198" s="631"/>
      <c r="C198" s="694"/>
      <c r="D198" s="695" t="s">
        <v>126</v>
      </c>
      <c r="E198" s="781"/>
      <c r="F198" s="192"/>
      <c r="G198" s="440"/>
      <c r="H198" s="76"/>
      <c r="I198" s="76"/>
      <c r="J198" s="72"/>
      <c r="K198" s="507" t="s">
        <v>137</v>
      </c>
      <c r="L198" s="121">
        <v>1</v>
      </c>
      <c r="M198" s="315"/>
      <c r="N198" s="141"/>
    </row>
    <row r="199" spans="1:16" ht="9" customHeight="1" x14ac:dyDescent="0.2">
      <c r="A199" s="630"/>
      <c r="B199" s="631"/>
      <c r="C199" s="694"/>
      <c r="D199" s="696"/>
      <c r="E199" s="782"/>
      <c r="F199" s="192"/>
      <c r="G199" s="202"/>
      <c r="H199" s="389"/>
      <c r="I199" s="389"/>
      <c r="J199" s="73"/>
      <c r="K199" s="585"/>
      <c r="L199" s="122"/>
      <c r="M199" s="304"/>
      <c r="N199" s="151"/>
    </row>
    <row r="200" spans="1:16" ht="12.75" customHeight="1" x14ac:dyDescent="0.2">
      <c r="A200" s="630"/>
      <c r="B200" s="631"/>
      <c r="C200" s="694"/>
      <c r="D200" s="695" t="s">
        <v>193</v>
      </c>
      <c r="E200" s="697"/>
      <c r="F200" s="192"/>
      <c r="G200" s="590"/>
      <c r="H200" s="582"/>
      <c r="I200" s="582"/>
      <c r="J200" s="181"/>
      <c r="K200" s="478" t="s">
        <v>239</v>
      </c>
      <c r="L200" s="120">
        <v>1</v>
      </c>
      <c r="M200" s="315"/>
      <c r="N200" s="141"/>
    </row>
    <row r="201" spans="1:16" ht="12.75" customHeight="1" x14ac:dyDescent="0.2">
      <c r="A201" s="630"/>
      <c r="B201" s="631"/>
      <c r="C201" s="694"/>
      <c r="D201" s="704"/>
      <c r="E201" s="697"/>
      <c r="F201" s="192"/>
      <c r="G201" s="590"/>
      <c r="H201" s="582"/>
      <c r="I201" s="582"/>
      <c r="J201" s="181"/>
      <c r="K201" s="478" t="s">
        <v>240</v>
      </c>
      <c r="L201" s="120">
        <v>1</v>
      </c>
      <c r="M201" s="264"/>
      <c r="N201" s="179"/>
    </row>
    <row r="202" spans="1:16" ht="29.25" customHeight="1" x14ac:dyDescent="0.2">
      <c r="A202" s="630"/>
      <c r="B202" s="631"/>
      <c r="C202" s="694"/>
      <c r="D202" s="696"/>
      <c r="E202" s="697"/>
      <c r="F202" s="192"/>
      <c r="G202" s="590"/>
      <c r="H202" s="582"/>
      <c r="I202" s="582"/>
      <c r="J202" s="181"/>
      <c r="K202" s="584" t="s">
        <v>196</v>
      </c>
      <c r="L202" s="122"/>
      <c r="M202" s="304"/>
      <c r="N202" s="151"/>
    </row>
    <row r="203" spans="1:16" ht="18.75" customHeight="1" x14ac:dyDescent="0.2">
      <c r="A203" s="456"/>
      <c r="B203" s="457"/>
      <c r="C203" s="586"/>
      <c r="D203" s="615" t="s">
        <v>257</v>
      </c>
      <c r="E203" s="606"/>
      <c r="F203" s="566"/>
      <c r="G203" s="440"/>
      <c r="H203" s="72"/>
      <c r="I203" s="76"/>
      <c r="J203" s="72"/>
      <c r="K203" s="572" t="s">
        <v>242</v>
      </c>
      <c r="L203" s="418">
        <v>3</v>
      </c>
      <c r="M203" s="448">
        <v>3</v>
      </c>
      <c r="N203" s="449">
        <v>3</v>
      </c>
      <c r="O203" s="8"/>
      <c r="P203" s="8"/>
    </row>
    <row r="204" spans="1:16" ht="26.25" customHeight="1" x14ac:dyDescent="0.2">
      <c r="A204" s="456"/>
      <c r="B204" s="457"/>
      <c r="C204" s="586"/>
      <c r="D204" s="621"/>
      <c r="E204" s="605"/>
      <c r="F204" s="566"/>
      <c r="G204" s="590"/>
      <c r="H204" s="181"/>
      <c r="I204" s="71"/>
      <c r="J204" s="181"/>
      <c r="K204" s="40" t="s">
        <v>164</v>
      </c>
      <c r="L204" s="99">
        <v>3</v>
      </c>
      <c r="M204" s="225">
        <v>3</v>
      </c>
      <c r="N204" s="226">
        <v>3</v>
      </c>
      <c r="O204" s="8"/>
      <c r="P204" s="8"/>
    </row>
    <row r="205" spans="1:16" ht="26.25" customHeight="1" x14ac:dyDescent="0.2">
      <c r="A205" s="25"/>
      <c r="B205" s="468"/>
      <c r="C205" s="586"/>
      <c r="D205" s="621"/>
      <c r="E205" s="605"/>
      <c r="F205" s="566"/>
      <c r="G205" s="590"/>
      <c r="H205" s="181"/>
      <c r="I205" s="71"/>
      <c r="J205" s="181"/>
      <c r="K205" s="40" t="s">
        <v>165</v>
      </c>
      <c r="L205" s="140">
        <v>8</v>
      </c>
      <c r="M205" s="321">
        <v>11</v>
      </c>
      <c r="N205" s="364">
        <v>14</v>
      </c>
      <c r="O205" s="8"/>
      <c r="P205" s="8"/>
    </row>
    <row r="206" spans="1:16" ht="17.25" customHeight="1" x14ac:dyDescent="0.2">
      <c r="A206" s="25"/>
      <c r="B206" s="468"/>
      <c r="C206" s="586"/>
      <c r="D206" s="621"/>
      <c r="E206" s="605"/>
      <c r="F206" s="566"/>
      <c r="G206" s="590"/>
      <c r="H206" s="582"/>
      <c r="I206" s="582"/>
      <c r="J206" s="181"/>
      <c r="K206" s="142" t="s">
        <v>241</v>
      </c>
      <c r="L206" s="128">
        <v>100</v>
      </c>
      <c r="M206" s="247">
        <v>100</v>
      </c>
      <c r="N206" s="248">
        <v>100</v>
      </c>
      <c r="O206" s="8"/>
      <c r="P206" s="8"/>
    </row>
    <row r="207" spans="1:16" ht="38.25" customHeight="1" x14ac:dyDescent="0.2">
      <c r="A207" s="25"/>
      <c r="B207" s="468"/>
      <c r="C207" s="266"/>
      <c r="D207" s="752"/>
      <c r="E207" s="602"/>
      <c r="F207" s="192"/>
      <c r="G207" s="607"/>
      <c r="H207" s="604"/>
      <c r="I207" s="604"/>
      <c r="J207" s="181"/>
      <c r="K207" s="608" t="s">
        <v>243</v>
      </c>
      <c r="L207" s="383">
        <v>5</v>
      </c>
      <c r="M207" s="262">
        <v>5</v>
      </c>
      <c r="N207" s="263">
        <v>5</v>
      </c>
      <c r="O207" s="8"/>
      <c r="P207" s="8"/>
    </row>
    <row r="208" spans="1:16" s="43" customFormat="1" ht="40.5" customHeight="1" x14ac:dyDescent="0.2">
      <c r="A208" s="253"/>
      <c r="B208" s="254"/>
      <c r="C208" s="280"/>
      <c r="D208" s="117"/>
      <c r="E208" s="255"/>
      <c r="F208" s="600"/>
      <c r="G208" s="308"/>
      <c r="H208" s="433"/>
      <c r="I208" s="103"/>
      <c r="J208" s="73"/>
      <c r="K208" s="603" t="s">
        <v>213</v>
      </c>
      <c r="L208" s="383"/>
      <c r="M208" s="340">
        <v>1</v>
      </c>
      <c r="N208" s="263"/>
    </row>
    <row r="209" spans="1:48" s="8" customFormat="1" ht="16.5" customHeight="1" thickBot="1" x14ac:dyDescent="0.25">
      <c r="A209" s="25"/>
      <c r="B209" s="570"/>
      <c r="C209" s="586"/>
      <c r="D209" s="565"/>
      <c r="E209" s="309"/>
      <c r="F209" s="55"/>
      <c r="G209" s="33" t="s">
        <v>6</v>
      </c>
      <c r="H209" s="109">
        <f>SUM(H190:H208)</f>
        <v>1392</v>
      </c>
      <c r="I209" s="109">
        <f>SUM(I190:I208)</f>
        <v>1460.5</v>
      </c>
      <c r="J209" s="109">
        <f>SUM(J190:J208)</f>
        <v>1495</v>
      </c>
      <c r="K209" s="156"/>
      <c r="L209" s="37"/>
      <c r="M209" s="316"/>
      <c r="N209" s="285"/>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row>
    <row r="210" spans="1:48" ht="33" customHeight="1" x14ac:dyDescent="0.2">
      <c r="A210" s="29" t="s">
        <v>5</v>
      </c>
      <c r="B210" s="161" t="s">
        <v>26</v>
      </c>
      <c r="C210" s="162" t="s">
        <v>7</v>
      </c>
      <c r="D210" s="578" t="s">
        <v>147</v>
      </c>
      <c r="E210" s="80"/>
      <c r="F210" s="471" t="s">
        <v>50</v>
      </c>
      <c r="G210" s="127" t="s">
        <v>24</v>
      </c>
      <c r="H210" s="89">
        <v>35.299999999999997</v>
      </c>
      <c r="I210" s="85">
        <v>11.2</v>
      </c>
      <c r="J210" s="85">
        <v>11.2</v>
      </c>
      <c r="K210" s="461"/>
      <c r="L210" s="163"/>
      <c r="M210" s="341"/>
      <c r="N210" s="344"/>
    </row>
    <row r="211" spans="1:48" ht="53.25" customHeight="1" x14ac:dyDescent="0.2">
      <c r="A211" s="193"/>
      <c r="B211" s="188"/>
      <c r="C211" s="576"/>
      <c r="D211" s="201" t="s">
        <v>141</v>
      </c>
      <c r="E211" s="430"/>
      <c r="F211" s="460"/>
      <c r="G211" s="388"/>
      <c r="H211" s="110"/>
      <c r="I211" s="74"/>
      <c r="J211" s="74"/>
      <c r="K211" s="281" t="s">
        <v>133</v>
      </c>
      <c r="L211" s="431"/>
      <c r="M211" s="342"/>
      <c r="N211" s="432">
        <v>1</v>
      </c>
    </row>
    <row r="212" spans="1:48" ht="53.25" customHeight="1" x14ac:dyDescent="0.2">
      <c r="A212" s="193"/>
      <c r="B212" s="188"/>
      <c r="C212" s="576"/>
      <c r="D212" s="575" t="s">
        <v>142</v>
      </c>
      <c r="E212" s="82"/>
      <c r="F212" s="460"/>
      <c r="G212" s="490"/>
      <c r="H212" s="482"/>
      <c r="I212" s="181"/>
      <c r="J212" s="181"/>
      <c r="K212" s="478" t="s">
        <v>133</v>
      </c>
      <c r="L212" s="422">
        <v>1</v>
      </c>
      <c r="M212" s="343"/>
      <c r="N212" s="331"/>
    </row>
    <row r="213" spans="1:48" ht="53.25" customHeight="1" x14ac:dyDescent="0.2">
      <c r="A213" s="193"/>
      <c r="B213" s="188"/>
      <c r="C213" s="576"/>
      <c r="D213" s="201" t="s">
        <v>258</v>
      </c>
      <c r="E213" s="430"/>
      <c r="F213" s="460"/>
      <c r="G213" s="388"/>
      <c r="H213" s="110"/>
      <c r="I213" s="74"/>
      <c r="J213" s="74"/>
      <c r="K213" s="281" t="s">
        <v>133</v>
      </c>
      <c r="L213" s="431">
        <v>1</v>
      </c>
      <c r="M213" s="342"/>
      <c r="N213" s="432"/>
    </row>
    <row r="214" spans="1:48" ht="57" customHeight="1" x14ac:dyDescent="0.2">
      <c r="A214" s="193"/>
      <c r="B214" s="188"/>
      <c r="C214" s="576"/>
      <c r="D214" s="575" t="s">
        <v>246</v>
      </c>
      <c r="E214" s="82"/>
      <c r="F214" s="460"/>
      <c r="G214" s="490"/>
      <c r="H214" s="482"/>
      <c r="I214" s="181"/>
      <c r="J214" s="181"/>
      <c r="K214" s="478" t="s">
        <v>133</v>
      </c>
      <c r="L214" s="422"/>
      <c r="M214" s="343"/>
      <c r="N214" s="331">
        <v>1</v>
      </c>
    </row>
    <row r="215" spans="1:48" ht="51" x14ac:dyDescent="0.2">
      <c r="A215" s="193"/>
      <c r="B215" s="188"/>
      <c r="C215" s="576"/>
      <c r="D215" s="201" t="s">
        <v>161</v>
      </c>
      <c r="E215" s="430"/>
      <c r="F215" s="460"/>
      <c r="G215" s="388"/>
      <c r="H215" s="110"/>
      <c r="I215" s="74"/>
      <c r="J215" s="74"/>
      <c r="K215" s="281" t="s">
        <v>133</v>
      </c>
      <c r="L215" s="431"/>
      <c r="M215" s="342"/>
      <c r="N215" s="432">
        <v>1</v>
      </c>
    </row>
    <row r="216" spans="1:48" ht="39" customHeight="1" x14ac:dyDescent="0.2">
      <c r="A216" s="193"/>
      <c r="B216" s="188"/>
      <c r="C216" s="576"/>
      <c r="D216" s="577" t="s">
        <v>259</v>
      </c>
      <c r="E216" s="373"/>
      <c r="F216" s="462"/>
      <c r="G216" s="202"/>
      <c r="H216" s="389"/>
      <c r="I216" s="73"/>
      <c r="J216" s="73"/>
      <c r="K216" s="281" t="s">
        <v>133</v>
      </c>
      <c r="L216" s="421">
        <v>1</v>
      </c>
      <c r="M216" s="326"/>
      <c r="N216" s="53"/>
    </row>
    <row r="217" spans="1:48" s="8" customFormat="1" ht="16.5" customHeight="1" thickBot="1" x14ac:dyDescent="0.25">
      <c r="A217" s="25"/>
      <c r="B217" s="570"/>
      <c r="C217" s="586"/>
      <c r="D217" s="565"/>
      <c r="E217" s="309"/>
      <c r="F217" s="55"/>
      <c r="G217" s="33" t="s">
        <v>6</v>
      </c>
      <c r="H217" s="109">
        <f>SUM(H210:H216)</f>
        <v>35.299999999999997</v>
      </c>
      <c r="I217" s="109">
        <f t="shared" ref="I217:J217" si="9">SUM(I210:I216)</f>
        <v>11.2</v>
      </c>
      <c r="J217" s="109">
        <f t="shared" si="9"/>
        <v>11.2</v>
      </c>
      <c r="K217" s="156"/>
      <c r="L217" s="37"/>
      <c r="M217" s="316"/>
      <c r="N217" s="285"/>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row>
    <row r="218" spans="1:48" ht="13.5" thickBot="1" x14ac:dyDescent="0.25">
      <c r="A218" s="27" t="s">
        <v>5</v>
      </c>
      <c r="B218" s="6" t="s">
        <v>26</v>
      </c>
      <c r="C218" s="698" t="s">
        <v>8</v>
      </c>
      <c r="D218" s="699"/>
      <c r="E218" s="699"/>
      <c r="F218" s="699"/>
      <c r="G218" s="700"/>
      <c r="H218" s="75">
        <f>H217+H209</f>
        <v>1427.3</v>
      </c>
      <c r="I218" s="75">
        <f t="shared" ref="I218:J218" si="10">I217+I209</f>
        <v>1471.7</v>
      </c>
      <c r="J218" s="75">
        <f t="shared" si="10"/>
        <v>1506.2</v>
      </c>
      <c r="K218" s="187"/>
      <c r="L218" s="187"/>
      <c r="M218" s="187"/>
      <c r="N218" s="158"/>
    </row>
    <row r="219" spans="1:48" ht="15.75" customHeight="1" thickBot="1" x14ac:dyDescent="0.25">
      <c r="A219" s="27" t="s">
        <v>5</v>
      </c>
      <c r="B219" s="6" t="s">
        <v>34</v>
      </c>
      <c r="C219" s="706" t="s">
        <v>43</v>
      </c>
      <c r="D219" s="707"/>
      <c r="E219" s="707"/>
      <c r="F219" s="707"/>
      <c r="G219" s="707"/>
      <c r="H219" s="455"/>
      <c r="I219" s="455"/>
      <c r="J219" s="455"/>
      <c r="K219" s="124"/>
      <c r="L219" s="190"/>
      <c r="M219" s="190"/>
      <c r="N219" s="160"/>
    </row>
    <row r="220" spans="1:48" s="43" customFormat="1" ht="15.75" customHeight="1" x14ac:dyDescent="0.2">
      <c r="A220" s="753" t="s">
        <v>5</v>
      </c>
      <c r="B220" s="755" t="s">
        <v>34</v>
      </c>
      <c r="C220" s="757" t="s">
        <v>5</v>
      </c>
      <c r="D220" s="759" t="s">
        <v>179</v>
      </c>
      <c r="E220" s="761" t="s">
        <v>47</v>
      </c>
      <c r="F220" s="471" t="s">
        <v>27</v>
      </c>
      <c r="G220" s="146" t="s">
        <v>24</v>
      </c>
      <c r="H220" s="147">
        <v>100</v>
      </c>
      <c r="I220" s="147">
        <v>200</v>
      </c>
      <c r="J220" s="147">
        <v>200</v>
      </c>
      <c r="K220" s="419" t="s">
        <v>178</v>
      </c>
      <c r="L220" s="420">
        <v>537</v>
      </c>
      <c r="M220" s="420">
        <v>670</v>
      </c>
      <c r="N220" s="382">
        <v>670</v>
      </c>
    </row>
    <row r="221" spans="1:48" s="43" customFormat="1" ht="15" customHeight="1" x14ac:dyDescent="0.2">
      <c r="A221" s="754"/>
      <c r="B221" s="756"/>
      <c r="C221" s="758"/>
      <c r="D221" s="760"/>
      <c r="E221" s="762"/>
      <c r="F221" s="460"/>
      <c r="G221" s="282" t="s">
        <v>58</v>
      </c>
      <c r="H221" s="283">
        <v>100</v>
      </c>
      <c r="I221" s="283"/>
      <c r="J221" s="283"/>
      <c r="K221" s="438"/>
      <c r="L221" s="439"/>
      <c r="M221" s="439"/>
      <c r="N221" s="330"/>
    </row>
    <row r="222" spans="1:48" s="43" customFormat="1" ht="18.75" customHeight="1" thickBot="1" x14ac:dyDescent="0.25">
      <c r="A222" s="230"/>
      <c r="B222" s="231"/>
      <c r="C222" s="234"/>
      <c r="D222" s="232"/>
      <c r="E222" s="233"/>
      <c r="F222" s="207"/>
      <c r="G222" s="44" t="s">
        <v>6</v>
      </c>
      <c r="H222" s="126">
        <f>SUM(H220:H221)</f>
        <v>200</v>
      </c>
      <c r="I222" s="126">
        <f>SUM(I220:I221)</f>
        <v>200</v>
      </c>
      <c r="J222" s="126">
        <f>SUM(J220:J221)</f>
        <v>200</v>
      </c>
      <c r="K222" s="166"/>
      <c r="L222" s="148"/>
      <c r="M222" s="148"/>
      <c r="N222" s="149"/>
    </row>
    <row r="223" spans="1:48" ht="15" customHeight="1" x14ac:dyDescent="0.2">
      <c r="A223" s="456" t="s">
        <v>5</v>
      </c>
      <c r="B223" s="457" t="s">
        <v>34</v>
      </c>
      <c r="C223" s="475" t="s">
        <v>7</v>
      </c>
      <c r="D223" s="704" t="s">
        <v>114</v>
      </c>
      <c r="E223" s="82" t="s">
        <v>47</v>
      </c>
      <c r="F223" s="460" t="s">
        <v>46</v>
      </c>
      <c r="G223" s="294" t="s">
        <v>58</v>
      </c>
      <c r="H223" s="85">
        <v>58.8</v>
      </c>
      <c r="I223" s="130"/>
      <c r="J223" s="130"/>
      <c r="K223" s="175" t="s">
        <v>82</v>
      </c>
      <c r="L223" s="176" t="s">
        <v>50</v>
      </c>
      <c r="M223" s="345"/>
      <c r="N223" s="177"/>
    </row>
    <row r="224" spans="1:48" ht="13.5" customHeight="1" x14ac:dyDescent="0.2">
      <c r="A224" s="25"/>
      <c r="B224" s="457"/>
      <c r="C224" s="55"/>
      <c r="D224" s="704"/>
      <c r="E224" s="82"/>
      <c r="F224" s="460"/>
      <c r="G224" s="291"/>
      <c r="H224" s="73"/>
      <c r="I224" s="73"/>
      <c r="J224" s="73"/>
      <c r="K224" s="573" t="s">
        <v>268</v>
      </c>
      <c r="L224" s="178"/>
      <c r="M224" s="114"/>
      <c r="N224" s="179"/>
    </row>
    <row r="225" spans="1:45" s="43" customFormat="1" ht="16.5" customHeight="1" thickBot="1" x14ac:dyDescent="0.25">
      <c r="A225" s="26"/>
      <c r="B225" s="51"/>
      <c r="C225" s="154"/>
      <c r="D225" s="763"/>
      <c r="E225" s="81"/>
      <c r="F225" s="305"/>
      <c r="G225" s="44" t="s">
        <v>6</v>
      </c>
      <c r="H225" s="126">
        <f>SUM(H223:H224)</f>
        <v>58.8</v>
      </c>
      <c r="I225" s="126">
        <f t="shared" ref="I225" si="11">SUM(I223:I224)</f>
        <v>0</v>
      </c>
      <c r="J225" s="126">
        <f>J223</f>
        <v>0</v>
      </c>
      <c r="K225" s="166"/>
      <c r="L225" s="180"/>
      <c r="M225" s="346"/>
      <c r="N225" s="129"/>
    </row>
    <row r="226" spans="1:45" ht="17.25" customHeight="1" x14ac:dyDescent="0.2">
      <c r="A226" s="456" t="s">
        <v>5</v>
      </c>
      <c r="B226" s="457" t="s">
        <v>34</v>
      </c>
      <c r="C226" s="475" t="s">
        <v>26</v>
      </c>
      <c r="D226" s="704" t="s">
        <v>205</v>
      </c>
      <c r="E226" s="82" t="s">
        <v>47</v>
      </c>
      <c r="F226" s="460" t="s">
        <v>46</v>
      </c>
      <c r="G226" s="292" t="s">
        <v>24</v>
      </c>
      <c r="H226" s="181">
        <v>20</v>
      </c>
      <c r="I226" s="130"/>
      <c r="J226" s="130"/>
      <c r="K226" s="175" t="s">
        <v>206</v>
      </c>
      <c r="L226" s="176" t="s">
        <v>207</v>
      </c>
      <c r="M226" s="345"/>
      <c r="N226" s="177"/>
    </row>
    <row r="227" spans="1:45" ht="12" customHeight="1" x14ac:dyDescent="0.2">
      <c r="A227" s="25"/>
      <c r="B227" s="457"/>
      <c r="C227" s="55"/>
      <c r="D227" s="704"/>
      <c r="E227" s="82"/>
      <c r="F227" s="460"/>
      <c r="G227" s="291"/>
      <c r="H227" s="73"/>
      <c r="I227" s="73"/>
      <c r="J227" s="73"/>
      <c r="K227" s="454"/>
      <c r="L227" s="178"/>
      <c r="M227" s="114"/>
      <c r="N227" s="179"/>
    </row>
    <row r="228" spans="1:45" s="43" customFormat="1" ht="17.25" customHeight="1" thickBot="1" x14ac:dyDescent="0.25">
      <c r="A228" s="26"/>
      <c r="B228" s="51"/>
      <c r="C228" s="154"/>
      <c r="D228" s="763"/>
      <c r="E228" s="81"/>
      <c r="F228" s="305"/>
      <c r="G228" s="44" t="s">
        <v>6</v>
      </c>
      <c r="H228" s="126">
        <f>SUM(H226:H227)</f>
        <v>20</v>
      </c>
      <c r="I228" s="126">
        <f t="shared" ref="I228" si="12">SUM(I226:I227)</f>
        <v>0</v>
      </c>
      <c r="J228" s="126">
        <f>J226</f>
        <v>0</v>
      </c>
      <c r="K228" s="166"/>
      <c r="L228" s="180"/>
      <c r="M228" s="346"/>
      <c r="N228" s="129"/>
    </row>
    <row r="229" spans="1:45" ht="13.5" thickBot="1" x14ac:dyDescent="0.25">
      <c r="A229" s="466" t="s">
        <v>5</v>
      </c>
      <c r="B229" s="189" t="s">
        <v>34</v>
      </c>
      <c r="C229" s="764" t="s">
        <v>8</v>
      </c>
      <c r="D229" s="765"/>
      <c r="E229" s="765"/>
      <c r="F229" s="765"/>
      <c r="G229" s="765"/>
      <c r="H229" s="75">
        <f>H225+H222+H228</f>
        <v>278.8</v>
      </c>
      <c r="I229" s="75">
        <f t="shared" ref="I229:J229" si="13">I225+I222+I228</f>
        <v>200</v>
      </c>
      <c r="J229" s="75">
        <f t="shared" si="13"/>
        <v>200</v>
      </c>
      <c r="K229" s="187"/>
      <c r="L229" s="187"/>
      <c r="M229" s="187"/>
      <c r="N229" s="368"/>
    </row>
    <row r="230" spans="1:45" ht="14.25" customHeight="1" thickBot="1" x14ac:dyDescent="0.25">
      <c r="A230" s="28" t="s">
        <v>5</v>
      </c>
      <c r="B230" s="766" t="s">
        <v>9</v>
      </c>
      <c r="C230" s="767"/>
      <c r="D230" s="767"/>
      <c r="E230" s="767"/>
      <c r="F230" s="767"/>
      <c r="G230" s="767"/>
      <c r="H230" s="216">
        <f>H229+H218+H188+H171</f>
        <v>15092.8</v>
      </c>
      <c r="I230" s="216">
        <f>I229+I218+I188+I171</f>
        <v>19931.099999999999</v>
      </c>
      <c r="J230" s="216">
        <f>J229+J218+J188+J171</f>
        <v>18155.400000000001</v>
      </c>
      <c r="K230" s="747"/>
      <c r="L230" s="748"/>
      <c r="M230" s="748"/>
      <c r="N230" s="749"/>
    </row>
    <row r="231" spans="1:45" ht="14.25" customHeight="1" thickBot="1" x14ac:dyDescent="0.25">
      <c r="A231" s="21" t="s">
        <v>36</v>
      </c>
      <c r="B231" s="768" t="s">
        <v>56</v>
      </c>
      <c r="C231" s="769"/>
      <c r="D231" s="769"/>
      <c r="E231" s="769"/>
      <c r="F231" s="769"/>
      <c r="G231" s="769"/>
      <c r="H231" s="77">
        <f t="shared" ref="H231:J231" si="14">SUM(H230)</f>
        <v>15092.8</v>
      </c>
      <c r="I231" s="217">
        <f t="shared" si="14"/>
        <v>19931.099999999999</v>
      </c>
      <c r="J231" s="217">
        <f t="shared" si="14"/>
        <v>18155.400000000001</v>
      </c>
      <c r="K231" s="750"/>
      <c r="L231" s="750"/>
      <c r="M231" s="750"/>
      <c r="N231" s="751"/>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row>
    <row r="232" spans="1:45" s="10" customFormat="1" ht="16.5" customHeight="1" x14ac:dyDescent="0.2">
      <c r="A232" s="387"/>
      <c r="B232" s="272"/>
      <c r="C232" s="272"/>
      <c r="D232" s="272"/>
      <c r="E232" s="272"/>
      <c r="F232" s="272"/>
      <c r="G232" s="272"/>
      <c r="H232" s="272"/>
      <c r="I232" s="272"/>
      <c r="J232" s="272"/>
      <c r="K232" s="272"/>
      <c r="L232" s="387"/>
      <c r="M232" s="387"/>
      <c r="N232" s="387"/>
    </row>
    <row r="233" spans="1:45" s="10" customFormat="1" ht="17.25" customHeight="1" x14ac:dyDescent="0.2">
      <c r="A233" s="387"/>
      <c r="B233" s="350"/>
      <c r="C233" s="350"/>
      <c r="D233" s="350"/>
      <c r="E233" s="350"/>
      <c r="F233" s="350"/>
      <c r="G233" s="350"/>
      <c r="H233" s="350"/>
      <c r="I233" s="350"/>
      <c r="J233" s="350"/>
      <c r="K233" s="350"/>
      <c r="L233" s="387"/>
      <c r="M233" s="387"/>
      <c r="N233" s="387"/>
    </row>
    <row r="234" spans="1:45" s="11" customFormat="1" ht="14.25" customHeight="1" thickBot="1" x14ac:dyDescent="0.25">
      <c r="A234" s="731" t="s">
        <v>13</v>
      </c>
      <c r="B234" s="731"/>
      <c r="C234" s="731"/>
      <c r="D234" s="731"/>
      <c r="E234" s="731"/>
      <c r="F234" s="731"/>
      <c r="G234" s="731"/>
      <c r="H234" s="450"/>
      <c r="I234" s="450"/>
      <c r="J234" s="450"/>
      <c r="K234" s="18"/>
      <c r="L234" s="18"/>
      <c r="M234" s="18"/>
      <c r="N234" s="18"/>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row>
    <row r="235" spans="1:45" ht="57" customHeight="1" thickBot="1" x14ac:dyDescent="0.25">
      <c r="A235" s="732" t="s">
        <v>10</v>
      </c>
      <c r="B235" s="733"/>
      <c r="C235" s="733"/>
      <c r="D235" s="733"/>
      <c r="E235" s="733"/>
      <c r="F235" s="733"/>
      <c r="G235" s="734"/>
      <c r="H235" s="351" t="s">
        <v>202</v>
      </c>
      <c r="I235" s="167" t="s">
        <v>148</v>
      </c>
      <c r="J235" s="167" t="s">
        <v>197</v>
      </c>
      <c r="K235" s="2"/>
      <c r="L235" s="2"/>
      <c r="M235" s="2"/>
      <c r="N235" s="2"/>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row>
    <row r="236" spans="1:45" ht="14.25" customHeight="1" x14ac:dyDescent="0.2">
      <c r="A236" s="735" t="s">
        <v>14</v>
      </c>
      <c r="B236" s="736"/>
      <c r="C236" s="736"/>
      <c r="D236" s="736"/>
      <c r="E236" s="736"/>
      <c r="F236" s="736"/>
      <c r="G236" s="737"/>
      <c r="H236" s="286">
        <f>H237+H246+H247+H248+H245</f>
        <v>14290.3</v>
      </c>
      <c r="I236" s="286">
        <f>I237+I246+I247+I248+I245</f>
        <v>16690.7</v>
      </c>
      <c r="J236" s="286">
        <f>J237+J246+J247+J248+J245</f>
        <v>14558.3</v>
      </c>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row>
    <row r="237" spans="1:45" ht="14.25" customHeight="1" x14ac:dyDescent="0.2">
      <c r="A237" s="738" t="s">
        <v>76</v>
      </c>
      <c r="B237" s="739"/>
      <c r="C237" s="739"/>
      <c r="D237" s="739"/>
      <c r="E237" s="739"/>
      <c r="F237" s="739"/>
      <c r="G237" s="740"/>
      <c r="H237" s="66">
        <f>SUM(H238:H244)</f>
        <v>12388.6</v>
      </c>
      <c r="I237" s="66">
        <f>SUM(I238:I244)</f>
        <v>16690.7</v>
      </c>
      <c r="J237" s="66">
        <f>SUM(J238:J244)</f>
        <v>14558.3</v>
      </c>
      <c r="K237" s="215"/>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row>
    <row r="238" spans="1:45" ht="14.25" customHeight="1" x14ac:dyDescent="0.2">
      <c r="A238" s="741" t="s">
        <v>18</v>
      </c>
      <c r="B238" s="742"/>
      <c r="C238" s="742"/>
      <c r="D238" s="742"/>
      <c r="E238" s="742"/>
      <c r="F238" s="742"/>
      <c r="G238" s="743"/>
      <c r="H238" s="73">
        <f>SUMIF(G12:G231,"SB",H12:H231)</f>
        <v>10326</v>
      </c>
      <c r="I238" s="73">
        <f>SUMIF(G12:G231,"SB",I12:I231)</f>
        <v>13443</v>
      </c>
      <c r="J238" s="73">
        <f>SUMIF(G12:G231,"SB",J12:J231)</f>
        <v>13212.1</v>
      </c>
      <c r="K238" s="14"/>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row>
    <row r="239" spans="1:45" ht="14.25" customHeight="1" x14ac:dyDescent="0.2">
      <c r="A239" s="722" t="s">
        <v>19</v>
      </c>
      <c r="B239" s="723"/>
      <c r="C239" s="723"/>
      <c r="D239" s="723"/>
      <c r="E239" s="723"/>
      <c r="F239" s="723"/>
      <c r="G239" s="724"/>
      <c r="H239" s="92">
        <f>SUMIF(G14:G231,"SB(SP)",H14:H231)</f>
        <v>34.700000000000003</v>
      </c>
      <c r="I239" s="92">
        <f>SUMIF(G19:G231,"SB(SP)",I19:I231)</f>
        <v>34.700000000000003</v>
      </c>
      <c r="J239" s="92">
        <f>SUMIF(G19:G231,"SB(SP)",J19:J231)</f>
        <v>34.700000000000003</v>
      </c>
      <c r="K239" s="19"/>
    </row>
    <row r="240" spans="1:45" ht="12.75" customHeight="1" x14ac:dyDescent="0.2">
      <c r="A240" s="722" t="s">
        <v>65</v>
      </c>
      <c r="B240" s="723"/>
      <c r="C240" s="723"/>
      <c r="D240" s="723"/>
      <c r="E240" s="723"/>
      <c r="F240" s="723"/>
      <c r="G240" s="724"/>
      <c r="H240" s="92">
        <f>SUMIF(G14:G231,"SB(VR)",H14:H231)</f>
        <v>0</v>
      </c>
      <c r="I240" s="92">
        <f>SUMIF(G14:G231,"SB(VR)",I14:I231)</f>
        <v>0</v>
      </c>
      <c r="J240" s="92">
        <f>SUMIF(G14:G231,"SB(VR)",J14:J231)</f>
        <v>0</v>
      </c>
      <c r="K240" s="16"/>
      <c r="L240" s="1"/>
      <c r="M240" s="1"/>
      <c r="N240" s="1"/>
    </row>
    <row r="241" spans="1:48" x14ac:dyDescent="0.2">
      <c r="A241" s="722" t="s">
        <v>20</v>
      </c>
      <c r="B241" s="723"/>
      <c r="C241" s="723"/>
      <c r="D241" s="723"/>
      <c r="E241" s="723"/>
      <c r="F241" s="723"/>
      <c r="G241" s="724"/>
      <c r="H241" s="92">
        <f>SUMIF(G14:G231,"SB(P)",H14:H231)</f>
        <v>0</v>
      </c>
      <c r="I241" s="92">
        <f>SUMIF(G14:G231,"SB(P)",I14:I231)</f>
        <v>0</v>
      </c>
      <c r="J241" s="92">
        <f>SUMIF(G14:G231,"SB(P)",J14:J231)</f>
        <v>0</v>
      </c>
      <c r="K241" s="16"/>
      <c r="L241" s="1"/>
      <c r="M241" s="1"/>
      <c r="N241" s="1"/>
    </row>
    <row r="242" spans="1:48" x14ac:dyDescent="0.2">
      <c r="A242" s="722" t="s">
        <v>79</v>
      </c>
      <c r="B242" s="723"/>
      <c r="C242" s="723"/>
      <c r="D242" s="723"/>
      <c r="E242" s="723"/>
      <c r="F242" s="723"/>
      <c r="G242" s="724"/>
      <c r="H242" s="92">
        <f>SUMIF(G15:G231,"SB(VB)",H15:H231)</f>
        <v>164.4</v>
      </c>
      <c r="I242" s="92">
        <f>SUMIF(G16:G231,"SB(VB)",I16:I231)</f>
        <v>260.60000000000002</v>
      </c>
      <c r="J242" s="92">
        <f>SUMIF(G16:G231,"SB(VB)",J16:J231)</f>
        <v>106.4</v>
      </c>
    </row>
    <row r="243" spans="1:48" x14ac:dyDescent="0.2">
      <c r="A243" s="725" t="s">
        <v>153</v>
      </c>
      <c r="B243" s="726"/>
      <c r="C243" s="726"/>
      <c r="D243" s="726"/>
      <c r="E243" s="726"/>
      <c r="F243" s="726"/>
      <c r="G243" s="727"/>
      <c r="H243" s="92">
        <f>SUMIF(G14:G231,"SB(KPP)",H14:H231)</f>
        <v>0</v>
      </c>
      <c r="I243" s="92">
        <f>SUMIF(G17:G225,"SB(KPP)",I17:I225)</f>
        <v>0</v>
      </c>
      <c r="J243" s="92">
        <f>SUMIF(G17:G225,"SB(KPP)",J17:J225)</f>
        <v>0</v>
      </c>
      <c r="K243" s="42"/>
      <c r="L243" s="42"/>
      <c r="M243" s="42"/>
      <c r="N243" s="42"/>
    </row>
    <row r="244" spans="1:48" ht="14.25" customHeight="1" x14ac:dyDescent="0.2">
      <c r="A244" s="728" t="s">
        <v>138</v>
      </c>
      <c r="B244" s="729"/>
      <c r="C244" s="729"/>
      <c r="D244" s="729"/>
      <c r="E244" s="729"/>
      <c r="F244" s="729"/>
      <c r="G244" s="730"/>
      <c r="H244" s="92">
        <f>SUMIF(G14:G229,"SB(ES)",H14:H229)</f>
        <v>1863.5</v>
      </c>
      <c r="I244" s="92">
        <f>SUMIF(G17:G230,"SB(ES)",I17:I230)</f>
        <v>2952.4</v>
      </c>
      <c r="J244" s="92">
        <f>SUMIF(G17:G230,"SB(ES)",J17:J230)</f>
        <v>1205.0999999999999</v>
      </c>
    </row>
    <row r="245" spans="1:48" ht="14.25" customHeight="1" x14ac:dyDescent="0.2">
      <c r="A245" s="713" t="s">
        <v>59</v>
      </c>
      <c r="B245" s="714"/>
      <c r="C245" s="714"/>
      <c r="D245" s="714"/>
      <c r="E245" s="714"/>
      <c r="F245" s="714"/>
      <c r="G245" s="715"/>
      <c r="H245" s="196">
        <f>SUMIF(G14:G225,"SB(L)",H14:H225)</f>
        <v>1901.7</v>
      </c>
      <c r="I245" s="196">
        <f>SUMIF(G19:G225,"SB(L)",I19:I225)</f>
        <v>0</v>
      </c>
      <c r="J245" s="196">
        <f>SUMIF(H19:H225,"SB(L)",J19:J225)</f>
        <v>0</v>
      </c>
    </row>
    <row r="246" spans="1:48" x14ac:dyDescent="0.2">
      <c r="A246" s="713" t="s">
        <v>77</v>
      </c>
      <c r="B246" s="714"/>
      <c r="C246" s="714"/>
      <c r="D246" s="714"/>
      <c r="E246" s="714"/>
      <c r="F246" s="714"/>
      <c r="G246" s="715"/>
      <c r="H246" s="349">
        <f>SUMIF(G19:G231,"SB(SPL)",H19:H231)</f>
        <v>0</v>
      </c>
      <c r="I246" s="349">
        <f>SUMIF(G19:G231,"SB(SPL)",I19:I231)</f>
        <v>0</v>
      </c>
      <c r="J246" s="68">
        <f>SUMIF(H19:H231,"SB(SPL)",J19:J231)</f>
        <v>0</v>
      </c>
    </row>
    <row r="247" spans="1:48" x14ac:dyDescent="0.2">
      <c r="A247" s="713" t="s">
        <v>80</v>
      </c>
      <c r="B247" s="714"/>
      <c r="C247" s="714"/>
      <c r="D247" s="714"/>
      <c r="E247" s="714"/>
      <c r="F247" s="714"/>
      <c r="G247" s="715"/>
      <c r="H247" s="349">
        <f>SUMIF(G14:G231,"SB(ŽPL)",H14:H231)</f>
        <v>0</v>
      </c>
      <c r="I247" s="349">
        <f>SUMIF(G14:G231,"SB(ŽPL)",I14:I231)</f>
        <v>0</v>
      </c>
      <c r="J247" s="68">
        <f>SUMIF(H14:H231,"SB(ŽPL)",J14:J231)</f>
        <v>0</v>
      </c>
    </row>
    <row r="248" spans="1:48" ht="12" customHeight="1" x14ac:dyDescent="0.2">
      <c r="A248" s="713" t="s">
        <v>78</v>
      </c>
      <c r="B248" s="714"/>
      <c r="C248" s="714"/>
      <c r="D248" s="714"/>
      <c r="E248" s="714"/>
      <c r="F248" s="714"/>
      <c r="G248" s="715"/>
      <c r="H248" s="196">
        <f>SUMIF(G14:G231,"SB(VRL)",H14:H231)</f>
        <v>0</v>
      </c>
      <c r="I248" s="196">
        <f>SUMIF(G19:G231,"SB(VRL)",I19:I231)</f>
        <v>0</v>
      </c>
      <c r="J248" s="196">
        <f>SUMIF(H19:H231,"SB(VRL)",J19:J231)</f>
        <v>0</v>
      </c>
    </row>
    <row r="249" spans="1:48" x14ac:dyDescent="0.2">
      <c r="A249" s="716" t="s">
        <v>15</v>
      </c>
      <c r="B249" s="717"/>
      <c r="C249" s="717"/>
      <c r="D249" s="717"/>
      <c r="E249" s="717"/>
      <c r="F249" s="717"/>
      <c r="G249" s="718"/>
      <c r="H249" s="352">
        <f t="shared" ref="H249:J249" si="15">SUM(H250:H253)</f>
        <v>802.5</v>
      </c>
      <c r="I249" s="352">
        <f t="shared" si="15"/>
        <v>3240.4</v>
      </c>
      <c r="J249" s="443">
        <f t="shared" si="15"/>
        <v>3597.1</v>
      </c>
    </row>
    <row r="250" spans="1:48" x14ac:dyDescent="0.2">
      <c r="A250" s="719" t="s">
        <v>119</v>
      </c>
      <c r="B250" s="720"/>
      <c r="C250" s="720"/>
      <c r="D250" s="720"/>
      <c r="E250" s="720"/>
      <c r="F250" s="720"/>
      <c r="G250" s="721"/>
      <c r="H250" s="92">
        <f>SUMIF(G17:G231,"KVJUD",H17:H231)</f>
        <v>0</v>
      </c>
      <c r="I250" s="92">
        <f>SUMIF(G19:G231,"KVJUD",I17:I231)</f>
        <v>0</v>
      </c>
      <c r="J250" s="92">
        <f>SUMIF(G17:G231,"KVJUD",J17:J231)</f>
        <v>0</v>
      </c>
    </row>
    <row r="251" spans="1:48" ht="13.5" customHeight="1" x14ac:dyDescent="0.2">
      <c r="A251" s="722" t="s">
        <v>22</v>
      </c>
      <c r="B251" s="723"/>
      <c r="C251" s="723"/>
      <c r="D251" s="723"/>
      <c r="E251" s="723"/>
      <c r="F251" s="723"/>
      <c r="G251" s="724"/>
      <c r="H251" s="92">
        <f>SUMIF(G14:G231,"LRVB",H14:H231)</f>
        <v>65.099999999999994</v>
      </c>
      <c r="I251" s="92">
        <f>SUMIF(G14:G231,"LRVB",I14:I231)</f>
        <v>262.7</v>
      </c>
      <c r="J251" s="92">
        <f>SUMIF(G14:G231,"LRVB",J14:J231)</f>
        <v>291.7</v>
      </c>
    </row>
    <row r="252" spans="1:48" ht="14.25" customHeight="1" x14ac:dyDescent="0.2">
      <c r="A252" s="728" t="s">
        <v>21</v>
      </c>
      <c r="B252" s="729"/>
      <c r="C252" s="729"/>
      <c r="D252" s="729"/>
      <c r="E252" s="729"/>
      <c r="F252" s="729"/>
      <c r="G252" s="730"/>
      <c r="H252" s="67">
        <f>SUMIF(G19:G229,"ES",H19:H229)</f>
        <v>737.4</v>
      </c>
      <c r="I252" s="67">
        <f>SUMIF(G19:G225,"ES",I19:I225)</f>
        <v>2977.7</v>
      </c>
      <c r="J252" s="67">
        <f>SUMIF(G19:G225,"ES",J19:J225)</f>
        <v>3305.4</v>
      </c>
    </row>
    <row r="253" spans="1:48" ht="15.75" customHeight="1" x14ac:dyDescent="0.2">
      <c r="A253" s="722" t="s">
        <v>23</v>
      </c>
      <c r="B253" s="723"/>
      <c r="C253" s="723"/>
      <c r="D253" s="723"/>
      <c r="E253" s="723"/>
      <c r="F253" s="723"/>
      <c r="G253" s="724"/>
      <c r="H253" s="92">
        <f>SUMIF(G14:G231,"Kt",H14:H231)</f>
        <v>0</v>
      </c>
      <c r="I253" s="92">
        <f>SUMIF(G14:G231,"Kt",I14:I231)</f>
        <v>0</v>
      </c>
      <c r="J253" s="92">
        <f>SUMIF(G14:G231,"Kt",J14:J231)</f>
        <v>0</v>
      </c>
    </row>
    <row r="254" spans="1:48" s="8" customFormat="1" ht="15" customHeight="1" thickBot="1" x14ac:dyDescent="0.25">
      <c r="A254" s="744" t="s">
        <v>16</v>
      </c>
      <c r="B254" s="745"/>
      <c r="C254" s="745"/>
      <c r="D254" s="745"/>
      <c r="E254" s="745"/>
      <c r="F254" s="745"/>
      <c r="G254" s="746"/>
      <c r="H254" s="287">
        <f>SUM(H236,H249)</f>
        <v>15092.8</v>
      </c>
      <c r="I254" s="287">
        <f>SUM(I236,I249)</f>
        <v>19931.099999999999</v>
      </c>
      <c r="J254" s="287">
        <f>SUM(J236,J249)</f>
        <v>18155.400000000001</v>
      </c>
      <c r="K254" s="5"/>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row>
    <row r="255" spans="1:48" s="8" customFormat="1" x14ac:dyDescent="0.2">
      <c r="A255" s="5"/>
      <c r="B255" s="5"/>
      <c r="C255" s="5"/>
      <c r="D255" s="5"/>
      <c r="E255" s="13"/>
      <c r="F255" s="483"/>
      <c r="G255" s="20"/>
      <c r="H255" s="10"/>
      <c r="I255" s="10"/>
      <c r="J255" s="10"/>
      <c r="K255" s="10"/>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row>
    <row r="256" spans="1:48" s="8" customFormat="1" x14ac:dyDescent="0.2">
      <c r="A256" s="5"/>
      <c r="B256" s="5"/>
      <c r="C256" s="5"/>
      <c r="D256" s="5"/>
      <c r="E256" s="13"/>
      <c r="F256" s="483"/>
      <c r="G256" s="20"/>
      <c r="H256" s="150"/>
      <c r="I256" s="150"/>
      <c r="J256" s="150"/>
      <c r="K256" s="52"/>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row>
    <row r="257" spans="1:48" s="8" customFormat="1" x14ac:dyDescent="0.2">
      <c r="A257" s="5"/>
      <c r="B257" s="5"/>
      <c r="C257" s="5"/>
      <c r="D257" s="5"/>
      <c r="E257" s="13"/>
      <c r="F257" s="483"/>
      <c r="G257" s="20"/>
      <c r="H257" s="411"/>
      <c r="I257" s="411"/>
      <c r="J257" s="411"/>
      <c r="K257" s="10"/>
      <c r="L257" s="10"/>
      <c r="M257" s="10"/>
      <c r="N257" s="10"/>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row>
    <row r="258" spans="1:48" s="8" customFormat="1" x14ac:dyDescent="0.2">
      <c r="A258" s="5"/>
      <c r="B258" s="5"/>
      <c r="C258" s="5"/>
      <c r="D258" s="5"/>
      <c r="E258" s="13"/>
      <c r="F258" s="483"/>
      <c r="G258" s="20"/>
      <c r="H258" s="15"/>
      <c r="I258" s="15"/>
      <c r="J258" s="15"/>
      <c r="K258" s="5"/>
      <c r="L258" s="5"/>
      <c r="M258" s="5"/>
      <c r="N258" s="5"/>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row>
    <row r="259" spans="1:48" s="8" customFormat="1" x14ac:dyDescent="0.2">
      <c r="A259" s="5"/>
      <c r="B259" s="5"/>
      <c r="C259" s="5"/>
      <c r="D259" s="5"/>
      <c r="E259" s="13"/>
      <c r="F259" s="483"/>
      <c r="G259" s="20"/>
      <c r="H259" s="15"/>
      <c r="I259" s="5"/>
      <c r="J259" s="5"/>
      <c r="K259" s="5"/>
      <c r="L259" s="5"/>
      <c r="M259" s="5"/>
      <c r="N259" s="5"/>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row>
    <row r="260" spans="1:48" s="8" customFormat="1" x14ac:dyDescent="0.2">
      <c r="A260" s="5"/>
      <c r="B260" s="5"/>
      <c r="C260" s="5"/>
      <c r="D260" s="5"/>
      <c r="E260" s="13"/>
      <c r="F260" s="483"/>
      <c r="G260" s="20"/>
      <c r="H260" s="42"/>
      <c r="I260" s="42"/>
      <c r="J260" s="42"/>
      <c r="K260" s="5"/>
      <c r="L260" s="5"/>
      <c r="M260" s="5"/>
      <c r="N260" s="5"/>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row>
  </sheetData>
  <mergeCells count="202">
    <mergeCell ref="C120:C124"/>
    <mergeCell ref="C125:C128"/>
    <mergeCell ref="I10:I12"/>
    <mergeCell ref="J10:J12"/>
    <mergeCell ref="K10:N10"/>
    <mergeCell ref="K11:K12"/>
    <mergeCell ref="L11:N11"/>
    <mergeCell ref="A13:N13"/>
    <mergeCell ref="E10:E12"/>
    <mergeCell ref="F10:F12"/>
    <mergeCell ref="G10:G12"/>
    <mergeCell ref="H10:H12"/>
    <mergeCell ref="A10:A12"/>
    <mergeCell ref="B10:B12"/>
    <mergeCell ref="C10:C12"/>
    <mergeCell ref="D10:D12"/>
    <mergeCell ref="K25:K26"/>
    <mergeCell ref="D27:D30"/>
    <mergeCell ref="E27:E44"/>
    <mergeCell ref="A14:N14"/>
    <mergeCell ref="B15:N15"/>
    <mergeCell ref="C16:N16"/>
    <mergeCell ref="D19:D20"/>
    <mergeCell ref="A21:A26"/>
    <mergeCell ref="D53:D54"/>
    <mergeCell ref="F53:F54"/>
    <mergeCell ref="D55:D56"/>
    <mergeCell ref="E55:E56"/>
    <mergeCell ref="F55:F56"/>
    <mergeCell ref="B21:B26"/>
    <mergeCell ref="C21:C26"/>
    <mergeCell ref="D21:D26"/>
    <mergeCell ref="D49:D50"/>
    <mergeCell ref="E49:E50"/>
    <mergeCell ref="F49:F50"/>
    <mergeCell ref="D51:D52"/>
    <mergeCell ref="D45:D46"/>
    <mergeCell ref="E45:E48"/>
    <mergeCell ref="D47:D48"/>
    <mergeCell ref="F47:F48"/>
    <mergeCell ref="E21:E26"/>
    <mergeCell ref="F21:F26"/>
    <mergeCell ref="F67:F68"/>
    <mergeCell ref="K61:K62"/>
    <mergeCell ref="K59:K60"/>
    <mergeCell ref="D61:D62"/>
    <mergeCell ref="E61:E62"/>
    <mergeCell ref="F61:F62"/>
    <mergeCell ref="D57:D58"/>
    <mergeCell ref="E57:E58"/>
    <mergeCell ref="D59:D60"/>
    <mergeCell ref="E59:E60"/>
    <mergeCell ref="A69:A70"/>
    <mergeCell ref="B69:B70"/>
    <mergeCell ref="C69:C70"/>
    <mergeCell ref="D69:D70"/>
    <mergeCell ref="D76:D78"/>
    <mergeCell ref="E79:E80"/>
    <mergeCell ref="A67:A68"/>
    <mergeCell ref="B67:B68"/>
    <mergeCell ref="C67:C68"/>
    <mergeCell ref="D67:D68"/>
    <mergeCell ref="E67:E68"/>
    <mergeCell ref="D91:D92"/>
    <mergeCell ref="K91:K92"/>
    <mergeCell ref="D98:D99"/>
    <mergeCell ref="F105:F107"/>
    <mergeCell ref="D108:D109"/>
    <mergeCell ref="D71:D72"/>
    <mergeCell ref="D79:D80"/>
    <mergeCell ref="A105:A107"/>
    <mergeCell ref="B105:B107"/>
    <mergeCell ref="C105:C107"/>
    <mergeCell ref="D105:D107"/>
    <mergeCell ref="E105:E107"/>
    <mergeCell ref="D93:D96"/>
    <mergeCell ref="E93:E97"/>
    <mergeCell ref="K96:K97"/>
    <mergeCell ref="D102:D104"/>
    <mergeCell ref="D115:D117"/>
    <mergeCell ref="D118:D119"/>
    <mergeCell ref="K111:K112"/>
    <mergeCell ref="M111:M112"/>
    <mergeCell ref="N111:N112"/>
    <mergeCell ref="A113:A114"/>
    <mergeCell ref="B113:B114"/>
    <mergeCell ref="C113:C114"/>
    <mergeCell ref="D113:D114"/>
    <mergeCell ref="E113:E114"/>
    <mergeCell ref="F113:F114"/>
    <mergeCell ref="A111:A112"/>
    <mergeCell ref="B111:B112"/>
    <mergeCell ref="C111:C112"/>
    <mergeCell ref="D111:D112"/>
    <mergeCell ref="E111:E112"/>
    <mergeCell ref="F111:F112"/>
    <mergeCell ref="A134:A136"/>
    <mergeCell ref="B134:B136"/>
    <mergeCell ref="C134:C136"/>
    <mergeCell ref="D134:D136"/>
    <mergeCell ref="E134:E136"/>
    <mergeCell ref="A131:A133"/>
    <mergeCell ref="B131:B133"/>
    <mergeCell ref="C131:C133"/>
    <mergeCell ref="D131:D133"/>
    <mergeCell ref="E131:E133"/>
    <mergeCell ref="F131:F133"/>
    <mergeCell ref="D143:D145"/>
    <mergeCell ref="E143:E145"/>
    <mergeCell ref="F143:F145"/>
    <mergeCell ref="D146:D149"/>
    <mergeCell ref="E146:E149"/>
    <mergeCell ref="F146:F149"/>
    <mergeCell ref="F134:F136"/>
    <mergeCell ref="K134:K135"/>
    <mergeCell ref="D137:D142"/>
    <mergeCell ref="K137:K142"/>
    <mergeCell ref="D154:D156"/>
    <mergeCell ref="E154:E156"/>
    <mergeCell ref="K155:K156"/>
    <mergeCell ref="F156:F158"/>
    <mergeCell ref="D157:D159"/>
    <mergeCell ref="E157:E159"/>
    <mergeCell ref="K158:K159"/>
    <mergeCell ref="F159:F161"/>
    <mergeCell ref="K147:K149"/>
    <mergeCell ref="D150:D153"/>
    <mergeCell ref="E150:E153"/>
    <mergeCell ref="F150:F153"/>
    <mergeCell ref="D167:D169"/>
    <mergeCell ref="E167:E169"/>
    <mergeCell ref="F167:F169"/>
    <mergeCell ref="D160:D162"/>
    <mergeCell ref="E160:E162"/>
    <mergeCell ref="K161:K162"/>
    <mergeCell ref="D163:D164"/>
    <mergeCell ref="C172:N172"/>
    <mergeCell ref="D174:D176"/>
    <mergeCell ref="K177:K178"/>
    <mergeCell ref="C188:G188"/>
    <mergeCell ref="C171:G171"/>
    <mergeCell ref="A200:A202"/>
    <mergeCell ref="B200:B202"/>
    <mergeCell ref="C200:C202"/>
    <mergeCell ref="D200:D202"/>
    <mergeCell ref="E200:E202"/>
    <mergeCell ref="C189:M189"/>
    <mergeCell ref="D192:D193"/>
    <mergeCell ref="D195:D196"/>
    <mergeCell ref="K195:K196"/>
    <mergeCell ref="A198:A199"/>
    <mergeCell ref="B198:B199"/>
    <mergeCell ref="C198:C199"/>
    <mergeCell ref="D198:D199"/>
    <mergeCell ref="K1:N1"/>
    <mergeCell ref="K2:N2"/>
    <mergeCell ref="A246:G246"/>
    <mergeCell ref="A247:G247"/>
    <mergeCell ref="A248:G248"/>
    <mergeCell ref="A249:G249"/>
    <mergeCell ref="A250:G250"/>
    <mergeCell ref="A251:G251"/>
    <mergeCell ref="A240:G240"/>
    <mergeCell ref="A241:G241"/>
    <mergeCell ref="A242:G242"/>
    <mergeCell ref="A243:G243"/>
    <mergeCell ref="A244:G244"/>
    <mergeCell ref="A245:G245"/>
    <mergeCell ref="A234:G234"/>
    <mergeCell ref="A235:G235"/>
    <mergeCell ref="A236:G236"/>
    <mergeCell ref="A237:G237"/>
    <mergeCell ref="A238:G238"/>
    <mergeCell ref="A239:G239"/>
    <mergeCell ref="C229:G229"/>
    <mergeCell ref="B230:G230"/>
    <mergeCell ref="K230:N230"/>
    <mergeCell ref="B231:G231"/>
    <mergeCell ref="D17:D18"/>
    <mergeCell ref="D64:D65"/>
    <mergeCell ref="K51:K52"/>
    <mergeCell ref="E51:E54"/>
    <mergeCell ref="A252:G252"/>
    <mergeCell ref="A253:G253"/>
    <mergeCell ref="A254:G254"/>
    <mergeCell ref="A6:M6"/>
    <mergeCell ref="A7:M7"/>
    <mergeCell ref="A8:M8"/>
    <mergeCell ref="J9:M9"/>
    <mergeCell ref="K231:N231"/>
    <mergeCell ref="E220:E221"/>
    <mergeCell ref="D223:D225"/>
    <mergeCell ref="D226:D228"/>
    <mergeCell ref="D203:D207"/>
    <mergeCell ref="C218:G218"/>
    <mergeCell ref="C219:G219"/>
    <mergeCell ref="A220:A221"/>
    <mergeCell ref="B220:B221"/>
    <mergeCell ref="C220:C221"/>
    <mergeCell ref="D220:D221"/>
    <mergeCell ref="E198:E199"/>
    <mergeCell ref="D177:D181"/>
  </mergeCells>
  <printOptions horizontalCentered="1"/>
  <pageMargins left="0.78740157480314965" right="0.39370078740157483" top="0.59055118110236227" bottom="0.39370078740157483" header="0" footer="0"/>
  <pageSetup paperSize="9" scale="67" orientation="portrait" r:id="rId1"/>
  <rowBreaks count="2" manualBreakCount="2">
    <brk id="124" max="13" man="1"/>
    <brk id="185"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7 programa</vt:lpstr>
      <vt:lpstr>'7 programa'!Print_Area</vt:lpstr>
      <vt:lpstr>'7 programa'!Print_Titles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Audra Cepiene</cp:lastModifiedBy>
  <cp:lastPrinted>2018-12-18T11:35:19Z</cp:lastPrinted>
  <dcterms:created xsi:type="dcterms:W3CDTF">2007-07-27T10:32:34Z</dcterms:created>
  <dcterms:modified xsi:type="dcterms:W3CDTF">2018-12-19T11:56:26Z</dcterms:modified>
</cp:coreProperties>
</file>