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8800" windowHeight="12300"/>
  </bookViews>
  <sheets>
    <sheet name="3 programa" sheetId="18" r:id="rId1"/>
  </sheets>
  <definedNames>
    <definedName name="_xlnm.Print_Area" localSheetId="0">'3 programa'!$A$1:$N$170</definedName>
    <definedName name="_xlnm.Print_Titles" localSheetId="0">'3 programa'!$10:$12</definedName>
  </definedNames>
  <calcPr calcId="162913"/>
</workbook>
</file>

<file path=xl/calcChain.xml><?xml version="1.0" encoding="utf-8"?>
<calcChain xmlns="http://schemas.openxmlformats.org/spreadsheetml/2006/main">
  <c r="J48" i="18" l="1"/>
  <c r="I48" i="18"/>
  <c r="H166" i="18" l="1"/>
  <c r="J164" i="18"/>
  <c r="I164" i="18"/>
  <c r="H164" i="18"/>
  <c r="J165" i="18"/>
  <c r="I165" i="18"/>
  <c r="H165" i="18"/>
  <c r="H163" i="18"/>
  <c r="H157" i="18"/>
  <c r="I143" i="18"/>
  <c r="J143" i="18"/>
  <c r="H143" i="18"/>
  <c r="I126" i="18"/>
  <c r="I127" i="18" s="1"/>
  <c r="J126" i="18"/>
  <c r="J127" i="18" s="1"/>
  <c r="H126" i="18"/>
  <c r="H127" i="18" s="1"/>
  <c r="J106" i="18"/>
  <c r="I106" i="18"/>
  <c r="H106" i="18"/>
  <c r="H98" i="18"/>
  <c r="I97" i="18"/>
  <c r="J97" i="18"/>
  <c r="H97" i="18"/>
  <c r="H61" i="18"/>
  <c r="I61" i="18"/>
  <c r="J61" i="18"/>
  <c r="J42" i="18"/>
  <c r="I42" i="18"/>
  <c r="H42" i="18"/>
  <c r="J39" i="18"/>
  <c r="I39" i="18"/>
  <c r="H39" i="18"/>
  <c r="I35" i="18"/>
  <c r="J35" i="18"/>
  <c r="H35" i="18"/>
  <c r="J169" i="18" l="1"/>
  <c r="I169" i="18"/>
  <c r="H169" i="18"/>
  <c r="J168" i="18"/>
  <c r="I168" i="18"/>
  <c r="H168" i="18"/>
  <c r="J166" i="18"/>
  <c r="I166" i="18"/>
  <c r="J163" i="18"/>
  <c r="I163" i="18"/>
  <c r="J162" i="18"/>
  <c r="I162" i="18"/>
  <c r="H162" i="18"/>
  <c r="J161" i="18"/>
  <c r="I161" i="18"/>
  <c r="H161" i="18"/>
  <c r="J160" i="18"/>
  <c r="I160" i="18"/>
  <c r="H160" i="18"/>
  <c r="J159" i="18"/>
  <c r="I159" i="18"/>
  <c r="H159" i="18"/>
  <c r="J158" i="18"/>
  <c r="I158" i="18"/>
  <c r="H158" i="18"/>
  <c r="J157" i="18"/>
  <c r="I157" i="18"/>
  <c r="J146" i="18"/>
  <c r="J147" i="18" s="1"/>
  <c r="I146" i="18"/>
  <c r="I147" i="18" s="1"/>
  <c r="H146" i="18"/>
  <c r="H147" i="18" s="1"/>
  <c r="J113" i="18"/>
  <c r="J114" i="18" s="1"/>
  <c r="I113" i="18"/>
  <c r="I114" i="18" s="1"/>
  <c r="J103" i="18"/>
  <c r="I103" i="18"/>
  <c r="H103" i="18"/>
  <c r="J100" i="18"/>
  <c r="I100" i="18"/>
  <c r="H100" i="18"/>
  <c r="J66" i="18"/>
  <c r="I66" i="18"/>
  <c r="H66" i="18"/>
  <c r="J64" i="18"/>
  <c r="I64" i="18"/>
  <c r="H64" i="18"/>
  <c r="J46" i="18"/>
  <c r="I46" i="18"/>
  <c r="H46" i="18"/>
  <c r="J44" i="18"/>
  <c r="I44" i="18"/>
  <c r="H44" i="18"/>
  <c r="J41" i="18"/>
  <c r="I41" i="18"/>
  <c r="H41" i="18"/>
  <c r="J38" i="18"/>
  <c r="I38" i="18"/>
  <c r="H36" i="18"/>
  <c r="L30" i="18"/>
  <c r="H38" i="18" l="1"/>
  <c r="H104" i="18" s="1"/>
  <c r="H156" i="18"/>
  <c r="H155" i="18" s="1"/>
  <c r="H154" i="18" s="1"/>
  <c r="H170" i="18" s="1"/>
  <c r="I104" i="18"/>
  <c r="J104" i="18"/>
  <c r="J148" i="18" s="1"/>
  <c r="J149" i="18" s="1"/>
  <c r="J167" i="18"/>
  <c r="H167" i="18"/>
  <c r="I167" i="18"/>
  <c r="I156" i="18"/>
  <c r="I155" i="18" s="1"/>
  <c r="I154" i="18" s="1"/>
  <c r="H113" i="18"/>
  <c r="H114" i="18" s="1"/>
  <c r="J156" i="18"/>
  <c r="J155" i="18" s="1"/>
  <c r="J154" i="18" s="1"/>
  <c r="I170" i="18" l="1"/>
  <c r="J170" i="18"/>
  <c r="H148" i="18"/>
  <c r="H149" i="18" s="1"/>
  <c r="I148" i="18"/>
  <c r="I149" i="18" s="1"/>
</calcChain>
</file>

<file path=xl/comments1.xml><?xml version="1.0" encoding="utf-8"?>
<comments xmlns="http://schemas.openxmlformats.org/spreadsheetml/2006/main">
  <authors>
    <author>Audra Cepiene</author>
  </authors>
  <commentList>
    <comment ref="K50" authorId="0" shapeId="0">
      <text>
        <r>
          <rPr>
            <sz val="9"/>
            <color indexed="81"/>
            <rFont val="Tahoma"/>
            <family val="2"/>
            <charset val="186"/>
          </rPr>
          <t>Savivaldybių asociacija (0,03 proc. nuo biudžeto apimties), VVG, ŽVVG po 50 eur per metus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</t>
        </r>
        <r>
          <rPr>
            <b/>
            <sz val="9"/>
            <color indexed="81"/>
            <rFont val="Tahoma"/>
            <family val="2"/>
            <charset val="186"/>
          </rPr>
          <t xml:space="preserve">1.1.1. priemonė
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  <charset val="186"/>
          </rPr>
          <t>P3.4.3.5</t>
        </r>
        <r>
          <rPr>
            <sz val="9"/>
            <color indexed="81"/>
            <rFont val="Tahoma"/>
            <family val="2"/>
            <charset val="186"/>
          </rPr>
          <t xml:space="preserve"> Diegti visuotinės kokybės vadybos principus Savivaldybės administracijoje,
</t>
        </r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</t>
        </r>
        <r>
          <rPr>
            <b/>
            <sz val="9"/>
            <color indexed="81"/>
            <rFont val="Tahoma"/>
            <family val="2"/>
            <charset val="186"/>
          </rPr>
          <t xml:space="preserve">1.1.1. priemonė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<sst xmlns="http://schemas.openxmlformats.org/spreadsheetml/2006/main" count="293" uniqueCount="183">
  <si>
    <t>Veiklos plano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</si>
  <si>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</si>
  <si>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</si>
  <si>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</si>
  <si>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</si>
  <si>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</si>
  <si>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</si>
  <si>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kriterijaus</t>
  </si>
  <si>
    <t>Strateginis tikslas 01. Didinti miesto konkurencingumą, kryptingai vystant infrastruktūrą ir sudarant palankias sąlygas verslui</t>
  </si>
  <si>
    <t>03 Savivaldybės valdymo programa</t>
  </si>
  <si>
    <t>01</t>
  </si>
  <si>
    <t>Kurti savivaldybės valdymo sistemą, patogią verslui ir gyventojams</t>
  </si>
  <si>
    <t>Organizuoti savivaldybės veiklos bendrųjų funkcijų vykdymą</t>
  </si>
  <si>
    <t>Savivaldybės administracijos veiklos užtikrinimas:</t>
  </si>
  <si>
    <t>1</t>
  </si>
  <si>
    <t>SB</t>
  </si>
  <si>
    <t>SB(VB)</t>
  </si>
  <si>
    <t>02</t>
  </si>
  <si>
    <t>SB(SP)</t>
  </si>
  <si>
    <t>SB(SPL)</t>
  </si>
  <si>
    <t>03</t>
  </si>
  <si>
    <t>04</t>
  </si>
  <si>
    <t>05</t>
  </si>
  <si>
    <t>06</t>
  </si>
  <si>
    <t>07</t>
  </si>
  <si>
    <t>08</t>
  </si>
  <si>
    <t>09</t>
  </si>
  <si>
    <t>SB(VR)</t>
  </si>
  <si>
    <t>SB(VRL)</t>
  </si>
  <si>
    <t>10</t>
  </si>
  <si>
    <t>11</t>
  </si>
  <si>
    <t>Kontrolės ir audito tarnybos finansinio, ūkinio bei materialinio aptarnavimo užtikrinimas</t>
  </si>
  <si>
    <t>Kontrolės ir audito tarnybos darbuotojų skaičius</t>
  </si>
  <si>
    <t>Iš viso:</t>
  </si>
  <si>
    <t>Savivaldybės tarybos finansinio, ūkinio bei materialinio aptarnavimo užtikrinimas</t>
  </si>
  <si>
    <t>Savivaldybės tarybos narių skaičius</t>
  </si>
  <si>
    <t>Mero reprezentacinių priemonių vykdymas (Mero fondo naudojimas)</t>
  </si>
  <si>
    <t>Dalyvavimas vietinių ir tarptautinių organizacijų veikloje:</t>
  </si>
  <si>
    <t>5</t>
  </si>
  <si>
    <t>Tarptautinių organizacijų, kurių narė yra Klaipėdos miesto savivaldybė, skaičius</t>
  </si>
  <si>
    <t>Paskolų grąžinimas ir palūkanų mokėjimas</t>
  </si>
  <si>
    <t>Savivaldybės administracijos direktoriaus rezervas</t>
  </si>
  <si>
    <t>Savivaldybei nuosavybės teise priklausančio ir patikėjimo teise valdomo turto valdymas, naudojimas ir disponavimas:</t>
  </si>
  <si>
    <t>Nekilnojamojo turto matavimai ir teisinė registracija</t>
  </si>
  <si>
    <t>Savivaldybei priklausančių patalpų eksploatacinių ir kitų išlaidų padengimas</t>
  </si>
  <si>
    <t>Pastatų, kuriuose yra savivaldybei priklausančios negyvenamosios patalpos, bendro naudojimo objektų remonto išlaidų padengimas</t>
  </si>
  <si>
    <t>Objektų rengimas privatizavimui, privatizavimo programų rengimas, objektų privatizavimo organizavimas</t>
  </si>
  <si>
    <t>Privatizuota objektų, vnt.</t>
  </si>
  <si>
    <t>Gyvenamųjų patalpų ir jų priklausinių, taip pat pagalbinės paskirties pastatų, jų dalių privatizavimo dokumentų rengimas</t>
  </si>
  <si>
    <t>Privatizuota gyvenamųjų patalpų ir jų priklausinių, vnt.</t>
  </si>
  <si>
    <t>Turto valdymo dokumentų rengimas (galimybių studijos, ekspertizės ir kt.)</t>
  </si>
  <si>
    <t xml:space="preserve">Savivaldybės nekilnojamojo turto  (negyvenamoji paskirtis) remontas </t>
  </si>
  <si>
    <t xml:space="preserve">Savivaldybei priklausančių statinių esamos techninės būklės įvertinimo paslaugų įsigijimas </t>
  </si>
  <si>
    <t>Įvertinta pastatų, skaičius</t>
  </si>
  <si>
    <t>Iš viso uždaviniui:</t>
  </si>
  <si>
    <t>Diegti Savivaldybės administracijoje modernias informacines sistemas ir plėsti elektroninių paslaugų spektrą</t>
  </si>
  <si>
    <t>Gerinti gyventojų aptarnavimo ir darbuotojų darbo sąlygas Savivaldybės administracijoje</t>
  </si>
  <si>
    <t>Savivaldybės administracijos reikmėms naudojamų pastatų ir patalpų einamasis remontas:</t>
  </si>
  <si>
    <t>Iš viso tikslui:</t>
  </si>
  <si>
    <t>Iš viso programai:</t>
  </si>
  <si>
    <t>Finansavimo šaltinių suvestinė</t>
  </si>
  <si>
    <t>Finansavimo šaltiniai</t>
  </si>
  <si>
    <t>SAVIVALDYBĖS  LĖŠOS, IŠ VISO: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</si>
  <si>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</si>
  <si>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</si>
  <si>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</si>
  <si>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</si>
  <si>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</si>
  <si>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</si>
  <si>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</si>
  <si>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r>
      <t>Pajamų įmokų už patalpų nuomą likutis</t>
    </r>
    <r>
      <rPr>
        <b/>
        <sz val="10"/>
        <rFont val="Times New Roman"/>
        <family val="1"/>
        <charset val="186"/>
      </rPr>
      <t xml:space="preserve"> SB(SPL)</t>
    </r>
  </si>
  <si>
    <r>
      <t>Vietinių rinkliavų lėšų likutis</t>
    </r>
    <r>
      <rPr>
        <b/>
        <sz val="10"/>
        <rFont val="Times New Roman"/>
        <family val="1"/>
        <charset val="186"/>
      </rPr>
      <t xml:space="preserve"> SB(VRL)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</si>
  <si>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</si>
  <si>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</si>
  <si>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IŠ VISO:</t>
  </si>
  <si>
    <t xml:space="preserve">Nugriauta statinių, vnt. 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</si>
  <si>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</si>
  <si>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Lietuvoje veikiančių asociacijų, kurių narė yra savivaldybė, skaičius</t>
  </si>
  <si>
    <t>Vykdoma sutarčių su Klaipėdos rajono savivaldybe, vnt.</t>
  </si>
  <si>
    <t>Įsigyta organizacinės technikos, vnt.</t>
  </si>
  <si>
    <t xml:space="preserve">Eksploatuojama kompiuterių, vnt. </t>
  </si>
  <si>
    <t>Įsigyta kompiuterinės technikos, vnt.</t>
  </si>
  <si>
    <t>Išsiųsta laiškų, tūkst. vnt.</t>
  </si>
  <si>
    <t>Savivaldybės tarybos ir mero sekretoriato finansinio, ūkinio bei materialinio aptarnavimo užtikrinimas</t>
  </si>
  <si>
    <t>Savivaldybės tarybos ir mero sekretoriato darbuotojų skaičius</t>
  </si>
  <si>
    <t>Inžinerinių tinklų, kurių atlikti matavimai, ilgis, km</t>
  </si>
  <si>
    <t>Kompiuterinės, programinės įrangos, organizacinės technikos bei licencijų įsigijimas, eksploatavimas</t>
  </si>
  <si>
    <t>Seniūnaičių, gaunančių išmokas, skaičius</t>
  </si>
  <si>
    <t xml:space="preserve">Dalyvio mokestis už narystę Lietuvoje veikiančiose asociacijose </t>
  </si>
  <si>
    <t xml:space="preserve"> TIKSLŲ, UŽDAVINIŲ, PRIEMONIŲ, PRIEMONIŲ IŠLAIDŲ IR PRODUKTO KRITERIJŲ SUVESTINĖ</t>
  </si>
  <si>
    <t>tūkst. Eur</t>
  </si>
  <si>
    <t>VALDYMO PROGRAMOS (NR. 03)</t>
  </si>
  <si>
    <t>P3.4.1.1, P3.4.2.1, P3.4.1.4</t>
  </si>
  <si>
    <t>Savivaldybės administracijos darbuotojų etatų skaičius</t>
  </si>
  <si>
    <t>SB(L)</t>
  </si>
  <si>
    <t>2019-ieji metai</t>
  </si>
  <si>
    <t xml:space="preserve"> Klaipėdos miesto savivaldybės administracijos perkėlimas į naujas patalpas</t>
  </si>
  <si>
    <t>Mokamas narystės asociacijoje „Klaipėdos regionas“ mokestis, skaičius</t>
  </si>
  <si>
    <t xml:space="preserve">Išsiųsta registruotų laiškų su įteikimu, paprastų laiškų Viešosios tvarkos skyriaus vykdomai veikla, tūkst. vnt. </t>
  </si>
  <si>
    <t xml:space="preserve">Savivaldybės nenaudojamų (neeksploatuojamų) statinių nugriovimas ir jų inžinerinių tinklų techninės būklės palaikymas </t>
  </si>
  <si>
    <t xml:space="preserve">Prižiūrėta objektų, vnt. </t>
  </si>
  <si>
    <t xml:space="preserve">Remontuota objektų, vnt. </t>
  </si>
  <si>
    <t>Perduota inžinerinių tinklų, km</t>
  </si>
  <si>
    <t>Įsigyta programinės įrangos, vnt.</t>
  </si>
  <si>
    <t>Prižiūrėta programinės įrangos, vnt.</t>
  </si>
  <si>
    <t>Eksploatuojama šviestuvų, vnt.</t>
  </si>
  <si>
    <t>Automobilių statymo aikštelės prie „Švyturio“ arenos apšvietimo išlaidų dengimas ir energinių išteklių išlaidų kompensavimas UAB „Klaipėdos arena“</t>
  </si>
  <si>
    <t>Kapinių priežiūros skyriaus pastato remontas (Toleikių k., Klaipėdos r. sav.)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</si>
  <si>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</si>
  <si>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2020-ųjų metų lėšų projektas</t>
  </si>
  <si>
    <t>2020-ieji metai</t>
  </si>
  <si>
    <t>Nupirkta spaudos ploto dienraščiuose, tūkst. kv. cm</t>
  </si>
  <si>
    <t xml:space="preserve">Gerinti gyventojų aptarnavimo kokybę, diegiant pažangius vadybos principus </t>
  </si>
  <si>
    <t>ES</t>
  </si>
  <si>
    <t>Įsteigta piliečių chartija, vnt.</t>
  </si>
  <si>
    <t xml:space="preserve">Įdiegtas ir taikomas vadybos metodas, vnt. </t>
  </si>
  <si>
    <t>Apmokyta darbuotojų, skaičius</t>
  </si>
  <si>
    <t>Sertifikuota atskirų metodų vidinių lyderių, skaičius</t>
  </si>
  <si>
    <t>Naudojamos programinės įrangos licencijos, vnt.</t>
  </si>
  <si>
    <t>Atlikta pastato Debreceno g. 41 vidaus patalpų remonto darbų. Užbaigtumas, proc.</t>
  </si>
  <si>
    <t>Parengtas planas, vnt.</t>
  </si>
  <si>
    <t>Valstybės deleguotų funkcijų vykdymas: Žemės ūkio priemonių vykdymas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</si>
  <si>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</si>
  <si>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Patvirtinta nauja Savivaldybės administracijos organizacinė struktūra, vnt.</t>
  </si>
  <si>
    <t>Savivaldybės administracijos organizacinės struktūros tobulinimas</t>
  </si>
  <si>
    <t>Socialinės paramos skyriaus patalpų remontas (Vytauto g. 13)</t>
  </si>
  <si>
    <t>Išnuomota elektromobilių ir autobusiukas, vnt.</t>
  </si>
  <si>
    <t>Atlikta pastato Debreceno g. 41 dalies fasado sienų, langų, durų ir stogo tvarkymo darbų. Užbaigtumas, proc.</t>
  </si>
  <si>
    <t>Pasirašytų paskolų sutarčių, vnt.</t>
  </si>
  <si>
    <t xml:space="preserve">Atlikta pastato (Kalvos g. 4) stogo ir fasado remonto darbų. Užbaigtumas, proc. </t>
  </si>
  <si>
    <t>Atlikta pastato (Tiltų g. 8) fasado darbų. Užbaigtumas, proc.</t>
  </si>
  <si>
    <t>Tobulinti savivaldybės administracijos veiklos valdymą:</t>
  </si>
  <si>
    <t>Suremontuota kabinetų ploto, kv. m</t>
  </si>
  <si>
    <t>Atlikta pastato stogo, fasado, vidaus vamzdynų ir patalpų  remonto darbų. Užbaigtumas, proc.</t>
  </si>
  <si>
    <t>Atlikta pastato fasado remonto darbų. Užbaigtumas, proc.</t>
  </si>
  <si>
    <t>Atlikta pastato patalpų remonto darbų. Užbaigtumas, proc.</t>
  </si>
  <si>
    <t>Pastato Liepų g. 11 fasado ir patalpų remontas</t>
  </si>
  <si>
    <t>2021-ųjų metų lėšų projektas</t>
  </si>
  <si>
    <t>2021-ieji metai</t>
  </si>
  <si>
    <t>1000</t>
  </si>
  <si>
    <t xml:space="preserve">Projekto „Paslaugų teikimo gyventojams kokybės gerinimas Klaipėdos regiono savivaldybėse“ įgyvendinimas </t>
  </si>
  <si>
    <t>Išsinuomota ir užpildyta stelažų dokumentų saugojimui (Archyvo veiklai), m</t>
  </si>
  <si>
    <t>26/3</t>
  </si>
  <si>
    <t>180 /30</t>
  </si>
  <si>
    <t>Apmokyta darbuotojų ir mokymo programų skaičius</t>
  </si>
  <si>
    <t>95,4</t>
  </si>
  <si>
    <t>Dalyvauta tarptautinių organizacijų veikloje, tarptautiniuose ir miestų partnerių organizuojamuose renginiuose, kartai per metus</t>
  </si>
  <si>
    <t>Sukurta virtuali laisvai samdomų darbuotojų platforma, vnt.</t>
  </si>
  <si>
    <t xml:space="preserve">Priemonių, susijusių su diasporos veikomis, įgyvendinimas </t>
  </si>
  <si>
    <t>Organizuotas tarptautinis renginys – „Globali Klaipėda" piliečių dialogas, vnt.</t>
  </si>
  <si>
    <t>Savivaldybės kontroliuojamų įmonių įstatinio kapitalo didinimas, perduodant inžinerinius tinklus funkcijoms vykdyti, neveikiančių įmonių likvidavimas</t>
  </si>
  <si>
    <t>Pastatų pripažinimo tinkamais naudoti dokumentų rengimas</t>
  </si>
  <si>
    <t>Privatiems asmenims priklausančių patalpų Nemuno g. 113 ir 133, Klaipėdoje, išpirkimas</t>
  </si>
  <si>
    <t>Išpirkta gyvenamųjų ir negyvenamųjų patalpų, sandėlis, vnt.</t>
  </si>
  <si>
    <t xml:space="preserve">Atlikta scenos (prie Šaulių g. 36) remonto darbų. Užbaigtumas, proc. </t>
  </si>
  <si>
    <t xml:space="preserve">Atlikta pastato (Šilutės pl. 38) stogo ir fasado remonto darbų. Užbaigtumas, proc. </t>
  </si>
  <si>
    <t>90</t>
  </si>
  <si>
    <t>Suremontuota apšvietimo prožektorių, vnt.</t>
  </si>
  <si>
    <t>Tarptautinio bendradarbiavimo vystymas, atstovaujant Klaipėdos miestą  (Tarptautinės organizacijos – Cruise Baltic – CB, EUROCITIES, Union of the Baltic Cities – UBC, Baltic Sail,  European Cities Against Drugs – ECAD, Healthy Cities network – WHO, Kommunnes Internasjonale Miljoorganisasjon – KIMO, Istoriniųi miestų lyga – IMLA, Žydų kultūros paveldo Europoje asociacija, Hansos miestų sąjunga, Tall Ships Races Europe Ltd. (Sail Training International – STI)</t>
  </si>
  <si>
    <t>Klaipėdos savivaldybės strateginio plėtros plano 2021–2028 m. parengimas</t>
  </si>
  <si>
    <t>Atlikta istorinių laivų krantinės Klaipėdos piliavietėje sutvarkymo ekspertizė bei techninio svorio įvertinimas, vnt.</t>
  </si>
  <si>
    <t>Išversta į užsienio kalbas tarptautinio bendradarbiavimo dokumentų, puslapių skaičius</t>
  </si>
  <si>
    <t>Organizuota užsienio delegacijų priėmimų ir  pristatymų apie Klaipėdos miestą, vnt.</t>
  </si>
  <si>
    <t xml:space="preserve">Pastato Liepų g. 13 fasado remontas </t>
  </si>
  <si>
    <t>Atlikta remonto darbų H. Manto g. 51 ir Liepų g. 13. Užbaigtumas, proc.</t>
  </si>
  <si>
    <t xml:space="preserve">Archyvo patalpų elektros naudojimo įrenginių remontas </t>
  </si>
  <si>
    <t>Suremontuotas neįgaliųjų liftas (Liepų g. 11), vnt.</t>
  </si>
  <si>
    <t>Parengtas techninis projektas, vnt.</t>
  </si>
  <si>
    <t>Atlikta stogo remonto darbų. Užbaigtumas, proc.</t>
  </si>
  <si>
    <t>Įsigyta inventoriaus (2019 m. - 30 vnt. kabinų, 20 vnt. balsadėžių, 14 vnt. nedegių spintų, 11 nuovažų neįgaliesiems), vnt.</t>
  </si>
  <si>
    <t>Įsigyta finansų valdymo ir apskaitos informacinės sistemos "Biudžeta VS" priežiūros paslauga, vnt.</t>
  </si>
  <si>
    <t xml:space="preserve">Pastato Šimkaus g. 11 stogo remontas </t>
  </si>
  <si>
    <t>Užsienio delegacijų priėmimų organizavimas</t>
  </si>
  <si>
    <t>SB(KPP)</t>
  </si>
  <si>
    <r>
      <t xml:space="preserve">Kelių priežiūros ir plėtros programos lėšos įtrauktos į savivaldybės biudžetą </t>
    </r>
    <r>
      <rPr>
        <b/>
        <sz val="10"/>
        <rFont val="Times New Roman"/>
        <family val="1"/>
        <charset val="186"/>
      </rPr>
      <t>SB(KPP)</t>
    </r>
  </si>
  <si>
    <t>P3.4.3.5, P6</t>
  </si>
  <si>
    <t>P6</t>
  </si>
  <si>
    <t xml:space="preserve">Klaipėdos miesto savivaldybės valdymo </t>
  </si>
  <si>
    <t>programos (Nr. 03) aprašymo</t>
  </si>
  <si>
    <t>priedas</t>
  </si>
  <si>
    <t>2019-ųjų metų asignavimų planas</t>
  </si>
  <si>
    <t>Organizuotas tarptautinis renginys Klaipėdoje, vnt.</t>
  </si>
  <si>
    <r>
      <t xml:space="preserve">2019–2020 M. KLAIPĖDOS MIESTO SAVIVALDYBĖS </t>
    </r>
    <r>
      <rPr>
        <b/>
        <sz val="11"/>
        <rFont val="Times New Roman"/>
        <family val="1"/>
        <charset val="186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</si>
</sst>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#,##0.0"/>
  </numFmts>
  <fonts count="2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8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  <charset val="186"/>
    </font>
    <font>
      <sz val="10"/>
      <name val="TimesLT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theme="4" tint="-0.249977111117893"/>
      <name val="Times New Roman"/>
      <family val="1"/>
      <charset val="186"/>
    </font>
    <font>
      <sz val="9"/>
      <color theme="4" tint="-0.249977111117893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5" fillId="0" borderId="0"/>
  </cellStyleXfs>
  <cellXfs count="713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4" borderId="30" xfId="0" applyNumberFormat="1" applyFont="1" applyFill="1" applyBorder="1" applyAlignment="1">
      <alignment horizontal="left" vertical="top" wrapText="1"/>
    </xf>
    <xf numFmtId="49" fontId="6" fillId="4" borderId="31" xfId="0" applyNumberFormat="1" applyFont="1" applyFill="1" applyBorder="1" applyAlignment="1">
      <alignment horizontal="left" vertical="top"/>
    </xf>
    <xf numFmtId="49" fontId="6" fillId="5" borderId="16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vertical="top"/>
    </xf>
    <xf numFmtId="49" fontId="6" fillId="5" borderId="11" xfId="0" applyNumberFormat="1" applyFont="1" applyFill="1" applyBorder="1" applyAlignment="1">
      <alignment vertical="top"/>
    </xf>
    <xf numFmtId="0" fontId="6" fillId="6" borderId="0" xfId="0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vertical="top"/>
    </xf>
    <xf numFmtId="3" fontId="4" fillId="7" borderId="11" xfId="0" applyNumberFormat="1" applyFont="1" applyFill="1" applyBorder="1" applyAlignment="1">
      <alignment vertical="top"/>
    </xf>
    <xf numFmtId="3" fontId="6" fillId="4" borderId="10" xfId="0" applyNumberFormat="1" applyFont="1" applyFill="1" applyBorder="1" applyAlignment="1">
      <alignment vertical="top"/>
    </xf>
    <xf numFmtId="3" fontId="6" fillId="5" borderId="11" xfId="0" applyNumberFormat="1" applyFont="1" applyFill="1" applyBorder="1" applyAlignment="1">
      <alignment vertical="top"/>
    </xf>
    <xf numFmtId="3" fontId="4" fillId="0" borderId="13" xfId="0" applyNumberFormat="1" applyFont="1" applyBorder="1" applyAlignment="1">
      <alignment horizontal="center" vertical="top"/>
    </xf>
    <xf numFmtId="3" fontId="4" fillId="6" borderId="13" xfId="0" applyNumberFormat="1" applyFont="1" applyFill="1" applyBorder="1" applyAlignment="1">
      <alignment horizontal="center" vertical="top"/>
    </xf>
    <xf numFmtId="3" fontId="5" fillId="6" borderId="12" xfId="0" applyNumberFormat="1" applyFont="1" applyFill="1" applyBorder="1" applyAlignment="1">
      <alignment horizontal="center" vertical="top" wrapText="1"/>
    </xf>
    <xf numFmtId="3" fontId="4" fillId="6" borderId="33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3" fontId="4" fillId="6" borderId="45" xfId="0" applyNumberFormat="1" applyFont="1" applyFill="1" applyBorder="1" applyAlignment="1">
      <alignment horizontal="center" vertical="top"/>
    </xf>
    <xf numFmtId="3" fontId="6" fillId="4" borderId="23" xfId="0" applyNumberFormat="1" applyFont="1" applyFill="1" applyBorder="1" applyAlignment="1">
      <alignment horizontal="center" vertical="top"/>
    </xf>
    <xf numFmtId="3" fontId="6" fillId="5" borderId="59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3" fontId="4" fillId="6" borderId="2" xfId="0" applyNumberFormat="1" applyFont="1" applyFill="1" applyBorder="1" applyAlignment="1">
      <alignment vertical="top"/>
    </xf>
    <xf numFmtId="3" fontId="6" fillId="4" borderId="2" xfId="0" applyNumberFormat="1" applyFont="1" applyFill="1" applyBorder="1" applyAlignment="1">
      <alignment vertical="top"/>
    </xf>
    <xf numFmtId="3" fontId="6" fillId="5" borderId="3" xfId="0" applyNumberFormat="1" applyFont="1" applyFill="1" applyBorder="1" applyAlignment="1">
      <alignment vertical="top"/>
    </xf>
    <xf numFmtId="3" fontId="5" fillId="6" borderId="3" xfId="0" applyNumberFormat="1" applyFont="1" applyFill="1" applyBorder="1" applyAlignment="1">
      <alignment vertical="top" wrapText="1"/>
    </xf>
    <xf numFmtId="3" fontId="4" fillId="0" borderId="8" xfId="0" applyNumberFormat="1" applyFont="1" applyBorder="1" applyAlignment="1">
      <alignment horizontal="center" vertical="top"/>
    </xf>
    <xf numFmtId="3" fontId="5" fillId="6" borderId="11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/>
    </xf>
    <xf numFmtId="3" fontId="6" fillId="5" borderId="59" xfId="0" applyNumberFormat="1" applyFont="1" applyFill="1" applyBorder="1" applyAlignment="1">
      <alignment vertical="top"/>
    </xf>
    <xf numFmtId="3" fontId="6" fillId="6" borderId="12" xfId="1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/>
    </xf>
    <xf numFmtId="3" fontId="6" fillId="9" borderId="58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3" fontId="4" fillId="7" borderId="1" xfId="0" applyNumberFormat="1" applyFont="1" applyFill="1" applyBorder="1" applyAlignment="1">
      <alignment vertical="top"/>
    </xf>
    <xf numFmtId="3" fontId="4" fillId="7" borderId="24" xfId="0" applyNumberFormat="1" applyFont="1" applyFill="1" applyBorder="1" applyAlignment="1">
      <alignment horizontal="center" vertical="top"/>
    </xf>
    <xf numFmtId="3" fontId="6" fillId="4" borderId="63" xfId="0" applyNumberFormat="1" applyFont="1" applyFill="1" applyBorder="1" applyAlignment="1">
      <alignment horizontal="center" vertical="top"/>
    </xf>
    <xf numFmtId="3" fontId="6" fillId="5" borderId="64" xfId="0" applyNumberFormat="1" applyFont="1" applyFill="1" applyBorder="1" applyAlignment="1">
      <alignment horizontal="center" vertical="top"/>
    </xf>
    <xf numFmtId="3" fontId="4" fillId="6" borderId="62" xfId="0" applyNumberFormat="1" applyFont="1" applyFill="1" applyBorder="1" applyAlignment="1">
      <alignment vertical="top"/>
    </xf>
    <xf numFmtId="3" fontId="4" fillId="6" borderId="37" xfId="0" applyNumberFormat="1" applyFont="1" applyFill="1" applyBorder="1" applyAlignment="1">
      <alignment horizontal="center" vertical="top"/>
    </xf>
    <xf numFmtId="3" fontId="6" fillId="5" borderId="67" xfId="0" applyNumberFormat="1" applyFont="1" applyFill="1" applyBorder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0" fontId="4" fillId="6" borderId="14" xfId="0" applyFont="1" applyFill="1" applyBorder="1" applyAlignment="1">
      <alignment horizontal="center" vertical="top"/>
    </xf>
    <xf numFmtId="0" fontId="6" fillId="9" borderId="58" xfId="0" applyFont="1" applyFill="1" applyBorder="1" applyAlignment="1">
      <alignment horizontal="center" vertical="top"/>
    </xf>
    <xf numFmtId="3" fontId="6" fillId="3" borderId="63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3" fontId="9" fillId="0" borderId="0" xfId="0" applyNumberFormat="1" applyFont="1" applyAlignment="1">
      <alignment horizontal="center" vertical="top"/>
    </xf>
    <xf numFmtId="3" fontId="12" fillId="6" borderId="11" xfId="0" applyNumberFormat="1" applyFont="1" applyFill="1" applyBorder="1" applyAlignment="1">
      <alignment horizontal="center" vertical="top" wrapText="1"/>
    </xf>
    <xf numFmtId="3" fontId="5" fillId="6" borderId="0" xfId="0" applyNumberFormat="1" applyFont="1" applyFill="1" applyBorder="1" applyAlignment="1">
      <alignment horizontal="center" vertical="top" wrapText="1"/>
    </xf>
    <xf numFmtId="3" fontId="4" fillId="6" borderId="14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vertical="top"/>
    </xf>
    <xf numFmtId="0" fontId="6" fillId="6" borderId="12" xfId="0" applyFont="1" applyFill="1" applyBorder="1" applyAlignment="1">
      <alignment horizontal="left" vertical="top" wrapText="1"/>
    </xf>
    <xf numFmtId="3" fontId="4" fillId="6" borderId="46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/>
    </xf>
    <xf numFmtId="3" fontId="7" fillId="6" borderId="38" xfId="0" applyNumberFormat="1" applyFont="1" applyFill="1" applyBorder="1" applyAlignment="1">
      <alignment horizontal="center" vertical="center" textRotation="90"/>
    </xf>
    <xf numFmtId="3" fontId="7" fillId="6" borderId="11" xfId="0" applyNumberFormat="1" applyFont="1" applyFill="1" applyBorder="1" applyAlignment="1">
      <alignment horizontal="center" vertical="top" wrapText="1"/>
    </xf>
    <xf numFmtId="166" fontId="4" fillId="9" borderId="48" xfId="0" applyNumberFormat="1" applyFont="1" applyFill="1" applyBorder="1" applyAlignment="1">
      <alignment horizontal="center" vertical="top" wrapText="1"/>
    </xf>
    <xf numFmtId="166" fontId="4" fillId="0" borderId="48" xfId="0" applyNumberFormat="1" applyFont="1" applyFill="1" applyBorder="1" applyAlignment="1">
      <alignment horizontal="center" vertical="top" wrapText="1"/>
    </xf>
    <xf numFmtId="166" fontId="6" fillId="3" borderId="48" xfId="0" applyNumberFormat="1" applyFont="1" applyFill="1" applyBorder="1" applyAlignment="1">
      <alignment horizontal="center" vertical="top" wrapText="1"/>
    </xf>
    <xf numFmtId="3" fontId="6" fillId="6" borderId="0" xfId="0" applyNumberFormat="1" applyFont="1" applyFill="1" applyBorder="1" applyAlignment="1">
      <alignment horizontal="center" vertical="top"/>
    </xf>
    <xf numFmtId="0" fontId="6" fillId="6" borderId="11" xfId="0" applyFont="1" applyFill="1" applyBorder="1" applyAlignment="1">
      <alignment horizontal="left" vertical="top" wrapText="1"/>
    </xf>
    <xf numFmtId="3" fontId="4" fillId="6" borderId="0" xfId="0" applyNumberFormat="1" applyFont="1" applyFill="1" applyAlignment="1">
      <alignment vertical="top"/>
    </xf>
    <xf numFmtId="0" fontId="16" fillId="0" borderId="0" xfId="0" applyFont="1"/>
    <xf numFmtId="3" fontId="16" fillId="0" borderId="0" xfId="0" applyNumberFormat="1" applyFont="1"/>
    <xf numFmtId="3" fontId="9" fillId="0" borderId="0" xfId="0" applyNumberFormat="1" applyFont="1" applyFill="1" applyAlignment="1">
      <alignment vertical="top"/>
    </xf>
    <xf numFmtId="166" fontId="4" fillId="6" borderId="13" xfId="0" applyNumberFormat="1" applyFont="1" applyFill="1" applyBorder="1" applyAlignment="1">
      <alignment horizontal="center" vertical="top"/>
    </xf>
    <xf numFmtId="166" fontId="6" fillId="9" borderId="61" xfId="0" applyNumberFormat="1" applyFont="1" applyFill="1" applyBorder="1" applyAlignment="1">
      <alignment horizontal="center" vertical="top"/>
    </xf>
    <xf numFmtId="166" fontId="6" fillId="4" borderId="68" xfId="0" applyNumberFormat="1" applyFont="1" applyFill="1" applyBorder="1" applyAlignment="1">
      <alignment horizontal="center" vertical="top"/>
    </xf>
    <xf numFmtId="3" fontId="6" fillId="9" borderId="61" xfId="0" applyNumberFormat="1" applyFont="1" applyFill="1" applyBorder="1" applyAlignment="1">
      <alignment horizontal="center" vertical="top" wrapText="1"/>
    </xf>
    <xf numFmtId="3" fontId="4" fillId="0" borderId="5" xfId="0" applyNumberFormat="1" applyFont="1" applyFill="1" applyBorder="1" applyAlignment="1">
      <alignment horizontal="center" vertical="top"/>
    </xf>
    <xf numFmtId="0" fontId="16" fillId="0" borderId="54" xfId="0" applyFont="1" applyBorder="1" applyAlignment="1">
      <alignment vertical="top" wrapText="1"/>
    </xf>
    <xf numFmtId="3" fontId="4" fillId="0" borderId="54" xfId="0" applyNumberFormat="1" applyFont="1" applyBorder="1" applyAlignment="1">
      <alignment vertical="top" wrapText="1"/>
    </xf>
    <xf numFmtId="166" fontId="4" fillId="6" borderId="55" xfId="0" applyNumberFormat="1" applyFont="1" applyFill="1" applyBorder="1" applyAlignment="1">
      <alignment horizontal="center" vertical="top"/>
    </xf>
    <xf numFmtId="166" fontId="4" fillId="6" borderId="46" xfId="0" applyNumberFormat="1" applyFont="1" applyFill="1" applyBorder="1" applyAlignment="1">
      <alignment horizontal="center" vertical="top"/>
    </xf>
    <xf numFmtId="166" fontId="4" fillId="6" borderId="14" xfId="0" applyNumberFormat="1" applyFont="1" applyFill="1" applyBorder="1" applyAlignment="1">
      <alignment horizontal="center" vertical="top"/>
    </xf>
    <xf numFmtId="166" fontId="13" fillId="6" borderId="14" xfId="0" applyNumberFormat="1" applyFont="1" applyFill="1" applyBorder="1" applyAlignment="1">
      <alignment horizontal="center" vertical="top"/>
    </xf>
    <xf numFmtId="166" fontId="4" fillId="6" borderId="37" xfId="0" applyNumberFormat="1" applyFont="1" applyFill="1" applyBorder="1" applyAlignment="1">
      <alignment horizontal="center" vertical="top"/>
    </xf>
    <xf numFmtId="166" fontId="6" fillId="9" borderId="25" xfId="0" applyNumberFormat="1" applyFont="1" applyFill="1" applyBorder="1" applyAlignment="1">
      <alignment horizontal="center" vertical="top"/>
    </xf>
    <xf numFmtId="166" fontId="4" fillId="8" borderId="55" xfId="0" applyNumberFormat="1" applyFont="1" applyFill="1" applyBorder="1" applyAlignment="1">
      <alignment horizontal="center" vertical="top"/>
    </xf>
    <xf numFmtId="166" fontId="6" fillId="9" borderId="58" xfId="0" applyNumberFormat="1" applyFont="1" applyFill="1" applyBorder="1" applyAlignment="1">
      <alignment horizontal="center" vertical="top"/>
    </xf>
    <xf numFmtId="166" fontId="4" fillId="6" borderId="45" xfId="0" applyNumberFormat="1" applyFont="1" applyFill="1" applyBorder="1" applyAlignment="1">
      <alignment horizontal="center" vertical="top"/>
    </xf>
    <xf numFmtId="166" fontId="6" fillId="5" borderId="20" xfId="0" applyNumberFormat="1" applyFont="1" applyFill="1" applyBorder="1" applyAlignment="1">
      <alignment horizontal="center" vertical="top"/>
    </xf>
    <xf numFmtId="166" fontId="4" fillId="0" borderId="14" xfId="0" applyNumberFormat="1" applyFont="1" applyFill="1" applyBorder="1" applyAlignment="1">
      <alignment horizontal="center" vertical="top"/>
    </xf>
    <xf numFmtId="3" fontId="4" fillId="6" borderId="54" xfId="0" applyNumberFormat="1" applyFont="1" applyFill="1" applyBorder="1" applyAlignment="1">
      <alignment vertical="top"/>
    </xf>
    <xf numFmtId="3" fontId="4" fillId="6" borderId="13" xfId="0" applyNumberFormat="1" applyFont="1" applyFill="1" applyBorder="1" applyAlignment="1">
      <alignment horizontal="center" vertical="top" wrapText="1"/>
    </xf>
    <xf numFmtId="3" fontId="4" fillId="6" borderId="33" xfId="0" applyNumberFormat="1" applyFont="1" applyFill="1" applyBorder="1" applyAlignment="1">
      <alignment horizontal="center" vertical="top" wrapText="1"/>
    </xf>
    <xf numFmtId="166" fontId="6" fillId="5" borderId="69" xfId="0" applyNumberFormat="1" applyFont="1" applyFill="1" applyBorder="1" applyAlignment="1">
      <alignment horizontal="center" vertical="top"/>
    </xf>
    <xf numFmtId="166" fontId="6" fillId="3" borderId="55" xfId="0" applyNumberFormat="1" applyFont="1" applyFill="1" applyBorder="1" applyAlignment="1">
      <alignment horizontal="center" vertical="top" wrapText="1"/>
    </xf>
    <xf numFmtId="166" fontId="6" fillId="9" borderId="48" xfId="0" applyNumberFormat="1" applyFont="1" applyFill="1" applyBorder="1" applyAlignment="1">
      <alignment horizontal="center" vertical="top" wrapText="1"/>
    </xf>
    <xf numFmtId="166" fontId="4" fillId="0" borderId="48" xfId="0" applyNumberFormat="1" applyFont="1" applyBorder="1" applyAlignment="1">
      <alignment horizontal="center" vertical="top" wrapText="1"/>
    </xf>
    <xf numFmtId="166" fontId="6" fillId="9" borderId="58" xfId="0" applyNumberFormat="1" applyFont="1" applyFill="1" applyBorder="1" applyAlignment="1">
      <alignment horizontal="center" vertical="top" wrapText="1"/>
    </xf>
    <xf numFmtId="3" fontId="5" fillId="6" borderId="12" xfId="0" applyNumberFormat="1" applyFont="1" applyFill="1" applyBorder="1" applyAlignment="1">
      <alignment horizontal="center" vertical="center" textRotation="90" wrapText="1"/>
    </xf>
    <xf numFmtId="3" fontId="6" fillId="6" borderId="4" xfId="1" applyNumberFormat="1" applyFont="1" applyFill="1" applyBorder="1" applyAlignment="1">
      <alignment horizontal="center" vertical="top"/>
    </xf>
    <xf numFmtId="3" fontId="6" fillId="6" borderId="4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vertical="top"/>
    </xf>
    <xf numFmtId="166" fontId="4" fillId="6" borderId="7" xfId="0" applyNumberFormat="1" applyFont="1" applyFill="1" applyBorder="1" applyAlignment="1">
      <alignment horizontal="center" vertical="top"/>
    </xf>
    <xf numFmtId="0" fontId="4" fillId="6" borderId="73" xfId="0" applyFont="1" applyFill="1" applyBorder="1" applyAlignment="1">
      <alignment horizontal="left" vertical="top" wrapText="1"/>
    </xf>
    <xf numFmtId="166" fontId="16" fillId="0" borderId="0" xfId="0" applyNumberFormat="1" applyFont="1"/>
    <xf numFmtId="166" fontId="4" fillId="6" borderId="0" xfId="0" applyNumberFormat="1" applyFont="1" applyFill="1" applyBorder="1" applyAlignment="1">
      <alignment horizontal="center" vertical="top"/>
    </xf>
    <xf numFmtId="166" fontId="4" fillId="6" borderId="5" xfId="0" applyNumberFormat="1" applyFont="1" applyFill="1" applyBorder="1" applyAlignment="1">
      <alignment horizontal="center" vertical="top"/>
    </xf>
    <xf numFmtId="166" fontId="13" fillId="6" borderId="13" xfId="0" applyNumberFormat="1" applyFont="1" applyFill="1" applyBorder="1" applyAlignment="1">
      <alignment horizontal="center" vertical="top"/>
    </xf>
    <xf numFmtId="166" fontId="5" fillId="6" borderId="13" xfId="0" applyNumberFormat="1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166" fontId="4" fillId="6" borderId="77" xfId="0" applyNumberFormat="1" applyFont="1" applyFill="1" applyBorder="1" applyAlignment="1">
      <alignment horizontal="center" vertical="top"/>
    </xf>
    <xf numFmtId="166" fontId="4" fillId="6" borderId="6" xfId="0" applyNumberFormat="1" applyFont="1" applyFill="1" applyBorder="1" applyAlignment="1">
      <alignment horizontal="center" vertical="top"/>
    </xf>
    <xf numFmtId="166" fontId="4" fillId="0" borderId="77" xfId="0" applyNumberFormat="1" applyFont="1" applyFill="1" applyBorder="1" applyAlignment="1">
      <alignment horizontal="center" vertical="top"/>
    </xf>
    <xf numFmtId="3" fontId="4" fillId="6" borderId="83" xfId="0" applyNumberFormat="1" applyFont="1" applyFill="1" applyBorder="1" applyAlignment="1">
      <alignment horizontal="center" vertical="top"/>
    </xf>
    <xf numFmtId="3" fontId="4" fillId="6" borderId="52" xfId="0" applyNumberFormat="1" applyFont="1" applyFill="1" applyBorder="1" applyAlignment="1">
      <alignment horizontal="center" vertical="top"/>
    </xf>
    <xf numFmtId="3" fontId="4" fillId="0" borderId="52" xfId="0" applyNumberFormat="1" applyFont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center" vertical="top"/>
    </xf>
    <xf numFmtId="3" fontId="5" fillId="6" borderId="38" xfId="0" applyNumberFormat="1" applyFont="1" applyFill="1" applyBorder="1" applyAlignment="1">
      <alignment horizontal="center" vertical="top"/>
    </xf>
    <xf numFmtId="3" fontId="5" fillId="6" borderId="52" xfId="0" applyNumberFormat="1" applyFont="1" applyFill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3" fontId="4" fillId="7" borderId="1" xfId="0" applyNumberFormat="1" applyFont="1" applyFill="1" applyBorder="1" applyAlignment="1">
      <alignment horizontal="center" vertical="top"/>
    </xf>
    <xf numFmtId="3" fontId="4" fillId="6" borderId="81" xfId="0" applyNumberFormat="1" applyFont="1" applyFill="1" applyBorder="1" applyAlignment="1">
      <alignment horizontal="center" vertical="top"/>
    </xf>
    <xf numFmtId="3" fontId="4" fillId="6" borderId="43" xfId="0" applyNumberFormat="1" applyFont="1" applyFill="1" applyBorder="1" applyAlignment="1">
      <alignment horizontal="center" vertical="top"/>
    </xf>
    <xf numFmtId="3" fontId="4" fillId="6" borderId="51" xfId="0" applyNumberFormat="1" applyFont="1" applyFill="1" applyBorder="1" applyAlignment="1">
      <alignment horizontal="center" vertical="top"/>
    </xf>
    <xf numFmtId="3" fontId="4" fillId="6" borderId="80" xfId="0" applyNumberFormat="1" applyFont="1" applyFill="1" applyBorder="1" applyAlignment="1">
      <alignment horizontal="center" vertical="top"/>
    </xf>
    <xf numFmtId="3" fontId="4" fillId="6" borderId="87" xfId="0" applyNumberFormat="1" applyFont="1" applyFill="1" applyBorder="1" applyAlignment="1">
      <alignment horizontal="center" vertical="top"/>
    </xf>
    <xf numFmtId="3" fontId="4" fillId="6" borderId="39" xfId="0" applyNumberFormat="1" applyFont="1" applyFill="1" applyBorder="1" applyAlignment="1">
      <alignment horizontal="center" vertical="top"/>
    </xf>
    <xf numFmtId="0" fontId="4" fillId="6" borderId="12" xfId="0" applyNumberFormat="1" applyFont="1" applyFill="1" applyBorder="1" applyAlignment="1">
      <alignment horizontal="center" vertical="top"/>
    </xf>
    <xf numFmtId="3" fontId="4" fillId="7" borderId="79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4" fillId="6" borderId="77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6" borderId="11" xfId="0" applyNumberFormat="1" applyFont="1" applyFill="1" applyBorder="1" applyAlignment="1">
      <alignment horizontal="center" vertical="top"/>
    </xf>
    <xf numFmtId="166" fontId="6" fillId="3" borderId="65" xfId="0" applyNumberFormat="1" applyFont="1" applyFill="1" applyBorder="1" applyAlignment="1">
      <alignment horizontal="center" vertical="top"/>
    </xf>
    <xf numFmtId="3" fontId="4" fillId="0" borderId="89" xfId="0" applyNumberFormat="1" applyFont="1" applyBorder="1" applyAlignment="1">
      <alignment horizontal="center" vertical="top"/>
    </xf>
    <xf numFmtId="3" fontId="5" fillId="6" borderId="17" xfId="0" applyNumberFormat="1" applyFont="1" applyFill="1" applyBorder="1" applyAlignment="1">
      <alignment horizontal="center" vertical="top"/>
    </xf>
    <xf numFmtId="3" fontId="4" fillId="0" borderId="90" xfId="0" applyNumberFormat="1" applyFont="1" applyBorder="1" applyAlignment="1">
      <alignment horizontal="center" vertical="top"/>
    </xf>
    <xf numFmtId="3" fontId="4" fillId="0" borderId="91" xfId="0" applyNumberFormat="1" applyFont="1" applyBorder="1" applyAlignment="1">
      <alignment horizontal="center" vertical="top"/>
    </xf>
    <xf numFmtId="3" fontId="5" fillId="6" borderId="89" xfId="0" applyNumberFormat="1" applyFont="1" applyFill="1" applyBorder="1" applyAlignment="1">
      <alignment horizontal="center" vertical="top"/>
    </xf>
    <xf numFmtId="3" fontId="4" fillId="6" borderId="17" xfId="0" applyNumberFormat="1" applyFont="1" applyFill="1" applyBorder="1" applyAlignment="1">
      <alignment horizontal="center" vertical="top"/>
    </xf>
    <xf numFmtId="3" fontId="4" fillId="6" borderId="89" xfId="0" applyNumberFormat="1" applyFont="1" applyFill="1" applyBorder="1" applyAlignment="1">
      <alignment horizontal="center" vertical="top"/>
    </xf>
    <xf numFmtId="0" fontId="4" fillId="6" borderId="89" xfId="0" applyNumberFormat="1" applyFont="1" applyFill="1" applyBorder="1" applyAlignment="1">
      <alignment horizontal="center" vertical="top"/>
    </xf>
    <xf numFmtId="0" fontId="4" fillId="6" borderId="88" xfId="0" applyFont="1" applyFill="1" applyBorder="1" applyAlignment="1">
      <alignment horizontal="center" vertical="top"/>
    </xf>
    <xf numFmtId="0" fontId="4" fillId="0" borderId="84" xfId="0" applyFont="1" applyBorder="1" applyAlignment="1">
      <alignment horizontal="center" vertical="top"/>
    </xf>
    <xf numFmtId="3" fontId="4" fillId="6" borderId="5" xfId="0" applyNumberFormat="1" applyFont="1" applyFill="1" applyBorder="1" applyAlignment="1">
      <alignment vertical="top" wrapText="1"/>
    </xf>
    <xf numFmtId="166" fontId="6" fillId="0" borderId="0" xfId="0" applyNumberFormat="1" applyFont="1" applyFill="1" applyBorder="1" applyAlignment="1">
      <alignment horizontal="center" vertical="top"/>
    </xf>
    <xf numFmtId="166" fontId="6" fillId="9" borderId="79" xfId="0" applyNumberFormat="1" applyFont="1" applyFill="1" applyBorder="1" applyAlignment="1">
      <alignment horizontal="center" vertical="top"/>
    </xf>
    <xf numFmtId="166" fontId="4" fillId="6" borderId="29" xfId="0" applyNumberFormat="1" applyFont="1" applyFill="1" applyBorder="1" applyAlignment="1">
      <alignment horizontal="center" vertical="top"/>
    </xf>
    <xf numFmtId="166" fontId="6" fillId="3" borderId="69" xfId="0" applyNumberFormat="1" applyFont="1" applyFill="1" applyBorder="1" applyAlignment="1">
      <alignment horizontal="center" vertical="top"/>
    </xf>
    <xf numFmtId="0" fontId="4" fillId="6" borderId="33" xfId="0" applyFont="1" applyFill="1" applyBorder="1" applyAlignment="1">
      <alignment vertical="top" wrapText="1"/>
    </xf>
    <xf numFmtId="0" fontId="4" fillId="6" borderId="51" xfId="0" applyFont="1" applyFill="1" applyBorder="1" applyAlignment="1">
      <alignment horizontal="center" vertical="top"/>
    </xf>
    <xf numFmtId="0" fontId="4" fillId="6" borderId="45" xfId="0" applyFont="1" applyFill="1" applyBorder="1" applyAlignment="1">
      <alignment vertical="top" wrapText="1"/>
    </xf>
    <xf numFmtId="165" fontId="4" fillId="6" borderId="17" xfId="0" applyNumberFormat="1" applyFont="1" applyFill="1" applyBorder="1" applyAlignment="1">
      <alignment horizontal="center" vertical="center" textRotation="90"/>
    </xf>
    <xf numFmtId="3" fontId="4" fillId="6" borderId="93" xfId="0" applyNumberFormat="1" applyFont="1" applyFill="1" applyBorder="1" applyAlignment="1">
      <alignment horizontal="center" vertical="top"/>
    </xf>
    <xf numFmtId="0" fontId="4" fillId="6" borderId="91" xfId="0" applyFont="1" applyFill="1" applyBorder="1" applyAlignment="1">
      <alignment horizontal="center" vertical="top"/>
    </xf>
    <xf numFmtId="0" fontId="4" fillId="0" borderId="82" xfId="0" applyFont="1" applyBorder="1" applyAlignment="1">
      <alignment horizontal="center" vertical="top"/>
    </xf>
    <xf numFmtId="0" fontId="4" fillId="6" borderId="93" xfId="0" applyFont="1" applyFill="1" applyBorder="1" applyAlignment="1">
      <alignment horizontal="center" vertical="top"/>
    </xf>
    <xf numFmtId="0" fontId="4" fillId="6" borderId="44" xfId="0" applyFont="1" applyFill="1" applyBorder="1" applyAlignment="1">
      <alignment horizontal="left" vertical="top" wrapText="1"/>
    </xf>
    <xf numFmtId="0" fontId="4" fillId="0" borderId="83" xfId="0" applyFont="1" applyBorder="1" applyAlignment="1">
      <alignment horizontal="center" vertical="top"/>
    </xf>
    <xf numFmtId="0" fontId="4" fillId="6" borderId="42" xfId="0" applyFont="1" applyFill="1" applyBorder="1" applyAlignment="1">
      <alignment horizontal="left" vertical="top" wrapText="1"/>
    </xf>
    <xf numFmtId="0" fontId="4" fillId="6" borderId="80" xfId="0" applyFont="1" applyFill="1" applyBorder="1" applyAlignment="1">
      <alignment horizontal="center" vertical="top"/>
    </xf>
    <xf numFmtId="166" fontId="5" fillId="6" borderId="46" xfId="0" applyNumberFormat="1" applyFont="1" applyFill="1" applyBorder="1" applyAlignment="1">
      <alignment horizontal="center" vertical="top"/>
    </xf>
    <xf numFmtId="166" fontId="5" fillId="6" borderId="40" xfId="0" applyNumberFormat="1" applyFont="1" applyFill="1" applyBorder="1" applyAlignment="1">
      <alignment horizontal="center" vertical="top"/>
    </xf>
    <xf numFmtId="166" fontId="5" fillId="6" borderId="14" xfId="0" applyNumberFormat="1" applyFont="1" applyFill="1" applyBorder="1" applyAlignment="1">
      <alignment horizontal="center" vertical="top"/>
    </xf>
    <xf numFmtId="166" fontId="5" fillId="6" borderId="0" xfId="0" applyNumberFormat="1" applyFont="1" applyFill="1" applyBorder="1" applyAlignment="1">
      <alignment horizontal="center" vertical="top"/>
    </xf>
    <xf numFmtId="166" fontId="5" fillId="6" borderId="37" xfId="0" applyNumberFormat="1" applyFont="1" applyFill="1" applyBorder="1" applyAlignment="1">
      <alignment horizontal="center" vertical="top"/>
    </xf>
    <xf numFmtId="0" fontId="4" fillId="0" borderId="85" xfId="0" applyFont="1" applyFill="1" applyBorder="1" applyAlignment="1">
      <alignment horizontal="center" vertical="top"/>
    </xf>
    <xf numFmtId="3" fontId="4" fillId="6" borderId="40" xfId="0" applyNumberFormat="1" applyFont="1" applyFill="1" applyBorder="1" applyAlignment="1">
      <alignment horizontal="center" vertical="top"/>
    </xf>
    <xf numFmtId="0" fontId="4" fillId="6" borderId="17" xfId="0" applyNumberFormat="1" applyFont="1" applyFill="1" applyBorder="1" applyAlignment="1">
      <alignment horizontal="center" vertical="top"/>
    </xf>
    <xf numFmtId="3" fontId="7" fillId="6" borderId="12" xfId="0" applyNumberFormat="1" applyFont="1" applyFill="1" applyBorder="1" applyAlignment="1">
      <alignment horizontal="center" vertical="center" textRotation="90"/>
    </xf>
    <xf numFmtId="0" fontId="9" fillId="6" borderId="1" xfId="0" applyFont="1" applyFill="1" applyBorder="1" applyAlignment="1">
      <alignment vertical="top"/>
    </xf>
    <xf numFmtId="3" fontId="4" fillId="6" borderId="31" xfId="0" applyNumberFormat="1" applyFont="1" applyFill="1" applyBorder="1" applyAlignment="1">
      <alignment vertical="top" wrapText="1"/>
    </xf>
    <xf numFmtId="49" fontId="6" fillId="6" borderId="11" xfId="0" applyNumberFormat="1" applyFont="1" applyFill="1" applyBorder="1" applyAlignment="1">
      <alignment vertical="top"/>
    </xf>
    <xf numFmtId="3" fontId="6" fillId="6" borderId="11" xfId="0" applyNumberFormat="1" applyFont="1" applyFill="1" applyBorder="1" applyAlignment="1">
      <alignment vertical="top"/>
    </xf>
    <xf numFmtId="3" fontId="6" fillId="9" borderId="25" xfId="0" applyNumberFormat="1" applyFont="1" applyFill="1" applyBorder="1" applyAlignment="1">
      <alignment horizontal="right" vertical="top" wrapText="1"/>
    </xf>
    <xf numFmtId="3" fontId="6" fillId="6" borderId="59" xfId="0" applyNumberFormat="1" applyFont="1" applyFill="1" applyBorder="1" applyAlignment="1">
      <alignment horizontal="center" vertical="top"/>
    </xf>
    <xf numFmtId="3" fontId="6" fillId="9" borderId="58" xfId="0" applyNumberFormat="1" applyFont="1" applyFill="1" applyBorder="1" applyAlignment="1">
      <alignment horizontal="center" vertical="top" wrapText="1"/>
    </xf>
    <xf numFmtId="166" fontId="4" fillId="0" borderId="14" xfId="0" applyNumberFormat="1" applyFont="1" applyBorder="1" applyAlignment="1">
      <alignment horizontal="center" vertical="top"/>
    </xf>
    <xf numFmtId="166" fontId="4" fillId="6" borderId="10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vertical="top"/>
    </xf>
    <xf numFmtId="3" fontId="6" fillId="6" borderId="59" xfId="0" applyNumberFormat="1" applyFont="1" applyFill="1" applyBorder="1" applyAlignment="1">
      <alignment vertical="top"/>
    </xf>
    <xf numFmtId="49" fontId="6" fillId="5" borderId="64" xfId="0" applyNumberFormat="1" applyFont="1" applyFill="1" applyBorder="1" applyAlignment="1">
      <alignment horizontal="center" vertical="top"/>
    </xf>
    <xf numFmtId="166" fontId="5" fillId="6" borderId="77" xfId="0" applyNumberFormat="1" applyFont="1" applyFill="1" applyBorder="1" applyAlignment="1">
      <alignment horizontal="center" vertical="top"/>
    </xf>
    <xf numFmtId="0" fontId="4" fillId="6" borderId="39" xfId="0" applyFont="1" applyFill="1" applyBorder="1" applyAlignment="1">
      <alignment horizontal="center" vertical="top"/>
    </xf>
    <xf numFmtId="3" fontId="6" fillId="6" borderId="71" xfId="0" applyNumberFormat="1" applyFont="1" applyFill="1" applyBorder="1" applyAlignment="1">
      <alignment horizontal="center" vertical="top"/>
    </xf>
    <xf numFmtId="3" fontId="6" fillId="6" borderId="22" xfId="0" applyNumberFormat="1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center" vertical="top"/>
    </xf>
    <xf numFmtId="0" fontId="4" fillId="6" borderId="34" xfId="0" applyFont="1" applyFill="1" applyBorder="1" applyAlignment="1">
      <alignment vertical="top" wrapText="1"/>
    </xf>
    <xf numFmtId="3" fontId="4" fillId="6" borderId="7" xfId="0" applyNumberFormat="1" applyFont="1" applyFill="1" applyBorder="1" applyAlignment="1">
      <alignment horizontal="center" vertical="top"/>
    </xf>
    <xf numFmtId="3" fontId="4" fillId="7" borderId="65" xfId="0" applyNumberFormat="1" applyFont="1" applyFill="1" applyBorder="1" applyAlignment="1">
      <alignment horizontal="center" vertical="top"/>
    </xf>
    <xf numFmtId="166" fontId="19" fillId="6" borderId="13" xfId="0" applyNumberFormat="1" applyFont="1" applyFill="1" applyBorder="1" applyAlignment="1">
      <alignment horizontal="center" vertical="top"/>
    </xf>
    <xf numFmtId="166" fontId="19" fillId="6" borderId="14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vertical="top"/>
    </xf>
    <xf numFmtId="3" fontId="4" fillId="6" borderId="5" xfId="0" applyNumberFormat="1" applyFont="1" applyFill="1" applyBorder="1" applyAlignment="1">
      <alignment horizontal="center" vertical="top"/>
    </xf>
    <xf numFmtId="166" fontId="5" fillId="6" borderId="7" xfId="0" applyNumberFormat="1" applyFont="1" applyFill="1" applyBorder="1" applyAlignment="1">
      <alignment horizontal="center" vertical="top"/>
    </xf>
    <xf numFmtId="3" fontId="4" fillId="6" borderId="34" xfId="0" applyNumberFormat="1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center" vertical="top"/>
    </xf>
    <xf numFmtId="0" fontId="4" fillId="6" borderId="32" xfId="0" applyFont="1" applyFill="1" applyBorder="1" applyAlignment="1">
      <alignment horizontal="center" vertical="top"/>
    </xf>
    <xf numFmtId="166" fontId="5" fillId="6" borderId="3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 wrapText="1"/>
    </xf>
    <xf numFmtId="166" fontId="6" fillId="9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6" borderId="40" xfId="0" applyFont="1" applyFill="1" applyBorder="1" applyAlignment="1">
      <alignment horizontal="center" vertical="top"/>
    </xf>
    <xf numFmtId="0" fontId="4" fillId="6" borderId="89" xfId="0" applyFont="1" applyFill="1" applyBorder="1" applyAlignment="1">
      <alignment horizontal="center" vertical="top"/>
    </xf>
    <xf numFmtId="0" fontId="4" fillId="6" borderId="17" xfId="0" applyFont="1" applyFill="1" applyBorder="1" applyAlignment="1">
      <alignment horizontal="center" vertical="top"/>
    </xf>
    <xf numFmtId="3" fontId="4" fillId="6" borderId="88" xfId="0" applyNumberFormat="1" applyFont="1" applyFill="1" applyBorder="1" applyAlignment="1">
      <alignment horizontal="center" vertical="top"/>
    </xf>
    <xf numFmtId="0" fontId="4" fillId="10" borderId="13" xfId="0" applyFont="1" applyFill="1" applyBorder="1" applyAlignment="1">
      <alignment horizontal="center" vertical="top"/>
    </xf>
    <xf numFmtId="3" fontId="4" fillId="6" borderId="70" xfId="0" applyNumberFormat="1" applyFont="1" applyFill="1" applyBorder="1" applyAlignment="1">
      <alignment horizontal="center" vertical="top"/>
    </xf>
    <xf numFmtId="3" fontId="4" fillId="6" borderId="95" xfId="0" applyNumberFormat="1" applyFont="1" applyFill="1" applyBorder="1" applyAlignment="1">
      <alignment horizontal="center" vertical="top"/>
    </xf>
    <xf numFmtId="3" fontId="4" fillId="6" borderId="62" xfId="0" applyNumberFormat="1" applyFont="1" applyFill="1" applyBorder="1" applyAlignment="1">
      <alignment vertical="top" wrapText="1"/>
    </xf>
    <xf numFmtId="3" fontId="6" fillId="5" borderId="62" xfId="0" applyNumberFormat="1" applyFont="1" applyFill="1" applyBorder="1" applyAlignment="1">
      <alignment horizontal="center" vertical="top"/>
    </xf>
    <xf numFmtId="3" fontId="6" fillId="5" borderId="54" xfId="0" applyNumberFormat="1" applyFont="1" applyFill="1" applyBorder="1" applyAlignment="1">
      <alignment horizontal="center" vertical="top"/>
    </xf>
    <xf numFmtId="0" fontId="4" fillId="6" borderId="38" xfId="0" applyNumberFormat="1" applyFont="1" applyFill="1" applyBorder="1" applyAlignment="1">
      <alignment horizontal="center" vertical="top"/>
    </xf>
    <xf numFmtId="0" fontId="4" fillId="6" borderId="52" xfId="0" applyNumberFormat="1" applyFont="1" applyFill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3" fontId="5" fillId="6" borderId="12" xfId="0" applyNumberFormat="1" applyFont="1" applyFill="1" applyBorder="1" applyAlignment="1">
      <alignment horizontal="center" vertical="top"/>
    </xf>
    <xf numFmtId="3" fontId="5" fillId="6" borderId="32" xfId="0" applyNumberFormat="1" applyFont="1" applyFill="1" applyBorder="1" applyAlignment="1">
      <alignment horizontal="center" vertical="top"/>
    </xf>
    <xf numFmtId="3" fontId="5" fillId="0" borderId="38" xfId="0" applyNumberFormat="1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top"/>
    </xf>
    <xf numFmtId="3" fontId="4" fillId="7" borderId="92" xfId="0" applyNumberFormat="1" applyFont="1" applyFill="1" applyBorder="1" applyAlignment="1">
      <alignment vertical="top"/>
    </xf>
    <xf numFmtId="3" fontId="4" fillId="7" borderId="92" xfId="0" applyNumberFormat="1" applyFont="1" applyFill="1" applyBorder="1" applyAlignment="1">
      <alignment horizontal="center" vertical="top"/>
    </xf>
    <xf numFmtId="166" fontId="6" fillId="9" borderId="92" xfId="0" applyNumberFormat="1" applyFont="1" applyFill="1" applyBorder="1" applyAlignment="1">
      <alignment horizontal="center" vertical="top"/>
    </xf>
    <xf numFmtId="0" fontId="4" fillId="6" borderId="83" xfId="0" applyNumberFormat="1" applyFont="1" applyFill="1" applyBorder="1" applyAlignment="1">
      <alignment horizontal="center" vertical="top"/>
    </xf>
    <xf numFmtId="166" fontId="6" fillId="5" borderId="25" xfId="0" applyNumberFormat="1" applyFont="1" applyFill="1" applyBorder="1" applyAlignment="1">
      <alignment horizontal="center" vertical="top"/>
    </xf>
    <xf numFmtId="0" fontId="4" fillId="10" borderId="89" xfId="0" applyFont="1" applyFill="1" applyBorder="1" applyAlignment="1">
      <alignment horizontal="center" vertical="center"/>
    </xf>
    <xf numFmtId="0" fontId="4" fillId="6" borderId="94" xfId="0" applyNumberFormat="1" applyFont="1" applyFill="1" applyBorder="1" applyAlignment="1">
      <alignment horizontal="center" vertical="top"/>
    </xf>
    <xf numFmtId="0" fontId="4" fillId="6" borderId="37" xfId="0" applyFont="1" applyFill="1" applyBorder="1" applyAlignment="1">
      <alignment horizontal="center" vertical="top"/>
    </xf>
    <xf numFmtId="3" fontId="4" fillId="6" borderId="42" xfId="0" applyNumberFormat="1" applyFont="1" applyFill="1" applyBorder="1" applyAlignment="1">
      <alignment horizontal="left" vertical="top" wrapText="1"/>
    </xf>
    <xf numFmtId="3" fontId="4" fillId="6" borderId="73" xfId="0" applyNumberFormat="1" applyFont="1" applyFill="1" applyBorder="1" applyAlignment="1">
      <alignment vertical="top" wrapText="1"/>
    </xf>
    <xf numFmtId="0" fontId="4" fillId="6" borderId="0" xfId="0" applyFont="1" applyFill="1" applyBorder="1" applyAlignment="1">
      <alignment vertical="center" wrapText="1"/>
    </xf>
    <xf numFmtId="49" fontId="6" fillId="0" borderId="32" xfId="0" applyNumberFormat="1" applyFont="1" applyBorder="1" applyAlignment="1">
      <alignment horizontal="center" vertical="top"/>
    </xf>
    <xf numFmtId="3" fontId="4" fillId="6" borderId="82" xfId="0" applyNumberFormat="1" applyFont="1" applyFill="1" applyBorder="1" applyAlignment="1">
      <alignment horizontal="center" vertical="top"/>
    </xf>
    <xf numFmtId="3" fontId="4" fillId="6" borderId="12" xfId="0" applyNumberFormat="1" applyFont="1" applyFill="1" applyBorder="1" applyAlignment="1">
      <alignment horizontal="center" vertical="top" wrapText="1"/>
    </xf>
    <xf numFmtId="0" fontId="6" fillId="6" borderId="32" xfId="1" applyNumberFormat="1" applyFont="1" applyFill="1" applyBorder="1" applyAlignment="1">
      <alignment horizontal="center" vertical="top"/>
    </xf>
    <xf numFmtId="3" fontId="4" fillId="0" borderId="85" xfId="0" applyNumberFormat="1" applyFont="1" applyBorder="1" applyAlignment="1">
      <alignment horizontal="center" vertical="top"/>
    </xf>
    <xf numFmtId="0" fontId="4" fillId="6" borderId="32" xfId="0" applyNumberFormat="1" applyFont="1" applyFill="1" applyBorder="1" applyAlignment="1">
      <alignment horizontal="center" vertical="top"/>
    </xf>
    <xf numFmtId="3" fontId="4" fillId="6" borderId="45" xfId="0" applyNumberFormat="1" applyFont="1" applyFill="1" applyBorder="1" applyAlignment="1">
      <alignment horizontal="center" vertical="top" wrapText="1"/>
    </xf>
    <xf numFmtId="3" fontId="4" fillId="0" borderId="87" xfId="0" applyNumberFormat="1" applyFont="1" applyFill="1" applyBorder="1" applyAlignment="1">
      <alignment horizontal="center" vertical="top"/>
    </xf>
    <xf numFmtId="3" fontId="4" fillId="0" borderId="51" xfId="0" applyNumberFormat="1" applyFont="1" applyFill="1" applyBorder="1" applyAlignment="1">
      <alignment horizontal="center" vertical="top"/>
    </xf>
    <xf numFmtId="0" fontId="4" fillId="6" borderId="82" xfId="0" applyNumberFormat="1" applyFont="1" applyFill="1" applyBorder="1" applyAlignment="1">
      <alignment horizontal="center" vertical="top"/>
    </xf>
    <xf numFmtId="0" fontId="19" fillId="6" borderId="93" xfId="0" applyNumberFormat="1" applyFont="1" applyFill="1" applyBorder="1" applyAlignment="1">
      <alignment horizontal="center" vertical="top"/>
    </xf>
    <xf numFmtId="0" fontId="19" fillId="6" borderId="94" xfId="0" applyNumberFormat="1" applyFont="1" applyFill="1" applyBorder="1" applyAlignment="1">
      <alignment horizontal="center" vertical="top"/>
    </xf>
    <xf numFmtId="3" fontId="4" fillId="0" borderId="77" xfId="0" applyNumberFormat="1" applyFont="1" applyFill="1" applyBorder="1" applyAlignment="1">
      <alignment horizontal="left" vertical="top" wrapText="1"/>
    </xf>
    <xf numFmtId="3" fontId="4" fillId="6" borderId="52" xfId="0" applyNumberFormat="1" applyFont="1" applyFill="1" applyBorder="1" applyAlignment="1">
      <alignment vertical="top" wrapText="1"/>
    </xf>
    <xf numFmtId="3" fontId="7" fillId="6" borderId="3" xfId="0" applyNumberFormat="1" applyFont="1" applyFill="1" applyBorder="1" applyAlignment="1">
      <alignment horizontal="center" vertical="top" wrapText="1"/>
    </xf>
    <xf numFmtId="3" fontId="5" fillId="6" borderId="12" xfId="0" applyNumberFormat="1" applyFont="1" applyFill="1" applyBorder="1" applyAlignment="1">
      <alignment vertical="top" wrapText="1"/>
    </xf>
    <xf numFmtId="0" fontId="6" fillId="6" borderId="12" xfId="1" applyNumberFormat="1" applyFont="1" applyFill="1" applyBorder="1" applyAlignment="1">
      <alignment horizontal="center" vertical="top"/>
    </xf>
    <xf numFmtId="3" fontId="4" fillId="6" borderId="24" xfId="0" applyNumberFormat="1" applyFont="1" applyFill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3" fontId="4" fillId="0" borderId="21" xfId="0" applyNumberFormat="1" applyFont="1" applyBorder="1" applyAlignment="1">
      <alignment horizontal="center" vertical="top"/>
    </xf>
    <xf numFmtId="0" fontId="0" fillId="0" borderId="21" xfId="0" applyBorder="1" applyAlignment="1">
      <alignment horizontal="left" vertical="top" wrapText="1"/>
    </xf>
    <xf numFmtId="3" fontId="4" fillId="6" borderId="11" xfId="0" applyNumberFormat="1" applyFont="1" applyFill="1" applyBorder="1" applyAlignment="1">
      <alignment horizontal="center" vertical="top" wrapText="1"/>
    </xf>
    <xf numFmtId="0" fontId="16" fillId="6" borderId="0" xfId="0" applyFont="1" applyFill="1"/>
    <xf numFmtId="0" fontId="2" fillId="6" borderId="0" xfId="0" applyFont="1" applyFill="1" applyAlignment="1">
      <alignment horizontal="center" vertical="top" wrapText="1"/>
    </xf>
    <xf numFmtId="3" fontId="6" fillId="6" borderId="62" xfId="0" applyNumberFormat="1" applyFont="1" applyFill="1" applyBorder="1" applyAlignment="1">
      <alignment horizontal="center" vertical="top"/>
    </xf>
    <xf numFmtId="3" fontId="6" fillId="6" borderId="0" xfId="0" applyNumberFormat="1" applyFont="1" applyFill="1" applyBorder="1" applyAlignment="1">
      <alignment vertical="top"/>
    </xf>
    <xf numFmtId="3" fontId="9" fillId="6" borderId="12" xfId="0" applyNumberFormat="1" applyFont="1" applyFill="1" applyBorder="1" applyAlignment="1">
      <alignment horizontal="center" vertical="top" textRotation="90" wrapText="1"/>
    </xf>
    <xf numFmtId="3" fontId="4" fillId="6" borderId="73" xfId="0" applyNumberFormat="1" applyFont="1" applyFill="1" applyBorder="1" applyAlignment="1">
      <alignment horizontal="left" vertical="top" wrapText="1"/>
    </xf>
    <xf numFmtId="49" fontId="5" fillId="0" borderId="87" xfId="0" applyNumberFormat="1" applyFont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horizontal="center" vertical="top" wrapText="1"/>
    </xf>
    <xf numFmtId="3" fontId="6" fillId="6" borderId="27" xfId="0" applyNumberFormat="1" applyFont="1" applyFill="1" applyBorder="1" applyAlignment="1">
      <alignment horizontal="center" vertical="top"/>
    </xf>
    <xf numFmtId="0" fontId="9" fillId="6" borderId="21" xfId="0" applyFont="1" applyFill="1" applyBorder="1" applyAlignment="1">
      <alignment vertical="top"/>
    </xf>
    <xf numFmtId="0" fontId="4" fillId="10" borderId="32" xfId="0" applyFont="1" applyFill="1" applyBorder="1" applyAlignment="1">
      <alignment horizontal="center" vertical="center"/>
    </xf>
    <xf numFmtId="3" fontId="6" fillId="6" borderId="12" xfId="0" applyNumberFormat="1" applyFont="1" applyFill="1" applyBorder="1" applyAlignment="1">
      <alignment horizontal="center" vertical="top" wrapText="1"/>
    </xf>
    <xf numFmtId="3" fontId="4" fillId="6" borderId="3" xfId="0" applyNumberFormat="1" applyFont="1" applyFill="1" applyBorder="1" applyAlignment="1">
      <alignment horizontal="center" vertical="top"/>
    </xf>
    <xf numFmtId="3" fontId="4" fillId="6" borderId="11" xfId="0" applyNumberFormat="1" applyFont="1" applyFill="1" applyBorder="1" applyAlignment="1">
      <alignment horizontal="center" vertical="top"/>
    </xf>
    <xf numFmtId="3" fontId="4" fillId="6" borderId="21" xfId="0" applyNumberFormat="1" applyFont="1" applyFill="1" applyBorder="1" applyAlignment="1">
      <alignment horizontal="center" vertical="top"/>
    </xf>
    <xf numFmtId="3" fontId="4" fillId="6" borderId="6" xfId="0" applyNumberFormat="1" applyFont="1" applyFill="1" applyBorder="1" applyAlignment="1">
      <alignment horizontal="center" vertical="top"/>
    </xf>
    <xf numFmtId="3" fontId="4" fillId="6" borderId="77" xfId="0" applyNumberFormat="1" applyFont="1" applyFill="1" applyBorder="1" applyAlignment="1">
      <alignment horizontal="center" vertical="top"/>
    </xf>
    <xf numFmtId="49" fontId="5" fillId="6" borderId="51" xfId="0" applyNumberFormat="1" applyFont="1" applyFill="1" applyBorder="1" applyAlignment="1">
      <alignment horizontal="center" vertical="center" textRotation="90" wrapText="1"/>
    </xf>
    <xf numFmtId="0" fontId="4" fillId="6" borderId="59" xfId="0" applyFont="1" applyFill="1" applyBorder="1" applyAlignment="1">
      <alignment horizontal="left" vertical="top" wrapText="1"/>
    </xf>
    <xf numFmtId="3" fontId="10" fillId="6" borderId="39" xfId="0" applyNumberFormat="1" applyFont="1" applyFill="1" applyBorder="1" applyAlignment="1">
      <alignment horizontal="center" vertical="top"/>
    </xf>
    <xf numFmtId="3" fontId="10" fillId="6" borderId="40" xfId="0" applyNumberFormat="1" applyFont="1" applyFill="1" applyBorder="1" applyAlignment="1">
      <alignment horizontal="center" vertical="top"/>
    </xf>
    <xf numFmtId="3" fontId="10" fillId="6" borderId="17" xfId="0" applyNumberFormat="1" applyFont="1" applyFill="1" applyBorder="1" applyAlignment="1">
      <alignment horizontal="center" vertical="top"/>
    </xf>
    <xf numFmtId="3" fontId="7" fillId="6" borderId="29" xfId="0" applyNumberFormat="1" applyFont="1" applyFill="1" applyBorder="1" applyAlignment="1">
      <alignment horizontal="center" vertical="center" textRotation="90"/>
    </xf>
    <xf numFmtId="3" fontId="6" fillId="6" borderId="4" xfId="0" applyNumberFormat="1" applyFont="1" applyFill="1" applyBorder="1" applyAlignment="1">
      <alignment horizontal="center" vertical="top"/>
    </xf>
    <xf numFmtId="3" fontId="7" fillId="6" borderId="0" xfId="0" applyNumberFormat="1" applyFont="1" applyFill="1" applyBorder="1" applyAlignment="1">
      <alignment horizontal="center" vertical="center" textRotation="90"/>
    </xf>
    <xf numFmtId="3" fontId="4" fillId="6" borderId="2" xfId="0" applyNumberFormat="1" applyFont="1" applyFill="1" applyBorder="1" applyAlignment="1">
      <alignment vertical="top" wrapText="1"/>
    </xf>
    <xf numFmtId="49" fontId="4" fillId="6" borderId="17" xfId="0" applyNumberFormat="1" applyFont="1" applyFill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6" borderId="59" xfId="0" applyNumberFormat="1" applyFont="1" applyFill="1" applyBorder="1" applyAlignment="1">
      <alignment vertical="top" wrapText="1"/>
    </xf>
    <xf numFmtId="49" fontId="5" fillId="0" borderId="84" xfId="0" applyNumberFormat="1" applyFont="1" applyBorder="1" applyAlignment="1">
      <alignment horizontal="center" vertical="top" wrapText="1"/>
    </xf>
    <xf numFmtId="166" fontId="4" fillId="0" borderId="13" xfId="0" applyNumberFormat="1" applyFont="1" applyBorder="1" applyAlignment="1">
      <alignment horizontal="center" vertical="top"/>
    </xf>
    <xf numFmtId="3" fontId="10" fillId="0" borderId="32" xfId="0" applyNumberFormat="1" applyFont="1" applyFill="1" applyBorder="1" applyAlignment="1">
      <alignment horizontal="center" vertical="top"/>
    </xf>
    <xf numFmtId="166" fontId="6" fillId="4" borderId="69" xfId="0" applyNumberFormat="1" applyFont="1" applyFill="1" applyBorder="1" applyAlignment="1">
      <alignment horizontal="center" vertical="top"/>
    </xf>
    <xf numFmtId="3" fontId="6" fillId="9" borderId="61" xfId="0" applyNumberFormat="1" applyFont="1" applyFill="1" applyBorder="1" applyAlignment="1">
      <alignment horizontal="right" vertical="top" wrapText="1"/>
    </xf>
    <xf numFmtId="166" fontId="6" fillId="4" borderId="65" xfId="0" applyNumberFormat="1" applyFont="1" applyFill="1" applyBorder="1" applyAlignment="1">
      <alignment horizontal="center" vertical="top"/>
    </xf>
    <xf numFmtId="3" fontId="4" fillId="6" borderId="20" xfId="0" applyNumberFormat="1" applyFont="1" applyFill="1" applyBorder="1" applyAlignment="1">
      <alignment vertical="top" wrapText="1"/>
    </xf>
    <xf numFmtId="3" fontId="5" fillId="6" borderId="52" xfId="0" applyNumberFormat="1" applyFont="1" applyFill="1" applyBorder="1" applyAlignment="1">
      <alignment horizontal="center" vertical="center" textRotation="90" wrapText="1"/>
    </xf>
    <xf numFmtId="3" fontId="4" fillId="6" borderId="10" xfId="0" applyNumberFormat="1" applyFont="1" applyFill="1" applyBorder="1" applyAlignment="1">
      <alignment vertical="top"/>
    </xf>
    <xf numFmtId="3" fontId="5" fillId="6" borderId="4" xfId="0" applyNumberFormat="1" applyFont="1" applyFill="1" applyBorder="1" applyAlignment="1">
      <alignment horizontal="center" vertical="center" textRotation="90" wrapText="1"/>
    </xf>
    <xf numFmtId="3" fontId="4" fillId="6" borderId="34" xfId="0" applyNumberFormat="1" applyFont="1" applyFill="1" applyBorder="1" applyAlignment="1">
      <alignment vertical="top"/>
    </xf>
    <xf numFmtId="3" fontId="6" fillId="9" borderId="61" xfId="0" applyNumberFormat="1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top"/>
    </xf>
    <xf numFmtId="3" fontId="5" fillId="6" borderId="11" xfId="0" applyNumberFormat="1" applyFont="1" applyFill="1" applyBorder="1" applyAlignment="1">
      <alignment horizontal="center" vertical="top" wrapText="1"/>
    </xf>
    <xf numFmtId="49" fontId="5" fillId="6" borderId="11" xfId="0" applyNumberFormat="1" applyFont="1" applyFill="1" applyBorder="1" applyAlignment="1">
      <alignment horizontal="center" vertical="center" textRotation="90" wrapText="1"/>
    </xf>
    <xf numFmtId="49" fontId="4" fillId="6" borderId="87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49" fontId="4" fillId="6" borderId="88" xfId="0" applyNumberFormat="1" applyFont="1" applyFill="1" applyBorder="1" applyAlignment="1">
      <alignment horizontal="center" vertical="top"/>
    </xf>
    <xf numFmtId="166" fontId="5" fillId="6" borderId="10" xfId="0" applyNumberFormat="1" applyFont="1" applyFill="1" applyBorder="1" applyAlignment="1">
      <alignment horizontal="center" vertical="top"/>
    </xf>
    <xf numFmtId="0" fontId="4" fillId="6" borderId="15" xfId="0" applyFont="1" applyFill="1" applyBorder="1" applyAlignment="1">
      <alignment horizontal="left" vertical="top" wrapText="1"/>
    </xf>
    <xf numFmtId="3" fontId="22" fillId="6" borderId="34" xfId="0" applyNumberFormat="1" applyFont="1" applyFill="1" applyBorder="1" applyAlignment="1">
      <alignment vertical="top" wrapText="1"/>
    </xf>
    <xf numFmtId="3" fontId="4" fillId="0" borderId="84" xfId="0" applyNumberFormat="1" applyFont="1" applyBorder="1" applyAlignment="1">
      <alignment horizontal="center" vertical="top"/>
    </xf>
    <xf numFmtId="3" fontId="27" fillId="6" borderId="12" xfId="1" applyNumberFormat="1" applyFont="1" applyFill="1" applyBorder="1" applyAlignment="1">
      <alignment horizontal="center" vertical="top"/>
    </xf>
    <xf numFmtId="3" fontId="22" fillId="6" borderId="10" xfId="0" applyNumberFormat="1" applyFont="1" applyFill="1" applyBorder="1" applyAlignment="1">
      <alignment horizontal="left" vertical="top" wrapText="1"/>
    </xf>
    <xf numFmtId="3" fontId="26" fillId="6" borderId="12" xfId="0" applyNumberFormat="1" applyFont="1" applyFill="1" applyBorder="1" applyAlignment="1">
      <alignment horizontal="center" vertical="top"/>
    </xf>
    <xf numFmtId="0" fontId="4" fillId="6" borderId="84" xfId="0" applyNumberFormat="1" applyFont="1" applyFill="1" applyBorder="1" applyAlignment="1">
      <alignment horizontal="center" vertical="top"/>
    </xf>
    <xf numFmtId="0" fontId="19" fillId="6" borderId="88" xfId="0" applyNumberFormat="1" applyFont="1" applyFill="1" applyBorder="1" applyAlignment="1">
      <alignment horizontal="center" vertical="top"/>
    </xf>
    <xf numFmtId="0" fontId="24" fillId="6" borderId="80" xfId="0" applyFont="1" applyFill="1" applyBorder="1" applyAlignment="1">
      <alignment horizontal="center" vertical="top"/>
    </xf>
    <xf numFmtId="0" fontId="24" fillId="6" borderId="91" xfId="0" applyFont="1" applyFill="1" applyBorder="1" applyAlignment="1">
      <alignment horizontal="center" vertical="top"/>
    </xf>
    <xf numFmtId="3" fontId="4" fillId="0" borderId="35" xfId="0" applyNumberFormat="1" applyFont="1" applyFill="1" applyBorder="1" applyAlignment="1">
      <alignment horizontal="center" vertical="top"/>
    </xf>
    <xf numFmtId="3" fontId="4" fillId="0" borderId="89" xfId="0" applyNumberFormat="1" applyFont="1" applyFill="1" applyBorder="1" applyAlignment="1">
      <alignment horizontal="center" vertical="top"/>
    </xf>
    <xf numFmtId="166" fontId="13" fillId="6" borderId="37" xfId="0" applyNumberFormat="1" applyFont="1" applyFill="1" applyBorder="1" applyAlignment="1">
      <alignment horizontal="center" vertical="top"/>
    </xf>
    <xf numFmtId="166" fontId="13" fillId="6" borderId="36" xfId="0" applyNumberFormat="1" applyFont="1" applyFill="1" applyBorder="1" applyAlignment="1">
      <alignment horizontal="center" vertical="top"/>
    </xf>
    <xf numFmtId="166" fontId="23" fillId="6" borderId="14" xfId="0" applyNumberFormat="1" applyFont="1" applyFill="1" applyBorder="1" applyAlignment="1">
      <alignment horizontal="center" vertical="top"/>
    </xf>
    <xf numFmtId="166" fontId="23" fillId="6" borderId="0" xfId="0" applyNumberFormat="1" applyFont="1" applyFill="1" applyBorder="1" applyAlignment="1">
      <alignment horizontal="center" vertical="top"/>
    </xf>
    <xf numFmtId="0" fontId="4" fillId="6" borderId="41" xfId="0" applyFont="1" applyFill="1" applyBorder="1" applyAlignment="1">
      <alignment vertical="top" wrapText="1"/>
    </xf>
    <xf numFmtId="49" fontId="4" fillId="6" borderId="89" xfId="0" applyNumberFormat="1" applyFont="1" applyFill="1" applyBorder="1" applyAlignment="1">
      <alignment horizontal="center" vertical="top"/>
    </xf>
    <xf numFmtId="0" fontId="10" fillId="6" borderId="15" xfId="0" applyFont="1" applyFill="1" applyBorder="1" applyAlignment="1">
      <alignment horizontal="left" vertical="top" wrapText="1"/>
    </xf>
    <xf numFmtId="0" fontId="4" fillId="6" borderId="33" xfId="0" applyFont="1" applyFill="1" applyBorder="1" applyAlignment="1">
      <alignment horizontal="left" vertical="top" wrapText="1"/>
    </xf>
    <xf numFmtId="0" fontId="9" fillId="6" borderId="39" xfId="0" applyFont="1" applyFill="1" applyBorder="1" applyAlignment="1">
      <alignment horizontal="center" vertical="top"/>
    </xf>
    <xf numFmtId="0" fontId="9" fillId="6" borderId="40" xfId="0" applyFont="1" applyFill="1" applyBorder="1" applyAlignment="1">
      <alignment horizontal="center" vertical="top"/>
    </xf>
    <xf numFmtId="0" fontId="12" fillId="6" borderId="17" xfId="0" applyFont="1" applyFill="1" applyBorder="1" applyAlignment="1">
      <alignment horizontal="center" vertical="top"/>
    </xf>
    <xf numFmtId="0" fontId="9" fillId="6" borderId="51" xfId="0" applyFont="1" applyFill="1" applyBorder="1" applyAlignment="1">
      <alignment horizontal="center" vertical="top"/>
    </xf>
    <xf numFmtId="0" fontId="9" fillId="6" borderId="53" xfId="0" applyFont="1" applyFill="1" applyBorder="1" applyAlignment="1">
      <alignment horizontal="center" vertical="top"/>
    </xf>
    <xf numFmtId="0" fontId="12" fillId="6" borderId="89" xfId="0" applyFont="1" applyFill="1" applyBorder="1" applyAlignment="1">
      <alignment horizontal="center" vertical="top"/>
    </xf>
    <xf numFmtId="166" fontId="20" fillId="6" borderId="60" xfId="0" applyNumberFormat="1" applyFont="1" applyFill="1" applyBorder="1" applyAlignment="1">
      <alignment horizontal="center" vertical="top"/>
    </xf>
    <xf numFmtId="3" fontId="4" fillId="6" borderId="10" xfId="0" applyNumberFormat="1" applyFont="1" applyFill="1" applyBorder="1" applyAlignment="1">
      <alignment vertical="top" wrapText="1"/>
    </xf>
    <xf numFmtId="3" fontId="6" fillId="9" borderId="23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center" vertical="top"/>
    </xf>
    <xf numFmtId="49" fontId="6" fillId="5" borderId="3" xfId="0" applyNumberFormat="1" applyFont="1" applyFill="1" applyBorder="1" applyAlignment="1">
      <alignment horizontal="center" vertical="top"/>
    </xf>
    <xf numFmtId="49" fontId="6" fillId="5" borderId="11" xfId="0" applyNumberFormat="1" applyFont="1" applyFill="1" applyBorder="1" applyAlignment="1">
      <alignment horizontal="center" vertical="top"/>
    </xf>
    <xf numFmtId="49" fontId="6" fillId="5" borderId="21" xfId="0" applyNumberFormat="1" applyFont="1" applyFill="1" applyBorder="1" applyAlignment="1">
      <alignment horizontal="center" vertical="top"/>
    </xf>
    <xf numFmtId="49" fontId="6" fillId="6" borderId="4" xfId="0" applyNumberFormat="1" applyFont="1" applyFill="1" applyBorder="1" applyAlignment="1">
      <alignment horizontal="center" vertical="top"/>
    </xf>
    <xf numFmtId="49" fontId="6" fillId="6" borderId="12" xfId="0" applyNumberFormat="1" applyFont="1" applyFill="1" applyBorder="1" applyAlignment="1">
      <alignment horizontal="center" vertical="top"/>
    </xf>
    <xf numFmtId="0" fontId="4" fillId="6" borderId="51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3" fontId="4" fillId="6" borderId="39" xfId="0" applyNumberFormat="1" applyFont="1" applyFill="1" applyBorder="1" applyAlignment="1">
      <alignment vertical="top" wrapText="1"/>
    </xf>
    <xf numFmtId="3" fontId="4" fillId="6" borderId="11" xfId="0" applyNumberFormat="1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4" fillId="6" borderId="39" xfId="0" applyFont="1" applyFill="1" applyBorder="1" applyAlignment="1">
      <alignment horizontal="left" vertical="top" wrapText="1"/>
    </xf>
    <xf numFmtId="0" fontId="4" fillId="6" borderId="39" xfId="0" applyFont="1" applyFill="1" applyBorder="1" applyAlignment="1">
      <alignment vertical="top" wrapText="1"/>
    </xf>
    <xf numFmtId="0" fontId="4" fillId="6" borderId="51" xfId="0" applyFont="1" applyFill="1" applyBorder="1" applyAlignment="1">
      <alignment vertical="top" wrapText="1"/>
    </xf>
    <xf numFmtId="3" fontId="6" fillId="4" borderId="10" xfId="0" applyNumberFormat="1" applyFont="1" applyFill="1" applyBorder="1" applyAlignment="1">
      <alignment horizontal="center" vertical="top"/>
    </xf>
    <xf numFmtId="3" fontId="6" fillId="5" borderId="11" xfId="0" applyNumberFormat="1" applyFont="1" applyFill="1" applyBorder="1" applyAlignment="1">
      <alignment horizontal="center" vertical="top"/>
    </xf>
    <xf numFmtId="49" fontId="6" fillId="6" borderId="32" xfId="0" applyNumberFormat="1" applyFont="1" applyFill="1" applyBorder="1" applyAlignment="1">
      <alignment horizontal="center" vertical="top"/>
    </xf>
    <xf numFmtId="3" fontId="4" fillId="6" borderId="15" xfId="0" applyNumberFormat="1" applyFont="1" applyFill="1" applyBorder="1" applyAlignment="1">
      <alignment vertical="top" wrapText="1"/>
    </xf>
    <xf numFmtId="3" fontId="4" fillId="6" borderId="2" xfId="0" applyNumberFormat="1" applyFont="1" applyFill="1" applyBorder="1" applyAlignment="1">
      <alignment horizontal="left" vertical="top" wrapText="1"/>
    </xf>
    <xf numFmtId="0" fontId="16" fillId="6" borderId="11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center" vertical="top"/>
    </xf>
    <xf numFmtId="3" fontId="6" fillId="4" borderId="20" xfId="0" applyNumberFormat="1" applyFont="1" applyFill="1" applyBorder="1" applyAlignment="1">
      <alignment horizontal="center" vertical="top"/>
    </xf>
    <xf numFmtId="3" fontId="6" fillId="5" borderId="21" xfId="0" applyNumberFormat="1" applyFont="1" applyFill="1" applyBorder="1" applyAlignment="1">
      <alignment horizontal="center" vertical="top"/>
    </xf>
    <xf numFmtId="3" fontId="6" fillId="6" borderId="11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center" vertical="top"/>
    </xf>
    <xf numFmtId="3" fontId="4" fillId="6" borderId="4" xfId="0" applyNumberFormat="1" applyFont="1" applyFill="1" applyBorder="1" applyAlignment="1">
      <alignment horizontal="center" vertical="top"/>
    </xf>
    <xf numFmtId="3" fontId="4" fillId="6" borderId="12" xfId="0" applyNumberFormat="1" applyFont="1" applyFill="1" applyBorder="1" applyAlignment="1">
      <alignment horizontal="center" vertical="top"/>
    </xf>
    <xf numFmtId="3" fontId="4" fillId="6" borderId="22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center" vertical="top" wrapText="1"/>
    </xf>
    <xf numFmtId="3" fontId="4" fillId="6" borderId="10" xfId="0" applyNumberFormat="1" applyFont="1" applyFill="1" applyBorder="1" applyAlignment="1">
      <alignment horizontal="left" vertical="top" wrapText="1"/>
    </xf>
    <xf numFmtId="3" fontId="4" fillId="6" borderId="34" xfId="0" applyNumberFormat="1" applyFont="1" applyFill="1" applyBorder="1" applyAlignment="1">
      <alignment horizontal="left" vertical="top" wrapText="1"/>
    </xf>
    <xf numFmtId="0" fontId="4" fillId="6" borderId="74" xfId="0" applyFont="1" applyFill="1" applyBorder="1" applyAlignment="1">
      <alignment horizontal="left" vertical="top" wrapText="1"/>
    </xf>
    <xf numFmtId="3" fontId="4" fillId="6" borderId="15" xfId="0" applyNumberFormat="1" applyFont="1" applyFill="1" applyBorder="1" applyAlignment="1">
      <alignment horizontal="left" vertical="top" wrapText="1"/>
    </xf>
    <xf numFmtId="3" fontId="4" fillId="6" borderId="21" xfId="0" applyNumberFormat="1" applyFont="1" applyFill="1" applyBorder="1" applyAlignment="1">
      <alignment horizontal="left" vertical="top" wrapText="1"/>
    </xf>
    <xf numFmtId="3" fontId="10" fillId="6" borderId="39" xfId="0" applyNumberFormat="1" applyFont="1" applyFill="1" applyBorder="1" applyAlignment="1">
      <alignment horizontal="left" vertical="top" wrapText="1"/>
    </xf>
    <xf numFmtId="3" fontId="4" fillId="6" borderId="11" xfId="0" applyNumberFormat="1" applyFont="1" applyFill="1" applyBorder="1" applyAlignment="1">
      <alignment horizontal="left" vertical="top" wrapText="1"/>
    </xf>
    <xf numFmtId="3" fontId="4" fillId="6" borderId="29" xfId="0" applyNumberFormat="1" applyFont="1" applyFill="1" applyBorder="1" applyAlignment="1">
      <alignment horizontal="center" vertical="top"/>
    </xf>
    <xf numFmtId="3" fontId="4" fillId="6" borderId="0" xfId="0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horizontal="center" vertical="top"/>
    </xf>
    <xf numFmtId="3" fontId="6" fillId="5" borderId="22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center" vertical="top"/>
    </xf>
    <xf numFmtId="3" fontId="6" fillId="5" borderId="12" xfId="0" applyNumberFormat="1" applyFont="1" applyFill="1" applyBorder="1" applyAlignment="1">
      <alignment horizontal="center" vertical="top"/>
    </xf>
    <xf numFmtId="3" fontId="6" fillId="0" borderId="12" xfId="0" applyNumberFormat="1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 wrapText="1"/>
    </xf>
    <xf numFmtId="0" fontId="16" fillId="6" borderId="11" xfId="0" applyFont="1" applyFill="1" applyBorder="1" applyAlignment="1">
      <alignment horizontal="left" vertical="top" wrapText="1"/>
    </xf>
    <xf numFmtId="3" fontId="4" fillId="6" borderId="20" xfId="0" applyNumberFormat="1" applyFont="1" applyFill="1" applyBorder="1" applyAlignment="1">
      <alignment horizontal="left" vertical="top" wrapText="1"/>
    </xf>
    <xf numFmtId="3" fontId="4" fillId="0" borderId="29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3" fontId="4" fillId="0" borderId="56" xfId="0" applyNumberFormat="1" applyFont="1" applyBorder="1" applyAlignment="1">
      <alignment horizontal="center" vertical="top"/>
    </xf>
    <xf numFmtId="3" fontId="4" fillId="0" borderId="27" xfId="0" applyNumberFormat="1" applyFont="1" applyBorder="1" applyAlignment="1">
      <alignment horizontal="center" vertical="top"/>
    </xf>
    <xf numFmtId="3" fontId="4" fillId="6" borderId="56" xfId="0" applyNumberFormat="1" applyFont="1" applyFill="1" applyBorder="1" applyAlignment="1">
      <alignment horizontal="center" vertical="top"/>
    </xf>
    <xf numFmtId="3" fontId="4" fillId="6" borderId="32" xfId="0" applyNumberFormat="1" applyFont="1" applyFill="1" applyBorder="1" applyAlignment="1">
      <alignment horizontal="center" vertical="top"/>
    </xf>
    <xf numFmtId="3" fontId="4" fillId="6" borderId="27" xfId="0" applyNumberFormat="1" applyFont="1" applyFill="1" applyBorder="1" applyAlignment="1">
      <alignment horizontal="center" vertical="top"/>
    </xf>
    <xf numFmtId="3" fontId="6" fillId="6" borderId="38" xfId="0" applyNumberFormat="1" applyFont="1" applyFill="1" applyBorder="1" applyAlignment="1">
      <alignment horizontal="center" vertical="top"/>
    </xf>
    <xf numFmtId="3" fontId="6" fillId="6" borderId="12" xfId="0" applyNumberFormat="1" applyFont="1" applyFill="1" applyBorder="1" applyAlignment="1">
      <alignment horizontal="center" vertical="top"/>
    </xf>
    <xf numFmtId="3" fontId="6" fillId="6" borderId="52" xfId="0" applyNumberFormat="1" applyFont="1" applyFill="1" applyBorder="1" applyAlignment="1">
      <alignment horizontal="center" vertical="top"/>
    </xf>
    <xf numFmtId="3" fontId="4" fillId="6" borderId="0" xfId="0" applyNumberFormat="1" applyFont="1" applyFill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3" fontId="6" fillId="6" borderId="3" xfId="0" applyNumberFormat="1" applyFont="1" applyFill="1" applyBorder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0" fontId="4" fillId="6" borderId="34" xfId="0" applyFont="1" applyFill="1" applyBorder="1" applyAlignment="1">
      <alignment horizontal="left" vertical="top" wrapText="1"/>
    </xf>
    <xf numFmtId="3" fontId="4" fillId="6" borderId="47" xfId="0" applyNumberFormat="1" applyFont="1" applyFill="1" applyBorder="1" applyAlignment="1">
      <alignment vertical="top" wrapText="1"/>
    </xf>
    <xf numFmtId="3" fontId="6" fillId="6" borderId="3" xfId="0" applyNumberFormat="1" applyFont="1" applyFill="1" applyBorder="1" applyAlignment="1">
      <alignment vertical="top" wrapText="1"/>
    </xf>
    <xf numFmtId="3" fontId="6" fillId="6" borderId="11" xfId="0" applyNumberFormat="1" applyFont="1" applyFill="1" applyBorder="1" applyAlignment="1">
      <alignment vertical="top" wrapText="1"/>
    </xf>
    <xf numFmtId="3" fontId="4" fillId="6" borderId="0" xfId="0" applyNumberFormat="1" applyFont="1" applyFill="1" applyBorder="1" applyAlignment="1">
      <alignment vertical="top"/>
    </xf>
    <xf numFmtId="3" fontId="4" fillId="6" borderId="0" xfId="0" applyNumberFormat="1" applyFont="1" applyFill="1" applyAlignment="1">
      <alignment horizontal="left" vertical="top" wrapText="1"/>
    </xf>
    <xf numFmtId="49" fontId="6" fillId="4" borderId="13" xfId="0" applyNumberFormat="1" applyFont="1" applyFill="1" applyBorder="1" applyAlignment="1">
      <alignment vertical="top"/>
    </xf>
    <xf numFmtId="49" fontId="6" fillId="6" borderId="0" xfId="0" applyNumberFormat="1" applyFont="1" applyFill="1" applyBorder="1" applyAlignment="1">
      <alignment vertical="top"/>
    </xf>
    <xf numFmtId="165" fontId="4" fillId="6" borderId="39" xfId="0" applyNumberFormat="1" applyFont="1" applyFill="1" applyBorder="1" applyAlignment="1">
      <alignment horizontal="center" vertical="center" textRotation="90"/>
    </xf>
    <xf numFmtId="165" fontId="4" fillId="6" borderId="12" xfId="0" applyNumberFormat="1" applyFont="1" applyFill="1" applyBorder="1" applyAlignment="1">
      <alignment horizontal="center" vertical="center" textRotation="90"/>
    </xf>
    <xf numFmtId="165" fontId="4" fillId="6" borderId="11" xfId="0" applyNumberFormat="1" applyFont="1" applyFill="1" applyBorder="1" applyAlignment="1">
      <alignment horizontal="center" vertical="center" textRotation="90"/>
    </xf>
    <xf numFmtId="165" fontId="4" fillId="6" borderId="32" xfId="0" applyNumberFormat="1" applyFont="1" applyFill="1" applyBorder="1" applyAlignment="1">
      <alignment horizontal="center" vertical="center" textRotation="90"/>
    </xf>
    <xf numFmtId="166" fontId="4" fillId="6" borderId="13" xfId="0" applyNumberFormat="1" applyFont="1" applyFill="1" applyBorder="1" applyAlignment="1">
      <alignment vertical="top"/>
    </xf>
    <xf numFmtId="166" fontId="4" fillId="6" borderId="45" xfId="0" applyNumberFormat="1" applyFont="1" applyFill="1" applyBorder="1" applyAlignment="1">
      <alignment horizontal="center" vertical="center"/>
    </xf>
    <xf numFmtId="166" fontId="4" fillId="6" borderId="46" xfId="0" applyNumberFormat="1" applyFont="1" applyFill="1" applyBorder="1" applyAlignment="1">
      <alignment horizontal="center" vertical="center"/>
    </xf>
    <xf numFmtId="166" fontId="4" fillId="6" borderId="13" xfId="0" applyNumberFormat="1" applyFont="1" applyFill="1" applyBorder="1" applyAlignment="1">
      <alignment horizontal="center" vertical="center"/>
    </xf>
    <xf numFmtId="166" fontId="4" fillId="6" borderId="14" xfId="0" applyNumberFormat="1" applyFont="1" applyFill="1" applyBorder="1" applyAlignment="1">
      <alignment horizontal="center" vertical="center"/>
    </xf>
    <xf numFmtId="165" fontId="4" fillId="6" borderId="84" xfId="0" applyNumberFormat="1" applyFont="1" applyFill="1" applyBorder="1" applyAlignment="1">
      <alignment horizontal="center" vertical="top" wrapText="1"/>
    </xf>
    <xf numFmtId="165" fontId="4" fillId="6" borderId="87" xfId="0" applyNumberFormat="1" applyFont="1" applyFill="1" applyBorder="1" applyAlignment="1">
      <alignment horizontal="center" vertical="top" wrapText="1"/>
    </xf>
    <xf numFmtId="165" fontId="4" fillId="6" borderId="88" xfId="0" applyNumberFormat="1" applyFont="1" applyFill="1" applyBorder="1" applyAlignment="1">
      <alignment horizontal="center" vertical="top" wrapText="1"/>
    </xf>
    <xf numFmtId="49" fontId="4" fillId="6" borderId="87" xfId="0" applyNumberFormat="1" applyFont="1" applyFill="1" applyBorder="1" applyAlignment="1">
      <alignment vertical="top"/>
    </xf>
    <xf numFmtId="49" fontId="4" fillId="6" borderId="70" xfId="0" applyNumberFormat="1" applyFont="1" applyFill="1" applyBorder="1" applyAlignment="1">
      <alignment vertical="top"/>
    </xf>
    <xf numFmtId="49" fontId="4" fillId="6" borderId="88" xfId="0" applyNumberFormat="1" applyFont="1" applyFill="1" applyBorder="1" applyAlignment="1">
      <alignment vertical="top"/>
    </xf>
    <xf numFmtId="49" fontId="5" fillId="0" borderId="86" xfId="0" applyNumberFormat="1" applyFont="1" applyBorder="1" applyAlignment="1">
      <alignment horizontal="center" vertical="top" wrapText="1"/>
    </xf>
    <xf numFmtId="0" fontId="4" fillId="6" borderId="45" xfId="0" applyFont="1" applyFill="1" applyBorder="1" applyAlignment="1">
      <alignment horizontal="center" vertical="top"/>
    </xf>
    <xf numFmtId="0" fontId="4" fillId="6" borderId="49" xfId="0" applyFont="1" applyFill="1" applyBorder="1" applyAlignment="1">
      <alignment horizontal="left" vertical="top" wrapText="1"/>
    </xf>
    <xf numFmtId="3" fontId="4" fillId="6" borderId="78" xfId="0" applyNumberFormat="1" applyFont="1" applyFill="1" applyBorder="1" applyAlignment="1">
      <alignment horizontal="center" vertical="top"/>
    </xf>
    <xf numFmtId="3" fontId="6" fillId="6" borderId="11" xfId="0" applyNumberFormat="1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center" vertical="top"/>
    </xf>
    <xf numFmtId="3" fontId="7" fillId="0" borderId="12" xfId="0" applyNumberFormat="1" applyFont="1" applyFill="1" applyBorder="1" applyAlignment="1">
      <alignment horizontal="center" vertical="center" textRotation="90"/>
    </xf>
    <xf numFmtId="3" fontId="12" fillId="6" borderId="1" xfId="0" applyNumberFormat="1" applyFont="1" applyFill="1" applyBorder="1" applyAlignment="1">
      <alignment horizontal="center" vertical="top" wrapText="1"/>
    </xf>
    <xf numFmtId="0" fontId="10" fillId="6" borderId="74" xfId="0" applyFont="1" applyFill="1" applyBorder="1" applyAlignment="1">
      <alignment horizontal="left" vertical="top" wrapText="1"/>
    </xf>
    <xf numFmtId="3" fontId="10" fillId="0" borderId="81" xfId="0" applyNumberFormat="1" applyFont="1" applyFill="1" applyBorder="1" applyAlignment="1">
      <alignment horizontal="center" vertical="top"/>
    </xf>
    <xf numFmtId="3" fontId="10" fillId="0" borderId="76" xfId="0" applyNumberFormat="1" applyFont="1" applyFill="1" applyBorder="1" applyAlignment="1">
      <alignment horizontal="center" vertical="top"/>
    </xf>
    <xf numFmtId="3" fontId="10" fillId="0" borderId="93" xfId="0" applyNumberFormat="1" applyFont="1" applyFill="1" applyBorder="1" applyAlignment="1">
      <alignment horizontal="center" vertical="top"/>
    </xf>
    <xf numFmtId="3" fontId="12" fillId="6" borderId="59" xfId="0" applyNumberFormat="1" applyFont="1" applyFill="1" applyBorder="1" applyAlignment="1">
      <alignment horizontal="center" vertical="top" wrapText="1"/>
    </xf>
    <xf numFmtId="3" fontId="4" fillId="6" borderId="55" xfId="0" applyNumberFormat="1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vertical="top"/>
    </xf>
    <xf numFmtId="3" fontId="13" fillId="6" borderId="14" xfId="0" applyNumberFormat="1" applyFont="1" applyFill="1" applyBorder="1" applyAlignment="1">
      <alignment horizontal="center" vertical="top" wrapText="1"/>
    </xf>
    <xf numFmtId="3" fontId="13" fillId="6" borderId="37" xfId="0" applyNumberFormat="1" applyFont="1" applyFill="1" applyBorder="1" applyAlignment="1">
      <alignment horizontal="center" vertical="top" wrapText="1"/>
    </xf>
    <xf numFmtId="0" fontId="10" fillId="6" borderId="44" xfId="0" applyFont="1" applyFill="1" applyBorder="1" applyAlignment="1">
      <alignment horizontal="left" vertical="top" wrapText="1"/>
    </xf>
    <xf numFmtId="3" fontId="10" fillId="0" borderId="11" xfId="0" applyNumberFormat="1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4" fillId="0" borderId="14" xfId="0" applyNumberFormat="1" applyFont="1" applyFill="1" applyBorder="1" applyAlignment="1">
      <alignment horizontal="center" vertical="top"/>
    </xf>
    <xf numFmtId="3" fontId="4" fillId="6" borderId="10" xfId="0" applyNumberFormat="1" applyFont="1" applyFill="1" applyBorder="1" applyAlignment="1">
      <alignment horizontal="center" vertical="top" wrapText="1"/>
    </xf>
    <xf numFmtId="166" fontId="20" fillId="6" borderId="7" xfId="0" applyNumberFormat="1" applyFont="1" applyFill="1" applyBorder="1" applyAlignment="1">
      <alignment horizontal="center" vertical="top"/>
    </xf>
    <xf numFmtId="3" fontId="19" fillId="6" borderId="39" xfId="0" applyNumberFormat="1" applyFont="1" applyFill="1" applyBorder="1" applyAlignment="1">
      <alignment horizontal="center" vertical="top"/>
    </xf>
    <xf numFmtId="0" fontId="4" fillId="10" borderId="15" xfId="0" applyFont="1" applyFill="1" applyBorder="1" applyAlignment="1">
      <alignment vertical="top" wrapText="1"/>
    </xf>
    <xf numFmtId="0" fontId="4" fillId="10" borderId="39" xfId="0" applyFont="1" applyFill="1" applyBorder="1" applyAlignment="1">
      <alignment horizontal="center" vertical="top"/>
    </xf>
    <xf numFmtId="3" fontId="6" fillId="6" borderId="51" xfId="0" applyNumberFormat="1" applyFont="1" applyFill="1" applyBorder="1" applyAlignment="1">
      <alignment vertical="top" wrapText="1"/>
    </xf>
    <xf numFmtId="3" fontId="4" fillId="6" borderId="5" xfId="0" applyNumberFormat="1" applyFont="1" applyFill="1" applyBorder="1" applyAlignment="1">
      <alignment vertical="top"/>
    </xf>
    <xf numFmtId="0" fontId="4" fillId="6" borderId="50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vertical="center" wrapText="1"/>
    </xf>
    <xf numFmtId="0" fontId="4" fillId="6" borderId="5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3" fontId="5" fillId="6" borderId="21" xfId="0" applyNumberFormat="1" applyFont="1" applyFill="1" applyBorder="1" applyAlignment="1">
      <alignment horizontal="center" vertical="top" wrapText="1"/>
    </xf>
    <xf numFmtId="166" fontId="23" fillId="6" borderId="14" xfId="0" applyNumberFormat="1" applyFont="1" applyFill="1" applyBorder="1" applyAlignment="1">
      <alignment horizontal="right" vertical="top"/>
    </xf>
    <xf numFmtId="166" fontId="23" fillId="6" borderId="0" xfId="0" applyNumberFormat="1" applyFont="1" applyFill="1" applyBorder="1" applyAlignment="1">
      <alignment horizontal="right" vertical="top"/>
    </xf>
    <xf numFmtId="166" fontId="25" fillId="6" borderId="0" xfId="0" applyNumberFormat="1" applyFont="1" applyFill="1" applyBorder="1" applyAlignment="1">
      <alignment horizontal="center" vertical="top"/>
    </xf>
    <xf numFmtId="166" fontId="25" fillId="6" borderId="14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3" fontId="4" fillId="6" borderId="0" xfId="0" applyNumberFormat="1" applyFont="1" applyFill="1" applyBorder="1" applyAlignment="1">
      <alignment horizontal="center" vertical="top"/>
    </xf>
    <xf numFmtId="3" fontId="4" fillId="6" borderId="32" xfId="0" applyNumberFormat="1" applyFont="1" applyFill="1" applyBorder="1" applyAlignment="1">
      <alignment horizontal="center" vertical="top"/>
    </xf>
    <xf numFmtId="3" fontId="6" fillId="4" borderId="10" xfId="0" applyNumberFormat="1" applyFont="1" applyFill="1" applyBorder="1" applyAlignment="1">
      <alignment horizontal="center" vertical="top"/>
    </xf>
    <xf numFmtId="3" fontId="6" fillId="6" borderId="12" xfId="0" applyNumberFormat="1" applyFont="1" applyFill="1" applyBorder="1" applyAlignment="1">
      <alignment horizontal="center" vertical="top"/>
    </xf>
    <xf numFmtId="3" fontId="10" fillId="6" borderId="51" xfId="0" applyNumberFormat="1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3" fontId="10" fillId="6" borderId="51" xfId="0" applyNumberFormat="1" applyFont="1" applyFill="1" applyBorder="1" applyAlignment="1">
      <alignment horizontal="center" vertical="top"/>
    </xf>
    <xf numFmtId="3" fontId="10" fillId="6" borderId="53" xfId="0" applyNumberFormat="1" applyFont="1" applyFill="1" applyBorder="1" applyAlignment="1">
      <alignment horizontal="center" vertical="top"/>
    </xf>
    <xf numFmtId="3" fontId="10" fillId="6" borderId="89" xfId="0" applyNumberFormat="1" applyFont="1" applyFill="1" applyBorder="1" applyAlignment="1">
      <alignment horizontal="center" vertical="top"/>
    </xf>
    <xf numFmtId="3" fontId="4" fillId="6" borderId="73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 textRotation="90" shrinkToFit="1"/>
    </xf>
    <xf numFmtId="3" fontId="4" fillId="0" borderId="10" xfId="0" applyNumberFormat="1" applyFont="1" applyBorder="1" applyAlignment="1">
      <alignment horizontal="center" vertical="center" textRotation="90" shrinkToFit="1"/>
    </xf>
    <xf numFmtId="3" fontId="4" fillId="0" borderId="20" xfId="0" applyNumberFormat="1" applyFont="1" applyBorder="1" applyAlignment="1">
      <alignment horizontal="center" vertical="center" textRotation="90" shrinkToFit="1"/>
    </xf>
    <xf numFmtId="3" fontId="4" fillId="0" borderId="3" xfId="0" applyNumberFormat="1" applyFont="1" applyBorder="1" applyAlignment="1">
      <alignment horizontal="center" vertical="center" textRotation="90" shrinkToFit="1"/>
    </xf>
    <xf numFmtId="3" fontId="4" fillId="0" borderId="11" xfId="0" applyNumberFormat="1" applyFont="1" applyBorder="1" applyAlignment="1">
      <alignment horizontal="center" vertical="center" textRotation="90" shrinkToFit="1"/>
    </xf>
    <xf numFmtId="3" fontId="4" fillId="0" borderId="21" xfId="0" applyNumberFormat="1" applyFont="1" applyBorder="1" applyAlignment="1">
      <alignment horizontal="center" vertical="center" textRotation="90" shrinkToFit="1"/>
    </xf>
    <xf numFmtId="3" fontId="4" fillId="0" borderId="4" xfId="0" applyNumberFormat="1" applyFont="1" applyBorder="1" applyAlignment="1">
      <alignment horizontal="center"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6" fillId="5" borderId="19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left" vertical="top" wrapText="1"/>
    </xf>
    <xf numFmtId="49" fontId="6" fillId="2" borderId="29" xfId="0" applyNumberFormat="1" applyFont="1" applyFill="1" applyBorder="1" applyAlignment="1">
      <alignment horizontal="left" vertical="top" wrapText="1"/>
    </xf>
    <xf numFmtId="49" fontId="6" fillId="2" borderId="6" xfId="0" applyNumberFormat="1" applyFont="1" applyFill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center" vertical="center" textRotation="90" shrinkToFit="1"/>
    </xf>
    <xf numFmtId="3" fontId="4" fillId="0" borderId="12" xfId="0" applyNumberFormat="1" applyFont="1" applyBorder="1" applyAlignment="1">
      <alignment horizontal="center" vertical="center" textRotation="90" shrinkToFit="1"/>
    </xf>
    <xf numFmtId="3" fontId="4" fillId="0" borderId="22" xfId="0" applyNumberFormat="1" applyFont="1" applyBorder="1" applyAlignment="1">
      <alignment horizontal="center" vertical="center" textRotation="90" shrinkToFit="1"/>
    </xf>
    <xf numFmtId="3" fontId="4" fillId="0" borderId="4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22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 shrinkToFit="1"/>
    </xf>
    <xf numFmtId="3" fontId="4" fillId="0" borderId="14" xfId="0" applyNumberFormat="1" applyFont="1" applyBorder="1" applyAlignment="1">
      <alignment horizontal="center" vertical="center" textRotation="90" wrapText="1" shrinkToFit="1"/>
    </xf>
    <xf numFmtId="3" fontId="4" fillId="0" borderId="25" xfId="0" applyNumberFormat="1" applyFont="1" applyBorder="1" applyAlignment="1">
      <alignment horizontal="center" vertical="center" textRotation="90" wrapText="1" shrinkToFit="1"/>
    </xf>
    <xf numFmtId="3" fontId="4" fillId="6" borderId="73" xfId="0" applyNumberFormat="1" applyFont="1" applyFill="1" applyBorder="1" applyAlignment="1">
      <alignment horizontal="left" vertical="top" wrapText="1"/>
    </xf>
    <xf numFmtId="0" fontId="0" fillId="6" borderId="73" xfId="0" applyFill="1" applyBorder="1" applyAlignment="1">
      <alignment vertical="top" wrapText="1"/>
    </xf>
    <xf numFmtId="49" fontId="4" fillId="0" borderId="87" xfId="0" applyNumberFormat="1" applyFont="1" applyBorder="1" applyAlignment="1">
      <alignment horizontal="center" vertical="top" wrapText="1"/>
    </xf>
    <xf numFmtId="0" fontId="0" fillId="0" borderId="87" xfId="0" applyBorder="1" applyAlignment="1">
      <alignment vertical="top" wrapText="1"/>
    </xf>
    <xf numFmtId="49" fontId="4" fillId="0" borderId="88" xfId="0" applyNumberFormat="1" applyFont="1" applyBorder="1" applyAlignment="1">
      <alignment horizontal="center" vertical="top" wrapText="1"/>
    </xf>
    <xf numFmtId="0" fontId="0" fillId="0" borderId="88" xfId="0" applyBorder="1" applyAlignment="1">
      <alignment vertical="top" wrapText="1"/>
    </xf>
    <xf numFmtId="3" fontId="4" fillId="6" borderId="73" xfId="0" applyNumberFormat="1" applyFont="1" applyFill="1" applyBorder="1" applyAlignment="1">
      <alignment vertical="top" wrapText="1"/>
    </xf>
    <xf numFmtId="3" fontId="6" fillId="4" borderId="10" xfId="0" applyNumberFormat="1" applyFont="1" applyFill="1" applyBorder="1" applyAlignment="1">
      <alignment horizontal="center" vertical="top"/>
    </xf>
    <xf numFmtId="3" fontId="6" fillId="5" borderId="12" xfId="0" applyNumberFormat="1" applyFont="1" applyFill="1" applyBorder="1" applyAlignment="1">
      <alignment horizontal="center" vertical="top"/>
    </xf>
    <xf numFmtId="3" fontId="6" fillId="6" borderId="12" xfId="0" applyNumberFormat="1" applyFont="1" applyFill="1" applyBorder="1" applyAlignment="1">
      <alignment horizontal="center" vertical="top"/>
    </xf>
    <xf numFmtId="0" fontId="4" fillId="10" borderId="11" xfId="0" applyFont="1" applyFill="1" applyBorder="1" applyAlignment="1">
      <alignment vertical="top" wrapText="1"/>
    </xf>
    <xf numFmtId="3" fontId="6" fillId="6" borderId="3" xfId="0" applyNumberFormat="1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3" fontId="6" fillId="0" borderId="12" xfId="0" applyNumberFormat="1" applyFont="1" applyBorder="1" applyAlignment="1">
      <alignment horizontal="center" vertical="top"/>
    </xf>
    <xf numFmtId="3" fontId="6" fillId="0" borderId="22" xfId="0" applyNumberFormat="1" applyFont="1" applyBorder="1" applyAlignment="1">
      <alignment horizontal="center" vertical="top"/>
    </xf>
    <xf numFmtId="3" fontId="4" fillId="6" borderId="2" xfId="0" applyNumberFormat="1" applyFont="1" applyFill="1" applyBorder="1" applyAlignment="1">
      <alignment horizontal="left" vertical="top" wrapText="1"/>
    </xf>
    <xf numFmtId="3" fontId="4" fillId="6" borderId="10" xfId="0" applyNumberFormat="1" applyFont="1" applyFill="1" applyBorder="1" applyAlignment="1">
      <alignment horizontal="left" vertical="top" wrapText="1"/>
    </xf>
    <xf numFmtId="3" fontId="4" fillId="6" borderId="20" xfId="0" applyNumberFormat="1" applyFont="1" applyFill="1" applyBorder="1" applyAlignment="1">
      <alignment horizontal="left" vertical="top" wrapText="1"/>
    </xf>
    <xf numFmtId="3" fontId="4" fillId="0" borderId="29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3" fontId="4" fillId="0" borderId="56" xfId="0" applyNumberFormat="1" applyFont="1" applyBorder="1" applyAlignment="1">
      <alignment horizontal="center" vertical="top"/>
    </xf>
    <xf numFmtId="3" fontId="4" fillId="0" borderId="32" xfId="0" applyNumberFormat="1" applyFont="1" applyBorder="1" applyAlignment="1">
      <alignment horizontal="center" vertical="top"/>
    </xf>
    <xf numFmtId="3" fontId="4" fillId="0" borderId="27" xfId="0" applyNumberFormat="1" applyFont="1" applyBorder="1" applyAlignment="1">
      <alignment horizontal="center" vertical="top"/>
    </xf>
    <xf numFmtId="3" fontId="6" fillId="4" borderId="2" xfId="0" applyNumberFormat="1" applyFont="1" applyFill="1" applyBorder="1" applyAlignment="1">
      <alignment horizontal="center" vertical="top"/>
    </xf>
    <xf numFmtId="3" fontId="6" fillId="4" borderId="20" xfId="0" applyNumberFormat="1" applyFont="1" applyFill="1" applyBorder="1" applyAlignment="1">
      <alignment horizontal="center" vertical="top"/>
    </xf>
    <xf numFmtId="3" fontId="6" fillId="5" borderId="4" xfId="0" applyNumberFormat="1" applyFont="1" applyFill="1" applyBorder="1" applyAlignment="1">
      <alignment horizontal="center" vertical="top"/>
    </xf>
    <xf numFmtId="3" fontId="6" fillId="5" borderId="22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center" vertical="top"/>
    </xf>
    <xf numFmtId="3" fontId="6" fillId="6" borderId="11" xfId="0" applyNumberFormat="1" applyFont="1" applyFill="1" applyBorder="1" applyAlignment="1">
      <alignment horizontal="center" vertical="top"/>
    </xf>
    <xf numFmtId="3" fontId="6" fillId="6" borderId="21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>
      <alignment horizontal="center" vertical="top" wrapText="1"/>
    </xf>
    <xf numFmtId="3" fontId="5" fillId="0" borderId="11" xfId="0" applyNumberFormat="1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/>
    </xf>
    <xf numFmtId="3" fontId="4" fillId="6" borderId="3" xfId="0" applyNumberFormat="1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3" fontId="4" fillId="6" borderId="11" xfId="0" applyNumberFormat="1" applyFont="1" applyFill="1" applyBorder="1" applyAlignment="1">
      <alignment horizontal="left" vertical="top" wrapText="1"/>
    </xf>
    <xf numFmtId="3" fontId="4" fillId="6" borderId="21" xfId="0" applyNumberFormat="1" applyFont="1" applyFill="1" applyBorder="1" applyAlignment="1">
      <alignment horizontal="left" vertical="top" wrapText="1"/>
    </xf>
    <xf numFmtId="3" fontId="4" fillId="6" borderId="39" xfId="0" applyNumberFormat="1" applyFont="1" applyFill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3" fontId="4" fillId="6" borderId="15" xfId="0" applyNumberFormat="1" applyFont="1" applyFill="1" applyBorder="1" applyAlignment="1">
      <alignment vertical="top" wrapText="1"/>
    </xf>
    <xf numFmtId="0" fontId="0" fillId="6" borderId="34" xfId="0" applyFill="1" applyBorder="1" applyAlignment="1">
      <alignment vertical="top" wrapText="1"/>
    </xf>
    <xf numFmtId="0" fontId="4" fillId="6" borderId="15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horizontal="left" vertical="top" wrapText="1"/>
    </xf>
    <xf numFmtId="3" fontId="4" fillId="6" borderId="29" xfId="0" applyNumberFormat="1" applyFont="1" applyFill="1" applyBorder="1" applyAlignment="1">
      <alignment horizontal="center" vertical="top"/>
    </xf>
    <xf numFmtId="3" fontId="4" fillId="6" borderId="0" xfId="0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horizontal="center" vertical="top"/>
    </xf>
    <xf numFmtId="3" fontId="4" fillId="6" borderId="56" xfId="0" applyNumberFormat="1" applyFont="1" applyFill="1" applyBorder="1" applyAlignment="1">
      <alignment horizontal="center" vertical="top"/>
    </xf>
    <xf numFmtId="3" fontId="4" fillId="6" borderId="32" xfId="0" applyNumberFormat="1" applyFont="1" applyFill="1" applyBorder="1" applyAlignment="1">
      <alignment horizontal="center" vertical="top"/>
    </xf>
    <xf numFmtId="3" fontId="4" fillId="6" borderId="27" xfId="0" applyNumberFormat="1" applyFont="1" applyFill="1" applyBorder="1" applyAlignment="1">
      <alignment horizontal="center" vertical="top"/>
    </xf>
    <xf numFmtId="3" fontId="16" fillId="6" borderId="21" xfId="0" applyNumberFormat="1" applyFont="1" applyFill="1" applyBorder="1" applyAlignment="1">
      <alignment horizontal="left" vertical="top" wrapText="1"/>
    </xf>
    <xf numFmtId="3" fontId="6" fillId="5" borderId="3" xfId="0" applyNumberFormat="1" applyFont="1" applyFill="1" applyBorder="1" applyAlignment="1">
      <alignment horizontal="center" vertical="top"/>
    </xf>
    <xf numFmtId="3" fontId="6" fillId="5" borderId="11" xfId="0" applyNumberFormat="1" applyFont="1" applyFill="1" applyBorder="1" applyAlignment="1">
      <alignment horizontal="center" vertical="top"/>
    </xf>
    <xf numFmtId="3" fontId="6" fillId="5" borderId="21" xfId="0" applyNumberFormat="1" applyFont="1" applyFill="1" applyBorder="1" applyAlignment="1">
      <alignment horizontal="center" vertical="top"/>
    </xf>
    <xf numFmtId="3" fontId="4" fillId="0" borderId="10" xfId="0" applyNumberFormat="1" applyFont="1" applyBorder="1" applyAlignment="1">
      <alignment vertical="top" wrapText="1"/>
    </xf>
    <xf numFmtId="3" fontId="4" fillId="0" borderId="20" xfId="0" applyNumberFormat="1" applyFont="1" applyBorder="1" applyAlignment="1">
      <alignment vertical="top" wrapText="1"/>
    </xf>
    <xf numFmtId="49" fontId="6" fillId="6" borderId="11" xfId="0" applyNumberFormat="1" applyFont="1" applyFill="1" applyBorder="1" applyAlignment="1">
      <alignment horizontal="center" vertical="top"/>
    </xf>
    <xf numFmtId="49" fontId="6" fillId="6" borderId="21" xfId="0" applyNumberFormat="1" applyFont="1" applyFill="1" applyBorder="1" applyAlignment="1">
      <alignment horizontal="center" vertical="top"/>
    </xf>
    <xf numFmtId="3" fontId="5" fillId="0" borderId="11" xfId="0" applyNumberFormat="1" applyFont="1" applyFill="1" applyBorder="1" applyAlignment="1">
      <alignment horizontal="right" vertical="top"/>
    </xf>
    <xf numFmtId="3" fontId="5" fillId="0" borderId="21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center" vertical="top"/>
    </xf>
    <xf numFmtId="3" fontId="6" fillId="0" borderId="22" xfId="0" applyNumberFormat="1" applyFont="1" applyFill="1" applyBorder="1" applyAlignment="1">
      <alignment horizontal="center" vertical="top"/>
    </xf>
    <xf numFmtId="3" fontId="10" fillId="6" borderId="11" xfId="0" applyNumberFormat="1" applyFont="1" applyFill="1" applyBorder="1" applyAlignment="1">
      <alignment horizontal="left" vertical="top" wrapText="1"/>
    </xf>
    <xf numFmtId="3" fontId="6" fillId="0" borderId="12" xfId="0" applyNumberFormat="1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left" vertical="top" wrapText="1"/>
    </xf>
    <xf numFmtId="0" fontId="16" fillId="6" borderId="44" xfId="0" applyFont="1" applyFill="1" applyBorder="1" applyAlignment="1">
      <alignment horizontal="left" vertical="top" wrapText="1"/>
    </xf>
    <xf numFmtId="3" fontId="4" fillId="6" borderId="47" xfId="0" applyNumberFormat="1" applyFont="1" applyFill="1" applyBorder="1" applyAlignment="1">
      <alignment horizontal="left" vertical="top" wrapText="1"/>
    </xf>
    <xf numFmtId="0" fontId="16" fillId="6" borderId="51" xfId="0" applyFont="1" applyFill="1" applyBorder="1" applyAlignment="1">
      <alignment horizontal="left" vertical="top" wrapText="1"/>
    </xf>
    <xf numFmtId="3" fontId="4" fillId="6" borderId="52" xfId="0" applyNumberFormat="1" applyFont="1" applyFill="1" applyBorder="1" applyAlignment="1">
      <alignment horizontal="left" vertical="top" wrapText="1"/>
    </xf>
    <xf numFmtId="3" fontId="4" fillId="6" borderId="16" xfId="0" applyNumberFormat="1" applyFont="1" applyFill="1" applyBorder="1" applyAlignment="1">
      <alignment horizontal="left" vertical="top" wrapText="1"/>
    </xf>
    <xf numFmtId="0" fontId="4" fillId="6" borderId="39" xfId="0" applyFont="1" applyFill="1" applyBorder="1" applyAlignment="1">
      <alignment vertical="top" wrapText="1"/>
    </xf>
    <xf numFmtId="0" fontId="4" fillId="6" borderId="74" xfId="0" applyFont="1" applyFill="1" applyBorder="1" applyAlignment="1">
      <alignment horizontal="left" vertical="top" wrapText="1"/>
    </xf>
    <xf numFmtId="0" fontId="0" fillId="6" borderId="44" xfId="0" applyFill="1" applyBorder="1" applyAlignment="1">
      <alignment horizontal="left" vertical="top" wrapText="1"/>
    </xf>
    <xf numFmtId="0" fontId="4" fillId="6" borderId="44" xfId="0" applyFont="1" applyFill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3" fontId="4" fillId="6" borderId="15" xfId="0" applyNumberFormat="1" applyFont="1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3" fontId="4" fillId="6" borderId="51" xfId="0" applyNumberFormat="1" applyFont="1" applyFill="1" applyBorder="1" applyAlignment="1">
      <alignment vertical="top" wrapText="1"/>
    </xf>
    <xf numFmtId="3" fontId="11" fillId="6" borderId="47" xfId="0" applyNumberFormat="1" applyFont="1" applyFill="1" applyBorder="1" applyAlignment="1">
      <alignment vertical="top" wrapText="1"/>
    </xf>
    <xf numFmtId="3" fontId="4" fillId="6" borderId="34" xfId="0" applyNumberFormat="1" applyFont="1" applyFill="1" applyBorder="1" applyAlignment="1">
      <alignment horizontal="left" vertical="top" wrapText="1"/>
    </xf>
    <xf numFmtId="3" fontId="4" fillId="6" borderId="39" xfId="0" applyNumberFormat="1" applyFont="1" applyFill="1" applyBorder="1" applyAlignment="1">
      <alignment vertical="top" wrapText="1"/>
    </xf>
    <xf numFmtId="0" fontId="16" fillId="6" borderId="51" xfId="0" applyFont="1" applyFill="1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3" fontId="6" fillId="5" borderId="22" xfId="0" applyNumberFormat="1" applyFont="1" applyFill="1" applyBorder="1" applyAlignment="1">
      <alignment horizontal="right" vertical="top"/>
    </xf>
    <xf numFmtId="3" fontId="6" fillId="5" borderId="1" xfId="0" applyNumberFormat="1" applyFont="1" applyFill="1" applyBorder="1" applyAlignment="1">
      <alignment horizontal="right" vertical="top"/>
    </xf>
    <xf numFmtId="3" fontId="6" fillId="5" borderId="24" xfId="0" applyNumberFormat="1" applyFont="1" applyFill="1" applyBorder="1" applyAlignment="1">
      <alignment horizontal="right" vertical="top"/>
    </xf>
    <xf numFmtId="3" fontId="6" fillId="5" borderId="64" xfId="0" applyNumberFormat="1" applyFont="1" applyFill="1" applyBorder="1" applyAlignment="1">
      <alignment horizontal="left" vertical="top"/>
    </xf>
    <xf numFmtId="3" fontId="6" fillId="5" borderId="65" xfId="0" applyNumberFormat="1" applyFont="1" applyFill="1" applyBorder="1" applyAlignment="1">
      <alignment horizontal="left" vertical="top"/>
    </xf>
    <xf numFmtId="3" fontId="6" fillId="5" borderId="66" xfId="0" applyNumberFormat="1" applyFont="1" applyFill="1" applyBorder="1" applyAlignment="1">
      <alignment horizontal="left" vertical="top"/>
    </xf>
    <xf numFmtId="3" fontId="4" fillId="6" borderId="3" xfId="0" applyNumberFormat="1" applyFont="1" applyFill="1" applyBorder="1" applyAlignment="1">
      <alignment vertical="top" wrapText="1"/>
    </xf>
    <xf numFmtId="3" fontId="4" fillId="6" borderId="11" xfId="0" applyNumberFormat="1" applyFont="1" applyFill="1" applyBorder="1" applyAlignment="1">
      <alignment vertical="top" wrapText="1"/>
    </xf>
    <xf numFmtId="3" fontId="5" fillId="6" borderId="39" xfId="0" applyNumberFormat="1" applyFont="1" applyFill="1" applyBorder="1" applyAlignment="1">
      <alignment horizontal="center" vertical="center" textRotation="90" wrapText="1"/>
    </xf>
    <xf numFmtId="0" fontId="16" fillId="6" borderId="11" xfId="0" applyFont="1" applyFill="1" applyBorder="1" applyAlignment="1">
      <alignment horizontal="center" wrapText="1"/>
    </xf>
    <xf numFmtId="3" fontId="6" fillId="0" borderId="4" xfId="1" applyNumberFormat="1" applyFont="1" applyBorder="1" applyAlignment="1">
      <alignment horizontal="center" vertical="top"/>
    </xf>
    <xf numFmtId="3" fontId="6" fillId="0" borderId="12" xfId="1" applyNumberFormat="1" applyFont="1" applyBorder="1" applyAlignment="1">
      <alignment horizontal="center" vertical="top"/>
    </xf>
    <xf numFmtId="3" fontId="6" fillId="0" borderId="22" xfId="1" applyNumberFormat="1" applyFont="1" applyBorder="1" applyAlignment="1">
      <alignment horizontal="center" vertical="top"/>
    </xf>
    <xf numFmtId="3" fontId="6" fillId="6" borderId="57" xfId="0" applyNumberFormat="1" applyFont="1" applyFill="1" applyBorder="1" applyAlignment="1">
      <alignment horizontal="center" vertical="top"/>
    </xf>
    <xf numFmtId="3" fontId="6" fillId="6" borderId="26" xfId="0" applyNumberFormat="1" applyFont="1" applyFill="1" applyBorder="1" applyAlignment="1">
      <alignment horizontal="center" vertical="top"/>
    </xf>
    <xf numFmtId="3" fontId="4" fillId="6" borderId="4" xfId="0" applyNumberFormat="1" applyFont="1" applyFill="1" applyBorder="1" applyAlignment="1">
      <alignment vertical="top" wrapText="1"/>
    </xf>
    <xf numFmtId="3" fontId="4" fillId="6" borderId="12" xfId="0" applyNumberFormat="1" applyFont="1" applyFill="1" applyBorder="1" applyAlignment="1">
      <alignment vertical="top" wrapText="1"/>
    </xf>
    <xf numFmtId="3" fontId="4" fillId="6" borderId="22" xfId="0" applyNumberFormat="1" applyFont="1" applyFill="1" applyBorder="1" applyAlignment="1">
      <alignment vertical="top" wrapText="1"/>
    </xf>
    <xf numFmtId="49" fontId="6" fillId="4" borderId="10" xfId="0" applyNumberFormat="1" applyFont="1" applyFill="1" applyBorder="1" applyAlignment="1">
      <alignment horizontal="center" vertical="top"/>
    </xf>
    <xf numFmtId="49" fontId="6" fillId="4" borderId="20" xfId="0" applyNumberFormat="1" applyFont="1" applyFill="1" applyBorder="1" applyAlignment="1">
      <alignment horizontal="center" vertical="top"/>
    </xf>
    <xf numFmtId="49" fontId="6" fillId="5" borderId="11" xfId="0" applyNumberFormat="1" applyFont="1" applyFill="1" applyBorder="1" applyAlignment="1">
      <alignment horizontal="center" vertical="top"/>
    </xf>
    <xf numFmtId="49" fontId="6" fillId="5" borderId="21" xfId="0" applyNumberFormat="1" applyFont="1" applyFill="1" applyBorder="1" applyAlignment="1">
      <alignment horizontal="center" vertical="top"/>
    </xf>
    <xf numFmtId="49" fontId="6" fillId="6" borderId="12" xfId="0" applyNumberFormat="1" applyFont="1" applyFill="1" applyBorder="1" applyAlignment="1">
      <alignment horizontal="center" vertical="top"/>
    </xf>
    <xf numFmtId="49" fontId="6" fillId="6" borderId="22" xfId="0" applyNumberFormat="1" applyFont="1" applyFill="1" applyBorder="1" applyAlignment="1">
      <alignment horizontal="center" vertical="top"/>
    </xf>
    <xf numFmtId="0" fontId="4" fillId="6" borderId="39" xfId="0" applyFont="1" applyFill="1" applyBorder="1" applyAlignment="1">
      <alignment horizontal="left" vertical="top" wrapText="1"/>
    </xf>
    <xf numFmtId="0" fontId="0" fillId="0" borderId="11" xfId="0" applyBorder="1" applyAlignment="1">
      <alignment wrapText="1"/>
    </xf>
    <xf numFmtId="49" fontId="5" fillId="6" borderId="39" xfId="0" applyNumberFormat="1" applyFont="1" applyFill="1" applyBorder="1" applyAlignment="1">
      <alignment horizontal="center" vertical="top" textRotation="90" wrapText="1"/>
    </xf>
    <xf numFmtId="0" fontId="0" fillId="6" borderId="11" xfId="0" applyFill="1" applyBorder="1" applyAlignment="1">
      <alignment vertical="top" wrapText="1"/>
    </xf>
    <xf numFmtId="3" fontId="6" fillId="5" borderId="64" xfId="0" applyNumberFormat="1" applyFont="1" applyFill="1" applyBorder="1" applyAlignment="1">
      <alignment horizontal="right" vertical="top"/>
    </xf>
    <xf numFmtId="3" fontId="6" fillId="5" borderId="65" xfId="0" applyNumberFormat="1" applyFont="1" applyFill="1" applyBorder="1" applyAlignment="1">
      <alignment horizontal="right" vertical="top"/>
    </xf>
    <xf numFmtId="3" fontId="4" fillId="0" borderId="51" xfId="0" applyNumberFormat="1" applyFont="1" applyFill="1" applyBorder="1" applyAlignment="1">
      <alignment horizontal="left" vertical="top" wrapText="1"/>
    </xf>
    <xf numFmtId="49" fontId="5" fillId="0" borderId="51" xfId="0" applyNumberFormat="1" applyFont="1" applyFill="1" applyBorder="1" applyAlignment="1">
      <alignment horizontal="center" vertical="center" wrapText="1"/>
    </xf>
    <xf numFmtId="49" fontId="6" fillId="6" borderId="89" xfId="0" applyNumberFormat="1" applyFont="1" applyFill="1" applyBorder="1" applyAlignment="1">
      <alignment horizontal="center" vertical="top"/>
    </xf>
    <xf numFmtId="49" fontId="6" fillId="6" borderId="32" xfId="0" applyNumberFormat="1" applyFont="1" applyFill="1" applyBorder="1" applyAlignment="1">
      <alignment horizontal="center" vertical="top"/>
    </xf>
    <xf numFmtId="3" fontId="4" fillId="6" borderId="13" xfId="0" applyNumberFormat="1" applyFont="1" applyFill="1" applyBorder="1" applyAlignment="1">
      <alignment vertical="top" wrapText="1"/>
    </xf>
    <xf numFmtId="0" fontId="0" fillId="6" borderId="33" xfId="0" applyFill="1" applyBorder="1" applyAlignment="1">
      <alignment vertical="top" wrapText="1"/>
    </xf>
    <xf numFmtId="0" fontId="4" fillId="6" borderId="51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3" fontId="6" fillId="5" borderId="0" xfId="0" applyNumberFormat="1" applyFont="1" applyFill="1" applyBorder="1" applyAlignment="1">
      <alignment horizontal="left" vertical="top"/>
    </xf>
    <xf numFmtId="0" fontId="4" fillId="0" borderId="39" xfId="0" applyFont="1" applyFill="1" applyBorder="1" applyAlignment="1">
      <alignment vertical="top" wrapText="1"/>
    </xf>
    <xf numFmtId="0" fontId="4" fillId="0" borderId="51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0" fillId="6" borderId="33" xfId="0" applyFont="1" applyFill="1" applyBorder="1" applyAlignment="1">
      <alignment vertical="top" wrapText="1"/>
    </xf>
    <xf numFmtId="0" fontId="0" fillId="0" borderId="51" xfId="0" applyBorder="1" applyAlignment="1">
      <alignment vertical="top" wrapText="1"/>
    </xf>
    <xf numFmtId="3" fontId="6" fillId="3" borderId="2" xfId="0" applyNumberFormat="1" applyFont="1" applyFill="1" applyBorder="1" applyAlignment="1">
      <alignment horizontal="right" vertical="top" wrapText="1"/>
    </xf>
    <xf numFmtId="3" fontId="4" fillId="3" borderId="3" xfId="0" applyNumberFormat="1" applyFont="1" applyFill="1" applyBorder="1" applyAlignment="1">
      <alignment vertical="top" wrapText="1"/>
    </xf>
    <xf numFmtId="3" fontId="4" fillId="3" borderId="4" xfId="0" applyNumberFormat="1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left" vertical="top" wrapText="1"/>
    </xf>
    <xf numFmtId="3" fontId="6" fillId="5" borderId="66" xfId="0" applyNumberFormat="1" applyFont="1" applyFill="1" applyBorder="1" applyAlignment="1">
      <alignment horizontal="right" vertical="top"/>
    </xf>
    <xf numFmtId="3" fontId="6" fillId="5" borderId="68" xfId="0" applyNumberFormat="1" applyFont="1" applyFill="1" applyBorder="1" applyAlignment="1">
      <alignment horizontal="center" vertical="top"/>
    </xf>
    <xf numFmtId="3" fontId="6" fillId="5" borderId="65" xfId="0" applyNumberFormat="1" applyFont="1" applyFill="1" applyBorder="1" applyAlignment="1">
      <alignment horizontal="center" vertical="top"/>
    </xf>
    <xf numFmtId="3" fontId="6" fillId="5" borderId="66" xfId="0" applyNumberFormat="1" applyFont="1" applyFill="1" applyBorder="1" applyAlignment="1">
      <alignment horizontal="center" vertical="top"/>
    </xf>
    <xf numFmtId="3" fontId="6" fillId="4" borderId="64" xfId="0" applyNumberFormat="1" applyFont="1" applyFill="1" applyBorder="1" applyAlignment="1">
      <alignment horizontal="right" vertical="top"/>
    </xf>
    <xf numFmtId="3" fontId="6" fillId="4" borderId="65" xfId="0" applyNumberFormat="1" applyFont="1" applyFill="1" applyBorder="1" applyAlignment="1">
      <alignment horizontal="right" vertical="top"/>
    </xf>
    <xf numFmtId="3" fontId="6" fillId="4" borderId="66" xfId="0" applyNumberFormat="1" applyFont="1" applyFill="1" applyBorder="1" applyAlignment="1">
      <alignment horizontal="right" vertical="top"/>
    </xf>
    <xf numFmtId="3" fontId="6" fillId="4" borderId="68" xfId="0" applyNumberFormat="1" applyFont="1" applyFill="1" applyBorder="1" applyAlignment="1">
      <alignment horizontal="center" vertical="top"/>
    </xf>
    <xf numFmtId="3" fontId="6" fillId="4" borderId="65" xfId="0" applyNumberFormat="1" applyFont="1" applyFill="1" applyBorder="1" applyAlignment="1">
      <alignment horizontal="center" vertical="top"/>
    </xf>
    <xf numFmtId="3" fontId="6" fillId="4" borderId="66" xfId="0" applyNumberFormat="1" applyFont="1" applyFill="1" applyBorder="1" applyAlignment="1">
      <alignment horizontal="center" vertical="top"/>
    </xf>
    <xf numFmtId="49" fontId="6" fillId="4" borderId="2" xfId="0" applyNumberFormat="1" applyFont="1" applyFill="1" applyBorder="1" applyAlignment="1">
      <alignment horizontal="center" vertical="top"/>
    </xf>
    <xf numFmtId="49" fontId="6" fillId="5" borderId="3" xfId="0" applyNumberFormat="1" applyFont="1" applyFill="1" applyBorder="1" applyAlignment="1">
      <alignment horizontal="center" vertical="top"/>
    </xf>
    <xf numFmtId="49" fontId="6" fillId="6" borderId="4" xfId="0" applyNumberFormat="1" applyFont="1" applyFill="1" applyBorder="1" applyAlignment="1">
      <alignment horizontal="center" vertical="top"/>
    </xf>
    <xf numFmtId="0" fontId="4" fillId="6" borderId="57" xfId="0" applyFont="1" applyFill="1" applyBorder="1" applyAlignment="1">
      <alignment horizontal="left" vertical="top" wrapText="1"/>
    </xf>
    <xf numFmtId="0" fontId="4" fillId="6" borderId="51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21" xfId="0" applyFont="1" applyFill="1" applyBorder="1" applyAlignment="1">
      <alignment horizontal="center" vertical="center" textRotation="90" wrapText="1"/>
    </xf>
    <xf numFmtId="49" fontId="6" fillId="0" borderId="71" xfId="0" applyNumberFormat="1" applyFont="1" applyBorder="1" applyAlignment="1">
      <alignment horizontal="center" vertical="top"/>
    </xf>
    <xf numFmtId="49" fontId="6" fillId="0" borderId="52" xfId="0" applyNumberFormat="1" applyFont="1" applyBorder="1" applyAlignment="1">
      <alignment horizontal="center" vertical="top"/>
    </xf>
    <xf numFmtId="49" fontId="6" fillId="0" borderId="72" xfId="0" applyNumberFormat="1" applyFont="1" applyBorder="1" applyAlignment="1">
      <alignment horizontal="center" vertical="top"/>
    </xf>
    <xf numFmtId="3" fontId="6" fillId="3" borderId="31" xfId="0" applyNumberFormat="1" applyFont="1" applyFill="1" applyBorder="1" applyAlignment="1">
      <alignment horizontal="right" vertical="top" wrapText="1"/>
    </xf>
    <xf numFmtId="3" fontId="4" fillId="3" borderId="47" xfId="0" applyNumberFormat="1" applyFont="1" applyFill="1" applyBorder="1" applyAlignment="1">
      <alignment vertical="top" wrapText="1"/>
    </xf>
    <xf numFmtId="3" fontId="4" fillId="3" borderId="90" xfId="0" applyNumberFormat="1" applyFont="1" applyFill="1" applyBorder="1" applyAlignment="1">
      <alignment vertical="top" wrapText="1"/>
    </xf>
    <xf numFmtId="3" fontId="4" fillId="8" borderId="30" xfId="0" applyNumberFormat="1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3" fontId="4" fillId="0" borderId="34" xfId="0" applyNumberFormat="1" applyFont="1" applyBorder="1" applyAlignment="1">
      <alignment horizontal="left" vertical="top" wrapText="1"/>
    </xf>
    <xf numFmtId="3" fontId="4" fillId="0" borderId="51" xfId="0" applyNumberFormat="1" applyFont="1" applyBorder="1" applyAlignment="1">
      <alignment vertical="top" wrapText="1"/>
    </xf>
    <xf numFmtId="3" fontId="4" fillId="0" borderId="52" xfId="0" applyNumberFormat="1" applyFont="1" applyBorder="1" applyAlignment="1">
      <alignment vertical="top" wrapText="1"/>
    </xf>
    <xf numFmtId="3" fontId="6" fillId="9" borderId="23" xfId="0" applyNumberFormat="1" applyFont="1" applyFill="1" applyBorder="1" applyAlignment="1">
      <alignment horizontal="right" vertical="top" wrapText="1"/>
    </xf>
    <xf numFmtId="3" fontId="6" fillId="9" borderId="1" xfId="0" applyNumberFormat="1" applyFont="1" applyFill="1" applyBorder="1" applyAlignment="1">
      <alignment horizontal="right" vertical="top" wrapText="1"/>
    </xf>
    <xf numFmtId="3" fontId="6" fillId="9" borderId="24" xfId="0" applyNumberFormat="1" applyFont="1" applyFill="1" applyBorder="1" applyAlignment="1">
      <alignment horizontal="right" vertical="top" wrapText="1"/>
    </xf>
    <xf numFmtId="3" fontId="4" fillId="6" borderId="0" xfId="0" applyNumberFormat="1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3" fontId="4" fillId="8" borderId="18" xfId="0" applyNumberFormat="1" applyFont="1" applyFill="1" applyBorder="1" applyAlignment="1">
      <alignment horizontal="left" vertical="top" wrapText="1"/>
    </xf>
    <xf numFmtId="3" fontId="4" fillId="9" borderId="34" xfId="0" applyNumberFormat="1" applyFont="1" applyFill="1" applyBorder="1" applyAlignment="1">
      <alignment horizontal="left" vertical="top" wrapText="1"/>
    </xf>
    <xf numFmtId="3" fontId="4" fillId="9" borderId="51" xfId="0" applyNumberFormat="1" applyFont="1" applyFill="1" applyBorder="1" applyAlignment="1">
      <alignment vertical="top" wrapText="1"/>
    </xf>
    <xf numFmtId="3" fontId="4" fillId="9" borderId="52" xfId="0" applyNumberFormat="1" applyFont="1" applyFill="1" applyBorder="1" applyAlignment="1">
      <alignment vertical="top" wrapText="1"/>
    </xf>
    <xf numFmtId="3" fontId="6" fillId="9" borderId="30" xfId="0" applyNumberFormat="1" applyFont="1" applyFill="1" applyBorder="1" applyAlignment="1">
      <alignment horizontal="right" vertical="top" wrapText="1"/>
    </xf>
    <xf numFmtId="3" fontId="6" fillId="9" borderId="18" xfId="0" applyNumberFormat="1" applyFont="1" applyFill="1" applyBorder="1" applyAlignment="1">
      <alignment horizontal="right" vertical="top" wrapText="1"/>
    </xf>
    <xf numFmtId="3" fontId="6" fillId="9" borderId="19" xfId="0" applyNumberFormat="1" applyFont="1" applyFill="1" applyBorder="1" applyAlignment="1">
      <alignment horizontal="right" vertical="top" wrapText="1"/>
    </xf>
    <xf numFmtId="3" fontId="4" fillId="6" borderId="30" xfId="0" applyNumberFormat="1" applyFont="1" applyFill="1" applyBorder="1" applyAlignment="1">
      <alignment horizontal="left" vertical="top" wrapText="1"/>
    </xf>
    <xf numFmtId="3" fontId="4" fillId="6" borderId="18" xfId="0" applyNumberFormat="1" applyFont="1" applyFill="1" applyBorder="1" applyAlignment="1">
      <alignment horizontal="left" vertical="top" wrapText="1"/>
    </xf>
    <xf numFmtId="3" fontId="4" fillId="6" borderId="19" xfId="0" applyNumberFormat="1" applyFont="1" applyFill="1" applyBorder="1" applyAlignment="1">
      <alignment horizontal="left" vertical="top" wrapText="1"/>
    </xf>
    <xf numFmtId="3" fontId="4" fillId="0" borderId="30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top" wrapText="1"/>
    </xf>
    <xf numFmtId="3" fontId="4" fillId="0" borderId="31" xfId="0" applyNumberFormat="1" applyFont="1" applyBorder="1" applyAlignment="1">
      <alignment horizontal="left" vertical="top" wrapText="1"/>
    </xf>
    <xf numFmtId="3" fontId="4" fillId="0" borderId="47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3" fontId="6" fillId="3" borderId="64" xfId="0" applyNumberFormat="1" applyFont="1" applyFill="1" applyBorder="1" applyAlignment="1">
      <alignment horizontal="right" vertical="top"/>
    </xf>
    <xf numFmtId="3" fontId="6" fillId="3" borderId="65" xfId="0" applyNumberFormat="1" applyFont="1" applyFill="1" applyBorder="1" applyAlignment="1">
      <alignment horizontal="right" vertical="top"/>
    </xf>
    <xf numFmtId="3" fontId="6" fillId="3" borderId="66" xfId="0" applyNumberFormat="1" applyFont="1" applyFill="1" applyBorder="1" applyAlignment="1">
      <alignment horizontal="right" vertical="top"/>
    </xf>
    <xf numFmtId="3" fontId="6" fillId="3" borderId="68" xfId="0" applyNumberFormat="1" applyFont="1" applyFill="1" applyBorder="1" applyAlignment="1">
      <alignment horizontal="center" vertical="top"/>
    </xf>
    <xf numFmtId="3" fontId="6" fillId="3" borderId="65" xfId="0" applyNumberFormat="1" applyFont="1" applyFill="1" applyBorder="1" applyAlignment="1">
      <alignment horizontal="center" vertical="top"/>
    </xf>
    <xf numFmtId="3" fontId="6" fillId="3" borderId="66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3" fontId="6" fillId="0" borderId="68" xfId="0" applyNumberFormat="1" applyFont="1" applyBorder="1" applyAlignment="1">
      <alignment horizontal="center" vertical="center" wrapText="1"/>
    </xf>
    <xf numFmtId="3" fontId="6" fillId="0" borderId="65" xfId="0" applyNumberFormat="1" applyFont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center" vertical="center" wrapText="1"/>
    </xf>
  </cellXfs>
  <cellStyles count="4">
    <cellStyle name="Įprastas" xfId="0" builtinId="0"/>
    <cellStyle name="Įprastas 5" xfId="2"/>
    <cellStyle name="Kablelis" xfId="1" builtinId="3"/>
    <cellStyle name="Normal_biudz uz 2001 atskaitomybe3" xfId="3"/>
  </cellStyles>
  <dxfs count="0"/>
  <tableStyles count="0" defaultTableStyle="TableStyleMedium2" defaultPivotStyle="PivotStyleLight16"/>
  <colors>
    <mruColors>
      <color rgb="FFCCFFCC"/>
      <color rgb="FF99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6"/>
  <sheetViews>
    <sheetView tabSelected="1" zoomScaleNormal="100" zoomScaleSheetLayoutView="100" workbookViewId="0">
      <selection activeCell="R31" sqref="R31"/>
    </sheetView>
  </sheetViews>
  <sheetFormatPr defaultColWidth="9.140625" defaultRowHeight="15"/>
  <cols>
    <col min="1" max="1" width="3" style="71" customWidth="1"/>
    <col min="2" max="2" width="2.7109375" style="71" customWidth="1"/>
    <col min="3" max="3" width="3" style="71" customWidth="1"/>
    <col min="4" max="4" width="33.7109375" style="71" customWidth="1"/>
    <col min="5" max="5" width="3.140625" style="71" customWidth="1"/>
    <col min="6" max="6" width="3.7109375" style="71" customWidth="1"/>
    <col min="7" max="7" width="8.140625" style="71" customWidth="1"/>
    <col min="8" max="8" width="8.7109375" style="71" customWidth="1"/>
    <col min="9" max="10" width="8.5703125" style="71" customWidth="1"/>
    <col min="11" max="11" width="36.5703125" style="71" customWidth="1"/>
    <col min="12" max="14" width="4.5703125" style="71" customWidth="1"/>
    <col min="15" max="16384" width="9.140625" style="71"/>
  </cols>
  <sheetData>
    <row r="1" spans="1:14" ht="15" customHeight="1">
      <c r="C1" s="255"/>
      <c r="K1" s="682" t="s">
        <v>177</v>
      </c>
      <c r="L1" s="682"/>
      <c r="M1" s="682"/>
      <c r="N1" s="682"/>
    </row>
    <row r="2" spans="1:14" ht="15" customHeight="1">
      <c r="C2" s="255"/>
      <c r="K2" s="405" t="s">
        <v>178</v>
      </c>
      <c r="L2" s="405"/>
      <c r="M2" s="405"/>
      <c r="N2" s="405"/>
    </row>
    <row r="3" spans="1:14" ht="15" customHeight="1">
      <c r="C3" s="255"/>
      <c r="K3" s="405" t="s">
        <v>179</v>
      </c>
      <c r="L3" s="405"/>
      <c r="M3" s="405"/>
      <c r="N3" s="405"/>
    </row>
    <row r="4" spans="1:14" ht="12.75" customHeight="1">
      <c r="C4" s="255"/>
      <c r="K4" s="399"/>
      <c r="L4" s="399"/>
      <c r="M4" s="399"/>
      <c r="N4" s="399"/>
    </row>
    <row r="5" spans="1:14" ht="14.25" customHeight="1">
      <c r="C5" s="255"/>
      <c r="K5" s="395"/>
      <c r="L5" s="396"/>
      <c r="M5" s="396"/>
      <c r="N5" s="396"/>
    </row>
    <row r="6" spans="1:14" s="1" customFormat="1" ht="15" customHeight="1">
      <c r="A6" s="397"/>
      <c r="B6" s="397"/>
      <c r="C6" s="256"/>
      <c r="D6" s="683" t="s">
        <v>182</v>
      </c>
      <c r="E6" s="683"/>
      <c r="F6" s="683"/>
      <c r="G6" s="683"/>
      <c r="H6" s="683"/>
      <c r="I6" s="683"/>
      <c r="J6" s="683"/>
      <c r="K6" s="683"/>
      <c r="L6" s="397"/>
      <c r="M6" s="397"/>
      <c r="N6" s="397"/>
    </row>
    <row r="7" spans="1:14" s="1" customFormat="1">
      <c r="A7" s="397"/>
      <c r="B7" s="397"/>
      <c r="C7" s="256"/>
      <c r="D7" s="684" t="s">
        <v>91</v>
      </c>
      <c r="E7" s="685"/>
      <c r="F7" s="685"/>
      <c r="G7" s="685"/>
      <c r="H7" s="685"/>
      <c r="I7" s="685"/>
      <c r="J7" s="685"/>
      <c r="K7" s="685"/>
      <c r="L7" s="397"/>
      <c r="M7" s="397"/>
      <c r="N7" s="397"/>
    </row>
    <row r="8" spans="1:14" s="1" customFormat="1" ht="15" customHeight="1">
      <c r="A8" s="686" t="s">
        <v>89</v>
      </c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</row>
    <row r="9" spans="1:14" s="1" customFormat="1" ht="13.5" thickBot="1">
      <c r="E9" s="2"/>
      <c r="F9" s="3"/>
      <c r="K9" s="475" t="s">
        <v>90</v>
      </c>
      <c r="L9" s="475"/>
      <c r="M9" s="475"/>
      <c r="N9" s="475"/>
    </row>
    <row r="10" spans="1:14" s="43" customFormat="1" ht="33.75" customHeight="1">
      <c r="A10" s="476" t="s">
        <v>0</v>
      </c>
      <c r="B10" s="479" t="s">
        <v>1</v>
      </c>
      <c r="C10" s="479" t="s">
        <v>2</v>
      </c>
      <c r="D10" s="482" t="s">
        <v>3</v>
      </c>
      <c r="E10" s="507" t="s">
        <v>4</v>
      </c>
      <c r="F10" s="510" t="s">
        <v>5</v>
      </c>
      <c r="G10" s="513" t="s">
        <v>6</v>
      </c>
      <c r="H10" s="494" t="s">
        <v>180</v>
      </c>
      <c r="I10" s="494" t="s">
        <v>109</v>
      </c>
      <c r="J10" s="494" t="s">
        <v>137</v>
      </c>
      <c r="K10" s="497" t="s">
        <v>7</v>
      </c>
      <c r="L10" s="498"/>
      <c r="M10" s="498"/>
      <c r="N10" s="499"/>
    </row>
    <row r="11" spans="1:14" s="43" customFormat="1" ht="18.75" customHeight="1">
      <c r="A11" s="477"/>
      <c r="B11" s="480"/>
      <c r="C11" s="480"/>
      <c r="D11" s="483"/>
      <c r="E11" s="508"/>
      <c r="F11" s="511"/>
      <c r="G11" s="514"/>
      <c r="H11" s="495"/>
      <c r="I11" s="495"/>
      <c r="J11" s="495"/>
      <c r="K11" s="500" t="s">
        <v>3</v>
      </c>
      <c r="L11" s="502"/>
      <c r="M11" s="502"/>
      <c r="N11" s="503"/>
    </row>
    <row r="12" spans="1:14" s="43" customFormat="1" ht="60.75" customHeight="1" thickBot="1">
      <c r="A12" s="478"/>
      <c r="B12" s="481"/>
      <c r="C12" s="481"/>
      <c r="D12" s="484"/>
      <c r="E12" s="509"/>
      <c r="F12" s="512"/>
      <c r="G12" s="515"/>
      <c r="H12" s="496"/>
      <c r="I12" s="496"/>
      <c r="J12" s="496"/>
      <c r="K12" s="501"/>
      <c r="L12" s="111" t="s">
        <v>95</v>
      </c>
      <c r="M12" s="111" t="s">
        <v>110</v>
      </c>
      <c r="N12" s="112" t="s">
        <v>138</v>
      </c>
    </row>
    <row r="13" spans="1:14" s="1" customFormat="1" ht="15.75" customHeight="1">
      <c r="A13" s="504" t="s">
        <v>8</v>
      </c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6"/>
    </row>
    <row r="14" spans="1:14" s="1" customFormat="1" ht="14.25" customHeight="1">
      <c r="A14" s="485" t="s">
        <v>9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7"/>
    </row>
    <row r="15" spans="1:14" s="1" customFormat="1" ht="14.25" customHeight="1">
      <c r="A15" s="5" t="s">
        <v>10</v>
      </c>
      <c r="B15" s="488" t="s">
        <v>11</v>
      </c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9"/>
    </row>
    <row r="16" spans="1:14" s="1" customFormat="1" ht="15.75" customHeight="1">
      <c r="A16" s="6" t="s">
        <v>10</v>
      </c>
      <c r="B16" s="7" t="s">
        <v>10</v>
      </c>
      <c r="C16" s="490" t="s">
        <v>12</v>
      </c>
      <c r="D16" s="491"/>
      <c r="E16" s="491"/>
      <c r="F16" s="491"/>
      <c r="G16" s="492"/>
      <c r="H16" s="492"/>
      <c r="I16" s="492"/>
      <c r="J16" s="492"/>
      <c r="K16" s="492"/>
      <c r="L16" s="491"/>
      <c r="M16" s="491"/>
      <c r="N16" s="493"/>
    </row>
    <row r="17" spans="1:14" s="4" customFormat="1" ht="15" customHeight="1">
      <c r="A17" s="8" t="s">
        <v>10</v>
      </c>
      <c r="B17" s="9" t="s">
        <v>10</v>
      </c>
      <c r="C17" s="175" t="s">
        <v>10</v>
      </c>
      <c r="D17" s="69" t="s">
        <v>13</v>
      </c>
      <c r="E17" s="10"/>
      <c r="F17" s="60">
        <v>1</v>
      </c>
      <c r="G17" s="424" t="s">
        <v>15</v>
      </c>
      <c r="H17" s="414">
        <v>8919.4</v>
      </c>
      <c r="I17" s="413">
        <v>8952.2000000000007</v>
      </c>
      <c r="J17" s="414">
        <v>8947.2000000000007</v>
      </c>
      <c r="K17" s="425"/>
      <c r="L17" s="408"/>
      <c r="M17" s="408"/>
      <c r="N17" s="155"/>
    </row>
    <row r="18" spans="1:14" s="4" customFormat="1" ht="15" customHeight="1">
      <c r="A18" s="406"/>
      <c r="B18" s="9"/>
      <c r="C18" s="407"/>
      <c r="D18" s="69"/>
      <c r="E18" s="10"/>
      <c r="F18" s="60"/>
      <c r="G18" s="297" t="s">
        <v>27</v>
      </c>
      <c r="H18" s="416">
        <v>10</v>
      </c>
      <c r="I18" s="416"/>
      <c r="J18" s="416"/>
      <c r="K18" s="273"/>
      <c r="L18" s="409"/>
      <c r="M18" s="410"/>
      <c r="N18" s="411"/>
    </row>
    <row r="19" spans="1:14" s="4" customFormat="1" ht="15" customHeight="1">
      <c r="A19" s="406"/>
      <c r="B19" s="9"/>
      <c r="C19" s="407"/>
      <c r="D19" s="69"/>
      <c r="E19" s="10"/>
      <c r="F19" s="60"/>
      <c r="G19" s="297" t="s">
        <v>28</v>
      </c>
      <c r="H19" s="416">
        <v>22.3</v>
      </c>
      <c r="I19" s="415"/>
      <c r="J19" s="416"/>
      <c r="K19" s="273"/>
      <c r="L19" s="409"/>
      <c r="M19" s="410"/>
      <c r="N19" s="411"/>
    </row>
    <row r="20" spans="1:14" s="4" customFormat="1" ht="15" customHeight="1">
      <c r="A20" s="406"/>
      <c r="B20" s="9"/>
      <c r="C20" s="407"/>
      <c r="D20" s="69"/>
      <c r="E20" s="10"/>
      <c r="F20" s="60"/>
      <c r="G20" s="297" t="s">
        <v>16</v>
      </c>
      <c r="H20" s="416">
        <v>471.8</v>
      </c>
      <c r="I20" s="416"/>
      <c r="J20" s="416"/>
      <c r="K20" s="273"/>
      <c r="L20" s="409"/>
      <c r="M20" s="410"/>
      <c r="N20" s="411"/>
    </row>
    <row r="21" spans="1:14" s="4" customFormat="1" ht="15" customHeight="1">
      <c r="A21" s="406"/>
      <c r="B21" s="9"/>
      <c r="C21" s="407"/>
      <c r="D21" s="69"/>
      <c r="E21" s="10"/>
      <c r="F21" s="60"/>
      <c r="G21" s="16" t="s">
        <v>18</v>
      </c>
      <c r="H21" s="416">
        <v>3.3</v>
      </c>
      <c r="I21" s="416">
        <v>3.3</v>
      </c>
      <c r="J21" s="416">
        <v>3.3</v>
      </c>
      <c r="K21" s="273"/>
      <c r="L21" s="409"/>
      <c r="M21" s="410"/>
      <c r="N21" s="411"/>
    </row>
    <row r="22" spans="1:14" s="4" customFormat="1" ht="15" customHeight="1">
      <c r="A22" s="406"/>
      <c r="B22" s="9"/>
      <c r="C22" s="407"/>
      <c r="D22" s="69"/>
      <c r="E22" s="10"/>
      <c r="F22" s="60"/>
      <c r="G22" s="16" t="s">
        <v>19</v>
      </c>
      <c r="H22" s="416"/>
      <c r="I22" s="416"/>
      <c r="J22" s="416"/>
      <c r="K22" s="273"/>
      <c r="L22" s="409"/>
      <c r="M22" s="410"/>
      <c r="N22" s="411"/>
    </row>
    <row r="23" spans="1:14" s="4" customFormat="1" ht="15" customHeight="1">
      <c r="A23" s="406"/>
      <c r="B23" s="9"/>
      <c r="C23" s="407"/>
      <c r="D23" s="69"/>
      <c r="E23" s="10"/>
      <c r="F23" s="60"/>
      <c r="G23" s="16" t="s">
        <v>94</v>
      </c>
      <c r="H23" s="416">
        <v>88.3</v>
      </c>
      <c r="I23" s="415"/>
      <c r="J23" s="416"/>
      <c r="K23" s="273"/>
      <c r="L23" s="409"/>
      <c r="M23" s="410"/>
      <c r="N23" s="411"/>
    </row>
    <row r="24" spans="1:14" s="4" customFormat="1" ht="25.5" customHeight="1">
      <c r="A24" s="11"/>
      <c r="B24" s="12"/>
      <c r="C24" s="404"/>
      <c r="D24" s="371"/>
      <c r="E24" s="393"/>
      <c r="F24" s="391"/>
      <c r="G24" s="16"/>
      <c r="H24" s="83"/>
      <c r="I24" s="83"/>
      <c r="J24" s="83"/>
      <c r="K24" s="260" t="s">
        <v>93</v>
      </c>
      <c r="L24" s="417">
        <v>438.5</v>
      </c>
      <c r="M24" s="418">
        <v>438.5</v>
      </c>
      <c r="N24" s="419">
        <v>438.5</v>
      </c>
    </row>
    <row r="25" spans="1:14" s="1" customFormat="1" ht="14.25" customHeight="1">
      <c r="A25" s="523"/>
      <c r="B25" s="524"/>
      <c r="C25" s="525"/>
      <c r="D25" s="394"/>
      <c r="E25" s="254"/>
      <c r="F25" s="391"/>
      <c r="G25" s="15"/>
      <c r="H25" s="83"/>
      <c r="I25" s="83"/>
      <c r="J25" s="83"/>
      <c r="K25" s="260" t="s">
        <v>126</v>
      </c>
      <c r="L25" s="128">
        <v>4</v>
      </c>
      <c r="M25" s="210">
        <v>4</v>
      </c>
      <c r="N25" s="208">
        <v>4</v>
      </c>
    </row>
    <row r="26" spans="1:14" s="1" customFormat="1" ht="18" customHeight="1">
      <c r="A26" s="523"/>
      <c r="B26" s="524"/>
      <c r="C26" s="525"/>
      <c r="D26" s="371"/>
      <c r="E26" s="254"/>
      <c r="F26" s="391"/>
      <c r="G26" s="16"/>
      <c r="H26" s="83"/>
      <c r="I26" s="83"/>
      <c r="J26" s="83"/>
      <c r="K26" s="260" t="s">
        <v>82</v>
      </c>
      <c r="L26" s="128">
        <v>21</v>
      </c>
      <c r="M26" s="210">
        <v>21</v>
      </c>
      <c r="N26" s="208">
        <v>21</v>
      </c>
    </row>
    <row r="27" spans="1:14" s="1" customFormat="1" ht="26.25" customHeight="1">
      <c r="A27" s="349"/>
      <c r="B27" s="377"/>
      <c r="C27" s="391"/>
      <c r="D27" s="371"/>
      <c r="E27" s="235"/>
      <c r="F27" s="391"/>
      <c r="G27" s="16"/>
      <c r="H27" s="83"/>
      <c r="I27" s="83"/>
      <c r="J27" s="83"/>
      <c r="K27" s="231" t="s">
        <v>141</v>
      </c>
      <c r="L27" s="420" t="s">
        <v>139</v>
      </c>
      <c r="M27" s="421" t="s">
        <v>139</v>
      </c>
      <c r="N27" s="422" t="s">
        <v>139</v>
      </c>
    </row>
    <row r="28" spans="1:14" s="1" customFormat="1" ht="25.5" customHeight="1">
      <c r="A28" s="19"/>
      <c r="B28" s="350"/>
      <c r="C28" s="391"/>
      <c r="D28" s="526"/>
      <c r="E28" s="232"/>
      <c r="F28" s="391"/>
      <c r="G28" s="209"/>
      <c r="H28" s="83"/>
      <c r="I28" s="113"/>
      <c r="J28" s="113"/>
      <c r="K28" s="516" t="s">
        <v>98</v>
      </c>
      <c r="L28" s="518" t="s">
        <v>142</v>
      </c>
      <c r="M28" s="518" t="s">
        <v>142</v>
      </c>
      <c r="N28" s="520" t="s">
        <v>142</v>
      </c>
    </row>
    <row r="29" spans="1:14" s="1" customFormat="1" ht="11.25" customHeight="1">
      <c r="A29" s="19"/>
      <c r="B29" s="350"/>
      <c r="C29" s="391"/>
      <c r="D29" s="526"/>
      <c r="E29" s="232"/>
      <c r="F29" s="391"/>
      <c r="G29" s="209"/>
      <c r="H29" s="83"/>
      <c r="I29" s="113"/>
      <c r="J29" s="113"/>
      <c r="K29" s="517"/>
      <c r="L29" s="519"/>
      <c r="M29" s="519"/>
      <c r="N29" s="521"/>
    </row>
    <row r="30" spans="1:14" s="1" customFormat="1" ht="18" customHeight="1">
      <c r="A30" s="349"/>
      <c r="B30" s="350"/>
      <c r="C30" s="358"/>
      <c r="D30" s="371"/>
      <c r="E30" s="259"/>
      <c r="F30" s="391"/>
      <c r="G30" s="16"/>
      <c r="H30" s="83"/>
      <c r="I30" s="83"/>
      <c r="J30" s="83"/>
      <c r="K30" s="522" t="s">
        <v>169</v>
      </c>
      <c r="L30" s="124">
        <f>64+11</f>
        <v>75</v>
      </c>
      <c r="M30" s="124"/>
      <c r="N30" s="156"/>
    </row>
    <row r="31" spans="1:14" s="1" customFormat="1" ht="21.75" customHeight="1">
      <c r="A31" s="349"/>
      <c r="B31" s="350"/>
      <c r="C31" s="358"/>
      <c r="D31" s="371"/>
      <c r="E31" s="259"/>
      <c r="F31" s="391"/>
      <c r="G31" s="16"/>
      <c r="H31" s="83"/>
      <c r="I31" s="83"/>
      <c r="J31" s="83"/>
      <c r="K31" s="517"/>
      <c r="L31" s="116"/>
      <c r="M31" s="125"/>
      <c r="N31" s="426"/>
    </row>
    <row r="32" spans="1:14" s="1" customFormat="1" ht="24" customHeight="1">
      <c r="A32" s="349"/>
      <c r="B32" s="350"/>
      <c r="C32" s="358"/>
      <c r="D32" s="371"/>
      <c r="E32" s="100"/>
      <c r="F32" s="378"/>
      <c r="G32" s="15"/>
      <c r="H32" s="83"/>
      <c r="I32" s="83"/>
      <c r="J32" s="83"/>
      <c r="K32" s="231" t="s">
        <v>144</v>
      </c>
      <c r="L32" s="285" t="s">
        <v>143</v>
      </c>
      <c r="M32" s="261" t="s">
        <v>143</v>
      </c>
      <c r="N32" s="423" t="s">
        <v>143</v>
      </c>
    </row>
    <row r="33" spans="1:14" s="1" customFormat="1" ht="26.25" customHeight="1">
      <c r="A33" s="349"/>
      <c r="B33" s="377"/>
      <c r="C33" s="358"/>
      <c r="D33" s="380"/>
      <c r="E33" s="57"/>
      <c r="F33" s="391"/>
      <c r="G33" s="16"/>
      <c r="H33" s="83"/>
      <c r="I33" s="83"/>
      <c r="J33" s="83"/>
      <c r="K33" s="231" t="s">
        <v>111</v>
      </c>
      <c r="L33" s="300">
        <v>95.4</v>
      </c>
      <c r="M33" s="301" t="s">
        <v>145</v>
      </c>
      <c r="N33" s="302" t="s">
        <v>145</v>
      </c>
    </row>
    <row r="34" spans="1:14" s="1" customFormat="1" ht="17.25" customHeight="1">
      <c r="A34" s="19"/>
      <c r="B34" s="377"/>
      <c r="C34" s="391"/>
      <c r="D34" s="371"/>
      <c r="E34" s="17"/>
      <c r="F34" s="391"/>
      <c r="G34" s="93"/>
      <c r="H34" s="83"/>
      <c r="I34" s="83"/>
      <c r="J34" s="83"/>
      <c r="K34" s="284" t="s">
        <v>87</v>
      </c>
      <c r="L34" s="268">
        <v>55</v>
      </c>
      <c r="M34" s="373">
        <v>55</v>
      </c>
      <c r="N34" s="388">
        <v>55</v>
      </c>
    </row>
    <row r="35" spans="1:14" s="1" customFormat="1" ht="16.5" customHeight="1" thickBot="1">
      <c r="A35" s="21"/>
      <c r="B35" s="375"/>
      <c r="C35" s="188"/>
      <c r="D35" s="369"/>
      <c r="E35" s="262"/>
      <c r="F35" s="263"/>
      <c r="G35" s="289" t="s">
        <v>33</v>
      </c>
      <c r="H35" s="88">
        <f>SUM(H17:H34)</f>
        <v>9515.0999999999967</v>
      </c>
      <c r="I35" s="88">
        <f t="shared" ref="I35:J35" si="0">SUM(I17:I34)</f>
        <v>8955.5</v>
      </c>
      <c r="J35" s="88">
        <f t="shared" si="0"/>
        <v>8950.5</v>
      </c>
      <c r="K35" s="291"/>
      <c r="L35" s="269"/>
      <c r="M35" s="374"/>
      <c r="N35" s="389"/>
    </row>
    <row r="36" spans="1:14" s="1" customFormat="1" ht="18" customHeight="1">
      <c r="A36" s="523" t="s">
        <v>10</v>
      </c>
      <c r="B36" s="524" t="s">
        <v>10</v>
      </c>
      <c r="C36" s="545" t="s">
        <v>17</v>
      </c>
      <c r="D36" s="553" t="s">
        <v>31</v>
      </c>
      <c r="E36" s="548"/>
      <c r="F36" s="529" t="s">
        <v>14</v>
      </c>
      <c r="G36" s="196" t="s">
        <v>15</v>
      </c>
      <c r="H36" s="104">
        <f>235-1</f>
        <v>234</v>
      </c>
      <c r="I36" s="83">
        <v>235.7</v>
      </c>
      <c r="J36" s="83">
        <v>235.7</v>
      </c>
      <c r="K36" s="531" t="s">
        <v>32</v>
      </c>
      <c r="L36" s="267">
        <v>9</v>
      </c>
      <c r="M36" s="534">
        <v>9</v>
      </c>
      <c r="N36" s="537">
        <v>9</v>
      </c>
    </row>
    <row r="37" spans="1:14" s="1" customFormat="1" ht="16.5" customHeight="1">
      <c r="A37" s="523"/>
      <c r="B37" s="524"/>
      <c r="C37" s="545"/>
      <c r="D37" s="553"/>
      <c r="E37" s="548"/>
      <c r="F37" s="529"/>
      <c r="G37" s="18"/>
      <c r="H37" s="85"/>
      <c r="I37" s="85"/>
      <c r="J37" s="85"/>
      <c r="K37" s="532"/>
      <c r="L37" s="268"/>
      <c r="M37" s="535"/>
      <c r="N37" s="538"/>
    </row>
    <row r="38" spans="1:14" s="1" customFormat="1" ht="15.75" customHeight="1" thickBot="1">
      <c r="A38" s="541"/>
      <c r="B38" s="543"/>
      <c r="C38" s="546"/>
      <c r="D38" s="554"/>
      <c r="E38" s="549"/>
      <c r="F38" s="530"/>
      <c r="G38" s="332" t="s">
        <v>33</v>
      </c>
      <c r="H38" s="86">
        <f t="shared" ref="H38:J38" si="1">SUM(H36:H37)</f>
        <v>234</v>
      </c>
      <c r="I38" s="86">
        <f t="shared" si="1"/>
        <v>235.7</v>
      </c>
      <c r="J38" s="86">
        <f t="shared" si="1"/>
        <v>235.7</v>
      </c>
      <c r="K38" s="533"/>
      <c r="L38" s="269"/>
      <c r="M38" s="536"/>
      <c r="N38" s="539"/>
    </row>
    <row r="39" spans="1:14" s="1" customFormat="1" ht="15" customHeight="1">
      <c r="A39" s="540" t="s">
        <v>10</v>
      </c>
      <c r="B39" s="542" t="s">
        <v>10</v>
      </c>
      <c r="C39" s="544" t="s">
        <v>20</v>
      </c>
      <c r="D39" s="551" t="s">
        <v>34</v>
      </c>
      <c r="E39" s="547"/>
      <c r="F39" s="550" t="s">
        <v>14</v>
      </c>
      <c r="G39" s="196" t="s">
        <v>15</v>
      </c>
      <c r="H39" s="104">
        <f>317.5-0.6+49.8</f>
        <v>366.7</v>
      </c>
      <c r="I39" s="104">
        <f>318+48.8</f>
        <v>366.8</v>
      </c>
      <c r="J39" s="104">
        <f>318+48.8</f>
        <v>366.8</v>
      </c>
      <c r="K39" s="212" t="s">
        <v>35</v>
      </c>
      <c r="L39" s="267">
        <v>31</v>
      </c>
      <c r="M39" s="372">
        <v>31</v>
      </c>
      <c r="N39" s="387">
        <v>31</v>
      </c>
    </row>
    <row r="40" spans="1:14" s="1" customFormat="1" ht="11.25" customHeight="1">
      <c r="A40" s="523"/>
      <c r="B40" s="524"/>
      <c r="C40" s="545"/>
      <c r="D40" s="552"/>
      <c r="E40" s="548"/>
      <c r="F40" s="529"/>
      <c r="G40" s="18"/>
      <c r="H40" s="85"/>
      <c r="I40" s="85"/>
      <c r="J40" s="85"/>
      <c r="K40" s="331"/>
      <c r="L40" s="268"/>
      <c r="M40" s="373"/>
      <c r="N40" s="388"/>
    </row>
    <row r="41" spans="1:14" s="1" customFormat="1" ht="14.25" customHeight="1" thickBot="1">
      <c r="A41" s="541"/>
      <c r="B41" s="543"/>
      <c r="C41" s="546"/>
      <c r="D41" s="369"/>
      <c r="E41" s="549"/>
      <c r="F41" s="530"/>
      <c r="G41" s="332" t="s">
        <v>33</v>
      </c>
      <c r="H41" s="86">
        <f>SUM(H39:H40)</f>
        <v>366.7</v>
      </c>
      <c r="I41" s="86">
        <f>SUM(I39:I40)</f>
        <v>366.8</v>
      </c>
      <c r="J41" s="86">
        <f>SUM(J39:J40)</f>
        <v>366.8</v>
      </c>
      <c r="K41" s="79"/>
      <c r="L41" s="252"/>
      <c r="M41" s="384"/>
      <c r="N41" s="386"/>
    </row>
    <row r="42" spans="1:14" s="1" customFormat="1" ht="18" customHeight="1">
      <c r="A42" s="540" t="s">
        <v>10</v>
      </c>
      <c r="B42" s="568" t="s">
        <v>10</v>
      </c>
      <c r="C42" s="544" t="s">
        <v>21</v>
      </c>
      <c r="D42" s="551" t="s">
        <v>83</v>
      </c>
      <c r="E42" s="547"/>
      <c r="F42" s="550" t="s">
        <v>14</v>
      </c>
      <c r="G42" s="202" t="s">
        <v>15</v>
      </c>
      <c r="H42" s="104">
        <f>211.7-0.5+3.9</f>
        <v>215.1</v>
      </c>
      <c r="I42" s="114">
        <f>211.7+3.9</f>
        <v>215.6</v>
      </c>
      <c r="J42" s="114">
        <f>211.7+3.9</f>
        <v>215.6</v>
      </c>
      <c r="K42" s="531" t="s">
        <v>84</v>
      </c>
      <c r="L42" s="267">
        <v>11</v>
      </c>
      <c r="M42" s="561">
        <v>11</v>
      </c>
      <c r="N42" s="564">
        <v>11</v>
      </c>
    </row>
    <row r="43" spans="1:14" s="1" customFormat="1" ht="9.75" customHeight="1">
      <c r="A43" s="523"/>
      <c r="B43" s="569"/>
      <c r="C43" s="545"/>
      <c r="D43" s="553"/>
      <c r="E43" s="548"/>
      <c r="F43" s="529"/>
      <c r="G43" s="94"/>
      <c r="H43" s="85"/>
      <c r="I43" s="85"/>
      <c r="J43" s="85"/>
      <c r="K43" s="532"/>
      <c r="L43" s="268"/>
      <c r="M43" s="562"/>
      <c r="N43" s="565"/>
    </row>
    <row r="44" spans="1:14" s="1" customFormat="1" ht="15.75" customHeight="1" thickBot="1">
      <c r="A44" s="541"/>
      <c r="B44" s="570"/>
      <c r="C44" s="546"/>
      <c r="D44" s="554"/>
      <c r="E44" s="549"/>
      <c r="F44" s="530"/>
      <c r="G44" s="332" t="s">
        <v>33</v>
      </c>
      <c r="H44" s="203">
        <f>SUM(H42:H43)</f>
        <v>215.1</v>
      </c>
      <c r="I44" s="203">
        <f>SUM(I42:I43)</f>
        <v>215.6</v>
      </c>
      <c r="J44" s="203">
        <f>SUM(J42:J43)</f>
        <v>215.6</v>
      </c>
      <c r="K44" s="533"/>
      <c r="L44" s="269"/>
      <c r="M44" s="563"/>
      <c r="N44" s="566"/>
    </row>
    <row r="45" spans="1:14" s="1" customFormat="1" ht="19.5" customHeight="1">
      <c r="A45" s="540" t="s">
        <v>10</v>
      </c>
      <c r="B45" s="542" t="s">
        <v>10</v>
      </c>
      <c r="C45" s="544" t="s">
        <v>22</v>
      </c>
      <c r="D45" s="551" t="s">
        <v>36</v>
      </c>
      <c r="E45" s="547"/>
      <c r="F45" s="550" t="s">
        <v>14</v>
      </c>
      <c r="G45" s="28" t="s">
        <v>15</v>
      </c>
      <c r="H45" s="87">
        <v>15.7</v>
      </c>
      <c r="I45" s="87">
        <v>15.7</v>
      </c>
      <c r="J45" s="87">
        <v>15.7</v>
      </c>
      <c r="K45" s="212"/>
      <c r="L45" s="251"/>
      <c r="M45" s="382"/>
      <c r="N45" s="385"/>
    </row>
    <row r="46" spans="1:14" s="1" customFormat="1" ht="15.75" customHeight="1" thickBot="1">
      <c r="A46" s="541"/>
      <c r="B46" s="543"/>
      <c r="C46" s="546"/>
      <c r="D46" s="567"/>
      <c r="E46" s="549"/>
      <c r="F46" s="530"/>
      <c r="G46" s="332" t="s">
        <v>33</v>
      </c>
      <c r="H46" s="88">
        <f t="shared" ref="H46:J46" si="2">SUM(H45:H45)</f>
        <v>15.7</v>
      </c>
      <c r="I46" s="88">
        <f t="shared" si="2"/>
        <v>15.7</v>
      </c>
      <c r="J46" s="88">
        <f t="shared" si="2"/>
        <v>15.7</v>
      </c>
      <c r="K46" s="80"/>
      <c r="L46" s="269"/>
      <c r="M46" s="374"/>
      <c r="N46" s="389"/>
    </row>
    <row r="47" spans="1:14" s="1" customFormat="1" ht="15.75" customHeight="1">
      <c r="A47" s="355" t="s">
        <v>10</v>
      </c>
      <c r="B47" s="213" t="s">
        <v>10</v>
      </c>
      <c r="C47" s="257" t="s">
        <v>23</v>
      </c>
      <c r="D47" s="398" t="s">
        <v>37</v>
      </c>
      <c r="E47" s="277"/>
      <c r="F47" s="187">
        <v>1</v>
      </c>
      <c r="G47" s="436" t="s">
        <v>15</v>
      </c>
      <c r="H47" s="81">
        <v>52.8</v>
      </c>
      <c r="I47" s="81">
        <v>52.8</v>
      </c>
      <c r="J47" s="81">
        <v>52.8</v>
      </c>
      <c r="K47" s="280"/>
      <c r="L47" s="267"/>
      <c r="M47" s="372"/>
      <c r="N47" s="387"/>
    </row>
    <row r="48" spans="1:14" s="1" customFormat="1" ht="14.25" customHeight="1">
      <c r="A48" s="349"/>
      <c r="B48" s="22"/>
      <c r="C48" s="178"/>
      <c r="D48" s="427"/>
      <c r="E48" s="279"/>
      <c r="F48" s="391">
        <v>5</v>
      </c>
      <c r="G48" s="58" t="s">
        <v>15</v>
      </c>
      <c r="H48" s="83">
        <v>119.9</v>
      </c>
      <c r="I48" s="83">
        <f>183.1-43.9</f>
        <v>139.19999999999999</v>
      </c>
      <c r="J48" s="83">
        <f>183.1-43.9</f>
        <v>139.19999999999999</v>
      </c>
      <c r="K48" s="331"/>
      <c r="L48" s="268"/>
      <c r="M48" s="373"/>
      <c r="N48" s="388"/>
    </row>
    <row r="49" spans="1:14" s="1" customFormat="1" ht="12.75" customHeight="1">
      <c r="A49" s="349"/>
      <c r="B49" s="22"/>
      <c r="C49" s="178"/>
      <c r="D49" s="427"/>
      <c r="E49" s="279"/>
      <c r="F49" s="391"/>
      <c r="G49" s="58" t="s">
        <v>94</v>
      </c>
      <c r="H49" s="83">
        <v>19.3</v>
      </c>
      <c r="I49" s="74"/>
      <c r="J49" s="83"/>
      <c r="K49" s="331"/>
      <c r="L49" s="268"/>
      <c r="M49" s="373"/>
      <c r="N49" s="388"/>
    </row>
    <row r="50" spans="1:14" s="1" customFormat="1" ht="15.75" customHeight="1">
      <c r="A50" s="349"/>
      <c r="B50" s="22"/>
      <c r="C50" s="178"/>
      <c r="D50" s="555" t="s">
        <v>88</v>
      </c>
      <c r="E50" s="63"/>
      <c r="F50" s="391"/>
      <c r="G50" s="58"/>
      <c r="H50" s="83"/>
      <c r="I50" s="83"/>
      <c r="J50" s="83"/>
      <c r="K50" s="557" t="s">
        <v>77</v>
      </c>
      <c r="L50" s="129">
        <v>3</v>
      </c>
      <c r="M50" s="170">
        <v>3</v>
      </c>
      <c r="N50" s="142">
        <v>3</v>
      </c>
    </row>
    <row r="51" spans="1:14" s="1" customFormat="1" ht="9.75" customHeight="1">
      <c r="A51" s="349"/>
      <c r="B51" s="22"/>
      <c r="C51" s="178"/>
      <c r="D51" s="556"/>
      <c r="E51" s="172"/>
      <c r="F51" s="391"/>
      <c r="G51" s="58"/>
      <c r="H51" s="194"/>
      <c r="I51" s="193"/>
      <c r="J51" s="194"/>
      <c r="K51" s="558"/>
      <c r="L51" s="268"/>
      <c r="M51" s="373"/>
      <c r="N51" s="388"/>
    </row>
    <row r="52" spans="1:14" s="1" customFormat="1" ht="15.75" customHeight="1">
      <c r="A52" s="349"/>
      <c r="B52" s="22"/>
      <c r="C52" s="178"/>
      <c r="D52" s="556"/>
      <c r="E52" s="172"/>
      <c r="F52" s="391"/>
      <c r="G52" s="437"/>
      <c r="H52" s="83"/>
      <c r="I52" s="74"/>
      <c r="J52" s="83"/>
      <c r="K52" s="559" t="s">
        <v>97</v>
      </c>
      <c r="L52" s="324">
        <v>1</v>
      </c>
      <c r="M52" s="325">
        <v>1</v>
      </c>
      <c r="N52" s="326">
        <v>1</v>
      </c>
    </row>
    <row r="53" spans="1:14" s="1" customFormat="1" ht="9.75" customHeight="1">
      <c r="A53" s="349"/>
      <c r="B53" s="22"/>
      <c r="C53" s="178"/>
      <c r="D53" s="379"/>
      <c r="E53" s="172"/>
      <c r="F53" s="391"/>
      <c r="G53" s="437"/>
      <c r="H53" s="83"/>
      <c r="I53" s="74"/>
      <c r="J53" s="83"/>
      <c r="K53" s="558"/>
      <c r="L53" s="327"/>
      <c r="M53" s="328"/>
      <c r="N53" s="329"/>
    </row>
    <row r="54" spans="1:14" s="1" customFormat="1" ht="30" customHeight="1">
      <c r="A54" s="349"/>
      <c r="B54" s="22"/>
      <c r="C54" s="178"/>
      <c r="D54" s="555" t="s">
        <v>158</v>
      </c>
      <c r="E54" s="429"/>
      <c r="F54" s="376"/>
      <c r="G54" s="438"/>
      <c r="H54" s="83"/>
      <c r="I54" s="74"/>
      <c r="J54" s="83"/>
      <c r="K54" s="230" t="s">
        <v>39</v>
      </c>
      <c r="L54" s="127">
        <v>10</v>
      </c>
      <c r="M54" s="211">
        <v>10</v>
      </c>
      <c r="N54" s="140">
        <v>10</v>
      </c>
    </row>
    <row r="55" spans="1:14" s="1" customFormat="1" ht="60" customHeight="1">
      <c r="A55" s="349"/>
      <c r="B55" s="22"/>
      <c r="C55" s="68"/>
      <c r="D55" s="560"/>
      <c r="E55" s="56"/>
      <c r="F55" s="391"/>
      <c r="G55" s="439"/>
      <c r="H55" s="84"/>
      <c r="I55" s="109"/>
      <c r="J55" s="84"/>
      <c r="K55" s="105" t="s">
        <v>146</v>
      </c>
      <c r="L55" s="128">
        <v>17</v>
      </c>
      <c r="M55" s="210">
        <v>35</v>
      </c>
      <c r="N55" s="208">
        <v>35</v>
      </c>
    </row>
    <row r="56" spans="1:14" s="1" customFormat="1" ht="63.75" customHeight="1">
      <c r="A56" s="349"/>
      <c r="B56" s="22"/>
      <c r="C56" s="68"/>
      <c r="D56" s="560"/>
      <c r="E56" s="56"/>
      <c r="F56" s="391"/>
      <c r="G56" s="439"/>
      <c r="H56" s="84"/>
      <c r="I56" s="109"/>
      <c r="J56" s="84"/>
      <c r="K56" s="400" t="s">
        <v>161</v>
      </c>
      <c r="L56" s="241">
        <v>315</v>
      </c>
      <c r="M56" s="314">
        <v>450</v>
      </c>
      <c r="N56" s="315">
        <v>450</v>
      </c>
    </row>
    <row r="57" spans="1:14" s="1" customFormat="1" ht="27.75" customHeight="1">
      <c r="A57" s="349"/>
      <c r="B57" s="22"/>
      <c r="C57" s="68"/>
      <c r="D57" s="370" t="s">
        <v>172</v>
      </c>
      <c r="E57" s="56"/>
      <c r="F57" s="391"/>
      <c r="G57" s="439"/>
      <c r="H57" s="84"/>
      <c r="I57" s="109"/>
      <c r="J57" s="84"/>
      <c r="K57" s="322" t="s">
        <v>162</v>
      </c>
      <c r="L57" s="274">
        <v>35</v>
      </c>
      <c r="M57" s="275">
        <v>40</v>
      </c>
      <c r="N57" s="276">
        <v>40</v>
      </c>
    </row>
    <row r="58" spans="1:14" s="1" customFormat="1" ht="27.75" customHeight="1">
      <c r="A58" s="467"/>
      <c r="B58" s="22"/>
      <c r="C58" s="68"/>
      <c r="D58" s="469"/>
      <c r="E58" s="435"/>
      <c r="F58" s="468"/>
      <c r="G58" s="439"/>
      <c r="H58" s="84"/>
      <c r="I58" s="109"/>
      <c r="J58" s="84"/>
      <c r="K58" s="470" t="s">
        <v>181</v>
      </c>
      <c r="L58" s="471"/>
      <c r="M58" s="472">
        <v>1</v>
      </c>
      <c r="N58" s="473">
        <v>1</v>
      </c>
    </row>
    <row r="59" spans="1:14" s="1" customFormat="1" ht="24.75" customHeight="1">
      <c r="A59" s="349"/>
      <c r="B59" s="22"/>
      <c r="C59" s="68"/>
      <c r="D59" s="579" t="s">
        <v>148</v>
      </c>
      <c r="E59" s="435"/>
      <c r="F59" s="391"/>
      <c r="G59" s="439"/>
      <c r="H59" s="84"/>
      <c r="I59" s="109"/>
      <c r="J59" s="84"/>
      <c r="K59" s="441" t="s">
        <v>149</v>
      </c>
      <c r="L59" s="442">
        <v>1</v>
      </c>
      <c r="M59" s="428">
        <v>1</v>
      </c>
      <c r="N59" s="287">
        <v>1</v>
      </c>
    </row>
    <row r="60" spans="1:14" s="1" customFormat="1" ht="24.75" customHeight="1">
      <c r="A60" s="349"/>
      <c r="B60" s="22"/>
      <c r="C60" s="68"/>
      <c r="D60" s="552"/>
      <c r="E60" s="435"/>
      <c r="F60" s="391"/>
      <c r="G60" s="440"/>
      <c r="H60" s="316"/>
      <c r="I60" s="317"/>
      <c r="J60" s="317"/>
      <c r="K60" s="431" t="s">
        <v>147</v>
      </c>
      <c r="L60" s="432">
        <v>1</v>
      </c>
      <c r="M60" s="433"/>
      <c r="N60" s="434"/>
    </row>
    <row r="61" spans="1:14" s="1" customFormat="1" ht="15.75" customHeight="1" thickBot="1">
      <c r="A61" s="356"/>
      <c r="B61" s="214"/>
      <c r="C61" s="62"/>
      <c r="D61" s="253"/>
      <c r="E61" s="430"/>
      <c r="F61" s="188"/>
      <c r="G61" s="177" t="s">
        <v>33</v>
      </c>
      <c r="H61" s="88">
        <f>SUM(H47:H60)</f>
        <v>192</v>
      </c>
      <c r="I61" s="88">
        <f t="shared" ref="I61:J61" si="3">SUM(I47:I60)</f>
        <v>192</v>
      </c>
      <c r="J61" s="88">
        <f t="shared" si="3"/>
        <v>192</v>
      </c>
      <c r="K61" s="80"/>
      <c r="L61" s="269"/>
      <c r="M61" s="374"/>
      <c r="N61" s="389"/>
    </row>
    <row r="62" spans="1:14" s="4" customFormat="1" ht="18.75" customHeight="1">
      <c r="A62" s="523" t="s">
        <v>10</v>
      </c>
      <c r="B62" s="569" t="s">
        <v>10</v>
      </c>
      <c r="C62" s="545" t="s">
        <v>24</v>
      </c>
      <c r="D62" s="553" t="s">
        <v>40</v>
      </c>
      <c r="E62" s="575"/>
      <c r="F62" s="580" t="s">
        <v>14</v>
      </c>
      <c r="G62" s="443" t="s">
        <v>15</v>
      </c>
      <c r="H62" s="113">
        <v>91</v>
      </c>
      <c r="I62" s="83">
        <v>4187.6000000000004</v>
      </c>
      <c r="J62" s="83">
        <v>1983</v>
      </c>
      <c r="K62" s="571" t="s">
        <v>128</v>
      </c>
      <c r="L62" s="268">
        <v>2</v>
      </c>
      <c r="M62" s="465">
        <v>4</v>
      </c>
      <c r="N62" s="466">
        <v>4</v>
      </c>
    </row>
    <row r="63" spans="1:14" s="4" customFormat="1" ht="15.75" customHeight="1">
      <c r="A63" s="523"/>
      <c r="B63" s="569"/>
      <c r="C63" s="545"/>
      <c r="D63" s="553"/>
      <c r="E63" s="575"/>
      <c r="F63" s="580"/>
      <c r="G63" s="444" t="s">
        <v>94</v>
      </c>
      <c r="H63" s="115">
        <v>2904.2</v>
      </c>
      <c r="I63" s="91"/>
      <c r="J63" s="91"/>
      <c r="K63" s="571"/>
      <c r="L63" s="268"/>
      <c r="M63" s="373"/>
      <c r="N63" s="388"/>
    </row>
    <row r="64" spans="1:14" s="4" customFormat="1" ht="13.5" thickBot="1">
      <c r="A64" s="541"/>
      <c r="B64" s="570"/>
      <c r="C64" s="546"/>
      <c r="D64" s="554"/>
      <c r="E64" s="576"/>
      <c r="F64" s="578"/>
      <c r="G64" s="179" t="s">
        <v>33</v>
      </c>
      <c r="H64" s="149">
        <f t="shared" ref="H64:J64" si="4">H62+H63</f>
        <v>2995.2</v>
      </c>
      <c r="I64" s="88">
        <f t="shared" si="4"/>
        <v>4187.6000000000004</v>
      </c>
      <c r="J64" s="88">
        <f t="shared" si="4"/>
        <v>1983</v>
      </c>
      <c r="K64" s="572"/>
      <c r="L64" s="269"/>
      <c r="M64" s="374"/>
      <c r="N64" s="389"/>
    </row>
    <row r="65" spans="1:14" s="4" customFormat="1" ht="15" customHeight="1">
      <c r="A65" s="540" t="s">
        <v>10</v>
      </c>
      <c r="B65" s="568" t="s">
        <v>10</v>
      </c>
      <c r="C65" s="573" t="s">
        <v>25</v>
      </c>
      <c r="D65" s="551" t="s">
        <v>41</v>
      </c>
      <c r="E65" s="575"/>
      <c r="F65" s="577" t="s">
        <v>14</v>
      </c>
      <c r="G65" s="78" t="s">
        <v>15</v>
      </c>
      <c r="H65" s="91">
        <v>29</v>
      </c>
      <c r="I65" s="91">
        <v>29</v>
      </c>
      <c r="J65" s="91">
        <v>29</v>
      </c>
      <c r="K65" s="24"/>
      <c r="L65" s="267"/>
      <c r="M65" s="372"/>
      <c r="N65" s="387"/>
    </row>
    <row r="66" spans="1:14" s="4" customFormat="1" ht="18.75" customHeight="1" thickBot="1">
      <c r="A66" s="541"/>
      <c r="B66" s="570"/>
      <c r="C66" s="574"/>
      <c r="D66" s="554"/>
      <c r="E66" s="576"/>
      <c r="F66" s="578"/>
      <c r="G66" s="77" t="s">
        <v>33</v>
      </c>
      <c r="H66" s="88">
        <f t="shared" ref="H66:J66" si="5">H65</f>
        <v>29</v>
      </c>
      <c r="I66" s="88">
        <f t="shared" si="5"/>
        <v>29</v>
      </c>
      <c r="J66" s="88">
        <f t="shared" si="5"/>
        <v>29</v>
      </c>
      <c r="K66" s="92"/>
      <c r="L66" s="269"/>
      <c r="M66" s="374"/>
      <c r="N66" s="389"/>
    </row>
    <row r="67" spans="1:14" s="1" customFormat="1" ht="15" customHeight="1">
      <c r="A67" s="25" t="s">
        <v>10</v>
      </c>
      <c r="B67" s="26" t="s">
        <v>10</v>
      </c>
      <c r="C67" s="182" t="s">
        <v>26</v>
      </c>
      <c r="D67" s="527" t="s">
        <v>42</v>
      </c>
      <c r="E67" s="27"/>
      <c r="F67" s="101">
        <v>1</v>
      </c>
      <c r="G67" s="61" t="s">
        <v>15</v>
      </c>
      <c r="H67" s="108">
        <v>46.3</v>
      </c>
      <c r="I67" s="108">
        <v>379.1</v>
      </c>
      <c r="J67" s="108">
        <v>379.1</v>
      </c>
      <c r="K67" s="280"/>
      <c r="L67" s="360"/>
      <c r="M67" s="267"/>
      <c r="N67" s="387"/>
    </row>
    <row r="68" spans="1:14" s="1" customFormat="1" ht="15" customHeight="1">
      <c r="A68" s="13"/>
      <c r="B68" s="14"/>
      <c r="C68" s="176"/>
      <c r="D68" s="528"/>
      <c r="E68" s="29"/>
      <c r="F68" s="32"/>
      <c r="G68" s="58" t="s">
        <v>173</v>
      </c>
      <c r="H68" s="74">
        <v>20</v>
      </c>
      <c r="I68" s="74"/>
      <c r="J68" s="74"/>
      <c r="K68" s="331"/>
      <c r="L68" s="361"/>
      <c r="M68" s="268"/>
      <c r="N68" s="388"/>
    </row>
    <row r="69" spans="1:14" s="1" customFormat="1" ht="15" customHeight="1">
      <c r="A69" s="13"/>
      <c r="B69" s="14"/>
      <c r="C69" s="176"/>
      <c r="D69" s="528"/>
      <c r="E69" s="29"/>
      <c r="F69" s="32"/>
      <c r="G69" s="44" t="s">
        <v>18</v>
      </c>
      <c r="H69" s="74">
        <v>146.69999999999999</v>
      </c>
      <c r="I69" s="74">
        <v>34.5</v>
      </c>
      <c r="J69" s="74">
        <v>34.5</v>
      </c>
      <c r="K69" s="331"/>
      <c r="L69" s="361"/>
      <c r="M69" s="268"/>
      <c r="N69" s="388"/>
    </row>
    <row r="70" spans="1:14" s="1" customFormat="1" ht="15" customHeight="1">
      <c r="A70" s="13"/>
      <c r="B70" s="14"/>
      <c r="C70" s="176"/>
      <c r="D70" s="528"/>
      <c r="E70" s="29"/>
      <c r="F70" s="32"/>
      <c r="G70" s="44" t="s">
        <v>19</v>
      </c>
      <c r="H70" s="74">
        <v>102.5</v>
      </c>
      <c r="I70" s="74"/>
      <c r="J70" s="74"/>
      <c r="K70" s="331"/>
      <c r="L70" s="361"/>
      <c r="M70" s="268"/>
      <c r="N70" s="388"/>
    </row>
    <row r="71" spans="1:14" s="1" customFormat="1" ht="15" customHeight="1">
      <c r="A71" s="13"/>
      <c r="B71" s="14"/>
      <c r="C71" s="176"/>
      <c r="D71" s="403"/>
      <c r="E71" s="29"/>
      <c r="F71" s="32"/>
      <c r="G71" s="41" t="s">
        <v>94</v>
      </c>
      <c r="H71" s="74">
        <v>130.19999999999999</v>
      </c>
      <c r="I71" s="74"/>
      <c r="J71" s="74"/>
      <c r="K71" s="331"/>
      <c r="L71" s="361"/>
      <c r="M71" s="268"/>
      <c r="N71" s="388"/>
    </row>
    <row r="72" spans="1:14" s="1" customFormat="1" ht="18" customHeight="1">
      <c r="A72" s="13"/>
      <c r="B72" s="14"/>
      <c r="C72" s="176"/>
      <c r="D72" s="555" t="s">
        <v>43</v>
      </c>
      <c r="E72" s="29"/>
      <c r="F72" s="32"/>
      <c r="G72" s="61"/>
      <c r="H72" s="89"/>
      <c r="I72" s="89"/>
      <c r="J72" s="89"/>
      <c r="K72" s="592" t="s">
        <v>85</v>
      </c>
      <c r="L72" s="119">
        <v>67</v>
      </c>
      <c r="M72" s="129">
        <v>50</v>
      </c>
      <c r="N72" s="142">
        <v>50</v>
      </c>
    </row>
    <row r="73" spans="1:14" s="1" customFormat="1" ht="18.75" customHeight="1">
      <c r="A73" s="13"/>
      <c r="B73" s="14"/>
      <c r="C73" s="176"/>
      <c r="D73" s="591"/>
      <c r="E73" s="29"/>
      <c r="F73" s="32"/>
      <c r="G73" s="58"/>
      <c r="H73" s="74"/>
      <c r="I73" s="74"/>
      <c r="J73" s="83"/>
      <c r="K73" s="593"/>
      <c r="L73" s="117"/>
      <c r="M73" s="117"/>
      <c r="N73" s="143"/>
    </row>
    <row r="74" spans="1:14" s="1" customFormat="1" ht="14.25" customHeight="1">
      <c r="A74" s="13"/>
      <c r="B74" s="14"/>
      <c r="C74" s="176"/>
      <c r="D74" s="594" t="s">
        <v>44</v>
      </c>
      <c r="E74" s="29"/>
      <c r="F74" s="32"/>
      <c r="G74" s="217"/>
      <c r="H74" s="74"/>
      <c r="I74" s="74"/>
      <c r="J74" s="83"/>
      <c r="K74" s="532" t="s">
        <v>100</v>
      </c>
      <c r="L74" s="361">
        <v>18</v>
      </c>
      <c r="M74" s="361">
        <v>18</v>
      </c>
      <c r="N74" s="388">
        <v>18</v>
      </c>
    </row>
    <row r="75" spans="1:14" s="1" customFormat="1" ht="16.5" customHeight="1">
      <c r="A75" s="13"/>
      <c r="B75" s="14"/>
      <c r="C75" s="176"/>
      <c r="D75" s="595"/>
      <c r="E75" s="29"/>
      <c r="F75" s="32"/>
      <c r="G75" s="58"/>
      <c r="H75" s="286"/>
      <c r="I75" s="286"/>
      <c r="J75" s="180"/>
      <c r="K75" s="596"/>
      <c r="L75" s="117"/>
      <c r="M75" s="117"/>
      <c r="N75" s="143"/>
    </row>
    <row r="76" spans="1:14" s="1" customFormat="1" ht="28.5" customHeight="1">
      <c r="A76" s="13"/>
      <c r="B76" s="14"/>
      <c r="C76" s="176"/>
      <c r="D76" s="597" t="s">
        <v>45</v>
      </c>
      <c r="E76" s="29"/>
      <c r="F76" s="32"/>
      <c r="G76" s="58"/>
      <c r="H76" s="74"/>
      <c r="I76" s="74"/>
      <c r="J76" s="83"/>
      <c r="K76" s="368" t="s">
        <v>101</v>
      </c>
      <c r="L76" s="120">
        <v>11</v>
      </c>
      <c r="M76" s="120">
        <v>4</v>
      </c>
      <c r="N76" s="138">
        <v>4</v>
      </c>
    </row>
    <row r="77" spans="1:14" s="1" customFormat="1" ht="24.75" customHeight="1">
      <c r="A77" s="13"/>
      <c r="B77" s="14"/>
      <c r="C77" s="176"/>
      <c r="D77" s="598"/>
      <c r="E77" s="29"/>
      <c r="F77" s="32"/>
      <c r="G77" s="58"/>
      <c r="H77" s="74"/>
      <c r="I77" s="74"/>
      <c r="J77" s="83"/>
      <c r="K77" s="366"/>
      <c r="L77" s="121"/>
      <c r="M77" s="121"/>
      <c r="N77" s="141"/>
    </row>
    <row r="78" spans="1:14" s="1" customFormat="1" ht="24" customHeight="1">
      <c r="A78" s="13"/>
      <c r="B78" s="31"/>
      <c r="C78" s="183"/>
      <c r="D78" s="555" t="s">
        <v>99</v>
      </c>
      <c r="E78" s="17"/>
      <c r="F78" s="32"/>
      <c r="G78" s="58"/>
      <c r="H78" s="74"/>
      <c r="I78" s="74"/>
      <c r="J78" s="83"/>
      <c r="K78" s="352" t="s">
        <v>75</v>
      </c>
      <c r="L78" s="119">
        <v>2</v>
      </c>
      <c r="M78" s="119">
        <v>2</v>
      </c>
      <c r="N78" s="142">
        <v>2</v>
      </c>
    </row>
    <row r="79" spans="1:14" s="1" customFormat="1" ht="31.5" customHeight="1">
      <c r="A79" s="13"/>
      <c r="B79" s="31"/>
      <c r="C79" s="183"/>
      <c r="D79" s="584"/>
      <c r="E79" s="17"/>
      <c r="F79" s="32"/>
      <c r="G79" s="58"/>
      <c r="H79" s="181"/>
      <c r="I79" s="181"/>
      <c r="J79" s="83"/>
      <c r="K79" s="190"/>
      <c r="L79" s="117"/>
      <c r="M79" s="117"/>
      <c r="N79" s="143"/>
    </row>
    <row r="80" spans="1:14" s="1" customFormat="1" ht="54.75" customHeight="1">
      <c r="A80" s="13"/>
      <c r="B80" s="14"/>
      <c r="C80" s="176"/>
      <c r="D80" s="401" t="s">
        <v>150</v>
      </c>
      <c r="E80" s="29"/>
      <c r="F80" s="32"/>
      <c r="G80" s="58"/>
      <c r="H80" s="181"/>
      <c r="I80" s="181"/>
      <c r="J80" s="83"/>
      <c r="K80" s="174" t="s">
        <v>102</v>
      </c>
      <c r="L80" s="117">
        <v>10</v>
      </c>
      <c r="M80" s="122">
        <v>10</v>
      </c>
      <c r="N80" s="139">
        <v>10</v>
      </c>
    </row>
    <row r="81" spans="1:14" s="1" customFormat="1" ht="54" customHeight="1">
      <c r="A81" s="13"/>
      <c r="B81" s="31"/>
      <c r="C81" s="183"/>
      <c r="D81" s="246" t="s">
        <v>106</v>
      </c>
      <c r="E81" s="248"/>
      <c r="F81" s="32"/>
      <c r="G81" s="58"/>
      <c r="H81" s="83"/>
      <c r="I81" s="181"/>
      <c r="J81" s="83"/>
      <c r="K81" s="198" t="s">
        <v>105</v>
      </c>
      <c r="L81" s="122">
        <v>116</v>
      </c>
      <c r="M81" s="118">
        <v>116</v>
      </c>
      <c r="N81" s="137">
        <v>116</v>
      </c>
    </row>
    <row r="82" spans="1:14" s="1" customFormat="1" ht="25.5" customHeight="1">
      <c r="A82" s="13"/>
      <c r="B82" s="14"/>
      <c r="C82" s="183"/>
      <c r="D82" s="585" t="s">
        <v>46</v>
      </c>
      <c r="E82" s="248"/>
      <c r="F82" s="32"/>
      <c r="G82" s="58"/>
      <c r="H82" s="166"/>
      <c r="I82" s="166"/>
      <c r="J82" s="166"/>
      <c r="K82" s="365" t="s">
        <v>47</v>
      </c>
      <c r="L82" s="218">
        <v>19</v>
      </c>
      <c r="M82" s="218">
        <v>19</v>
      </c>
      <c r="N82" s="219">
        <v>19</v>
      </c>
    </row>
    <row r="83" spans="1:14" s="1" customFormat="1" ht="19.5" customHeight="1">
      <c r="A83" s="13"/>
      <c r="B83" s="14"/>
      <c r="C83" s="183"/>
      <c r="D83" s="586"/>
      <c r="E83" s="248"/>
      <c r="F83" s="32"/>
      <c r="G83" s="58"/>
      <c r="H83" s="166"/>
      <c r="I83" s="303"/>
      <c r="J83" s="166"/>
      <c r="K83" s="305"/>
      <c r="L83" s="121"/>
      <c r="M83" s="121"/>
      <c r="N83" s="141"/>
    </row>
    <row r="84" spans="1:14" s="1" customFormat="1" ht="42" customHeight="1">
      <c r="A84" s="13"/>
      <c r="B84" s="31"/>
      <c r="C84" s="183"/>
      <c r="D84" s="246" t="s">
        <v>48</v>
      </c>
      <c r="E84" s="248"/>
      <c r="F84" s="32"/>
      <c r="G84" s="58"/>
      <c r="H84" s="83"/>
      <c r="I84" s="181"/>
      <c r="J84" s="83"/>
      <c r="K84" s="198" t="s">
        <v>49</v>
      </c>
      <c r="L84" s="118">
        <v>80</v>
      </c>
      <c r="M84" s="118">
        <v>80</v>
      </c>
      <c r="N84" s="137">
        <v>80</v>
      </c>
    </row>
    <row r="85" spans="1:14" s="1" customFormat="1" ht="30" customHeight="1">
      <c r="A85" s="13"/>
      <c r="B85" s="31"/>
      <c r="C85" s="183"/>
      <c r="D85" s="343" t="s">
        <v>50</v>
      </c>
      <c r="E85" s="248"/>
      <c r="F85" s="32"/>
      <c r="G85" s="58"/>
      <c r="H85" s="83"/>
      <c r="I85" s="181"/>
      <c r="J85" s="83"/>
      <c r="K85" s="474" t="s">
        <v>151</v>
      </c>
      <c r="L85" s="306">
        <v>1</v>
      </c>
      <c r="M85" s="237"/>
      <c r="N85" s="140"/>
    </row>
    <row r="86" spans="1:14" s="1" customFormat="1" ht="27.75" customHeight="1">
      <c r="A86" s="13"/>
      <c r="B86" s="31"/>
      <c r="C86" s="258"/>
      <c r="D86" s="587" t="s">
        <v>51</v>
      </c>
      <c r="E86" s="248"/>
      <c r="F86" s="32"/>
      <c r="G86" s="44"/>
      <c r="H86" s="83"/>
      <c r="I86" s="181"/>
      <c r="J86" s="83"/>
      <c r="K86" s="304" t="s">
        <v>130</v>
      </c>
      <c r="L86" s="129">
        <v>100</v>
      </c>
      <c r="M86" s="215"/>
      <c r="N86" s="171"/>
    </row>
    <row r="87" spans="1:14" s="1" customFormat="1" ht="28.5" customHeight="1">
      <c r="A87" s="13"/>
      <c r="B87" s="31"/>
      <c r="C87" s="258"/>
      <c r="D87" s="528"/>
      <c r="E87" s="248"/>
      <c r="F87" s="32"/>
      <c r="G87" s="44"/>
      <c r="H87" s="83"/>
      <c r="I87" s="181"/>
      <c r="J87" s="83"/>
      <c r="K87" s="105" t="s">
        <v>154</v>
      </c>
      <c r="L87" s="240">
        <v>100</v>
      </c>
      <c r="M87" s="310"/>
      <c r="N87" s="311"/>
    </row>
    <row r="88" spans="1:14" s="1" customFormat="1" ht="17.25" customHeight="1">
      <c r="A88" s="13"/>
      <c r="B88" s="31"/>
      <c r="C88" s="258"/>
      <c r="D88" s="528"/>
      <c r="E88" s="248"/>
      <c r="F88" s="32"/>
      <c r="G88" s="44"/>
      <c r="H88" s="181"/>
      <c r="I88" s="181"/>
      <c r="J88" s="83"/>
      <c r="K88" s="588" t="s">
        <v>155</v>
      </c>
      <c r="L88" s="124">
        <v>100</v>
      </c>
      <c r="M88" s="242"/>
      <c r="N88" s="243"/>
    </row>
    <row r="89" spans="1:14" s="1" customFormat="1" ht="16.5" customHeight="1">
      <c r="A89" s="13"/>
      <c r="B89" s="31"/>
      <c r="C89" s="258"/>
      <c r="D89" s="528"/>
      <c r="E89" s="248"/>
      <c r="F89" s="32"/>
      <c r="G89" s="44"/>
      <c r="H89" s="181"/>
      <c r="I89" s="74"/>
      <c r="J89" s="83"/>
      <c r="K89" s="589"/>
      <c r="L89" s="125"/>
      <c r="M89" s="225"/>
      <c r="N89" s="244"/>
    </row>
    <row r="90" spans="1:14" s="1" customFormat="1" ht="12" customHeight="1">
      <c r="A90" s="13"/>
      <c r="B90" s="31"/>
      <c r="C90" s="258"/>
      <c r="D90" s="528"/>
      <c r="E90" s="248"/>
      <c r="F90" s="32"/>
      <c r="G90" s="44"/>
      <c r="H90" s="181"/>
      <c r="I90" s="83"/>
      <c r="J90" s="83"/>
      <c r="K90" s="588" t="s">
        <v>129</v>
      </c>
      <c r="L90" s="124">
        <v>100</v>
      </c>
      <c r="M90" s="242"/>
      <c r="N90" s="243"/>
    </row>
    <row r="91" spans="1:14" s="1" customFormat="1" ht="15" customHeight="1">
      <c r="A91" s="13"/>
      <c r="B91" s="31"/>
      <c r="C91" s="258"/>
      <c r="D91" s="528"/>
      <c r="E91" s="248"/>
      <c r="F91" s="32"/>
      <c r="G91" s="297"/>
      <c r="H91" s="181"/>
      <c r="I91" s="181"/>
      <c r="J91" s="83"/>
      <c r="K91" s="590"/>
      <c r="L91" s="125"/>
      <c r="M91" s="225"/>
      <c r="N91" s="244"/>
    </row>
    <row r="92" spans="1:14" s="1" customFormat="1" ht="22.5" customHeight="1">
      <c r="A92" s="13"/>
      <c r="B92" s="31"/>
      <c r="C92" s="258"/>
      <c r="D92" s="345"/>
      <c r="E92" s="248"/>
      <c r="F92" s="249"/>
      <c r="G92" s="297"/>
      <c r="H92" s="83"/>
      <c r="I92" s="83"/>
      <c r="J92" s="83"/>
      <c r="K92" s="581" t="s">
        <v>127</v>
      </c>
      <c r="L92" s="268">
        <v>100</v>
      </c>
      <c r="M92" s="130"/>
      <c r="N92" s="238"/>
    </row>
    <row r="93" spans="1:14" s="1" customFormat="1" ht="19.5" customHeight="1">
      <c r="A93" s="13"/>
      <c r="B93" s="31"/>
      <c r="C93" s="258"/>
      <c r="D93" s="345"/>
      <c r="E93" s="248"/>
      <c r="F93" s="249"/>
      <c r="G93" s="297"/>
      <c r="H93" s="83"/>
      <c r="I93" s="83"/>
      <c r="J93" s="83"/>
      <c r="K93" s="582"/>
      <c r="L93" s="125"/>
      <c r="M93" s="225"/>
      <c r="N93" s="228"/>
    </row>
    <row r="94" spans="1:14" s="1" customFormat="1" ht="29.25" customHeight="1">
      <c r="A94" s="13"/>
      <c r="B94" s="31"/>
      <c r="C94" s="258"/>
      <c r="D94" s="348"/>
      <c r="E94" s="29"/>
      <c r="F94" s="236"/>
      <c r="G94" s="189"/>
      <c r="H94" s="83"/>
      <c r="I94" s="83"/>
      <c r="J94" s="83"/>
      <c r="K94" s="400" t="s">
        <v>119</v>
      </c>
      <c r="L94" s="126">
        <v>100</v>
      </c>
      <c r="M94" s="216"/>
      <c r="N94" s="144"/>
    </row>
    <row r="95" spans="1:14" s="1" customFormat="1" ht="32.25" customHeight="1">
      <c r="A95" s="13"/>
      <c r="B95" s="14"/>
      <c r="C95" s="183"/>
      <c r="D95" s="583" t="s">
        <v>152</v>
      </c>
      <c r="E95" s="248"/>
      <c r="F95" s="307"/>
      <c r="G95" s="166"/>
      <c r="H95" s="166"/>
      <c r="I95" s="303"/>
      <c r="J95" s="445"/>
      <c r="K95" s="352" t="s">
        <v>153</v>
      </c>
      <c r="L95" s="220"/>
      <c r="M95" s="220">
        <v>13</v>
      </c>
      <c r="N95" s="221">
        <v>13</v>
      </c>
    </row>
    <row r="96" spans="1:14" s="1" customFormat="1" ht="12.75" customHeight="1">
      <c r="A96" s="13"/>
      <c r="B96" s="14"/>
      <c r="C96" s="183"/>
      <c r="D96" s="555"/>
      <c r="E96" s="248"/>
      <c r="F96" s="307"/>
      <c r="G96" s="168"/>
      <c r="H96" s="201"/>
      <c r="I96" s="201"/>
      <c r="J96" s="365"/>
      <c r="K96" s="308"/>
      <c r="L96" s="309"/>
      <c r="M96" s="309"/>
      <c r="N96" s="219"/>
    </row>
    <row r="97" spans="1:14" s="1" customFormat="1" ht="16.5" customHeight="1" thickBot="1">
      <c r="A97" s="21"/>
      <c r="B97" s="375"/>
      <c r="C97" s="188"/>
      <c r="D97" s="369"/>
      <c r="E97" s="262"/>
      <c r="F97" s="263"/>
      <c r="G97" s="289" t="s">
        <v>33</v>
      </c>
      <c r="H97" s="88">
        <f>SUM(H67:H96)</f>
        <v>445.7</v>
      </c>
      <c r="I97" s="88">
        <f>SUM(I67:I96)</f>
        <v>413.6</v>
      </c>
      <c r="J97" s="88">
        <f>SUM(J67:J96)</f>
        <v>413.6</v>
      </c>
      <c r="K97" s="291"/>
      <c r="L97" s="269"/>
      <c r="M97" s="374"/>
      <c r="N97" s="389"/>
    </row>
    <row r="98" spans="1:14" s="1" customFormat="1" ht="15.75" customHeight="1">
      <c r="A98" s="540" t="s">
        <v>10</v>
      </c>
      <c r="B98" s="568" t="s">
        <v>10</v>
      </c>
      <c r="C98" s="544" t="s">
        <v>29</v>
      </c>
      <c r="D98" s="615" t="s">
        <v>52</v>
      </c>
      <c r="E98" s="547"/>
      <c r="F98" s="610">
        <v>1</v>
      </c>
      <c r="G98" s="191" t="s">
        <v>15</v>
      </c>
      <c r="H98" s="104">
        <f>9+17</f>
        <v>26</v>
      </c>
      <c r="I98" s="104">
        <v>9</v>
      </c>
      <c r="J98" s="104">
        <v>9</v>
      </c>
      <c r="K98" s="40" t="s">
        <v>53</v>
      </c>
      <c r="L98" s="360">
        <v>4</v>
      </c>
      <c r="M98" s="360">
        <v>4</v>
      </c>
      <c r="N98" s="387">
        <v>4</v>
      </c>
    </row>
    <row r="99" spans="1:14" s="1" customFormat="1" ht="37.5" customHeight="1">
      <c r="A99" s="523"/>
      <c r="B99" s="569"/>
      <c r="C99" s="545"/>
      <c r="D99" s="616"/>
      <c r="E99" s="548"/>
      <c r="F99" s="611"/>
      <c r="G99" s="58"/>
      <c r="H99" s="83"/>
      <c r="I99" s="83"/>
      <c r="J99" s="83"/>
      <c r="K99" s="284" t="s">
        <v>160</v>
      </c>
      <c r="L99" s="361">
        <v>1</v>
      </c>
      <c r="M99" s="361"/>
      <c r="N99" s="388"/>
    </row>
    <row r="100" spans="1:14" s="1" customFormat="1" ht="17.25" customHeight="1" thickBot="1">
      <c r="A100" s="541"/>
      <c r="B100" s="570"/>
      <c r="C100" s="546"/>
      <c r="D100" s="617"/>
      <c r="E100" s="549"/>
      <c r="F100" s="612"/>
      <c r="G100" s="34" t="s">
        <v>33</v>
      </c>
      <c r="H100" s="75">
        <f>SUM(H98:H99)</f>
        <v>26</v>
      </c>
      <c r="I100" s="88">
        <f t="shared" ref="I100" si="6">SUM(I98)</f>
        <v>9</v>
      </c>
      <c r="J100" s="88">
        <f t="shared" ref="J100" si="7">SUM(J98)</f>
        <v>9</v>
      </c>
      <c r="K100" s="92"/>
      <c r="L100" s="362"/>
      <c r="M100" s="362"/>
      <c r="N100" s="389"/>
    </row>
    <row r="101" spans="1:14" s="35" customFormat="1" ht="21" customHeight="1">
      <c r="A101" s="540" t="s">
        <v>10</v>
      </c>
      <c r="B101" s="568" t="s">
        <v>10</v>
      </c>
      <c r="C101" s="613" t="s">
        <v>30</v>
      </c>
      <c r="D101" s="606" t="s">
        <v>121</v>
      </c>
      <c r="E101" s="363"/>
      <c r="F101" s="390">
        <v>5</v>
      </c>
      <c r="G101" s="61" t="s">
        <v>16</v>
      </c>
      <c r="H101" s="82">
        <v>4.8</v>
      </c>
      <c r="I101" s="82">
        <v>4.8</v>
      </c>
      <c r="J101" s="82">
        <v>4.8</v>
      </c>
      <c r="K101" s="531" t="s">
        <v>78</v>
      </c>
      <c r="L101" s="361">
        <v>1</v>
      </c>
      <c r="M101" s="267">
        <v>1</v>
      </c>
      <c r="N101" s="388">
        <v>1</v>
      </c>
    </row>
    <row r="102" spans="1:14" s="35" customFormat="1" ht="6" customHeight="1">
      <c r="A102" s="523"/>
      <c r="B102" s="569"/>
      <c r="C102" s="545"/>
      <c r="D102" s="528"/>
      <c r="E102" s="298"/>
      <c r="F102" s="391"/>
      <c r="G102" s="58"/>
      <c r="H102" s="83"/>
      <c r="I102" s="83"/>
      <c r="J102" s="83"/>
      <c r="K102" s="599"/>
      <c r="L102" s="361"/>
      <c r="M102" s="268"/>
      <c r="N102" s="388"/>
    </row>
    <row r="103" spans="1:14" s="35" customFormat="1" ht="18.75" customHeight="1" thickBot="1">
      <c r="A103" s="541"/>
      <c r="B103" s="570"/>
      <c r="C103" s="614"/>
      <c r="D103" s="173"/>
      <c r="E103" s="364"/>
      <c r="F103" s="188"/>
      <c r="G103" s="34" t="s">
        <v>33</v>
      </c>
      <c r="H103" s="88">
        <f>SUM(H101:H101)</f>
        <v>4.8</v>
      </c>
      <c r="I103" s="88">
        <f>SUM(I101:I101)</f>
        <v>4.8</v>
      </c>
      <c r="J103" s="88">
        <f>SUM(J101:J101)</f>
        <v>4.8</v>
      </c>
      <c r="K103" s="381"/>
      <c r="L103" s="362"/>
      <c r="M103" s="269"/>
      <c r="N103" s="389"/>
    </row>
    <row r="104" spans="1:14" s="1" customFormat="1" ht="15" customHeight="1" thickBot="1">
      <c r="A104" s="356" t="s">
        <v>10</v>
      </c>
      <c r="B104" s="357" t="s">
        <v>10</v>
      </c>
      <c r="C104" s="600" t="s">
        <v>54</v>
      </c>
      <c r="D104" s="601"/>
      <c r="E104" s="601"/>
      <c r="F104" s="601"/>
      <c r="G104" s="602"/>
      <c r="H104" s="90">
        <f>H103+H100+H97+H66+H64+H61+H46+H44+H41+H38+H35</f>
        <v>14039.299999999996</v>
      </c>
      <c r="I104" s="90">
        <f>I103+I100+I97+I66+I64+I61+I46+I44+I41+I38+I35</f>
        <v>14625.3</v>
      </c>
      <c r="J104" s="95">
        <f>J103+J100+J97+J66+J64+J61+J46+J44+J41+J38+J35</f>
        <v>12415.7</v>
      </c>
      <c r="K104" s="36"/>
      <c r="L104" s="192"/>
      <c r="M104" s="192"/>
      <c r="N104" s="37"/>
    </row>
    <row r="105" spans="1:14" s="1" customFormat="1" ht="17.25" customHeight="1" thickBot="1">
      <c r="A105" s="38" t="s">
        <v>10</v>
      </c>
      <c r="B105" s="39" t="s">
        <v>17</v>
      </c>
      <c r="C105" s="603" t="s">
        <v>55</v>
      </c>
      <c r="D105" s="604"/>
      <c r="E105" s="604"/>
      <c r="F105" s="604"/>
      <c r="G105" s="604"/>
      <c r="H105" s="604"/>
      <c r="I105" s="604"/>
      <c r="J105" s="604"/>
      <c r="K105" s="604"/>
      <c r="L105" s="604"/>
      <c r="M105" s="604"/>
      <c r="N105" s="605"/>
    </row>
    <row r="106" spans="1:14" s="1" customFormat="1" ht="15.75" customHeight="1">
      <c r="A106" s="349" t="s">
        <v>10</v>
      </c>
      <c r="B106" s="350" t="s">
        <v>17</v>
      </c>
      <c r="C106" s="391" t="s">
        <v>10</v>
      </c>
      <c r="D106" s="606" t="s">
        <v>86</v>
      </c>
      <c r="E106" s="608" t="s">
        <v>92</v>
      </c>
      <c r="F106" s="390">
        <v>1</v>
      </c>
      <c r="G106" s="239" t="s">
        <v>15</v>
      </c>
      <c r="H106" s="446">
        <f>487.8-48.6-15.7+81.6</f>
        <v>505.1</v>
      </c>
      <c r="I106" s="330">
        <f>424+81.6</f>
        <v>505.6</v>
      </c>
      <c r="J106" s="330">
        <f>424+81.6</f>
        <v>505.6</v>
      </c>
      <c r="K106" s="162" t="s">
        <v>80</v>
      </c>
      <c r="L106" s="169">
        <v>439</v>
      </c>
      <c r="M106" s="169">
        <v>439</v>
      </c>
      <c r="N106" s="157">
        <v>439</v>
      </c>
    </row>
    <row r="107" spans="1:14" s="1" customFormat="1" ht="26.25" customHeight="1">
      <c r="A107" s="349"/>
      <c r="B107" s="350"/>
      <c r="C107" s="391"/>
      <c r="D107" s="607"/>
      <c r="E107" s="609"/>
      <c r="F107" s="391"/>
      <c r="G107" s="93"/>
      <c r="H107" s="83"/>
      <c r="I107" s="83"/>
      <c r="J107" s="83"/>
      <c r="K107" s="367" t="s">
        <v>118</v>
      </c>
      <c r="L107" s="158">
        <v>439</v>
      </c>
      <c r="M107" s="158">
        <v>439</v>
      </c>
      <c r="N107" s="159">
        <v>439</v>
      </c>
    </row>
    <row r="108" spans="1:14" s="1" customFormat="1" ht="17.25" customHeight="1">
      <c r="A108" s="349"/>
      <c r="B108" s="350"/>
      <c r="C108" s="391"/>
      <c r="D108" s="344"/>
      <c r="E108" s="609"/>
      <c r="F108" s="391"/>
      <c r="G108" s="93"/>
      <c r="H108" s="83"/>
      <c r="I108" s="83"/>
      <c r="J108" s="83"/>
      <c r="K108" s="105" t="s">
        <v>81</v>
      </c>
      <c r="L108" s="146">
        <v>3</v>
      </c>
      <c r="M108" s="146">
        <v>50</v>
      </c>
      <c r="N108" s="145">
        <v>50</v>
      </c>
    </row>
    <row r="109" spans="1:14" s="1" customFormat="1" ht="17.25" customHeight="1">
      <c r="A109" s="349"/>
      <c r="B109" s="350"/>
      <c r="C109" s="391"/>
      <c r="D109" s="344"/>
      <c r="E109" s="609"/>
      <c r="F109" s="391"/>
      <c r="G109" s="93"/>
      <c r="H109" s="83"/>
      <c r="I109" s="83"/>
      <c r="J109" s="83"/>
      <c r="K109" s="105" t="s">
        <v>79</v>
      </c>
      <c r="L109" s="146">
        <v>5</v>
      </c>
      <c r="M109" s="146">
        <v>5</v>
      </c>
      <c r="N109" s="145">
        <v>5</v>
      </c>
    </row>
    <row r="110" spans="1:14" s="1" customFormat="1" ht="17.25" customHeight="1">
      <c r="A110" s="349"/>
      <c r="B110" s="350"/>
      <c r="C110" s="391"/>
      <c r="D110" s="345"/>
      <c r="E110" s="609"/>
      <c r="F110" s="391"/>
      <c r="G110" s="93"/>
      <c r="H110" s="83"/>
      <c r="I110" s="83"/>
      <c r="J110" s="83"/>
      <c r="K110" s="160" t="s">
        <v>103</v>
      </c>
      <c r="L110" s="161">
        <v>4</v>
      </c>
      <c r="M110" s="161"/>
      <c r="N110" s="145">
        <v>1</v>
      </c>
    </row>
    <row r="111" spans="1:14" s="1" customFormat="1" ht="18" customHeight="1">
      <c r="A111" s="349"/>
      <c r="B111" s="350"/>
      <c r="C111" s="391"/>
      <c r="D111" s="345"/>
      <c r="E111" s="609"/>
      <c r="F111" s="391"/>
      <c r="G111" s="93"/>
      <c r="H111" s="83"/>
      <c r="I111" s="83"/>
      <c r="J111" s="83"/>
      <c r="K111" s="105" t="s">
        <v>104</v>
      </c>
      <c r="L111" s="146">
        <v>14</v>
      </c>
      <c r="M111" s="146">
        <v>14</v>
      </c>
      <c r="N111" s="145">
        <v>14</v>
      </c>
    </row>
    <row r="112" spans="1:14" s="1" customFormat="1" ht="40.5" customHeight="1">
      <c r="A112" s="349"/>
      <c r="B112" s="350"/>
      <c r="C112" s="391"/>
      <c r="D112" s="345"/>
      <c r="E112" s="354"/>
      <c r="F112" s="391"/>
      <c r="G112" s="94"/>
      <c r="H112" s="85"/>
      <c r="I112" s="85"/>
      <c r="J112" s="85"/>
      <c r="K112" s="367" t="s">
        <v>170</v>
      </c>
      <c r="L112" s="158">
        <v>1</v>
      </c>
      <c r="M112" s="158">
        <v>1</v>
      </c>
      <c r="N112" s="159">
        <v>1</v>
      </c>
    </row>
    <row r="113" spans="1:14" s="35" customFormat="1" ht="15.75" customHeight="1" thickBot="1">
      <c r="A113" s="349"/>
      <c r="B113" s="350"/>
      <c r="C113" s="391"/>
      <c r="D113" s="264"/>
      <c r="E113" s="364"/>
      <c r="F113" s="188"/>
      <c r="G113" s="296" t="s">
        <v>33</v>
      </c>
      <c r="H113" s="88">
        <f>SUM(H106:H112)</f>
        <v>505.1</v>
      </c>
      <c r="I113" s="88">
        <f>SUM(I106:I112)</f>
        <v>505.6</v>
      </c>
      <c r="J113" s="88">
        <f>SUM(J106:J112)</f>
        <v>505.6</v>
      </c>
      <c r="K113" s="381"/>
      <c r="L113" s="362"/>
      <c r="M113" s="269"/>
      <c r="N113" s="389"/>
    </row>
    <row r="114" spans="1:14" s="1" customFormat="1" ht="13.5" thickBot="1">
      <c r="A114" s="38" t="s">
        <v>10</v>
      </c>
      <c r="B114" s="42" t="s">
        <v>17</v>
      </c>
      <c r="C114" s="628" t="s">
        <v>54</v>
      </c>
      <c r="D114" s="629"/>
      <c r="E114" s="629"/>
      <c r="F114" s="629"/>
      <c r="G114" s="601"/>
      <c r="H114" s="95">
        <f t="shared" ref="H114:J114" si="8">H113</f>
        <v>505.1</v>
      </c>
      <c r="I114" s="95">
        <f t="shared" si="8"/>
        <v>505.6</v>
      </c>
      <c r="J114" s="95">
        <f t="shared" si="8"/>
        <v>505.6</v>
      </c>
      <c r="K114" s="222"/>
      <c r="L114" s="223"/>
      <c r="M114" s="223"/>
      <c r="N114" s="131"/>
    </row>
    <row r="115" spans="1:14" s="1" customFormat="1" ht="17.25" customHeight="1" thickBot="1">
      <c r="A115" s="38" t="s">
        <v>10</v>
      </c>
      <c r="B115" s="39" t="s">
        <v>20</v>
      </c>
      <c r="C115" s="603" t="s">
        <v>112</v>
      </c>
      <c r="D115" s="604"/>
      <c r="E115" s="604"/>
      <c r="F115" s="604"/>
      <c r="G115" s="604"/>
      <c r="H115" s="604"/>
      <c r="I115" s="604"/>
      <c r="J115" s="604"/>
      <c r="K115" s="604"/>
      <c r="L115" s="604"/>
      <c r="M115" s="604"/>
      <c r="N115" s="605"/>
    </row>
    <row r="116" spans="1:14" s="1" customFormat="1" ht="15" customHeight="1">
      <c r="A116" s="334" t="s">
        <v>10</v>
      </c>
      <c r="B116" s="336" t="s">
        <v>20</v>
      </c>
      <c r="C116" s="339" t="s">
        <v>10</v>
      </c>
      <c r="D116" s="402" t="s">
        <v>131</v>
      </c>
      <c r="E116" s="294"/>
      <c r="F116" s="278">
        <v>1</v>
      </c>
      <c r="G116" s="457" t="s">
        <v>15</v>
      </c>
      <c r="H116" s="104">
        <v>28.5</v>
      </c>
      <c r="I116" s="108">
        <v>88.5</v>
      </c>
      <c r="J116" s="108">
        <v>2.5</v>
      </c>
      <c r="K116" s="451"/>
      <c r="L116" s="267"/>
      <c r="M116" s="267"/>
      <c r="N116" s="270"/>
    </row>
    <row r="117" spans="1:14" s="1" customFormat="1" ht="15" customHeight="1">
      <c r="A117" s="335"/>
      <c r="B117" s="337"/>
      <c r="C117" s="340"/>
      <c r="D117" s="403"/>
      <c r="E117" s="100"/>
      <c r="F117" s="391"/>
      <c r="G117" s="58" t="s">
        <v>94</v>
      </c>
      <c r="H117" s="83">
        <v>34.5</v>
      </c>
      <c r="I117" s="412"/>
      <c r="J117" s="412"/>
      <c r="K117" s="293"/>
      <c r="L117" s="268"/>
      <c r="M117" s="268"/>
      <c r="N117" s="271"/>
    </row>
    <row r="118" spans="1:14" s="1" customFormat="1" ht="15" customHeight="1">
      <c r="A118" s="335"/>
      <c r="B118" s="337"/>
      <c r="C118" s="340"/>
      <c r="D118" s="450"/>
      <c r="E118" s="292"/>
      <c r="F118" s="392"/>
      <c r="G118" s="229" t="s">
        <v>113</v>
      </c>
      <c r="H118" s="85">
        <v>165</v>
      </c>
      <c r="I118" s="85">
        <v>168.4</v>
      </c>
      <c r="J118" s="85">
        <v>113.8</v>
      </c>
      <c r="K118" s="295"/>
      <c r="L118" s="268"/>
      <c r="M118" s="268"/>
      <c r="N118" s="271"/>
    </row>
    <row r="119" spans="1:14" s="1" customFormat="1" ht="17.25" customHeight="1">
      <c r="A119" s="523"/>
      <c r="B119" s="569"/>
      <c r="C119" s="573"/>
      <c r="D119" s="630" t="s">
        <v>124</v>
      </c>
      <c r="E119" s="631" t="s">
        <v>176</v>
      </c>
      <c r="F119" s="632" t="s">
        <v>14</v>
      </c>
      <c r="G119" s="58"/>
      <c r="H119" s="194"/>
      <c r="I119" s="74"/>
      <c r="J119" s="83"/>
      <c r="K119" s="634" t="s">
        <v>123</v>
      </c>
      <c r="L119" s="129">
        <v>1</v>
      </c>
      <c r="M119" s="447"/>
      <c r="N119" s="142"/>
    </row>
    <row r="120" spans="1:14" s="1" customFormat="1" ht="12" customHeight="1">
      <c r="A120" s="523"/>
      <c r="B120" s="569"/>
      <c r="C120" s="573"/>
      <c r="D120" s="630"/>
      <c r="E120" s="631"/>
      <c r="F120" s="633"/>
      <c r="G120" s="58"/>
      <c r="H120" s="83"/>
      <c r="I120" s="74"/>
      <c r="J120" s="83"/>
      <c r="K120" s="635"/>
      <c r="L120" s="126"/>
      <c r="M120" s="126"/>
      <c r="N120" s="143"/>
    </row>
    <row r="121" spans="1:14" s="4" customFormat="1" ht="12.75" customHeight="1">
      <c r="A121" s="618"/>
      <c r="B121" s="620"/>
      <c r="C121" s="622"/>
      <c r="D121" s="624" t="s">
        <v>140</v>
      </c>
      <c r="E121" s="626" t="s">
        <v>175</v>
      </c>
      <c r="F121" s="233"/>
      <c r="G121" s="44"/>
      <c r="H121" s="83"/>
      <c r="I121" s="74"/>
      <c r="J121" s="83"/>
      <c r="K121" s="452" t="s">
        <v>115</v>
      </c>
      <c r="L121" s="234"/>
      <c r="M121" s="124"/>
      <c r="N121" s="142">
        <v>7</v>
      </c>
    </row>
    <row r="122" spans="1:14" s="4" customFormat="1" ht="15.75" customHeight="1">
      <c r="A122" s="618"/>
      <c r="B122" s="620"/>
      <c r="C122" s="622"/>
      <c r="D122" s="625"/>
      <c r="E122" s="627"/>
      <c r="F122" s="351"/>
      <c r="G122" s="44"/>
      <c r="H122" s="83"/>
      <c r="I122" s="83"/>
      <c r="J122" s="83"/>
      <c r="K122" s="453" t="s">
        <v>116</v>
      </c>
      <c r="L122" s="454">
        <v>66</v>
      </c>
      <c r="M122" s="454">
        <v>150</v>
      </c>
      <c r="N122" s="265">
        <v>50</v>
      </c>
    </row>
    <row r="123" spans="1:14" s="4" customFormat="1" ht="27" customHeight="1">
      <c r="A123" s="618"/>
      <c r="B123" s="620"/>
      <c r="C123" s="622"/>
      <c r="D123" s="625"/>
      <c r="E123" s="627"/>
      <c r="F123" s="351"/>
      <c r="G123" s="44"/>
      <c r="H123" s="83"/>
      <c r="I123" s="83"/>
      <c r="J123" s="83"/>
      <c r="K123" s="453" t="s">
        <v>117</v>
      </c>
      <c r="L123" s="454"/>
      <c r="M123" s="454"/>
      <c r="N123" s="265">
        <v>20</v>
      </c>
    </row>
    <row r="124" spans="1:14" s="4" customFormat="1" ht="16.5" customHeight="1">
      <c r="A124" s="618"/>
      <c r="B124" s="620"/>
      <c r="C124" s="622"/>
      <c r="D124" s="341"/>
      <c r="E124" s="272"/>
      <c r="F124" s="351"/>
      <c r="G124" s="44"/>
      <c r="H124" s="83"/>
      <c r="I124" s="74"/>
      <c r="J124" s="83"/>
      <c r="K124" s="455" t="s">
        <v>114</v>
      </c>
      <c r="L124" s="456"/>
      <c r="M124" s="456">
        <v>1</v>
      </c>
      <c r="N124" s="227"/>
    </row>
    <row r="125" spans="1:14" s="4" customFormat="1" ht="29.25" customHeight="1">
      <c r="A125" s="618"/>
      <c r="B125" s="620"/>
      <c r="C125" s="622"/>
      <c r="D125" s="346" t="s">
        <v>159</v>
      </c>
      <c r="E125" s="299"/>
      <c r="F125" s="233"/>
      <c r="G125" s="44"/>
      <c r="H125" s="83"/>
      <c r="I125" s="74"/>
      <c r="J125" s="74"/>
      <c r="K125" s="448" t="s">
        <v>120</v>
      </c>
      <c r="L125" s="449"/>
      <c r="M125" s="449">
        <v>1</v>
      </c>
      <c r="N125" s="142"/>
    </row>
    <row r="126" spans="1:14" s="35" customFormat="1" ht="15.75" customHeight="1" thickBot="1">
      <c r="A126" s="619"/>
      <c r="B126" s="621"/>
      <c r="C126" s="623"/>
      <c r="D126" s="264"/>
      <c r="E126" s="458"/>
      <c r="F126" s="188"/>
      <c r="G126" s="296" t="s">
        <v>33</v>
      </c>
      <c r="H126" s="88">
        <f>SUM(H116:H125)</f>
        <v>228</v>
      </c>
      <c r="I126" s="88">
        <f>SUM(I116:I125)</f>
        <v>256.89999999999998</v>
      </c>
      <c r="J126" s="88">
        <f>SUM(J116:J125)</f>
        <v>116.3</v>
      </c>
      <c r="K126" s="381"/>
      <c r="L126" s="362"/>
      <c r="M126" s="269"/>
      <c r="N126" s="389"/>
    </row>
    <row r="127" spans="1:14" s="1" customFormat="1" ht="13.5" thickBot="1">
      <c r="A127" s="356" t="s">
        <v>10</v>
      </c>
      <c r="B127" s="338" t="s">
        <v>20</v>
      </c>
      <c r="C127" s="600" t="s">
        <v>54</v>
      </c>
      <c r="D127" s="601"/>
      <c r="E127" s="601"/>
      <c r="F127" s="601"/>
      <c r="G127" s="601"/>
      <c r="H127" s="226">
        <f>H126</f>
        <v>228</v>
      </c>
      <c r="I127" s="226">
        <f t="shared" ref="I127:J127" si="9">I126</f>
        <v>256.89999999999998</v>
      </c>
      <c r="J127" s="226">
        <f t="shared" si="9"/>
        <v>116.3</v>
      </c>
      <c r="K127" s="36"/>
      <c r="L127" s="123"/>
      <c r="M127" s="123"/>
      <c r="N127" s="37"/>
    </row>
    <row r="128" spans="1:14" s="1" customFormat="1" ht="16.5" customHeight="1" thickBot="1">
      <c r="A128" s="38" t="s">
        <v>10</v>
      </c>
      <c r="B128" s="184" t="s">
        <v>21</v>
      </c>
      <c r="C128" s="603" t="s">
        <v>56</v>
      </c>
      <c r="D128" s="604"/>
      <c r="E128" s="604"/>
      <c r="F128" s="604"/>
      <c r="G128" s="604"/>
      <c r="H128" s="638"/>
      <c r="I128" s="638"/>
      <c r="J128" s="638"/>
      <c r="K128" s="604"/>
      <c r="L128" s="604"/>
      <c r="M128" s="604"/>
      <c r="N128" s="605"/>
    </row>
    <row r="129" spans="1:15" s="1" customFormat="1" ht="15" customHeight="1">
      <c r="A129" s="355" t="s">
        <v>10</v>
      </c>
      <c r="B129" s="336" t="s">
        <v>21</v>
      </c>
      <c r="C129" s="359" t="s">
        <v>10</v>
      </c>
      <c r="D129" s="527" t="s">
        <v>57</v>
      </c>
      <c r="E129" s="247"/>
      <c r="F129" s="102" t="s">
        <v>14</v>
      </c>
      <c r="G129" s="196" t="s">
        <v>15</v>
      </c>
      <c r="H129" s="197">
        <v>96.5</v>
      </c>
      <c r="I129" s="197">
        <v>220</v>
      </c>
      <c r="J129" s="197">
        <v>400</v>
      </c>
      <c r="K129" s="353"/>
      <c r="L129" s="267"/>
      <c r="M129" s="267"/>
      <c r="N129" s="270"/>
    </row>
    <row r="130" spans="1:15" s="1" customFormat="1" ht="15" customHeight="1">
      <c r="A130" s="349"/>
      <c r="B130" s="337"/>
      <c r="C130" s="358"/>
      <c r="D130" s="528"/>
      <c r="E130" s="64"/>
      <c r="F130" s="266"/>
      <c r="G130" s="16" t="s">
        <v>94</v>
      </c>
      <c r="H130" s="166">
        <v>218.3</v>
      </c>
      <c r="I130" s="460"/>
      <c r="J130" s="459"/>
      <c r="K130" s="365"/>
      <c r="L130" s="268"/>
      <c r="M130" s="268"/>
      <c r="N130" s="271"/>
    </row>
    <row r="131" spans="1:15" s="1" customFormat="1" ht="7.5" customHeight="1">
      <c r="A131" s="349"/>
      <c r="B131" s="337"/>
      <c r="C131" s="358"/>
      <c r="D131" s="643"/>
      <c r="E131" s="64"/>
      <c r="F131" s="266"/>
      <c r="G131" s="15"/>
      <c r="H131" s="459"/>
      <c r="I131" s="460"/>
      <c r="J131" s="459"/>
      <c r="K131" s="365"/>
      <c r="L131" s="268"/>
      <c r="M131" s="268"/>
      <c r="N131" s="271"/>
    </row>
    <row r="132" spans="1:15" s="1" customFormat="1" ht="15" customHeight="1">
      <c r="A132" s="349"/>
      <c r="B132" s="350"/>
      <c r="C132" s="358"/>
      <c r="D132" s="597" t="s">
        <v>136</v>
      </c>
      <c r="E132" s="64"/>
      <c r="F132" s="266"/>
      <c r="G132" s="20"/>
      <c r="H132" s="164"/>
      <c r="I132" s="165"/>
      <c r="J132" s="164"/>
      <c r="K132" s="304" t="s">
        <v>132</v>
      </c>
      <c r="L132" s="186">
        <v>90</v>
      </c>
      <c r="M132" s="186">
        <v>90</v>
      </c>
      <c r="N132" s="281" t="s">
        <v>156</v>
      </c>
    </row>
    <row r="133" spans="1:15" s="1" customFormat="1" ht="15" customHeight="1">
      <c r="A133" s="349"/>
      <c r="B133" s="350"/>
      <c r="C133" s="358"/>
      <c r="D133" s="607"/>
      <c r="E133" s="64"/>
      <c r="F133" s="266"/>
      <c r="G133" s="16"/>
      <c r="H133" s="166"/>
      <c r="I133" s="167"/>
      <c r="J133" s="166"/>
      <c r="K133" s="342" t="s">
        <v>157</v>
      </c>
      <c r="L133" s="199">
        <v>14</v>
      </c>
      <c r="M133" s="199"/>
      <c r="N133" s="282"/>
      <c r="O133" s="204"/>
    </row>
    <row r="134" spans="1:15" s="1" customFormat="1" ht="26.25" customHeight="1">
      <c r="A134" s="349"/>
      <c r="B134" s="350"/>
      <c r="C134" s="358"/>
      <c r="D134" s="607"/>
      <c r="E134" s="64"/>
      <c r="F134" s="266"/>
      <c r="G134" s="16"/>
      <c r="H134" s="166"/>
      <c r="I134" s="167"/>
      <c r="J134" s="166"/>
      <c r="K134" s="323" t="s">
        <v>166</v>
      </c>
      <c r="L134" s="153">
        <v>1</v>
      </c>
      <c r="M134" s="153"/>
      <c r="N134" s="321"/>
      <c r="O134" s="204"/>
    </row>
    <row r="135" spans="1:15" s="1" customFormat="1" ht="18.75" customHeight="1">
      <c r="A135" s="349"/>
      <c r="B135" s="350"/>
      <c r="C135" s="358"/>
      <c r="D135" s="639" t="s">
        <v>107</v>
      </c>
      <c r="E135" s="64"/>
      <c r="F135" s="266"/>
      <c r="G135" s="16"/>
      <c r="H135" s="166"/>
      <c r="I135" s="167"/>
      <c r="J135" s="166"/>
      <c r="K135" s="641" t="s">
        <v>133</v>
      </c>
      <c r="L135" s="199">
        <v>100</v>
      </c>
      <c r="M135" s="199"/>
      <c r="N135" s="200"/>
      <c r="O135" s="204"/>
    </row>
    <row r="136" spans="1:15" s="1" customFormat="1" ht="20.25" customHeight="1">
      <c r="A136" s="349"/>
      <c r="B136" s="350"/>
      <c r="C136" s="358"/>
      <c r="D136" s="640"/>
      <c r="E136" s="64"/>
      <c r="F136" s="266"/>
      <c r="G136" s="16"/>
      <c r="H136" s="166"/>
      <c r="I136" s="167"/>
      <c r="J136" s="166"/>
      <c r="K136" s="642"/>
      <c r="L136" s="199"/>
      <c r="M136" s="199"/>
      <c r="N136" s="200"/>
      <c r="O136" s="204"/>
    </row>
    <row r="137" spans="1:15" s="1" customFormat="1" ht="30.75" customHeight="1">
      <c r="A137" s="349"/>
      <c r="B137" s="350"/>
      <c r="C137" s="358"/>
      <c r="D137" s="347" t="s">
        <v>165</v>
      </c>
      <c r="E137" s="64"/>
      <c r="F137" s="266"/>
      <c r="G137" s="16"/>
      <c r="H137" s="166"/>
      <c r="I137" s="461"/>
      <c r="J137" s="462"/>
      <c r="K137" s="320" t="s">
        <v>164</v>
      </c>
      <c r="L137" s="163">
        <v>100</v>
      </c>
      <c r="M137" s="312"/>
      <c r="N137" s="313"/>
      <c r="O137" s="204"/>
    </row>
    <row r="138" spans="1:15" s="1" customFormat="1" ht="26.25" customHeight="1">
      <c r="A138" s="349"/>
      <c r="B138" s="350"/>
      <c r="C138" s="358"/>
      <c r="D138" s="347" t="s">
        <v>163</v>
      </c>
      <c r="E138" s="64"/>
      <c r="F138" s="266"/>
      <c r="G138" s="16"/>
      <c r="H138" s="166"/>
      <c r="I138" s="167"/>
      <c r="J138" s="166"/>
      <c r="K138" s="154" t="s">
        <v>134</v>
      </c>
      <c r="L138" s="186">
        <v>70</v>
      </c>
      <c r="M138" s="186">
        <v>100</v>
      </c>
      <c r="N138" s="207"/>
      <c r="O138" s="204"/>
    </row>
    <row r="139" spans="1:15" s="1" customFormat="1" ht="15" customHeight="1">
      <c r="A139" s="349"/>
      <c r="B139" s="350"/>
      <c r="C139" s="358"/>
      <c r="D139" s="587" t="s">
        <v>171</v>
      </c>
      <c r="E139" s="64"/>
      <c r="F139" s="266"/>
      <c r="G139" s="16"/>
      <c r="H139" s="166"/>
      <c r="I139" s="166"/>
      <c r="J139" s="185"/>
      <c r="K139" s="154" t="s">
        <v>167</v>
      </c>
      <c r="L139" s="186">
        <v>1</v>
      </c>
      <c r="M139" s="186"/>
      <c r="N139" s="207"/>
      <c r="O139" s="204"/>
    </row>
    <row r="140" spans="1:15" s="1" customFormat="1" ht="24.75" customHeight="1">
      <c r="A140" s="349"/>
      <c r="B140" s="350"/>
      <c r="C140" s="358"/>
      <c r="D140" s="636"/>
      <c r="E140" s="64"/>
      <c r="F140" s="266"/>
      <c r="G140" s="16"/>
      <c r="H140" s="166"/>
      <c r="I140" s="166"/>
      <c r="J140" s="185"/>
      <c r="K140" s="152" t="s">
        <v>168</v>
      </c>
      <c r="L140" s="153">
        <v>30</v>
      </c>
      <c r="M140" s="153">
        <v>100</v>
      </c>
      <c r="N140" s="206"/>
      <c r="O140" s="204"/>
    </row>
    <row r="141" spans="1:15" s="1" customFormat="1" ht="15.75" customHeight="1">
      <c r="A141" s="349"/>
      <c r="B141" s="350"/>
      <c r="C141" s="358"/>
      <c r="D141" s="587" t="s">
        <v>125</v>
      </c>
      <c r="E141" s="64"/>
      <c r="F141" s="266"/>
      <c r="G141" s="16"/>
      <c r="H141" s="166"/>
      <c r="I141" s="110"/>
      <c r="J141" s="166"/>
      <c r="K141" s="559" t="s">
        <v>135</v>
      </c>
      <c r="L141" s="205"/>
      <c r="M141" s="186">
        <v>30</v>
      </c>
      <c r="N141" s="207">
        <v>100</v>
      </c>
      <c r="O141" s="204"/>
    </row>
    <row r="142" spans="1:15" s="1" customFormat="1" ht="14.25" customHeight="1">
      <c r="A142" s="349"/>
      <c r="B142" s="350"/>
      <c r="C142" s="358"/>
      <c r="D142" s="528"/>
      <c r="E142" s="64"/>
      <c r="F142" s="266"/>
      <c r="G142" s="16"/>
      <c r="H142" s="318"/>
      <c r="I142" s="319"/>
      <c r="J142" s="166"/>
      <c r="K142" s="637"/>
      <c r="L142" s="189"/>
      <c r="M142" s="199"/>
      <c r="N142" s="200"/>
      <c r="O142" s="204"/>
    </row>
    <row r="143" spans="1:15" s="35" customFormat="1" ht="15.75" customHeight="1" thickBot="1">
      <c r="A143" s="349"/>
      <c r="B143" s="350"/>
      <c r="C143" s="391"/>
      <c r="D143" s="264"/>
      <c r="E143" s="458"/>
      <c r="F143" s="188"/>
      <c r="G143" s="296" t="s">
        <v>33</v>
      </c>
      <c r="H143" s="88">
        <f>SUM(H129:H142)</f>
        <v>314.8</v>
      </c>
      <c r="I143" s="88">
        <f t="shared" ref="I143:J143" si="10">SUM(I129:I142)</f>
        <v>220</v>
      </c>
      <c r="J143" s="88">
        <f t="shared" si="10"/>
        <v>400</v>
      </c>
      <c r="K143" s="381"/>
      <c r="L143" s="362"/>
      <c r="M143" s="269"/>
      <c r="N143" s="389"/>
    </row>
    <row r="144" spans="1:15" s="4" customFormat="1" ht="15" customHeight="1">
      <c r="A144" s="658" t="s">
        <v>10</v>
      </c>
      <c r="B144" s="659" t="s">
        <v>21</v>
      </c>
      <c r="C144" s="660" t="s">
        <v>17</v>
      </c>
      <c r="D144" s="661" t="s">
        <v>96</v>
      </c>
      <c r="E144" s="664"/>
      <c r="F144" s="667" t="s">
        <v>38</v>
      </c>
      <c r="G144" s="44" t="s">
        <v>15</v>
      </c>
      <c r="H144" s="104"/>
      <c r="I144" s="150"/>
      <c r="J144" s="104"/>
      <c r="K144" s="147"/>
      <c r="L144" s="134"/>
      <c r="M144" s="134"/>
      <c r="N144" s="132"/>
      <c r="O144" s="23"/>
    </row>
    <row r="145" spans="1:14" s="4" customFormat="1" ht="10.5" customHeight="1">
      <c r="A145" s="618"/>
      <c r="B145" s="620"/>
      <c r="C145" s="622"/>
      <c r="D145" s="662"/>
      <c r="E145" s="665"/>
      <c r="F145" s="668"/>
      <c r="G145" s="44"/>
      <c r="H145" s="83"/>
      <c r="I145" s="107"/>
      <c r="J145" s="83"/>
      <c r="K145" s="581"/>
      <c r="L145" s="135"/>
      <c r="M145" s="135"/>
      <c r="N145" s="133"/>
    </row>
    <row r="146" spans="1:14" s="1" customFormat="1" ht="21" customHeight="1" thickBot="1">
      <c r="A146" s="619"/>
      <c r="B146" s="621"/>
      <c r="C146" s="623"/>
      <c r="D146" s="663"/>
      <c r="E146" s="666"/>
      <c r="F146" s="669"/>
      <c r="G146" s="45" t="s">
        <v>33</v>
      </c>
      <c r="H146" s="88">
        <f t="shared" ref="H146:J146" si="11">H145+H144</f>
        <v>0</v>
      </c>
      <c r="I146" s="224">
        <f t="shared" si="11"/>
        <v>0</v>
      </c>
      <c r="J146" s="88">
        <f t="shared" si="11"/>
        <v>0</v>
      </c>
      <c r="K146" s="647"/>
      <c r="L146" s="269"/>
      <c r="M146" s="269"/>
      <c r="N146" s="250"/>
    </row>
    <row r="147" spans="1:14" s="1" customFormat="1" ht="13.5" thickBot="1">
      <c r="A147" s="38" t="s">
        <v>10</v>
      </c>
      <c r="B147" s="42" t="s">
        <v>21</v>
      </c>
      <c r="C147" s="628" t="s">
        <v>54</v>
      </c>
      <c r="D147" s="629"/>
      <c r="E147" s="629"/>
      <c r="F147" s="629"/>
      <c r="G147" s="648"/>
      <c r="H147" s="95">
        <f>H146+H143</f>
        <v>314.8</v>
      </c>
      <c r="I147" s="95">
        <f t="shared" ref="I147:J147" si="12">I146+I143</f>
        <v>220</v>
      </c>
      <c r="J147" s="95">
        <f t="shared" si="12"/>
        <v>400</v>
      </c>
      <c r="K147" s="649"/>
      <c r="L147" s="650"/>
      <c r="M147" s="650"/>
      <c r="N147" s="651"/>
    </row>
    <row r="148" spans="1:14" s="4" customFormat="1" ht="13.5" thickBot="1">
      <c r="A148" s="38" t="s">
        <v>10</v>
      </c>
      <c r="B148" s="652" t="s">
        <v>58</v>
      </c>
      <c r="C148" s="653"/>
      <c r="D148" s="653"/>
      <c r="E148" s="653"/>
      <c r="F148" s="653"/>
      <c r="G148" s="654"/>
      <c r="H148" s="76">
        <f>SUM(H147,H114,H104,H127,)</f>
        <v>15087.199999999995</v>
      </c>
      <c r="I148" s="288">
        <f>SUM(I147,I114,I104,I127,)</f>
        <v>15607.8</v>
      </c>
      <c r="J148" s="290">
        <f>SUM(J147,J114,J104,J127,)</f>
        <v>13437.6</v>
      </c>
      <c r="K148" s="655"/>
      <c r="L148" s="656"/>
      <c r="M148" s="656"/>
      <c r="N148" s="657"/>
    </row>
    <row r="149" spans="1:14" s="4" customFormat="1" ht="13.5" thickBot="1">
      <c r="A149" s="46" t="s">
        <v>20</v>
      </c>
      <c r="B149" s="703" t="s">
        <v>59</v>
      </c>
      <c r="C149" s="704"/>
      <c r="D149" s="704"/>
      <c r="E149" s="704"/>
      <c r="F149" s="704"/>
      <c r="G149" s="705"/>
      <c r="H149" s="151">
        <f t="shared" ref="H149:J149" si="13">H148</f>
        <v>15087.199999999995</v>
      </c>
      <c r="I149" s="151">
        <f t="shared" si="13"/>
        <v>15607.8</v>
      </c>
      <c r="J149" s="136">
        <f t="shared" si="13"/>
        <v>13437.6</v>
      </c>
      <c r="K149" s="706"/>
      <c r="L149" s="707"/>
      <c r="M149" s="707"/>
      <c r="N149" s="708"/>
    </row>
    <row r="150" spans="1:14" s="23" customFormat="1" ht="12.75">
      <c r="A150" s="103"/>
      <c r="B150" s="47"/>
      <c r="C150" s="47"/>
      <c r="D150" s="47"/>
      <c r="E150" s="47"/>
      <c r="F150" s="47"/>
      <c r="G150" s="47"/>
      <c r="H150" s="148"/>
      <c r="I150" s="148"/>
      <c r="J150" s="148"/>
      <c r="K150" s="103"/>
      <c r="L150" s="103"/>
      <c r="M150" s="103"/>
      <c r="N150" s="103"/>
    </row>
    <row r="151" spans="1:14" s="4" customFormat="1" ht="18.75" customHeight="1">
      <c r="A151" s="33"/>
      <c r="B151" s="47"/>
      <c r="C151" s="709" t="s">
        <v>60</v>
      </c>
      <c r="D151" s="709"/>
      <c r="E151" s="709"/>
      <c r="F151" s="709"/>
      <c r="G151" s="709"/>
      <c r="H151" s="333"/>
      <c r="I151" s="333"/>
      <c r="J151" s="333"/>
      <c r="K151" s="43"/>
      <c r="L151" s="383"/>
      <c r="M151" s="383"/>
      <c r="N151" s="383"/>
    </row>
    <row r="152" spans="1:14" s="4" customFormat="1" ht="12" customHeight="1" thickBot="1">
      <c r="A152" s="33"/>
      <c r="B152" s="30"/>
      <c r="C152" s="30"/>
      <c r="D152" s="30"/>
      <c r="E152" s="48"/>
      <c r="F152" s="49"/>
      <c r="G152" s="43"/>
      <c r="H152" s="43"/>
      <c r="I152" s="43"/>
      <c r="J152" s="43"/>
      <c r="K152" s="43"/>
      <c r="L152" s="383"/>
      <c r="M152" s="383"/>
      <c r="N152" s="383"/>
    </row>
    <row r="153" spans="1:14" s="4" customFormat="1" ht="77.25" customHeight="1" thickBot="1">
      <c r="A153" s="50"/>
      <c r="B153" s="50"/>
      <c r="C153" s="710" t="s">
        <v>61</v>
      </c>
      <c r="D153" s="711"/>
      <c r="E153" s="711"/>
      <c r="F153" s="711"/>
      <c r="G153" s="712"/>
      <c r="H153" s="463" t="s">
        <v>180</v>
      </c>
      <c r="I153" s="464" t="s">
        <v>109</v>
      </c>
      <c r="J153" s="464" t="s">
        <v>137</v>
      </c>
      <c r="K153" s="33"/>
      <c r="L153" s="49"/>
      <c r="M153" s="49"/>
      <c r="N153" s="49"/>
    </row>
    <row r="154" spans="1:14" s="4" customFormat="1" ht="12.75">
      <c r="A154" s="50"/>
      <c r="B154" s="50"/>
      <c r="C154" s="644" t="s">
        <v>62</v>
      </c>
      <c r="D154" s="645"/>
      <c r="E154" s="645"/>
      <c r="F154" s="645"/>
      <c r="G154" s="646"/>
      <c r="H154" s="96">
        <f>H155+H163+H164+H165+H166</f>
        <v>14922.199999999999</v>
      </c>
      <c r="I154" s="96">
        <f>I155+I163+I164+I165+I166</f>
        <v>15439.400000000001</v>
      </c>
      <c r="J154" s="96">
        <f>J155+J163+J164+J165+J166</f>
        <v>13323.800000000001</v>
      </c>
      <c r="K154" s="103"/>
      <c r="L154" s="103"/>
      <c r="M154" s="103"/>
      <c r="N154" s="103"/>
    </row>
    <row r="155" spans="1:14" s="4" customFormat="1" ht="12.75" customHeight="1">
      <c r="A155" s="50"/>
      <c r="B155" s="50"/>
      <c r="C155" s="691" t="s">
        <v>63</v>
      </c>
      <c r="D155" s="692"/>
      <c r="E155" s="692"/>
      <c r="F155" s="692"/>
      <c r="G155" s="693"/>
      <c r="H155" s="97">
        <f>SUM(H156:H162)</f>
        <v>11402.6</v>
      </c>
      <c r="I155" s="97">
        <f t="shared" ref="I155:J155" si="14">SUM(I156:I162)</f>
        <v>15439.400000000001</v>
      </c>
      <c r="J155" s="97">
        <f t="shared" si="14"/>
        <v>13323.800000000001</v>
      </c>
      <c r="K155" s="103"/>
      <c r="L155" s="103"/>
      <c r="M155" s="103"/>
      <c r="N155" s="103"/>
    </row>
    <row r="156" spans="1:14" s="4" customFormat="1" ht="12.75" customHeight="1">
      <c r="A156" s="50"/>
      <c r="B156" s="50"/>
      <c r="C156" s="676" t="s">
        <v>64</v>
      </c>
      <c r="D156" s="677"/>
      <c r="E156" s="677"/>
      <c r="F156" s="677"/>
      <c r="G156" s="678"/>
      <c r="H156" s="98">
        <f>SUMIF(G14:G149,"SB",H14:H149)</f>
        <v>10746</v>
      </c>
      <c r="I156" s="98">
        <f>SUMIF(G17:G149,"SB",I17:I149)</f>
        <v>15396.800000000003</v>
      </c>
      <c r="J156" s="98">
        <f>SUMIF(G17:G149,"SB",J17:J149)</f>
        <v>13281.200000000003</v>
      </c>
      <c r="K156" s="33"/>
      <c r="L156" s="49"/>
      <c r="M156" s="49"/>
      <c r="N156" s="49"/>
    </row>
    <row r="157" spans="1:14" s="4" customFormat="1" ht="12.75" customHeight="1">
      <c r="A157" s="50"/>
      <c r="B157" s="50"/>
      <c r="C157" s="694" t="s">
        <v>65</v>
      </c>
      <c r="D157" s="695"/>
      <c r="E157" s="695"/>
      <c r="F157" s="695"/>
      <c r="G157" s="696"/>
      <c r="H157" s="98">
        <f>SUMIF(G14:G149,"SB(VR)",H14:H149)</f>
        <v>10</v>
      </c>
      <c r="I157" s="98">
        <f>SUMIF(G17:G149,"SB(VR)",I17:I149)</f>
        <v>0</v>
      </c>
      <c r="J157" s="98">
        <f>SUMIF(G17:G149,"SB(VR)",J17:J149)</f>
        <v>0</v>
      </c>
      <c r="K157" s="33"/>
      <c r="L157" s="49"/>
      <c r="M157" s="49"/>
      <c r="N157" s="49"/>
    </row>
    <row r="158" spans="1:14" s="4" customFormat="1" ht="12.75" customHeight="1">
      <c r="A158" s="50"/>
      <c r="B158" s="50"/>
      <c r="C158" s="697" t="s">
        <v>66</v>
      </c>
      <c r="D158" s="698"/>
      <c r="E158" s="698"/>
      <c r="F158" s="698"/>
      <c r="G158" s="699"/>
      <c r="H158" s="98">
        <f>SUMIF(G16:G149,"SB(VB)",H16:H149)</f>
        <v>476.6</v>
      </c>
      <c r="I158" s="98">
        <f>SUMIF(G16:G149,"SB(VB)",I16:I149)</f>
        <v>4.8</v>
      </c>
      <c r="J158" s="98">
        <f>SUMIF(G16:G149,"SB(VB)",J16:J149)</f>
        <v>4.8</v>
      </c>
      <c r="K158" s="33"/>
      <c r="L158" s="49"/>
      <c r="M158" s="49"/>
      <c r="N158" s="49"/>
    </row>
    <row r="159" spans="1:14" s="4" customFormat="1" ht="12.75" customHeight="1">
      <c r="A159" s="50"/>
      <c r="B159" s="50"/>
      <c r="C159" s="697" t="s">
        <v>67</v>
      </c>
      <c r="D159" s="698"/>
      <c r="E159" s="698"/>
      <c r="F159" s="698"/>
      <c r="G159" s="699"/>
      <c r="H159" s="98">
        <f>SUMIF(G16:G149,"SB(P)",H16:H149)</f>
        <v>0</v>
      </c>
      <c r="I159" s="98">
        <f>SUMIF(G16:G149,"SB(P)",I16:I149)</f>
        <v>0</v>
      </c>
      <c r="J159" s="98">
        <f>SUMIF(G16:G149,"SB(P)",J16:J149)</f>
        <v>0</v>
      </c>
      <c r="K159" s="43"/>
      <c r="L159" s="383"/>
      <c r="M159" s="383"/>
      <c r="N159" s="383"/>
    </row>
    <row r="160" spans="1:14" s="1" customFormat="1" ht="12.75" customHeight="1">
      <c r="A160" s="50"/>
      <c r="B160" s="50"/>
      <c r="C160" s="700" t="s">
        <v>68</v>
      </c>
      <c r="D160" s="701"/>
      <c r="E160" s="701"/>
      <c r="F160" s="701"/>
      <c r="G160" s="702"/>
      <c r="H160" s="98">
        <f>SUMIF(G17:G149,"SB(SP)",H17:H149)</f>
        <v>150</v>
      </c>
      <c r="I160" s="98">
        <f>SUMIF(G17:G149,"SB(SP)",I17:I149)</f>
        <v>37.799999999999997</v>
      </c>
      <c r="J160" s="98">
        <f>SUMIF(G17:G149,"SB(SP)",J17:J149)</f>
        <v>37.799999999999997</v>
      </c>
      <c r="K160" s="50"/>
      <c r="L160" s="51"/>
      <c r="M160" s="51"/>
      <c r="N160" s="51"/>
    </row>
    <row r="161" spans="1:14" s="1" customFormat="1" ht="12.75" customHeight="1">
      <c r="A161" s="50"/>
      <c r="B161" s="50"/>
      <c r="C161" s="673" t="s">
        <v>108</v>
      </c>
      <c r="D161" s="687"/>
      <c r="E161" s="687"/>
      <c r="F161" s="687"/>
      <c r="G161" s="687"/>
      <c r="H161" s="66">
        <f>SUMIF(G9:G141,"SB(ES)",H9:H141)</f>
        <v>0</v>
      </c>
      <c r="I161" s="66">
        <f>SUMIF(G9:G141,"SB(ES)",I9:I141)</f>
        <v>0</v>
      </c>
      <c r="J161" s="66">
        <f>SUMIF(G9:G141,"SB(ES)",J9:J141)</f>
        <v>0</v>
      </c>
      <c r="K161" s="50"/>
      <c r="L161" s="51"/>
      <c r="M161" s="51"/>
      <c r="N161" s="51"/>
    </row>
    <row r="162" spans="1:14" s="1" customFormat="1" ht="12.75" customHeight="1">
      <c r="A162" s="50"/>
      <c r="B162" s="50"/>
      <c r="C162" s="673" t="s">
        <v>174</v>
      </c>
      <c r="D162" s="674"/>
      <c r="E162" s="674"/>
      <c r="F162" s="674"/>
      <c r="G162" s="675"/>
      <c r="H162" s="66">
        <f>SUMIF(G9:G142,"SB(KPP)",H9:H142)</f>
        <v>20</v>
      </c>
      <c r="I162" s="66">
        <f>SUMIF(G10:G142,"SB(KPP)",I10:I142)</f>
        <v>0</v>
      </c>
      <c r="J162" s="66">
        <f>SUMIF(G10:G142,"SB(KPP)",J10:J142)</f>
        <v>0</v>
      </c>
      <c r="K162" s="50"/>
      <c r="L162" s="51"/>
      <c r="M162" s="51"/>
      <c r="N162" s="51"/>
    </row>
    <row r="163" spans="1:14" s="1" customFormat="1" ht="12.75" customHeight="1">
      <c r="A163" s="50"/>
      <c r="B163" s="50"/>
      <c r="C163" s="688" t="s">
        <v>69</v>
      </c>
      <c r="D163" s="689"/>
      <c r="E163" s="689"/>
      <c r="F163" s="689"/>
      <c r="G163" s="690"/>
      <c r="H163" s="65">
        <f>SUMIF(G10:G149,"SB(L)",H10:H149)</f>
        <v>3394.7999999999997</v>
      </c>
      <c r="I163" s="65">
        <f>SUMIF(G25:G151,"SB(L)",I25:I151)</f>
        <v>0</v>
      </c>
      <c r="J163" s="65">
        <f>SUMIF(G25:G147,"SB(L)",J25:J147)</f>
        <v>0</v>
      </c>
      <c r="K163" s="50"/>
      <c r="L163" s="51"/>
      <c r="M163" s="51"/>
      <c r="N163" s="51"/>
    </row>
    <row r="164" spans="1:14" s="1" customFormat="1" ht="12.75" customHeight="1">
      <c r="A164" s="50"/>
      <c r="B164" s="50"/>
      <c r="C164" s="688" t="s">
        <v>70</v>
      </c>
      <c r="D164" s="689"/>
      <c r="E164" s="689"/>
      <c r="F164" s="689"/>
      <c r="G164" s="690"/>
      <c r="H164" s="65">
        <f>SUMIF(G11:G149,"SB(SPL)",H11:H149)</f>
        <v>102.5</v>
      </c>
      <c r="I164" s="65">
        <f>SUMIF(G24:G149,"SB(SPL)",I24:I149)</f>
        <v>0</v>
      </c>
      <c r="J164" s="65">
        <f>SUMIF(G24:G149,"SB(SPL)",J24:J149)</f>
        <v>0</v>
      </c>
      <c r="K164" s="50"/>
      <c r="L164" s="51"/>
      <c r="M164" s="51"/>
      <c r="N164" s="51"/>
    </row>
    <row r="165" spans="1:14" s="1" customFormat="1" ht="12.75" customHeight="1">
      <c r="A165" s="50"/>
      <c r="B165" s="50"/>
      <c r="C165" s="688" t="s">
        <v>71</v>
      </c>
      <c r="D165" s="689"/>
      <c r="E165" s="689"/>
      <c r="F165" s="689"/>
      <c r="G165" s="690"/>
      <c r="H165" s="65">
        <f>SUMIF(G11:G149,"SB(VRL)",H11:H149)</f>
        <v>22.3</v>
      </c>
      <c r="I165" s="65">
        <f>SUMIF(G11:G149,"SB(VRL)",I11:I149)</f>
        <v>0</v>
      </c>
      <c r="J165" s="65">
        <f>SUMIF(G11:G149,"SB(VRL)",J11:J149)</f>
        <v>0</v>
      </c>
      <c r="K165" s="50"/>
      <c r="L165" s="51"/>
      <c r="M165" s="51"/>
      <c r="N165" s="51"/>
    </row>
    <row r="166" spans="1:14" s="1" customFormat="1" ht="13.5" customHeight="1">
      <c r="A166" s="50"/>
      <c r="B166" s="50"/>
      <c r="C166" s="688" t="s">
        <v>76</v>
      </c>
      <c r="D166" s="689"/>
      <c r="E166" s="689"/>
      <c r="F166" s="689"/>
      <c r="G166" s="690"/>
      <c r="H166" s="65">
        <f>SUMIF(G11:G149,"SB(ŽPL)",H11:H149)</f>
        <v>0</v>
      </c>
      <c r="I166" s="65">
        <f>SUMIF(G25:G149,"SB(ŽPL)",I25:I149)</f>
        <v>0</v>
      </c>
      <c r="J166" s="65">
        <f>SUMIF(G25:G149,"SB(ŽPL)",J25:J149)</f>
        <v>0</v>
      </c>
      <c r="K166" s="50"/>
      <c r="L166" s="51"/>
      <c r="M166" s="51"/>
      <c r="N166" s="51"/>
    </row>
    <row r="167" spans="1:14" s="1" customFormat="1" ht="12.75" customHeight="1">
      <c r="A167" s="195"/>
      <c r="B167" s="195"/>
      <c r="C167" s="670" t="s">
        <v>72</v>
      </c>
      <c r="D167" s="671"/>
      <c r="E167" s="671"/>
      <c r="F167" s="671"/>
      <c r="G167" s="672"/>
      <c r="H167" s="67">
        <f>H169+H168</f>
        <v>165</v>
      </c>
      <c r="I167" s="67">
        <f>I169+I168</f>
        <v>168.4</v>
      </c>
      <c r="J167" s="67">
        <f>J169+J168</f>
        <v>113.8</v>
      </c>
      <c r="K167" s="50"/>
      <c r="L167" s="51"/>
      <c r="M167" s="51"/>
      <c r="N167" s="51"/>
    </row>
    <row r="168" spans="1:14" s="43" customFormat="1">
      <c r="A168" s="283"/>
      <c r="B168" s="245"/>
      <c r="C168" s="673" t="s">
        <v>122</v>
      </c>
      <c r="D168" s="674"/>
      <c r="E168" s="674"/>
      <c r="F168" s="674"/>
      <c r="G168" s="675"/>
      <c r="H168" s="98">
        <f>SUMIF(G9:G149,"ES",H9:H149)</f>
        <v>165</v>
      </c>
      <c r="I168" s="98">
        <f>SUMIF(G46:G149,"ES",I46:I149)</f>
        <v>168.4</v>
      </c>
      <c r="J168" s="98">
        <f>SUMIF(G46:G148,"ES",J46:J148)</f>
        <v>113.8</v>
      </c>
      <c r="K168" s="195"/>
      <c r="L168" s="50"/>
      <c r="M168" s="50"/>
      <c r="N168" s="50"/>
    </row>
    <row r="169" spans="1:14" s="1" customFormat="1" ht="16.5" customHeight="1">
      <c r="A169" s="195"/>
      <c r="B169" s="195"/>
      <c r="C169" s="676" t="s">
        <v>73</v>
      </c>
      <c r="D169" s="677"/>
      <c r="E169" s="677"/>
      <c r="F169" s="677"/>
      <c r="G169" s="678"/>
      <c r="H169" s="98">
        <f>SUMIF(G17:G149,"LRVB",H17:H149)</f>
        <v>0</v>
      </c>
      <c r="I169" s="98">
        <f>SUMIF(G17:G149,"LRVB",I17:I149)</f>
        <v>0</v>
      </c>
      <c r="J169" s="98">
        <f>SUMIF(G17:G149,"LRVB",J17:J149)</f>
        <v>0</v>
      </c>
      <c r="K169" s="50"/>
      <c r="L169" s="51"/>
      <c r="M169" s="51"/>
      <c r="N169" s="51"/>
    </row>
    <row r="170" spans="1:14" s="1" customFormat="1" ht="13.5" customHeight="1" thickBot="1">
      <c r="A170" s="195"/>
      <c r="B170" s="195"/>
      <c r="C170" s="679" t="s">
        <v>74</v>
      </c>
      <c r="D170" s="680"/>
      <c r="E170" s="680"/>
      <c r="F170" s="680"/>
      <c r="G170" s="681"/>
      <c r="H170" s="99">
        <f>H167+H154</f>
        <v>15087.199999999999</v>
      </c>
      <c r="I170" s="99">
        <f>I167+I154</f>
        <v>15607.800000000001</v>
      </c>
      <c r="J170" s="99">
        <f>J167+J154</f>
        <v>13437.6</v>
      </c>
      <c r="K170" s="70"/>
      <c r="L170" s="51"/>
      <c r="M170" s="51"/>
      <c r="N170" s="51"/>
    </row>
    <row r="171" spans="1:14" s="53" customFormat="1" ht="11.25">
      <c r="A171" s="52"/>
      <c r="B171" s="52"/>
      <c r="C171" s="52"/>
      <c r="D171" s="52"/>
      <c r="E171" s="52"/>
      <c r="F171" s="52"/>
      <c r="G171" s="52"/>
      <c r="H171" s="59"/>
      <c r="I171" s="59"/>
      <c r="J171" s="59"/>
      <c r="K171" s="73"/>
      <c r="L171" s="52"/>
      <c r="M171" s="52"/>
      <c r="N171" s="52"/>
    </row>
    <row r="172" spans="1:14" s="53" customFormat="1" ht="12.75">
      <c r="A172" s="52"/>
      <c r="B172" s="52"/>
      <c r="C172" s="52"/>
      <c r="D172" s="50"/>
      <c r="E172" s="54"/>
      <c r="F172" s="55"/>
      <c r="G172" s="52"/>
      <c r="H172" s="73"/>
      <c r="I172" s="73"/>
      <c r="J172" s="73"/>
      <c r="K172" s="73"/>
      <c r="L172" s="55"/>
      <c r="M172" s="55"/>
      <c r="N172" s="55"/>
    </row>
    <row r="173" spans="1:14" s="53" customFormat="1" ht="12.75">
      <c r="A173" s="52"/>
      <c r="B173" s="52"/>
      <c r="C173" s="52"/>
      <c r="D173" s="50"/>
      <c r="E173" s="54"/>
      <c r="F173" s="55"/>
      <c r="G173" s="52"/>
      <c r="H173" s="52"/>
      <c r="I173" s="52"/>
      <c r="J173" s="52"/>
      <c r="K173" s="52"/>
      <c r="L173" s="55"/>
      <c r="M173" s="55"/>
      <c r="N173" s="55"/>
    </row>
    <row r="174" spans="1:14">
      <c r="H174" s="72"/>
      <c r="I174" s="72"/>
      <c r="J174" s="72"/>
    </row>
    <row r="175" spans="1:14">
      <c r="H175" s="72"/>
      <c r="I175" s="72"/>
      <c r="J175" s="72"/>
    </row>
    <row r="176" spans="1:14">
      <c r="H176" s="106"/>
      <c r="I176" s="106"/>
      <c r="J176" s="106"/>
    </row>
  </sheetData>
  <mergeCells count="162">
    <mergeCell ref="C167:G167"/>
    <mergeCell ref="C168:G168"/>
    <mergeCell ref="C169:G169"/>
    <mergeCell ref="C170:G170"/>
    <mergeCell ref="K1:N1"/>
    <mergeCell ref="D6:K6"/>
    <mergeCell ref="D7:K7"/>
    <mergeCell ref="A8:N8"/>
    <mergeCell ref="C161:G161"/>
    <mergeCell ref="C162:G162"/>
    <mergeCell ref="C163:G163"/>
    <mergeCell ref="C164:G164"/>
    <mergeCell ref="C165:G165"/>
    <mergeCell ref="C166:G166"/>
    <mergeCell ref="C155:G155"/>
    <mergeCell ref="C156:G156"/>
    <mergeCell ref="C157:G157"/>
    <mergeCell ref="C158:G158"/>
    <mergeCell ref="C159:G159"/>
    <mergeCell ref="C160:G160"/>
    <mergeCell ref="B149:G149"/>
    <mergeCell ref="K149:N149"/>
    <mergeCell ref="C151:G151"/>
    <mergeCell ref="C153:G153"/>
    <mergeCell ref="C154:G154"/>
    <mergeCell ref="K145:K146"/>
    <mergeCell ref="C147:G147"/>
    <mergeCell ref="K147:N147"/>
    <mergeCell ref="B148:G148"/>
    <mergeCell ref="K148:N148"/>
    <mergeCell ref="A144:A146"/>
    <mergeCell ref="B144:B146"/>
    <mergeCell ref="C144:C146"/>
    <mergeCell ref="D144:D146"/>
    <mergeCell ref="E144:E146"/>
    <mergeCell ref="F144:F146"/>
    <mergeCell ref="D139:D140"/>
    <mergeCell ref="D141:D142"/>
    <mergeCell ref="K141:K142"/>
    <mergeCell ref="C127:G127"/>
    <mergeCell ref="C128:N128"/>
    <mergeCell ref="D132:D134"/>
    <mergeCell ref="D135:D136"/>
    <mergeCell ref="K135:K136"/>
    <mergeCell ref="D129:D131"/>
    <mergeCell ref="A121:A126"/>
    <mergeCell ref="B121:B126"/>
    <mergeCell ref="C121:C126"/>
    <mergeCell ref="D121:D123"/>
    <mergeCell ref="E121:E123"/>
    <mergeCell ref="C114:G114"/>
    <mergeCell ref="C115:N115"/>
    <mergeCell ref="A119:A120"/>
    <mergeCell ref="B119:B120"/>
    <mergeCell ref="C119:C120"/>
    <mergeCell ref="D119:D120"/>
    <mergeCell ref="E119:E120"/>
    <mergeCell ref="F119:F120"/>
    <mergeCell ref="K119:K120"/>
    <mergeCell ref="K101:K102"/>
    <mergeCell ref="C104:G104"/>
    <mergeCell ref="C105:N105"/>
    <mergeCell ref="D106:D107"/>
    <mergeCell ref="E106:E111"/>
    <mergeCell ref="F98:F100"/>
    <mergeCell ref="A101:A103"/>
    <mergeCell ref="B101:B103"/>
    <mergeCell ref="C101:C103"/>
    <mergeCell ref="D101:D102"/>
    <mergeCell ref="A98:A100"/>
    <mergeCell ref="B98:B100"/>
    <mergeCell ref="C98:C100"/>
    <mergeCell ref="D98:D100"/>
    <mergeCell ref="E98:E100"/>
    <mergeCell ref="K92:K93"/>
    <mergeCell ref="D95:D96"/>
    <mergeCell ref="D78:D79"/>
    <mergeCell ref="D82:D83"/>
    <mergeCell ref="D86:D91"/>
    <mergeCell ref="K88:K89"/>
    <mergeCell ref="K90:K91"/>
    <mergeCell ref="D72:D73"/>
    <mergeCell ref="K72:K73"/>
    <mergeCell ref="D74:D75"/>
    <mergeCell ref="K74:K75"/>
    <mergeCell ref="D76:D77"/>
    <mergeCell ref="K62:K64"/>
    <mergeCell ref="A65:A66"/>
    <mergeCell ref="B65:B66"/>
    <mergeCell ref="C65:C66"/>
    <mergeCell ref="D65:D66"/>
    <mergeCell ref="E65:E66"/>
    <mergeCell ref="F65:F66"/>
    <mergeCell ref="D59:D60"/>
    <mergeCell ref="A62:A64"/>
    <mergeCell ref="B62:B64"/>
    <mergeCell ref="C62:C64"/>
    <mergeCell ref="D62:D64"/>
    <mergeCell ref="E62:E64"/>
    <mergeCell ref="F62:F64"/>
    <mergeCell ref="B45:B46"/>
    <mergeCell ref="C45:C46"/>
    <mergeCell ref="D45:D46"/>
    <mergeCell ref="E45:E46"/>
    <mergeCell ref="F45:F46"/>
    <mergeCell ref="A42:A44"/>
    <mergeCell ref="B42:B44"/>
    <mergeCell ref="C42:C44"/>
    <mergeCell ref="D42:D44"/>
    <mergeCell ref="E42:E44"/>
    <mergeCell ref="F42:F44"/>
    <mergeCell ref="D67:D70"/>
    <mergeCell ref="F36:F38"/>
    <mergeCell ref="K36:K38"/>
    <mergeCell ref="M36:M38"/>
    <mergeCell ref="N36:N38"/>
    <mergeCell ref="A39:A41"/>
    <mergeCell ref="B39:B41"/>
    <mergeCell ref="C39:C41"/>
    <mergeCell ref="E39:E41"/>
    <mergeCell ref="F39:F41"/>
    <mergeCell ref="D39:D40"/>
    <mergeCell ref="A36:A38"/>
    <mergeCell ref="B36:B38"/>
    <mergeCell ref="C36:C38"/>
    <mergeCell ref="D36:D38"/>
    <mergeCell ref="E36:E38"/>
    <mergeCell ref="D50:D52"/>
    <mergeCell ref="K50:K51"/>
    <mergeCell ref="K52:K53"/>
    <mergeCell ref="D54:D56"/>
    <mergeCell ref="K42:K44"/>
    <mergeCell ref="M42:M44"/>
    <mergeCell ref="N42:N44"/>
    <mergeCell ref="A45:A46"/>
    <mergeCell ref="K28:K29"/>
    <mergeCell ref="L28:L29"/>
    <mergeCell ref="M28:M29"/>
    <mergeCell ref="N28:N29"/>
    <mergeCell ref="K30:K31"/>
    <mergeCell ref="A25:A26"/>
    <mergeCell ref="B25:B26"/>
    <mergeCell ref="C25:C26"/>
    <mergeCell ref="D28:D29"/>
    <mergeCell ref="K9:N9"/>
    <mergeCell ref="A10:A12"/>
    <mergeCell ref="B10:B12"/>
    <mergeCell ref="C10:C12"/>
    <mergeCell ref="D10:D12"/>
    <mergeCell ref="A14:N14"/>
    <mergeCell ref="B15:N15"/>
    <mergeCell ref="C16:N16"/>
    <mergeCell ref="I10:I12"/>
    <mergeCell ref="J10:J12"/>
    <mergeCell ref="K10:N10"/>
    <mergeCell ref="K11:K12"/>
    <mergeCell ref="L11:N11"/>
    <mergeCell ref="A13:N13"/>
    <mergeCell ref="E10:E12"/>
    <mergeCell ref="F10:F12"/>
    <mergeCell ref="G10:G12"/>
    <mergeCell ref="H10:H12"/>
  </mergeCells>
  <printOptions horizontalCentered="1"/>
  <pageMargins left="0.78740157480314965" right="0.39370078740157483" top="0.39370078740157483" bottom="0.39370078740157483" header="0" footer="0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3 programa</vt:lpstr>
      <vt:lpstr>'3 programa'!Print_Area</vt:lpstr>
      <vt:lpstr>'3 programa'!Print_Titles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Cepiene</dc:creator>
  <cp:lastModifiedBy>Audra Cepiene</cp:lastModifiedBy>
  <cp:lastPrinted>2018-12-14T07:55:37Z</cp:lastPrinted>
  <dcterms:created xsi:type="dcterms:W3CDTF">2015-10-15T13:35:41Z</dcterms:created>
  <dcterms:modified xsi:type="dcterms:W3CDTF">2018-12-19T14:03:00Z</dcterms:modified>
</cp:coreProperties>
</file>