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9-2021 SVP\SPRENDIMAS\INTERNETUI\"/>
    </mc:Choice>
  </mc:AlternateContent>
  <bookViews>
    <workbookView xWindow="30" yWindow="885" windowWidth="15480" windowHeight="10500" firstSheet="1" activeTab="1"/>
  </bookViews>
  <sheets>
    <sheet name="Lyginamasis variantas" sheetId="10" state="hidden" r:id="rId1"/>
    <sheet name="2 programa" sheetId="11" r:id="rId2"/>
    <sheet name="Aiškinamoji lentelė " sheetId="7" state="hidden" r:id="rId3"/>
  </sheets>
  <definedNames>
    <definedName name="_xlnm.Print_Area" localSheetId="1">'2 programa'!$A$1:$N$105</definedName>
    <definedName name="_xlnm.Print_Area" localSheetId="2">'Aiškinamoji lentelė '!$A$1:$R$104</definedName>
    <definedName name="_xlnm.Print_Area" localSheetId="0">'Lyginamasis variantas'!$A$1:$U$100</definedName>
    <definedName name="_xlnm.Print_Titles" localSheetId="1">'2 programa'!$9:$11</definedName>
    <definedName name="_xlnm.Print_Titles" localSheetId="2">'Aiškinamoji lentelė '!$6:$8</definedName>
    <definedName name="_xlnm.Print_Titles" localSheetId="0">'Lyginamasis variantas'!$7:$9</definedName>
  </definedNames>
  <calcPr calcId="162913" fullPrecision="0"/>
</workbook>
</file>

<file path=xl/calcChain.xml><?xml version="1.0" encoding="utf-8"?>
<calcChain xmlns="http://schemas.openxmlformats.org/spreadsheetml/2006/main">
  <c r="K37" i="7" l="1"/>
  <c r="H63" i="11" l="1"/>
  <c r="J97" i="11"/>
  <c r="I97" i="11"/>
  <c r="J95" i="11"/>
  <c r="J94" i="11"/>
  <c r="I63" i="11"/>
  <c r="J63" i="11"/>
  <c r="I48" i="11"/>
  <c r="J48" i="11"/>
  <c r="H48" i="11"/>
  <c r="L47" i="7"/>
  <c r="H64" i="11" l="1"/>
  <c r="J64" i="11"/>
  <c r="I64" i="11"/>
  <c r="J99" i="11"/>
  <c r="I99" i="11"/>
  <c r="H99" i="11"/>
  <c r="H98" i="11"/>
  <c r="H97" i="11"/>
  <c r="I95" i="11"/>
  <c r="H95" i="11"/>
  <c r="I94" i="11"/>
  <c r="H94" i="11"/>
  <c r="J93" i="11"/>
  <c r="I93" i="11"/>
  <c r="H93" i="11"/>
  <c r="J92" i="11"/>
  <c r="I92" i="11"/>
  <c r="J91" i="11"/>
  <c r="I91" i="11"/>
  <c r="H91" i="11"/>
  <c r="J90" i="11"/>
  <c r="I90" i="11"/>
  <c r="J81" i="11"/>
  <c r="I81" i="11"/>
  <c r="H81" i="11"/>
  <c r="J77" i="11"/>
  <c r="I77" i="11"/>
  <c r="H77" i="11"/>
  <c r="J71" i="11"/>
  <c r="I71" i="11"/>
  <c r="H71" i="11"/>
  <c r="H92" i="11"/>
  <c r="H90" i="11"/>
  <c r="J24" i="11"/>
  <c r="I24" i="11"/>
  <c r="H24" i="11"/>
  <c r="J20" i="11"/>
  <c r="I20" i="11"/>
  <c r="H20" i="11"/>
  <c r="I89" i="11" l="1"/>
  <c r="I88" i="11" s="1"/>
  <c r="H96" i="11"/>
  <c r="H89" i="11"/>
  <c r="H88" i="11" s="1"/>
  <c r="I25" i="11"/>
  <c r="H25" i="11"/>
  <c r="J82" i="11"/>
  <c r="J83" i="11" s="1"/>
  <c r="J25" i="11"/>
  <c r="H82" i="11"/>
  <c r="H83" i="11" s="1"/>
  <c r="I96" i="11"/>
  <c r="I82" i="11"/>
  <c r="I83" i="11" s="1"/>
  <c r="I100" i="11" l="1"/>
  <c r="J65" i="11"/>
  <c r="J84" i="11" s="1"/>
  <c r="H100" i="11"/>
  <c r="I65" i="11"/>
  <c r="I84" i="11" s="1"/>
  <c r="H65" i="11"/>
  <c r="H84" i="11" s="1"/>
  <c r="J96" i="11" l="1"/>
  <c r="J89" i="11"/>
  <c r="J88" i="11" l="1"/>
  <c r="J100" i="11" s="1"/>
  <c r="L84" i="7" l="1"/>
  <c r="M84" i="7"/>
  <c r="K84" i="7"/>
  <c r="L103" i="7" l="1"/>
  <c r="M103" i="7"/>
  <c r="M73" i="7"/>
  <c r="M94" i="7"/>
  <c r="M96" i="7"/>
  <c r="J73" i="7" l="1"/>
  <c r="J22" i="7"/>
  <c r="J47" i="7"/>
  <c r="J62" i="7"/>
  <c r="L62" i="7"/>
  <c r="M62" i="7"/>
  <c r="J63" i="7" l="1"/>
  <c r="K79" i="7"/>
  <c r="M55" i="10" l="1"/>
  <c r="M56" i="10"/>
  <c r="M57" i="10" s="1"/>
  <c r="I55" i="10"/>
  <c r="J55" i="10"/>
  <c r="J56" i="10" s="1"/>
  <c r="J57" i="10" s="1"/>
  <c r="J53" i="10"/>
  <c r="K59" i="7" l="1"/>
  <c r="K62" i="7" l="1"/>
  <c r="K48" i="7"/>
  <c r="N66" i="10"/>
  <c r="L66" i="10"/>
  <c r="K66" i="10"/>
  <c r="M95" i="7" l="1"/>
  <c r="M97" i="7"/>
  <c r="M79" i="7" l="1"/>
  <c r="M47" i="7"/>
  <c r="M22" i="7"/>
  <c r="M17" i="7"/>
  <c r="M85" i="7" l="1"/>
  <c r="M86" i="7" s="1"/>
  <c r="M23" i="7"/>
  <c r="M63" i="7"/>
  <c r="M64" i="7" l="1"/>
  <c r="M87" i="7" s="1"/>
  <c r="I60" i="10" l="1"/>
  <c r="I66" i="10" s="1"/>
  <c r="O95" i="10" l="1"/>
  <c r="O94" i="10"/>
  <c r="O93" i="10"/>
  <c r="O90" i="10"/>
  <c r="O89" i="10"/>
  <c r="O88" i="10"/>
  <c r="O87" i="10"/>
  <c r="O86" i="10"/>
  <c r="M92" i="10"/>
  <c r="N95" i="10"/>
  <c r="N94" i="10"/>
  <c r="N93" i="10"/>
  <c r="N91" i="10"/>
  <c r="N90" i="10"/>
  <c r="N89" i="10"/>
  <c r="N88" i="10"/>
  <c r="N87" i="10"/>
  <c r="N86" i="10"/>
  <c r="P66" i="10"/>
  <c r="O66" i="10"/>
  <c r="O76" i="10"/>
  <c r="O72" i="10"/>
  <c r="O55" i="10"/>
  <c r="O43" i="10"/>
  <c r="O22" i="10"/>
  <c r="O18" i="10"/>
  <c r="N76" i="10"/>
  <c r="N72" i="10"/>
  <c r="N55" i="10"/>
  <c r="N43" i="10"/>
  <c r="N22" i="10"/>
  <c r="N18" i="10"/>
  <c r="M86" i="10"/>
  <c r="M85" i="10" s="1"/>
  <c r="N77" i="10" l="1"/>
  <c r="O77" i="10"/>
  <c r="M66" i="10"/>
  <c r="O56" i="10"/>
  <c r="N78" i="10"/>
  <c r="O78" i="10"/>
  <c r="N23" i="10"/>
  <c r="O23" i="10"/>
  <c r="O57" i="10" s="1"/>
  <c r="N56" i="10"/>
  <c r="O92" i="10"/>
  <c r="N92" i="10"/>
  <c r="O85" i="10"/>
  <c r="N85" i="10"/>
  <c r="N84" i="10" s="1"/>
  <c r="J95" i="10"/>
  <c r="J94" i="10"/>
  <c r="J93" i="10"/>
  <c r="J90" i="10"/>
  <c r="J89" i="10"/>
  <c r="J88" i="10"/>
  <c r="J87" i="10"/>
  <c r="J86" i="10"/>
  <c r="M77" i="10" l="1"/>
  <c r="M78" i="10" s="1"/>
  <c r="M79" i="10" s="1"/>
  <c r="O79" i="10"/>
  <c r="N57" i="10"/>
  <c r="N79" i="10" s="1"/>
  <c r="N96" i="10"/>
  <c r="J92" i="10"/>
  <c r="J85" i="10"/>
  <c r="J66" i="10"/>
  <c r="J77" i="10" s="1"/>
  <c r="J91" i="10" l="1"/>
  <c r="J84" i="10" s="1"/>
  <c r="J96" i="10" s="1"/>
  <c r="I91" i="10"/>
  <c r="L95" i="10"/>
  <c r="L94" i="10"/>
  <c r="L93" i="10"/>
  <c r="L91" i="10"/>
  <c r="L90" i="10"/>
  <c r="L89" i="10"/>
  <c r="L88" i="10"/>
  <c r="L87" i="10"/>
  <c r="L86" i="10"/>
  <c r="I95" i="10"/>
  <c r="I94" i="10"/>
  <c r="I93" i="10"/>
  <c r="I90" i="10"/>
  <c r="I89" i="10"/>
  <c r="I88" i="10"/>
  <c r="I87" i="10"/>
  <c r="I86" i="10"/>
  <c r="K43" i="10"/>
  <c r="H43" i="10"/>
  <c r="J78" i="10" l="1"/>
  <c r="J79" i="10" s="1"/>
  <c r="L76" i="10"/>
  <c r="L72" i="10"/>
  <c r="L55" i="10"/>
  <c r="L43" i="10"/>
  <c r="L22" i="10"/>
  <c r="L18" i="10"/>
  <c r="I76" i="10"/>
  <c r="I77" i="10" s="1"/>
  <c r="I72" i="10"/>
  <c r="I43" i="10"/>
  <c r="I22" i="10"/>
  <c r="I18" i="10"/>
  <c r="P95" i="10"/>
  <c r="K95" i="10"/>
  <c r="H95" i="10"/>
  <c r="K94" i="10"/>
  <c r="H94" i="10"/>
  <c r="P93" i="10"/>
  <c r="K93" i="10"/>
  <c r="H93" i="10"/>
  <c r="P91" i="10"/>
  <c r="K91" i="10"/>
  <c r="H91" i="10"/>
  <c r="P90" i="10"/>
  <c r="K90" i="10"/>
  <c r="H90" i="10"/>
  <c r="P89" i="10"/>
  <c r="K89" i="10"/>
  <c r="H89" i="10"/>
  <c r="P88" i="10"/>
  <c r="K88" i="10"/>
  <c r="H88" i="10"/>
  <c r="P87" i="10"/>
  <c r="K87" i="10"/>
  <c r="H87" i="10"/>
  <c r="P86" i="10"/>
  <c r="K86" i="10"/>
  <c r="H86" i="10"/>
  <c r="P76" i="10"/>
  <c r="P77" i="10" s="1"/>
  <c r="K76" i="10"/>
  <c r="K77" i="10" s="1"/>
  <c r="H76" i="10"/>
  <c r="P72" i="10"/>
  <c r="K72" i="10"/>
  <c r="H72" i="10"/>
  <c r="H66" i="10"/>
  <c r="P55" i="10"/>
  <c r="K55" i="10"/>
  <c r="H55" i="10"/>
  <c r="H56" i="10" s="1"/>
  <c r="P43" i="10"/>
  <c r="P23" i="10"/>
  <c r="K22" i="10"/>
  <c r="H22" i="10"/>
  <c r="K18" i="10"/>
  <c r="H18" i="10"/>
  <c r="L77" i="10" l="1"/>
  <c r="H77" i="10"/>
  <c r="O91" i="10"/>
  <c r="O84" i="10" s="1"/>
  <c r="O96" i="10" s="1"/>
  <c r="K23" i="10"/>
  <c r="L23" i="10"/>
  <c r="H85" i="10"/>
  <c r="H84" i="10" s="1"/>
  <c r="K92" i="10"/>
  <c r="K56" i="10"/>
  <c r="P85" i="10"/>
  <c r="P84" i="10" s="1"/>
  <c r="H92" i="10"/>
  <c r="I23" i="10"/>
  <c r="K85" i="10"/>
  <c r="K84" i="10" s="1"/>
  <c r="H23" i="10"/>
  <c r="P92" i="10"/>
  <c r="I56" i="10"/>
  <c r="L78" i="10"/>
  <c r="P56" i="10"/>
  <c r="P57" i="10" s="1"/>
  <c r="P78" i="10"/>
  <c r="H78" i="10"/>
  <c r="K78" i="10"/>
  <c r="I78" i="10"/>
  <c r="L56" i="10"/>
  <c r="L57" i="10" s="1"/>
  <c r="K57" i="10" l="1"/>
  <c r="K79" i="10" s="1"/>
  <c r="L79" i="10"/>
  <c r="P79" i="10"/>
  <c r="P96" i="10"/>
  <c r="H96" i="10"/>
  <c r="I57" i="10"/>
  <c r="I79" i="10" s="1"/>
  <c r="K96" i="10"/>
  <c r="H57" i="10"/>
  <c r="H79" i="10" l="1"/>
  <c r="M91" i="10" s="1"/>
  <c r="M84" i="10" s="1"/>
  <c r="M96" i="10" s="1"/>
  <c r="I92" i="10"/>
  <c r="L92" i="10"/>
  <c r="I85" i="10" l="1"/>
  <c r="I84" i="10" s="1"/>
  <c r="I96" i="10" s="1"/>
  <c r="L85" i="10"/>
  <c r="L84" i="10" l="1"/>
  <c r="L96" i="10" s="1"/>
  <c r="J79" i="7" l="1"/>
  <c r="K102" i="7" l="1"/>
  <c r="J102" i="7"/>
  <c r="J99" i="7"/>
  <c r="J84" i="7" l="1"/>
  <c r="K22" i="7" l="1"/>
  <c r="L22" i="7"/>
  <c r="J94" i="7" l="1"/>
  <c r="J17" i="7"/>
  <c r="J23" i="7" s="1"/>
  <c r="J64" i="7" s="1"/>
  <c r="L94" i="7"/>
  <c r="K94" i="7"/>
  <c r="J85" i="7" l="1"/>
  <c r="J101" i="7"/>
  <c r="J96" i="7"/>
  <c r="L79" i="7"/>
  <c r="J97" i="7" l="1"/>
  <c r="J95" i="7"/>
  <c r="L95" i="7"/>
  <c r="K95" i="7"/>
  <c r="L99" i="7"/>
  <c r="K99" i="7"/>
  <c r="L101" i="7"/>
  <c r="K101" i="7"/>
  <c r="L97" i="7"/>
  <c r="K97" i="7"/>
  <c r="L96" i="7"/>
  <c r="K96" i="7"/>
  <c r="L100" i="7" l="1"/>
  <c r="L63" i="7" l="1"/>
  <c r="K103" i="7" l="1"/>
  <c r="K100" i="7" s="1"/>
  <c r="J103" i="7"/>
  <c r="J100" i="7" s="1"/>
  <c r="L98" i="7"/>
  <c r="K98" i="7"/>
  <c r="J98" i="7"/>
  <c r="J93" i="7" s="1"/>
  <c r="J92" i="7" s="1"/>
  <c r="L73" i="7"/>
  <c r="L85" i="7" s="1"/>
  <c r="L86" i="7" s="1"/>
  <c r="K73" i="7"/>
  <c r="K85" i="7" s="1"/>
  <c r="K47" i="7"/>
  <c r="K63" i="7" s="1"/>
  <c r="L17" i="7"/>
  <c r="L23" i="7" s="1"/>
  <c r="K17" i="7"/>
  <c r="K23" i="7" s="1"/>
  <c r="J104" i="7" l="1"/>
  <c r="K86" i="7"/>
  <c r="J86" i="7"/>
  <c r="L93" i="7"/>
  <c r="L92" i="7" s="1"/>
  <c r="K93" i="7"/>
  <c r="K92" i="7" s="1"/>
  <c r="L104" i="7" l="1"/>
  <c r="K104" i="7"/>
  <c r="J87" i="7"/>
  <c r="K64" i="7"/>
  <c r="K87" i="7" s="1"/>
  <c r="L64" i="7"/>
  <c r="L87" i="7" s="1"/>
  <c r="M101" i="7" l="1"/>
  <c r="M100" i="7" s="1"/>
  <c r="M99" i="7"/>
  <c r="M98" i="7"/>
  <c r="M93" i="7" s="1"/>
  <c r="M92" i="7" l="1"/>
  <c r="M104" i="7" s="1"/>
</calcChain>
</file>

<file path=xl/comments1.xml><?xml version="1.0" encoding="utf-8"?>
<comments xmlns="http://schemas.openxmlformats.org/spreadsheetml/2006/main">
  <authors>
    <author>Audra Cepiene</author>
  </authors>
  <commentList>
    <comment ref="E14"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D19" authorId="0" shape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E19"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E25" authorId="0" shapeId="0">
      <text>
        <r>
          <rPr>
            <sz val="9"/>
            <color indexed="81"/>
            <rFont val="Tahoma"/>
            <family val="2"/>
            <charset val="186"/>
          </rPr>
          <t>KSP 3.2.3.2. Įgyvendinti tikslines jūrinio turizmo rinkodaros priemones; KSP 3.2.3.3.Pristatyti Klaipėdos miesto turizmo galimybes tarptautinėse parodose ir kituose renginiuose bendradarbiaujant su regiono savivaldybėmis</t>
        </r>
      </text>
    </comment>
    <comment ref="D29" authorId="0" shapeId="0">
      <text>
        <r>
          <rPr>
            <sz val="9"/>
            <color indexed="81"/>
            <rFont val="Tahoma"/>
            <family val="2"/>
            <charset val="186"/>
          </rPr>
          <t>Pagal 2017-09-12 sutartį Nr. J9-1887 piemonė vykdoma iki 2019-12-31. Bendra sutarties vertė - 235.911,52 Eur. Atitinkamai 2017 - 63,8 eur, 2018 - 86,1, 2019 - 86,1</t>
        </r>
      </text>
    </comment>
    <comment ref="E29"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44" authorId="0" shapeId="0">
      <text>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D47"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Q47" authorId="0" shapeId="0">
      <text>
        <r>
          <rPr>
            <sz val="9"/>
            <color indexed="81"/>
            <rFont val="Tahoma"/>
            <family val="2"/>
            <charset val="186"/>
          </rPr>
          <t>interneto svetainės sukūrimas, rinkodara socialiniuose tinkluose, mobili rinkodara, videoreklama internete, el. leidiniai, 3D turai, audiogidai, nuotraukos ir pan.</t>
        </r>
      </text>
    </comment>
    <comment ref="Q48" authorId="0" shapeId="0">
      <text>
        <r>
          <rPr>
            <sz val="9"/>
            <color indexed="81"/>
            <rFont val="Tahoma"/>
            <family val="2"/>
            <charset val="186"/>
          </rPr>
          <t>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t>
        </r>
      </text>
    </comment>
    <comment ref="D49"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E49"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D50" authorId="0" shapeId="0">
      <text>
        <r>
          <rPr>
            <sz val="9"/>
            <color indexed="81"/>
            <rFont val="Tahoma"/>
            <family val="2"/>
            <charset val="186"/>
          </rPr>
          <t xml:space="preserve">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t>
        </r>
      </text>
    </comment>
    <comment ref="Q54" authorId="0" shapeId="0">
      <text>
        <r>
          <rPr>
            <sz val="9"/>
            <color indexed="81"/>
            <rFont val="Tahoma"/>
            <family val="2"/>
            <charset val="186"/>
          </rPr>
          <t>(iš viso 25 ženklinimo infrastruktūros objektai: 1 vnt.-bareljefinė 3D plokštė/ žemėlapis; 8 vnt.-informaciniai stendai žmonėms su regos negalia, didesniu šriftu ir brailio raštu; 16 vnt.-nurodomieji krypties ženklai neįgaliesiems)</t>
        </r>
      </text>
    </comment>
    <comment ref="E61"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U64" authorId="0" shapeId="0">
      <text>
        <r>
          <rPr>
            <b/>
            <sz val="9"/>
            <color indexed="81"/>
            <rFont val="Tahoma"/>
            <family val="2"/>
            <charset val="186"/>
          </rPr>
          <t>Kolegijoje pritarta II variantui. A</t>
        </r>
        <r>
          <rPr>
            <sz val="9"/>
            <color indexed="81"/>
            <rFont val="Tahoma"/>
            <family val="2"/>
            <charset val="186"/>
          </rPr>
          <t>ntrąjį variantą būtų galima įgyvendinti etapais – pirmame etape įrengti metalines konstrukcijas su apžvalgos aikštele (kuri galėtų funkcionuoti ir už pakilimą būtų galima imtis pinigus), antrame etape kelti mūro sienas (procese galėtų dalyvauti miestiečiai prisidėdami prie bilieto ar plytos pirkimo).</t>
        </r>
      </text>
    </comment>
    <comment ref="E69"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71" authorId="0" shapeId="0">
      <text>
        <r>
          <rPr>
            <sz val="9"/>
            <color indexed="81"/>
            <rFont val="Tahoma"/>
            <family val="2"/>
            <charset val="186"/>
          </rPr>
          <t xml:space="preserve">Jono kalnelio KT lėšos yra:
Gautos 16 lėšos į IED b/s 10.262,96 EUR už 2014 m. sutartį su UAB V.Paulius &amp; Associates
</t>
        </r>
      </text>
    </comment>
    <comment ref="E74" authorId="0" shapeId="0">
      <text>
        <r>
          <rPr>
            <sz val="9"/>
            <color indexed="81"/>
            <rFont val="Tahoma"/>
            <family val="2"/>
            <charset val="186"/>
          </rPr>
          <t xml:space="preserve">3.2.1.3.
Įrengti turizmo infrastruktūrą Smiltynėje, Antrojoje Melnragėje, Giruliuose </t>
        </r>
      </text>
    </comment>
    <comment ref="H85" authorId="0" shapeId="0">
      <text>
        <r>
          <rPr>
            <b/>
            <sz val="9"/>
            <color indexed="81"/>
            <rFont val="Tahoma"/>
            <family val="2"/>
            <charset val="186"/>
          </rPr>
          <t xml:space="preserve">2253,2
</t>
        </r>
        <r>
          <rPr>
            <sz val="9"/>
            <color indexed="81"/>
            <rFont val="Tahoma"/>
            <family val="2"/>
            <charset val="186"/>
          </rPr>
          <t xml:space="preserve">
</t>
        </r>
      </text>
    </comment>
    <comment ref="I85" authorId="0" shapeId="0">
      <text>
        <r>
          <rPr>
            <b/>
            <sz val="9"/>
            <color indexed="81"/>
            <rFont val="Tahoma"/>
            <family val="2"/>
            <charset val="186"/>
          </rPr>
          <t>2223,7</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E16"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D21" authorId="0" shapeId="0">
      <text>
        <r>
          <rPr>
            <sz val="9"/>
            <color indexed="81"/>
            <rFont val="Tahoma"/>
            <family val="2"/>
            <charset val="186"/>
          </rPr>
          <t>Projektas vykdomas kartu su Klaipėdos r., Šilutės r., ir Neringos m. savivaldybėmis. Projekto pagrindinis partneris yra Klaipėdos rajono savivaldybės administracija</t>
        </r>
      </text>
    </comment>
    <comment ref="E21"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E27" authorId="0" shapeId="0">
      <text>
        <r>
          <rPr>
            <b/>
            <sz val="9"/>
            <color indexed="81"/>
            <rFont val="Tahoma"/>
            <family val="2"/>
            <charset val="186"/>
          </rPr>
          <t xml:space="preserve">KSP 3.2.3.2. </t>
        </r>
        <r>
          <rPr>
            <sz val="9"/>
            <color indexed="81"/>
            <rFont val="Tahoma"/>
            <family val="2"/>
            <charset val="186"/>
          </rPr>
          <t xml:space="preserve">Įgyvendinti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E34"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49"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E68" authorId="0" shapeId="0">
      <text>
        <r>
          <rPr>
            <b/>
            <sz val="9"/>
            <color indexed="81"/>
            <rFont val="Tahoma"/>
            <family val="2"/>
            <charset val="186"/>
          </rPr>
          <t xml:space="preserve">P6. </t>
        </r>
        <r>
          <rPr>
            <sz val="9"/>
            <color indexed="81"/>
            <rFont val="Tahoma"/>
            <family val="2"/>
            <charset val="186"/>
          </rPr>
          <t>Klaipėdos miesto ekonominės plėtros strategija ir įgyvendinimo veiksmų planas iki 2030 m.</t>
        </r>
        <r>
          <rPr>
            <b/>
            <sz val="9"/>
            <color indexed="81"/>
            <rFont val="Tahoma"/>
            <family val="2"/>
            <charset val="186"/>
          </rPr>
          <t>,</t>
        </r>
        <r>
          <rPr>
            <sz val="9"/>
            <color indexed="81"/>
            <rFont val="Tahoma"/>
            <family val="2"/>
            <charset val="186"/>
          </rPr>
          <t xml:space="preserve"> 3.1.4 priemonė "Išvystyti piliavietės teritoriją"
</t>
        </r>
      </text>
    </comment>
    <comment ref="E69"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E73"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76" authorId="0" shapeId="0">
      <text>
        <r>
          <rPr>
            <sz val="9"/>
            <color indexed="81"/>
            <rFont val="Tahoma"/>
            <family val="2"/>
            <charset val="186"/>
          </rPr>
          <t xml:space="preserve">Jono kalnelio KT lėšos yra:
Gautos 16 lėšos į IED b/s 10.262,96 EUR už 2014 m. sutartį su UAB V.Paulius &amp; Associates
</t>
        </r>
      </text>
    </comment>
    <comment ref="E78" authorId="0" shapeId="0">
      <text>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 3.1.8 priemonė "Paversti Smiltynę kurortine teritorija"</t>
        </r>
      </text>
    </comment>
    <comment ref="E79"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List>
</comments>
</file>

<file path=xl/comments3.xml><?xml version="1.0" encoding="utf-8"?>
<comments xmlns="http://schemas.openxmlformats.org/spreadsheetml/2006/main">
  <authors>
    <author>Audra Cepiene</author>
  </authors>
  <commentList>
    <comment ref="F13"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O13" authorId="0" shapeId="0">
      <text>
        <r>
          <rPr>
            <sz val="9"/>
            <color indexed="81"/>
            <rFont val="Tahoma"/>
            <family val="2"/>
            <charset val="186"/>
          </rPr>
          <t>faktas iš psl. www.portofklaipeda.lt 2018 m. Klaipėdoje apsilankė 58 laivai ir 69651 kruizinių laivų keleiviai</t>
        </r>
      </text>
    </comment>
    <comment ref="E18" authorId="0" shapeId="0">
      <text>
        <r>
          <rPr>
            <sz val="9"/>
            <color indexed="81"/>
            <rFont val="Tahoma"/>
            <family val="2"/>
            <charset val="186"/>
          </rPr>
          <t>Projektas vykdomas kartu su Klaipėdos r., Šilutės r., ir Neringos m. savivaldybėmis. Projekto pagrindinis partneris yra Klaipėdos rajono savivaldybės administracija</t>
        </r>
      </text>
    </comment>
    <comment ref="F18"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25" authorId="0" shapeId="0">
      <text>
        <r>
          <rPr>
            <b/>
            <sz val="9"/>
            <color indexed="81"/>
            <rFont val="Tahoma"/>
            <family val="2"/>
            <charset val="186"/>
          </rPr>
          <t xml:space="preserve">KSP 3.2.3.2. </t>
        </r>
        <r>
          <rPr>
            <sz val="9"/>
            <color indexed="81"/>
            <rFont val="Tahoma"/>
            <family val="2"/>
            <charset val="186"/>
          </rPr>
          <t xml:space="preserve">Įgyvendinti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N27" authorId="0" shapeId="0">
      <text>
        <r>
          <rPr>
            <b/>
            <sz val="9"/>
            <color indexed="81"/>
            <rFont val="Tahoma"/>
            <family val="2"/>
            <charset val="186"/>
          </rPr>
          <t>Verslo misijos (4):</t>
        </r>
        <r>
          <rPr>
            <sz val="9"/>
            <color indexed="81"/>
            <rFont val="Tahoma"/>
            <family val="2"/>
            <charset val="186"/>
          </rPr>
          <t xml:space="preserve"> Švedija (Stokholmas), Lenkija (Varšuva), Rusija (Maskva/Peterburgas), Ukraina (Odesa/Kijevas/Lvovas). 
</t>
        </r>
        <r>
          <rPr>
            <b/>
            <sz val="9"/>
            <color indexed="81"/>
            <rFont val="Tahoma"/>
            <family val="2"/>
            <charset val="186"/>
          </rPr>
          <t>Tarptautinės turizmo parodos ir renginio pavadinimas (6):</t>
        </r>
        <r>
          <rPr>
            <sz val="9"/>
            <color indexed="81"/>
            <rFont val="Tahoma"/>
            <family val="2"/>
            <charset val="186"/>
          </rPr>
          <t xml:space="preserve"> Nyderlandai (VAKANTIEBEURS), Didžioji Britanija, Londonas (Destinations: the holiday and travel show), Latvija (BALTTOUR), Estija (TOUREST), Vokietija (REISEN), Baltarusija (OTDYCH)
</t>
        </r>
      </text>
    </comment>
    <comment ref="N28" authorId="0" shapeId="0">
      <text>
        <r>
          <rPr>
            <sz val="9"/>
            <color indexed="81"/>
            <rFont val="Tahoma"/>
            <family val="2"/>
            <charset val="186"/>
          </rPr>
          <t>Klaipėdos miesto ir regiono turizmo galimybes ir produktus pristatantis leidinys arba
Klaipėdos miesto lankytinų vietų turistinis gidas</t>
        </r>
      </text>
    </comment>
    <comment ref="N29" authorId="0" shapeId="0">
      <text>
        <r>
          <rPr>
            <b/>
            <sz val="9"/>
            <color indexed="81"/>
            <rFont val="Tahoma"/>
            <family val="2"/>
            <charset val="186"/>
          </rPr>
          <t xml:space="preserve">Nacionalinės parodos (2) </t>
        </r>
        <r>
          <rPr>
            <sz val="9"/>
            <color indexed="81"/>
            <rFont val="Tahoma"/>
            <family val="2"/>
            <charset val="186"/>
          </rPr>
          <t xml:space="preserve">- Lietuva ADVENTUR ir CONVENE ir </t>
        </r>
        <r>
          <rPr>
            <b/>
            <sz val="9"/>
            <color indexed="81"/>
            <rFont val="Tahoma"/>
            <family val="2"/>
            <charset val="186"/>
          </rPr>
          <t xml:space="preserve">pristatomieji renginiai (3)– </t>
        </r>
        <r>
          <rPr>
            <sz val="9"/>
            <color indexed="81"/>
            <rFont val="Tahoma"/>
            <family val="2"/>
            <charset val="186"/>
          </rPr>
          <t>Lietuva (Klaipėdos Jūros šventė, Kauno Hanzos dienos, Sostinės dienos)</t>
        </r>
      </text>
    </comment>
    <comment ref="F32"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N36" authorId="0" shapeId="0">
      <text>
        <r>
          <rPr>
            <b/>
            <sz val="9"/>
            <color indexed="81"/>
            <rFont val="Tahoma"/>
            <family val="2"/>
            <charset val="186"/>
          </rPr>
          <t xml:space="preserve">3 vnt. e. interaktyvūs stendai - </t>
        </r>
        <r>
          <rPr>
            <sz val="9"/>
            <color indexed="81"/>
            <rFont val="Tahoma"/>
            <family val="2"/>
            <charset val="186"/>
          </rPr>
          <t>Karlskronos aikštėje šalia Žvejų g.;
Danės g. prie Rotušės;
Tiltų g. šalia PC Kiras prie autobusų stovėjimo aikštelės</t>
        </r>
      </text>
    </comment>
    <comment ref="N38" authorId="0" shapeId="0">
      <text>
        <r>
          <rPr>
            <sz val="9"/>
            <color indexed="81"/>
            <rFont val="Tahoma"/>
            <family val="2"/>
            <charset val="186"/>
          </rPr>
          <t>2 interaktyvios/mobilios parodų priemonės: sensorinis dviratis su Klaipėdos m. interaktyviu žemėlapiu ir vaizdais; sensorinis rinkos tyrimo prietaisas, matuojantis parodų dalyvių pasitenkinimo lygį matomais virtualiais vaizdais. - vidutiniškai 10,0 eur/vnt.</t>
        </r>
      </text>
    </comment>
    <comment ref="F48" authorId="0" shape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E49"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N49" authorId="0" shapeId="0">
      <text>
        <r>
          <rPr>
            <sz val="9"/>
            <color indexed="81"/>
            <rFont val="Tahoma"/>
            <family val="2"/>
            <charset val="186"/>
          </rPr>
          <t>interneto svetainės sukūrimas, rinkodara socialiniuose tinkluose, mobili rinkodara, videoreklama internete, el. leidiniai, 3D turai, audiogidai, nuotraukos ir pan.</t>
        </r>
      </text>
    </comment>
    <comment ref="N50" authorId="0" shapeId="0">
      <text>
        <r>
          <rPr>
            <sz val="9"/>
            <color indexed="81"/>
            <rFont val="Tahoma"/>
            <family val="2"/>
            <charset val="186"/>
          </rPr>
          <t>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t>
        </r>
      </text>
    </comment>
    <comment ref="E51" authorId="0" shapeId="0">
      <text>
        <r>
          <rPr>
            <sz val="9"/>
            <color indexed="81"/>
            <rFont val="Tahoma"/>
            <family val="2"/>
            <charset val="186"/>
          </rPr>
          <t xml:space="preserve">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t>
        </r>
      </text>
    </comment>
    <comment ref="N58" authorId="0" shapeId="0">
      <text>
        <r>
          <rPr>
            <sz val="9"/>
            <color indexed="81"/>
            <rFont val="Tahoma"/>
            <family val="2"/>
            <charset val="186"/>
          </rPr>
          <t>(iš viso 25 ženklinimo infrastruktūros objektai: 1 vnt.-bareljefinė 3D plokštė/ žemėlapis; 8 vnt.-informaciniai stendai žmonėms su regos negalia, didesniu šriftu ir brailio raštu; 16 vnt.-nurodomieji krypties ženklai neįgaliesiems)</t>
        </r>
      </text>
    </comment>
    <comment ref="E60" authorId="0" shape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N60" authorId="0" shapeId="0">
      <text>
        <r>
          <rPr>
            <sz val="9"/>
            <color indexed="81"/>
            <rFont val="Tahoma"/>
            <family val="2"/>
            <charset val="186"/>
          </rPr>
          <t>2016-03-24 sutartis Nr. J9-477, galioja iki 2019-12-31.  Sumos pakoreguotos pagal 2016-12-16 el. laišką iš Projekto vadovo.</t>
        </r>
      </text>
    </comment>
    <comment ref="F67" authorId="0" shapeId="0">
      <text>
        <r>
          <rPr>
            <b/>
            <sz val="9"/>
            <color indexed="81"/>
            <rFont val="Tahoma"/>
            <family val="2"/>
            <charset val="186"/>
          </rPr>
          <t xml:space="preserve">P6. </t>
        </r>
        <r>
          <rPr>
            <sz val="9"/>
            <color indexed="81"/>
            <rFont val="Tahoma"/>
            <family val="2"/>
            <charset val="186"/>
          </rPr>
          <t>Klaipėdos miesto ekonominės plėtros strategija ir įgyvendinimo veiksmų planas iki 2030 m.</t>
        </r>
        <r>
          <rPr>
            <b/>
            <sz val="9"/>
            <color indexed="81"/>
            <rFont val="Tahoma"/>
            <family val="2"/>
            <charset val="186"/>
          </rPr>
          <t>,</t>
        </r>
        <r>
          <rPr>
            <sz val="9"/>
            <color indexed="81"/>
            <rFont val="Tahoma"/>
            <family val="2"/>
            <charset val="186"/>
          </rPr>
          <t xml:space="preserve"> 3.1.4 priemonė "Išvystyti piliavietės teritoriją"
</t>
        </r>
      </text>
    </comment>
    <comment ref="N67" authorId="0" shapeId="0">
      <text>
        <r>
          <rPr>
            <sz val="9"/>
            <color indexed="81"/>
            <rFont val="Tahoma"/>
            <family val="2"/>
            <charset val="186"/>
          </rPr>
          <t xml:space="preserve">II etapas - pilies didžiojo bokšto atkūrimas. Lėšos numatytos projektavimui, projekto priežiūrai, rangos darbams ir techninei priežiūrai. Projekto parengimas numatytas 2019 m. vertė padidėjo dėl išlaidų projekto ekspertizei bei techninei priežiūrai. </t>
        </r>
      </text>
    </comment>
    <comment ref="F68"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75" authorId="0" shape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I78" authorId="0" shapeId="0">
      <text>
        <r>
          <rPr>
            <sz val="9"/>
            <color indexed="81"/>
            <rFont val="Tahoma"/>
            <family val="2"/>
            <charset val="186"/>
          </rPr>
          <t xml:space="preserve">Jono kalnelio KT lėšos yra:
Gautos 16 lėšos į IED b/s 10.262,96 EUR už 2014 m. sutartį su UAB V.Paulius &amp; Associates
</t>
        </r>
      </text>
    </comment>
    <comment ref="F80" authorId="0" shapeId="0">
      <text>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 3.1.8 priemonė "Paversti Smiltynę kurortine teritorija"</t>
        </r>
      </text>
    </comment>
    <comment ref="F81"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J93" authorId="0" shapeId="0">
      <text>
        <r>
          <rPr>
            <b/>
            <sz val="9"/>
            <color indexed="81"/>
            <rFont val="Tahoma"/>
            <family val="2"/>
            <charset val="186"/>
          </rPr>
          <t>2223,7</t>
        </r>
        <r>
          <rPr>
            <sz val="9"/>
            <color indexed="81"/>
            <rFont val="Tahoma"/>
            <family val="2"/>
            <charset val="186"/>
          </rPr>
          <t xml:space="preserve">
</t>
        </r>
      </text>
    </comment>
  </commentList>
</comments>
</file>

<file path=xl/sharedStrings.xml><?xml version="1.0" encoding="utf-8"?>
<sst xmlns="http://schemas.openxmlformats.org/spreadsheetml/2006/main" count="666" uniqueCount="199">
  <si>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</si>
  <si>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</si>
  <si>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</si>
  <si>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</si>
  <si>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</si>
  <si>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</si>
  <si>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</si>
  <si>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</si>
  <si>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</si>
  <si>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</si>
  <si>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</si>
  <si>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</si>
  <si>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</si>
  <si>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</si>
  <si>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</si>
  <si>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</si>
  <si>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</si>
  <si>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</si>
  <si>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</si>
  <si>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</si>
  <si>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</si>
  <si>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</si>
  <si>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</si>
  <si>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</si>
  <si>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</si>
  <si>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04</t>
  </si>
  <si>
    <t>SUBALANSUOTO TURIZMO SKATINIMO IR VYSTYMO PROGRAMOS (NR. 02)</t>
  </si>
  <si>
    <t>02 Subalansuoto turizmo skatinimo ir vystymo programa</t>
  </si>
  <si>
    <t>Skatinti atvykstamąjį ir vietinį turizmą, stiprinant miesto turistinį patrauklumą bei didinant Klaipėdos miesto konkurencingumą tiek tarptautinėse, tiek vidinėse turizmo rinkose</t>
  </si>
  <si>
    <t>Plėtoti vandens turizmą</t>
  </si>
  <si>
    <t>Plėtoti turizmo informacinę sistemą</t>
  </si>
  <si>
    <t>Plėtoti viešąją aktyvaus poilsio ir turizmo infrastruktūrą</t>
  </si>
  <si>
    <t>Plėtoti turizmo infrastruktūrą</t>
  </si>
  <si>
    <t>5</t>
  </si>
  <si>
    <t>I</t>
  </si>
  <si>
    <t>Kruizų ir regatų organizavimas, vandens turizmo rinkodaros vykdymas</t>
  </si>
  <si>
    <t>Nemokamos informacijos teikimas turistams bei turistines paslaugas teikiantiems subjektams</t>
  </si>
  <si>
    <t>Strateginis tikslas 01. Didinti miesto konkurencingumą, kryptingai vystant infrastruktūrą ir sudarant palankias sąlygas verslui</t>
  </si>
  <si>
    <t>P3.2.1.1.</t>
  </si>
  <si>
    <t>P3.2.2.1, P3.2.2.3</t>
  </si>
  <si>
    <t>P3.2.3.2, P3.2.3.3</t>
  </si>
  <si>
    <t>P3.2.2.1</t>
  </si>
  <si>
    <t>Išleista nemokamų informacinių leidinių, žemėlapių, tūkst. egz.</t>
  </si>
  <si>
    <t>IED Projektų sk.</t>
  </si>
  <si>
    <t>Išleistų specializuotų leidinių kruizinių laivų turistams, tūkst. egz.</t>
  </si>
  <si>
    <r>
      <t xml:space="preserve">Valstybės biudžeto tikslinės dotacijos lėšos </t>
    </r>
    <r>
      <rPr>
        <b/>
        <sz val="10"/>
        <rFont val="Times New Roman"/>
        <family val="1"/>
        <charset val="186"/>
      </rPr>
      <t>SB(VB)</t>
    </r>
  </si>
  <si>
    <t>P3.2.1.7</t>
  </si>
  <si>
    <t>P3.2.3.1</t>
  </si>
  <si>
    <t>Planas</t>
  </si>
  <si>
    <t>Savivaldybės biudžetas, iš jo:</t>
  </si>
  <si>
    <t>Dalyvauta specializuotose kruizinės laivybos parodose, kartai</t>
  </si>
  <si>
    <t>tūkst. Eur</t>
  </si>
  <si>
    <t>Aptarnauta turistų (suteikta informacija), tūkst. vnt.</t>
  </si>
  <si>
    <t xml:space="preserve"> TIKSLŲ, UŽDAVINIŲ, PRIEMONIŲ, PRIEMONIŲ IŠLAIDŲ IR PRODUKTO KRITERIJŲ SUVESTINĖ</t>
  </si>
  <si>
    <t>Atliktas techninis projektas, vnt.</t>
  </si>
  <si>
    <t>Vykdytojas (skyrius / asmuo)</t>
  </si>
  <si>
    <t>2019-ųjų metų lėšų projektas</t>
  </si>
  <si>
    <t>2018-ieji metai</t>
  </si>
  <si>
    <t>2019-ieji metai</t>
  </si>
  <si>
    <t>Aiškinamojo rašto priedas Nr.3</t>
  </si>
  <si>
    <t>05</t>
  </si>
  <si>
    <t>Parengtas techninis projektas, vnt.</t>
  </si>
  <si>
    <t>Kt</t>
  </si>
  <si>
    <t>Atlikta įrengimo darbų. Užbaigtumas, proc.</t>
  </si>
  <si>
    <r>
      <t xml:space="preserve">Kiti finansavimo šaltiniai </t>
    </r>
    <r>
      <rPr>
        <b/>
        <sz val="10"/>
        <rFont val="Times New Roman"/>
        <family val="1"/>
        <charset val="186"/>
      </rPr>
      <t>Kt</t>
    </r>
  </si>
  <si>
    <t>Projekto "Baltijos jūros turizmo centras" įgyvendinimas</t>
  </si>
  <si>
    <t xml:space="preserve">Projekto „Gynybinio ir gamtos paveldo keliai“ įgyvendinimas </t>
  </si>
  <si>
    <t xml:space="preserve">Projekto „Pažink Vakarų krantą“  įgyvendinimas </t>
  </si>
  <si>
    <t>Suorganizuota gidų mokyklėlių skirtingoms amžiaus grupėms, kartai</t>
  </si>
  <si>
    <t>Turizmo dienai paminėti surengta nemokamų ekskursijų po miestą, vnt.</t>
  </si>
  <si>
    <t>Išleista Klaipėdos miesto informacinių leidinių, skirtų parodoms, tūkst. egz.</t>
  </si>
  <si>
    <t>P3.2.1.3.</t>
  </si>
  <si>
    <t>Smiltynės turizmo ir rekreacijos schemos parengimas</t>
  </si>
  <si>
    <t>Parengta schema, vnt.</t>
  </si>
  <si>
    <t xml:space="preserve">Restauruota šiaurinė kurtina, atlikta bastionų tvarkybos darbų, įrengta inžinerinių tinklų. Užbaigtumas, proc. </t>
  </si>
  <si>
    <t>Sukurta informacinė sistema (5 informaciniai stendai prie įvažiavimo į miestą, 20 informacinių kolonų, 1 informacinės rodyklės komplektas). Užbaigtumas, proc.</t>
  </si>
  <si>
    <t>Patrauklių turistinių maršrutų kūrimas ir plėtojimas</t>
  </si>
  <si>
    <t>Priemonių, skatinančių klaipėdiečius būti miesto ambasadoriais, įgyvendinimas</t>
  </si>
  <si>
    <t xml:space="preserve">IED Projektų skyrius </t>
  </si>
  <si>
    <t>SB(ES)</t>
  </si>
  <si>
    <t>Aptarnauta interaktyvių stendų, vnt.</t>
  </si>
  <si>
    <t>100</t>
  </si>
  <si>
    <t>50</t>
  </si>
  <si>
    <t>Projekto „Pietų Baltijos krantas – ilgalaikių laivybos krypčių tarp šalių kūrimas MARRIAGE bendradarbiavimo tinklų pagrindu“ įgyvendinimas</t>
  </si>
  <si>
    <t>SB(L)</t>
  </si>
  <si>
    <r>
      <t xml:space="preserve">Programų lėšų likučių laikinai laisvos lėšos </t>
    </r>
    <r>
      <rPr>
        <b/>
        <sz val="10"/>
        <rFont val="Times New Roman"/>
        <family val="1"/>
        <charset val="186"/>
      </rPr>
      <t>SB(L)</t>
    </r>
  </si>
  <si>
    <t>Projekto „Turizmo informacinės infrastruktūros sukūrimas ir pritaikymas neįgaliųjų poreikiams pietvakarinėje Klaipėdos regiono dalyje“ įgyvendinimas</t>
  </si>
  <si>
    <t>SB(ESA)</t>
  </si>
  <si>
    <r>
      <t xml:space="preserve">Savivaldybės biudžeto apyvartos lėšos Europos Sąjungos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</si>
  <si>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</si>
  <si>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t>2020-ųjų metų lėšų projektas</t>
  </si>
  <si>
    <t>2020-ieji metai</t>
  </si>
  <si>
    <t>1</t>
  </si>
  <si>
    <t>20, 0</t>
  </si>
  <si>
    <t>Atlikta galimybių analizė, vnt</t>
  </si>
  <si>
    <t>06</t>
  </si>
  <si>
    <t>Išleistas leidinys (buriavimo vadovas), vnt.</t>
  </si>
  <si>
    <t xml:space="preserve">Bastionų komplekso (Jono kalnelio) ir jo prieigų sutvarkymas, sukuriant išskirtinį kultūros ir turizmo traukos centrą bei skatinant smulkųjį ir vidutinį verslą </t>
  </si>
  <si>
    <r>
      <t xml:space="preserve">Valstybės biudžeto lėšos </t>
    </r>
    <r>
      <rPr>
        <b/>
        <sz val="10"/>
        <rFont val="Times New Roman"/>
        <family val="1"/>
        <charset val="186"/>
      </rPr>
      <t>LRVB</t>
    </r>
  </si>
  <si>
    <t>SB(VB)</t>
  </si>
  <si>
    <t>P3.2.3.3</t>
  </si>
  <si>
    <t>2018-ųjų metų asignavimų planas</t>
  </si>
  <si>
    <t>Sukurta paslaugų paketų, vnt.</t>
  </si>
  <si>
    <t>Pagamintų interaktyvių priemonių pagal atitinkamą paslaugų paketą, vnt.</t>
  </si>
  <si>
    <t>Dalyvauta tarptautiniuose renginiuose ir verslo misijose, vnt.</t>
  </si>
  <si>
    <t xml:space="preserve">Klaipėdos miesto turizmo galimybių pristatymas tarptautinėje erdvėje </t>
  </si>
  <si>
    <t xml:space="preserve">Klaipėdos miesto turizmo galimybių pristatymas nacionalinėje erdvėje </t>
  </si>
  <si>
    <t>Išleistas leidinys apie Klaipėdos miesto turizmo produktus ir paslaugas, tūkst. vnt.</t>
  </si>
  <si>
    <t>Dalyvauta nacionaliniuose renginiuose ir verslo misijose, vnt.vnt.</t>
  </si>
  <si>
    <t>Pagaminta reprezentacinės medžiagos pagal atitinkamą paslaugų paketą, tūkst. vnt</t>
  </si>
  <si>
    <t xml:space="preserve">Naujų turizmo krypčių (aktyviojo ir konferencinio bei jūrinio ir sveikatinimo) paslaugų  ir priemonių sukūrimas ir plėtojimas </t>
  </si>
  <si>
    <t>Atplaukusių burlaivių ir jachtų į uostą, vnt.</t>
  </si>
  <si>
    <t xml:space="preserve">Atvykusių kruizinių laivų, vnt. </t>
  </si>
  <si>
    <t>Atvykusių jūrinių turistų skaičius</t>
  </si>
  <si>
    <t>Atplaukusių laivų, vnt.</t>
  </si>
  <si>
    <t>Sukurta socialinė paskyra „Didžiuojuosi, kad esu klaipėdietis“, vnt.</t>
  </si>
  <si>
    <t>Viešinamų objektų, vnt.</t>
  </si>
  <si>
    <t xml:space="preserve">Įgyvendinta e-rinkodaros priemonių lankytinuose objektuose (vaizdo filmukas, elektroniniai naujienlaiškiai, virtualūs technologiniai sprendimai, išmanieji stendai ir kt.), vnt. </t>
  </si>
  <si>
    <t>Sukurta bedra Baltijos jūros turizmo centro informacijos sistema Pietų Baltijos jūros regione, vnt.</t>
  </si>
  <si>
    <t>Informacinio sistemos turinio palaikymas e. kioskuose  ir e. svetainėje www.klaipedainfo, kartai</t>
  </si>
  <si>
    <t>Įdiegta e-rinkodaros priemonių, vnt.</t>
  </si>
  <si>
    <t xml:space="preserve">Atlikta informacinių ženklų įrengimo darbų. Užbaigtumas, proc. </t>
  </si>
  <si>
    <t>Sukurta bendra Baltijos jūros turizmo centro informacijos sistema Pietų Baltijos jūros regione, vnt.</t>
  </si>
  <si>
    <t xml:space="preserve">Sukurta turistinių maršrutų „Hanzos miestų lyga“, vnt.  </t>
  </si>
  <si>
    <t>Klaipėdos miesto turizmo informacinės sistemos projektų įgyvendinimas:</t>
  </si>
  <si>
    <t>Klaipėdos miesto turizmo informacinės sistemos plėtojimas:</t>
  </si>
  <si>
    <t>Projekto „Baltijos jūros turizmo centras“ įgyvendinimas</t>
  </si>
  <si>
    <t>Įdiegta e. rinkodaros priemonių, vnt.</t>
  </si>
  <si>
    <t xml:space="preserve">Įgyvendinta e. rinkodaros priemonių lankytinuose objektuose (vaizdo filmukas, elektroniniai naujienlaiškiai, virtualūs technologiniai sprendimai, išmanieji stendai ir kt.), vnt. </t>
  </si>
  <si>
    <t>Sukurta informacinė sistema (5 informaciniai stendai prie įvažiavimo į miestą vietų, 20 informacinių kolonų, 1 informacinės rodyklės komplektas). Užbaigtumas, proc.</t>
  </si>
  <si>
    <t xml:space="preserve">Sukurtas reklaminis vaizdo filmas, vnt. </t>
  </si>
  <si>
    <t>Parengta techninė dokumentacija, vnt.</t>
  </si>
  <si>
    <t>______________________________________</t>
  </si>
  <si>
    <r>
      <t xml:space="preserve">Europos Sąjungos paramos lėšos, kurios įtrauktos į savivaldybės biudžetą </t>
    </r>
    <r>
      <rPr>
        <b/>
        <sz val="10"/>
        <rFont val="Times New Roman"/>
        <family val="1"/>
        <charset val="186"/>
      </rPr>
      <t>SB(ES)</t>
    </r>
  </si>
  <si>
    <r>
      <t xml:space="preserve">2018–2020 M. KLAIPĖDOS MIESTO SAVIVALDYBĖS </t>
    </r>
    <r>
      <rPr>
        <b/>
        <sz val="11"/>
        <rFont val="Times New Roman"/>
        <family val="1"/>
        <charset val="186"/>
      </rPr>
      <t xml:space="preserve">            </t>
    </r>
  </si>
  <si>
    <t>Siūlomas keisti 2018-ųjų metų asignavimų planas</t>
  </si>
  <si>
    <t>Skirtumas</t>
  </si>
  <si>
    <t>Siūlomas keisti 2019-ųjų metų  lėšų projektas</t>
  </si>
  <si>
    <t>Paaiškinimas</t>
  </si>
  <si>
    <t>Lyginamasis variantas</t>
  </si>
  <si>
    <t>Siūlomas keisti 2018 metų  asignavimų planas</t>
  </si>
  <si>
    <t>Klaipėdos pilies ir bastionų komplekso restauravimas ir atgaivinimas (I etapas)</t>
  </si>
  <si>
    <t>Pilies didžiojo bokšto atkūrimas (II etapas)</t>
  </si>
  <si>
    <t>Atlikta pilies didžiojo bokšto atkūrimo darbų. Užbaigtumas, proc.</t>
  </si>
  <si>
    <t>Siūlomas keisti 2020-ųjų metų  lėšų projektas</t>
  </si>
  <si>
    <t>Parengtas pilies didžiojo bokšto techninis projektas, vnt.</t>
  </si>
  <si>
    <t xml:space="preserve">Pasirengta muziejaus ekspozicijos įrengimui, proc. </t>
  </si>
  <si>
    <t xml:space="preserve">Rekonstruota vaikščiojimo takų prie konferencijų salės Priešpilio g. 2, kv. m </t>
  </si>
  <si>
    <t>2021-ųjų metų lėšų projektas</t>
  </si>
  <si>
    <t>2021-ieji metai</t>
  </si>
  <si>
    <r>
      <t xml:space="preserve">2018–2021 M. KLAIPĖDOS MIESTO SAVIVALDYBĖS      </t>
    </r>
    <r>
      <rPr>
        <b/>
        <sz val="11"/>
        <rFont val="Times New Roman"/>
        <family val="1"/>
        <charset val="186"/>
      </rPr>
      <t xml:space="preserve">            </t>
    </r>
  </si>
  <si>
    <t>2018-ųjų metų asignavimų planas*</t>
  </si>
  <si>
    <t>2019-ųjų metų asignavimų planas</t>
  </si>
  <si>
    <t>IED Tarptautinių ryšių ir ekoniminės plėtros sk.</t>
  </si>
  <si>
    <t>Projekto „Savivaldybes jungiančių turizmo trasų ir turizmo maršrutų informacinės infrastruktūros plėtra“ įgyvendinimas</t>
  </si>
  <si>
    <r>
      <t xml:space="preserve">Projekto </t>
    </r>
    <r>
      <rPr>
        <strike/>
        <sz val="10"/>
        <rFont val="Times New Roman"/>
        <family val="1"/>
        <charset val="186"/>
      </rPr>
      <t xml:space="preserve">„Klaipėdos regiono turizmo informacinės infrastruktūros sistemos sukūrimas ir įdiegimas“ </t>
    </r>
    <r>
      <rPr>
        <sz val="10"/>
        <color rgb="FFFF0000"/>
        <rFont val="Times New Roman"/>
        <family val="1"/>
        <charset val="186"/>
      </rPr>
      <t>„Savivaldybes jungiančių turizmo trasų ir turizmo maršrutų informacinės infrastruktūros plėtra“</t>
    </r>
    <r>
      <rPr>
        <sz val="10"/>
        <rFont val="Times New Roman"/>
        <family val="1"/>
        <charset val="186"/>
      </rPr>
      <t xml:space="preserve"> įgyvendinimas</t>
    </r>
  </si>
  <si>
    <t>Tikslinamas projekto pavadinimas, atsižvelgiant į VšĮ Lietuvos verslo paramos agentūros pastabą dėl pasikeitusio LR ūkio ministro 2018-01-12 įsakymo Nr. 4-18.</t>
  </si>
  <si>
    <r>
      <rPr>
        <strike/>
        <sz val="10"/>
        <color rgb="FFFF0000"/>
        <rFont val="Times New Roman"/>
        <family val="1"/>
        <charset val="186"/>
      </rPr>
      <t xml:space="preserve">50  </t>
    </r>
    <r>
      <rPr>
        <sz val="10"/>
        <color rgb="FFFF0000"/>
        <rFont val="Times New Roman"/>
        <family val="1"/>
        <charset val="186"/>
      </rPr>
      <t>0</t>
    </r>
  </si>
  <si>
    <t>Siūloma mažinti projekto finansinę apimtį iš finansavimo šaltinio SB(ES)  2018 m. ir atitinkamai padidinti 2019 m. Projekto pagrindinis partneris yra Klaipėdos raj. savivaldybė, kuri pranešė, kad pirmasis paslaugų viešasis pirkimas neįvyko ir buvo skelbiamas pakartotinis paslaugų pirkimas. Įvykdytas pakartotinis projektavimo ir rangos darbų pirkimas. 2018 m. projekto veiklos nebus pilnai vykdomos, dėl to lėšos nebus panaudotos.</t>
  </si>
  <si>
    <t xml:space="preserve">Įsigyta miestą reprezentuojančių nuotraukų, vnt. </t>
  </si>
  <si>
    <t xml:space="preserve">Suorganizuotas renginys tarptautinei turizmo dienai paminėti, vnt. </t>
  </si>
  <si>
    <t>Pagaminta interaktyvių priemonių pagal atitinkamą paslaugų paketą, vnt.</t>
  </si>
  <si>
    <t>Atnaujintas mobilios programėlės „MICE Klaipėda“ turinys, kartai per metus</t>
  </si>
  <si>
    <t>Suorganizuota gidų mokyklėlių skirtingoms amžiaus grupėms,  kartai per metus</t>
  </si>
  <si>
    <t>Atnaujinama socialinė paskyra „Didžiuojuosi, kad esu klaipėdietis“, kartai per metus</t>
  </si>
  <si>
    <t>Sukurtas interaktyvus žaidimas moksleiviams, vnt.</t>
  </si>
  <si>
    <t>*pagal Klaipėdos miesto savivaldybės tarybos 2018-10-25 sprendimą Nr. T2-221</t>
  </si>
  <si>
    <r>
      <t xml:space="preserve">Klaipėdos miesto turizmo galimybių pristatymas </t>
    </r>
    <r>
      <rPr>
        <i/>
        <sz val="10"/>
        <rFont val="Times New Roman"/>
        <family val="1"/>
        <charset val="186"/>
      </rPr>
      <t>nacionalinėje</t>
    </r>
    <r>
      <rPr>
        <sz val="10"/>
        <rFont val="Times New Roman"/>
        <family val="1"/>
        <charset val="186"/>
      </rPr>
      <t xml:space="preserve"> erdvėje </t>
    </r>
  </si>
  <si>
    <r>
      <t xml:space="preserve">Klaipėdos miesto turizmo galimybių pristatymas </t>
    </r>
    <r>
      <rPr>
        <i/>
        <sz val="10"/>
        <rFont val="Times New Roman"/>
        <family val="1"/>
        <charset val="186"/>
      </rPr>
      <t xml:space="preserve">tarptautinėje </t>
    </r>
    <r>
      <rPr>
        <sz val="10"/>
        <rFont val="Times New Roman"/>
        <family val="1"/>
        <charset val="186"/>
      </rPr>
      <t xml:space="preserve">erdvėje </t>
    </r>
  </si>
  <si>
    <t>Dalyvauta nacionalinėse parodose ir pristatomuosiuose renginiuose, vnt.</t>
  </si>
  <si>
    <t>Informacinio turinio palaikymas trejuose e. interaktyviuose stenduose  ir e. svetainėje www.klaipedainfo, kartai/metus</t>
  </si>
  <si>
    <t xml:space="preserve">Dalyvauta tarptautinėse laivybos parodose, vnt </t>
  </si>
  <si>
    <t>2</t>
  </si>
  <si>
    <t>Parengta galimybių studija „Dėl laivybos kliūčių šalinimo Kuršių mariose“, vnt.</t>
  </si>
  <si>
    <t xml:space="preserve">Įrengtas informacijos taškas Smiltynės jachtklube, vnt.  </t>
  </si>
  <si>
    <t>P6</t>
  </si>
  <si>
    <t>I, P6</t>
  </si>
  <si>
    <r>
      <t xml:space="preserve">2019–2021 M. KLAIPĖDOS MIESTO SAVIVALDYBĖS </t>
    </r>
    <r>
      <rPr>
        <b/>
        <sz val="11"/>
        <rFont val="Times New Roman"/>
        <family val="1"/>
        <charset val="186"/>
      </rPr>
      <t xml:space="preserve">            </t>
    </r>
  </si>
  <si>
    <t>P3.2.3.2-3</t>
  </si>
  <si>
    <t xml:space="preserve">Smiltynės turizmo ir rekreacijos schemos priemonių įgyvendinimas </t>
  </si>
  <si>
    <t xml:space="preserve">Vietų, kuriose teikiamos sveikatos priežiūros paslaugos Smiltynės teritorijoje, skaičius </t>
  </si>
  <si>
    <t>Parengta projekto „Miško parkas“  koncepcija, vnt</t>
  </si>
  <si>
    <t>Įgyvendinta projekto „Miško parkas“ koncepcija, vnt.</t>
  </si>
  <si>
    <t>Parengta naujų teminių turistinių maršrutų, vnt.</t>
  </si>
  <si>
    <t xml:space="preserve">Sukurtas turistinis maršrutas „Via regia“ (karalienės Luizės/pašto kelias), vnt.  </t>
  </si>
  <si>
    <t>Išleista nemokamų turistinių maršrutų brošiūrų (kiekvienam maršrutui atskira brošiūra), tūkst. egz.</t>
  </si>
  <si>
    <r>
      <t xml:space="preserve">Klaipėdos pilies ir bastionų komplekso restauravimas ir atgaivinimas (II etapas - </t>
    </r>
    <r>
      <rPr>
        <b/>
        <sz val="10"/>
        <rFont val="Times New Roman"/>
        <family val="1"/>
        <charset val="186"/>
      </rPr>
      <t>Pilies didžiojo bokšto atkūrimas)</t>
    </r>
  </si>
  <si>
    <t xml:space="preserve">Klaipėdos miesto savivaldybės subalansuoto turizmo skatinimo ir vystymo programos (Nr. 02) aprašymo              </t>
  </si>
  <si>
    <t>priedas</t>
  </si>
  <si>
    <t>__________________________________</t>
  </si>
  <si>
    <t xml:space="preserve">Dalyvauta tarptautinėse laivybos parodose, vnt. </t>
  </si>
  <si>
    <t xml:space="preserve">Suorganizuotas renginys Tarptautinei turizmo dienai paminėti, vnt. </t>
  </si>
  <si>
    <t>Pagaminta reprezentacinės medžiagos pagal atitinkamą paslaugų paketą, tūkst. vnt.</t>
  </si>
  <si>
    <t>Informacinio turinio palaikymas trijuose e. interaktyviuose stenduose  ir e. svetainėje www.klaipedainfo, kartai per metus</t>
  </si>
  <si>
    <t xml:space="preserve">Sukurtas turistinis maršrutas „Via regia“ (karalienės Luizės, pašto kelias), vnt.  </t>
  </si>
  <si>
    <t>Suorganizuota gidų mokyklėlių skirtingoms amžiaus grupėms, kartai per metus</t>
  </si>
  <si>
    <t>Klaipėdos pilies ir bastionų komplekso restauravimas ir atgaivinimas (II etapas – Pilies didžiojo bokšto atkūrimas)</t>
  </si>
  <si>
    <t>Parengta projekto „Miško parkas“ koncepcija, vnt</t>
  </si>
  <si>
    <t>2019-ųjų metų asignavi-mų planas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</si>
</sst>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font>
      <sz val="10"/>
      <name val="Arial"/>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11"/>
      <name val="Times New Roman"/>
      <family val="1"/>
      <charset val="186"/>
    </font>
    <font>
      <b/>
      <sz val="11"/>
      <name val="Times New Roman"/>
      <family val="1"/>
      <charset val="186"/>
    </font>
    <font>
      <b/>
      <sz val="9"/>
      <name val="Times New Roman"/>
      <family val="1"/>
      <charset val="186"/>
    </font>
    <font>
      <sz val="11"/>
      <name val="Calibri"/>
      <family val="2"/>
      <charset val="186"/>
      <scheme val="minor"/>
    </font>
    <font>
      <sz val="10"/>
      <color rgb="FFFF0000"/>
      <name val="Times New Roman"/>
      <family val="1"/>
      <charset val="186"/>
    </font>
    <font>
      <sz val="10"/>
      <color theme="1"/>
      <name val="Times New Roman"/>
      <family val="1"/>
      <charset val="186"/>
    </font>
    <font>
      <b/>
      <sz val="10"/>
      <color theme="1"/>
      <name val="Times New Roman"/>
      <family val="1"/>
      <charset val="186"/>
    </font>
    <font>
      <sz val="12"/>
      <name val="Times New Roman"/>
      <family val="1"/>
      <charset val="186"/>
    </font>
    <font>
      <strike/>
      <sz val="10"/>
      <name val="Times New Roman"/>
      <family val="1"/>
      <charset val="186"/>
    </font>
    <font>
      <sz val="9"/>
      <color rgb="FFFF0000"/>
      <name val="Times New Roman"/>
      <family val="1"/>
      <charset val="186"/>
    </font>
    <font>
      <strike/>
      <sz val="10"/>
      <color rgb="FFFF0000"/>
      <name val="Times New Roman"/>
      <family val="1"/>
      <charset val="186"/>
    </font>
    <font>
      <i/>
      <sz val="9"/>
      <name val="Times New Roman"/>
      <family val="1"/>
      <charset val="186"/>
    </font>
    <font>
      <i/>
      <sz val="10"/>
      <name val="Times New Roman"/>
      <family val="1"/>
      <charset val="186"/>
    </font>
    <font>
      <b/>
      <i/>
      <sz val="10"/>
      <name val="Times New Roman"/>
      <family val="1"/>
      <charset val="186"/>
    </font>
    <font>
      <i/>
      <sz val="10"/>
      <name val="Arial"/>
      <family val="2"/>
      <charset val="186"/>
    </font>
    <font>
      <sz val="11"/>
      <name val="Arial"/>
      <family val="2"/>
      <charset val="186"/>
    </font>
    <font>
      <sz val="12"/>
      <name val="Arial"/>
      <family val="2"/>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top/>
      <bottom style="hair">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diagonal/>
    </border>
    <border>
      <left/>
      <right/>
      <top style="hair">
        <color indexed="64"/>
      </top>
      <bottom style="medium">
        <color indexed="64"/>
      </bottom>
      <diagonal/>
    </border>
    <border>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style="hair">
        <color indexed="64"/>
      </bottom>
      <diagonal/>
    </border>
  </borders>
  <cellStyleXfs count="3">
    <xf numFmtId="0" fontId="0" fillId="0" borderId="0"/>
    <xf numFmtId="0" fontId="4" fillId="0" borderId="0"/>
    <xf numFmtId="0" fontId="11" fillId="0" borderId="0">
      <alignment vertical="center"/>
    </xf>
  </cellStyleXfs>
  <cellXfs count="1074">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NumberFormat="1" applyFont="1" applyAlignment="1">
      <alignment vertical="top"/>
    </xf>
    <xf numFmtId="49" fontId="3" fillId="2" borderId="2" xfId="0" applyNumberFormat="1" applyFont="1" applyFill="1" applyBorder="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0" fontId="5" fillId="0" borderId="0" xfId="0" applyFont="1"/>
    <xf numFmtId="49" fontId="3" fillId="4" borderId="30" xfId="0" applyNumberFormat="1" applyFont="1" applyFill="1" applyBorder="1" applyAlignment="1">
      <alignment horizontal="center" vertical="top"/>
    </xf>
    <xf numFmtId="49" fontId="3" fillId="2" borderId="1" xfId="0" applyNumberFormat="1" applyFont="1" applyFill="1" applyBorder="1" applyAlignment="1">
      <alignment horizontal="center" vertical="top"/>
    </xf>
    <xf numFmtId="164" fontId="2" fillId="0" borderId="0" xfId="0" applyNumberFormat="1" applyFont="1" applyAlignment="1">
      <alignment vertical="top"/>
    </xf>
    <xf numFmtId="0" fontId="3" fillId="7" borderId="33" xfId="0" applyFont="1" applyFill="1" applyBorder="1" applyAlignment="1">
      <alignment horizontal="center" vertical="top"/>
    </xf>
    <xf numFmtId="0" fontId="2" fillId="8" borderId="0" xfId="0" applyFont="1" applyFill="1" applyAlignment="1">
      <alignment vertical="top"/>
    </xf>
    <xf numFmtId="49" fontId="3" fillId="9" borderId="11" xfId="0" applyNumberFormat="1" applyFont="1" applyFill="1" applyBorder="1" applyAlignment="1">
      <alignment horizontal="center" vertical="top" wrapText="1"/>
    </xf>
    <xf numFmtId="49" fontId="3" fillId="9" borderId="11" xfId="0" applyNumberFormat="1" applyFont="1" applyFill="1" applyBorder="1" applyAlignment="1">
      <alignment horizontal="center" vertical="top"/>
    </xf>
    <xf numFmtId="49" fontId="3" fillId="9" borderId="30" xfId="0" applyNumberFormat="1" applyFont="1" applyFill="1" applyBorder="1" applyAlignment="1">
      <alignment horizontal="center" vertical="top"/>
    </xf>
    <xf numFmtId="49" fontId="3" fillId="9" borderId="24" xfId="0" applyNumberFormat="1" applyFont="1" applyFill="1" applyBorder="1" applyAlignment="1">
      <alignment horizontal="center" vertical="top"/>
    </xf>
    <xf numFmtId="49" fontId="3" fillId="9" borderId="30" xfId="0" applyNumberFormat="1" applyFont="1" applyFill="1" applyBorder="1" applyAlignment="1">
      <alignment horizontal="center" vertical="top" wrapText="1"/>
    </xf>
    <xf numFmtId="49" fontId="3" fillId="9" borderId="43" xfId="0" applyNumberFormat="1" applyFont="1" applyFill="1" applyBorder="1" applyAlignment="1">
      <alignment horizontal="center" vertical="top"/>
    </xf>
    <xf numFmtId="49" fontId="3" fillId="9" borderId="42" xfId="0" applyNumberFormat="1" applyFont="1" applyFill="1" applyBorder="1" applyAlignment="1">
      <alignment horizontal="center" vertical="top"/>
    </xf>
    <xf numFmtId="0" fontId="8" fillId="3" borderId="54" xfId="0" applyFont="1" applyFill="1" applyBorder="1" applyAlignment="1">
      <alignment vertical="top" wrapText="1"/>
    </xf>
    <xf numFmtId="0" fontId="2" fillId="7" borderId="27" xfId="0" applyFont="1" applyFill="1" applyBorder="1" applyAlignment="1">
      <alignment horizontal="left" vertical="top" wrapText="1"/>
    </xf>
    <xf numFmtId="0" fontId="2" fillId="7" borderId="28" xfId="0" applyFont="1" applyFill="1" applyBorder="1" applyAlignment="1">
      <alignment horizontal="left" vertical="top" wrapText="1"/>
    </xf>
    <xf numFmtId="0" fontId="2" fillId="8" borderId="0" xfId="0" applyFont="1" applyFill="1" applyBorder="1" applyAlignment="1">
      <alignment vertical="top"/>
    </xf>
    <xf numFmtId="0" fontId="2" fillId="8" borderId="34" xfId="0" applyFont="1" applyFill="1" applyBorder="1" applyAlignment="1">
      <alignment horizontal="center" vertical="top"/>
    </xf>
    <xf numFmtId="0" fontId="2" fillId="8" borderId="60" xfId="0" applyFont="1" applyFill="1" applyBorder="1" applyAlignment="1">
      <alignment horizontal="center" vertical="top" wrapText="1"/>
    </xf>
    <xf numFmtId="49" fontId="3" fillId="8" borderId="22" xfId="0" applyNumberFormat="1" applyFont="1" applyFill="1" applyBorder="1" applyAlignment="1">
      <alignment horizontal="center" vertical="top" wrapText="1"/>
    </xf>
    <xf numFmtId="0" fontId="3" fillId="3" borderId="10" xfId="0" applyFont="1" applyFill="1" applyBorder="1" applyAlignment="1">
      <alignment horizontal="left" vertical="top" wrapText="1"/>
    </xf>
    <xf numFmtId="0" fontId="8" fillId="3" borderId="6" xfId="0" applyFont="1" applyFill="1" applyBorder="1" applyAlignment="1">
      <alignment vertical="top" wrapText="1"/>
    </xf>
    <xf numFmtId="0" fontId="2" fillId="8" borderId="6" xfId="0" applyFont="1" applyFill="1" applyBorder="1" applyAlignment="1">
      <alignment horizontal="left" vertical="top" wrapText="1"/>
    </xf>
    <xf numFmtId="0" fontId="2" fillId="8" borderId="7" xfId="0" applyFont="1" applyFill="1" applyBorder="1" applyAlignment="1">
      <alignment vertical="top" wrapText="1"/>
    </xf>
    <xf numFmtId="0" fontId="2" fillId="8" borderId="46" xfId="0" applyFont="1" applyFill="1" applyBorder="1" applyAlignment="1">
      <alignment horizontal="center" vertical="top"/>
    </xf>
    <xf numFmtId="49" fontId="3" fillId="2" borderId="45" xfId="0" applyNumberFormat="1" applyFont="1" applyFill="1" applyBorder="1" applyAlignment="1">
      <alignment horizontal="center" vertical="top"/>
    </xf>
    <xf numFmtId="0" fontId="2" fillId="0" borderId="36" xfId="0" applyFont="1" applyFill="1" applyBorder="1" applyAlignment="1">
      <alignment horizontal="center" vertical="top"/>
    </xf>
    <xf numFmtId="0" fontId="2" fillId="8" borderId="22" xfId="0" applyFont="1" applyFill="1" applyBorder="1" applyAlignment="1">
      <alignment horizontal="center" vertical="center" textRotation="90" wrapText="1"/>
    </xf>
    <xf numFmtId="164" fontId="3" fillId="7" borderId="15" xfId="0" applyNumberFormat="1" applyFont="1" applyFill="1" applyBorder="1" applyAlignment="1">
      <alignment horizontal="center" vertical="top" wrapText="1"/>
    </xf>
    <xf numFmtId="164" fontId="2" fillId="0" borderId="15" xfId="0" applyNumberFormat="1" applyFont="1" applyBorder="1" applyAlignment="1">
      <alignment horizontal="center" vertical="top" wrapText="1"/>
    </xf>
    <xf numFmtId="164" fontId="2" fillId="7" borderId="15" xfId="0" applyNumberFormat="1" applyFont="1" applyFill="1" applyBorder="1" applyAlignment="1">
      <alignment horizontal="center" vertical="top" wrapText="1"/>
    </xf>
    <xf numFmtId="164" fontId="2" fillId="8" borderId="0" xfId="0" applyNumberFormat="1" applyFont="1" applyFill="1" applyBorder="1" applyAlignment="1">
      <alignment horizontal="center" vertical="top"/>
    </xf>
    <xf numFmtId="164" fontId="2" fillId="8" borderId="47" xfId="0" applyNumberFormat="1" applyFont="1" applyFill="1" applyBorder="1" applyAlignment="1">
      <alignment horizontal="center" vertical="top"/>
    </xf>
    <xf numFmtId="164" fontId="2" fillId="0" borderId="16" xfId="0" applyNumberFormat="1" applyFont="1" applyBorder="1" applyAlignment="1">
      <alignment horizontal="center" vertical="top"/>
    </xf>
    <xf numFmtId="164" fontId="3" fillId="2" borderId="17" xfId="0" applyNumberFormat="1" applyFont="1" applyFill="1" applyBorder="1" applyAlignment="1">
      <alignment horizontal="center" vertical="top"/>
    </xf>
    <xf numFmtId="164" fontId="3" fillId="9" borderId="17"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0" fontId="2" fillId="3" borderId="63" xfId="2" applyFont="1" applyFill="1" applyBorder="1" applyAlignment="1">
      <alignment horizontal="center" vertical="top"/>
    </xf>
    <xf numFmtId="49" fontId="6" fillId="6" borderId="37" xfId="0" applyNumberFormat="1" applyFont="1" applyFill="1" applyBorder="1" applyAlignment="1">
      <alignment horizontal="left" vertical="top" wrapText="1"/>
    </xf>
    <xf numFmtId="0" fontId="6" fillId="4" borderId="28" xfId="0" applyFont="1" applyFill="1" applyBorder="1" applyAlignment="1">
      <alignment horizontal="left" vertical="top" wrapText="1"/>
    </xf>
    <xf numFmtId="0" fontId="3" fillId="9" borderId="28"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6" xfId="0" applyFont="1" applyFill="1" applyBorder="1" applyAlignment="1">
      <alignment horizontal="left" vertical="top" wrapText="1"/>
    </xf>
    <xf numFmtId="0" fontId="2" fillId="3" borderId="8" xfId="0" applyFont="1" applyFill="1" applyBorder="1" applyAlignment="1">
      <alignment vertical="top" wrapText="1"/>
    </xf>
    <xf numFmtId="0" fontId="2" fillId="9" borderId="26" xfId="0" applyFont="1" applyFill="1" applyBorder="1" applyAlignment="1">
      <alignment horizontal="center" vertical="top"/>
    </xf>
    <xf numFmtId="0" fontId="2" fillId="4" borderId="26" xfId="0" applyFont="1" applyFill="1" applyBorder="1" applyAlignment="1">
      <alignment horizontal="center" vertical="top"/>
    </xf>
    <xf numFmtId="49" fontId="3" fillId="2" borderId="26" xfId="0" applyNumberFormat="1" applyFont="1" applyFill="1" applyBorder="1" applyAlignment="1">
      <alignment horizontal="left" vertical="top"/>
    </xf>
    <xf numFmtId="0" fontId="2" fillId="2" borderId="26" xfId="0" applyFont="1" applyFill="1" applyBorder="1" applyAlignment="1">
      <alignment horizontal="center" vertical="top" wrapText="1"/>
    </xf>
    <xf numFmtId="0" fontId="3" fillId="9" borderId="26" xfId="0" applyFont="1" applyFill="1" applyBorder="1" applyAlignment="1">
      <alignment horizontal="left" vertical="top"/>
    </xf>
    <xf numFmtId="164" fontId="2" fillId="8" borderId="42" xfId="0" applyNumberFormat="1" applyFont="1" applyFill="1" applyBorder="1" applyAlignment="1">
      <alignment horizontal="center" vertical="top"/>
    </xf>
    <xf numFmtId="0" fontId="0" fillId="0" borderId="0" xfId="0" applyBorder="1" applyAlignment="1">
      <alignment horizontal="right" vertical="top"/>
    </xf>
    <xf numFmtId="0" fontId="2" fillId="0" borderId="68" xfId="0" applyFont="1" applyBorder="1" applyAlignment="1">
      <alignment horizontal="center" vertical="center" textRotation="90" wrapText="1"/>
    </xf>
    <xf numFmtId="0" fontId="2" fillId="0" borderId="69" xfId="0" applyFont="1" applyBorder="1" applyAlignment="1">
      <alignment horizontal="center" vertical="center" textRotation="90"/>
    </xf>
    <xf numFmtId="0" fontId="2" fillId="0" borderId="62" xfId="0" applyFont="1" applyBorder="1" applyAlignment="1">
      <alignment horizontal="center" vertical="center" textRotation="90"/>
    </xf>
    <xf numFmtId="0" fontId="16" fillId="0" borderId="0" xfId="0" applyFont="1"/>
    <xf numFmtId="164" fontId="3" fillId="7" borderId="32" xfId="0" applyNumberFormat="1" applyFont="1" applyFill="1" applyBorder="1" applyAlignment="1">
      <alignment horizontal="center" vertical="top"/>
    </xf>
    <xf numFmtId="164" fontId="2" fillId="8" borderId="34" xfId="0" applyNumberFormat="1" applyFont="1" applyFill="1" applyBorder="1" applyAlignment="1">
      <alignment horizontal="center" vertical="top"/>
    </xf>
    <xf numFmtId="164" fontId="3" fillId="7" borderId="33" xfId="0" applyNumberFormat="1" applyFont="1" applyFill="1" applyBorder="1" applyAlignment="1">
      <alignment horizontal="center" vertical="top"/>
    </xf>
    <xf numFmtId="0" fontId="3" fillId="7" borderId="3" xfId="0" applyFont="1" applyFill="1" applyBorder="1" applyAlignment="1">
      <alignment horizontal="center" vertical="top"/>
    </xf>
    <xf numFmtId="164" fontId="2" fillId="8" borderId="48" xfId="0" applyNumberFormat="1" applyFont="1" applyFill="1" applyBorder="1" applyAlignment="1">
      <alignment horizontal="center" vertical="top"/>
    </xf>
    <xf numFmtId="164" fontId="2" fillId="8" borderId="53" xfId="0" applyNumberFormat="1" applyFont="1" applyFill="1" applyBorder="1" applyAlignment="1">
      <alignment horizontal="center" vertical="top"/>
    </xf>
    <xf numFmtId="3" fontId="2" fillId="8" borderId="37" xfId="0" applyNumberFormat="1" applyFont="1" applyFill="1" applyBorder="1" applyAlignment="1">
      <alignment horizontal="center" vertical="top"/>
    </xf>
    <xf numFmtId="3" fontId="2" fillId="8" borderId="77" xfId="0" applyNumberFormat="1" applyFont="1" applyFill="1" applyBorder="1" applyAlignment="1">
      <alignment horizontal="center" vertical="top"/>
    </xf>
    <xf numFmtId="3" fontId="2" fillId="0" borderId="48" xfId="0" applyNumberFormat="1" applyFont="1" applyFill="1" applyBorder="1" applyAlignment="1">
      <alignment horizontal="center" vertical="top" wrapText="1"/>
    </xf>
    <xf numFmtId="3" fontId="2" fillId="8" borderId="10" xfId="0" applyNumberFormat="1" applyFont="1" applyFill="1" applyBorder="1" applyAlignment="1">
      <alignment horizontal="center" vertical="top"/>
    </xf>
    <xf numFmtId="3" fontId="2" fillId="8" borderId="78" xfId="0" applyNumberFormat="1" applyFont="1" applyFill="1" applyBorder="1" applyAlignment="1">
      <alignment horizontal="center" vertical="top"/>
    </xf>
    <xf numFmtId="1" fontId="2" fillId="3" borderId="75" xfId="2" applyNumberFormat="1" applyFont="1" applyFill="1" applyBorder="1" applyAlignment="1">
      <alignment horizontal="center" vertical="top"/>
    </xf>
    <xf numFmtId="3" fontId="2" fillId="0" borderId="22" xfId="0" applyNumberFormat="1" applyFont="1" applyFill="1" applyBorder="1" applyAlignment="1">
      <alignment horizontal="center" vertical="top" wrapText="1"/>
    </xf>
    <xf numFmtId="0" fontId="3" fillId="7" borderId="43" xfId="0" applyFont="1" applyFill="1" applyBorder="1" applyAlignment="1">
      <alignment horizontal="center" vertical="top"/>
    </xf>
    <xf numFmtId="0" fontId="3" fillId="7" borderId="57" xfId="0" applyFont="1" applyFill="1" applyBorder="1" applyAlignment="1">
      <alignment horizontal="center" vertical="top"/>
    </xf>
    <xf numFmtId="164" fontId="3" fillId="4" borderId="17" xfId="0" applyNumberFormat="1" applyFont="1" applyFill="1" applyBorder="1" applyAlignment="1">
      <alignment horizontal="center" vertical="top"/>
    </xf>
    <xf numFmtId="164" fontId="2" fillId="8" borderId="49" xfId="0" applyNumberFormat="1" applyFont="1" applyFill="1" applyBorder="1" applyAlignment="1">
      <alignment horizontal="right" vertical="top"/>
    </xf>
    <xf numFmtId="3" fontId="2" fillId="8" borderId="67" xfId="0" applyNumberFormat="1" applyFont="1" applyFill="1" applyBorder="1" applyAlignment="1">
      <alignment horizontal="center" vertical="top"/>
    </xf>
    <xf numFmtId="3" fontId="2" fillId="8" borderId="65" xfId="0" applyNumberFormat="1" applyFont="1" applyFill="1" applyBorder="1" applyAlignment="1">
      <alignment horizontal="center" vertical="top"/>
    </xf>
    <xf numFmtId="3" fontId="2" fillId="8" borderId="44" xfId="0" applyNumberFormat="1" applyFont="1" applyFill="1" applyBorder="1" applyAlignment="1">
      <alignment horizontal="center" vertical="top"/>
    </xf>
    <xf numFmtId="3" fontId="2" fillId="8" borderId="35" xfId="0" applyNumberFormat="1" applyFont="1" applyFill="1" applyBorder="1" applyAlignment="1">
      <alignment horizontal="center" vertical="top"/>
    </xf>
    <xf numFmtId="3" fontId="2" fillId="8" borderId="31" xfId="0" applyNumberFormat="1" applyFont="1" applyFill="1" applyBorder="1" applyAlignment="1">
      <alignment horizontal="center" vertical="top"/>
    </xf>
    <xf numFmtId="3" fontId="2" fillId="8" borderId="19"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8" borderId="8" xfId="0" applyNumberFormat="1" applyFont="1" applyFill="1" applyBorder="1" applyAlignment="1">
      <alignment horizontal="center" vertical="top"/>
    </xf>
    <xf numFmtId="0" fontId="3" fillId="0" borderId="47" xfId="0" applyFont="1" applyFill="1" applyBorder="1" applyAlignment="1">
      <alignment horizontal="center" vertical="top"/>
    </xf>
    <xf numFmtId="164" fontId="8" fillId="8" borderId="3" xfId="0" applyNumberFormat="1" applyFont="1" applyFill="1" applyBorder="1" applyAlignment="1">
      <alignment horizontal="center" vertical="top"/>
    </xf>
    <xf numFmtId="3" fontId="2" fillId="0" borderId="8" xfId="0" applyNumberFormat="1" applyFont="1" applyFill="1" applyBorder="1" applyAlignment="1">
      <alignment horizontal="center" vertical="top"/>
    </xf>
    <xf numFmtId="3" fontId="2" fillId="0" borderId="44" xfId="0" applyNumberFormat="1" applyFont="1" applyFill="1" applyBorder="1" applyAlignment="1">
      <alignment horizontal="center" vertical="top"/>
    </xf>
    <xf numFmtId="0" fontId="2" fillId="8" borderId="42" xfId="0" applyFont="1" applyFill="1" applyBorder="1" applyAlignment="1">
      <alignment horizontal="center" vertical="top" wrapText="1"/>
    </xf>
    <xf numFmtId="164" fontId="3" fillId="4" borderId="5" xfId="0" applyNumberFormat="1" applyFont="1" applyFill="1" applyBorder="1" applyAlignment="1">
      <alignment horizontal="center" vertical="top"/>
    </xf>
    <xf numFmtId="164" fontId="3" fillId="4" borderId="16" xfId="0" applyNumberFormat="1" applyFont="1" applyFill="1" applyBorder="1" applyAlignment="1">
      <alignment horizontal="center" vertical="top"/>
    </xf>
    <xf numFmtId="164" fontId="3" fillId="5" borderId="33" xfId="0" applyNumberFormat="1" applyFont="1" applyFill="1" applyBorder="1" applyAlignment="1">
      <alignment horizontal="center" vertical="top"/>
    </xf>
    <xf numFmtId="164" fontId="2" fillId="8" borderId="55" xfId="0" applyNumberFormat="1" applyFont="1" applyFill="1" applyBorder="1" applyAlignment="1">
      <alignment horizontal="right" vertical="top"/>
    </xf>
    <xf numFmtId="164" fontId="2" fillId="8" borderId="19" xfId="0" applyNumberFormat="1" applyFont="1" applyFill="1" applyBorder="1" applyAlignment="1">
      <alignment horizontal="right" vertical="top"/>
    </xf>
    <xf numFmtId="164" fontId="3" fillId="7" borderId="57" xfId="0" applyNumberFormat="1" applyFont="1" applyFill="1" applyBorder="1" applyAlignment="1">
      <alignment horizontal="center" vertical="top"/>
    </xf>
    <xf numFmtId="164" fontId="3" fillId="7" borderId="43" xfId="0" applyNumberFormat="1" applyFont="1" applyFill="1" applyBorder="1" applyAlignment="1">
      <alignment horizontal="center" vertical="top"/>
    </xf>
    <xf numFmtId="0" fontId="2" fillId="8" borderId="46" xfId="0" applyFont="1" applyFill="1" applyBorder="1" applyAlignment="1">
      <alignment horizontal="center" vertical="top" wrapText="1"/>
    </xf>
    <xf numFmtId="164" fontId="7" fillId="8" borderId="42" xfId="0" applyNumberFormat="1" applyFont="1" applyFill="1" applyBorder="1" applyAlignment="1">
      <alignment horizontal="center" vertical="top"/>
    </xf>
    <xf numFmtId="164" fontId="8" fillId="8" borderId="55" xfId="0" applyNumberFormat="1" applyFont="1" applyFill="1" applyBorder="1" applyAlignment="1">
      <alignment horizontal="center" vertical="top"/>
    </xf>
    <xf numFmtId="164" fontId="8" fillId="8" borderId="34"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164" fontId="3" fillId="7" borderId="8" xfId="0" applyNumberFormat="1" applyFont="1" applyFill="1" applyBorder="1" applyAlignment="1">
      <alignment horizontal="center" vertical="top"/>
    </xf>
    <xf numFmtId="164" fontId="3" fillId="2" borderId="24" xfId="0" applyNumberFormat="1" applyFont="1" applyFill="1" applyBorder="1" applyAlignment="1">
      <alignment horizontal="center" vertical="top"/>
    </xf>
    <xf numFmtId="164" fontId="3" fillId="9" borderId="24" xfId="0" applyNumberFormat="1" applyFont="1" applyFill="1" applyBorder="1" applyAlignment="1">
      <alignment horizontal="center" vertical="top"/>
    </xf>
    <xf numFmtId="164" fontId="7" fillId="8" borderId="46" xfId="0" applyNumberFormat="1" applyFont="1" applyFill="1" applyBorder="1" applyAlignment="1">
      <alignment horizontal="center" vertical="top"/>
    </xf>
    <xf numFmtId="164" fontId="7" fillId="8" borderId="47" xfId="0" applyNumberFormat="1" applyFont="1" applyFill="1" applyBorder="1" applyAlignment="1">
      <alignment horizontal="center" vertical="top"/>
    </xf>
    <xf numFmtId="0" fontId="2" fillId="8" borderId="80" xfId="0" applyFont="1" applyFill="1" applyBorder="1" applyAlignment="1">
      <alignment horizontal="center" vertical="top"/>
    </xf>
    <xf numFmtId="49" fontId="2" fillId="8" borderId="13" xfId="0" applyNumberFormat="1" applyFont="1" applyFill="1" applyBorder="1" applyAlignment="1">
      <alignment horizontal="center" vertical="top"/>
    </xf>
    <xf numFmtId="0" fontId="2" fillId="0" borderId="71" xfId="0" applyFont="1" applyFill="1" applyBorder="1" applyAlignment="1">
      <alignment horizontal="center" vertical="top"/>
    </xf>
    <xf numFmtId="164" fontId="7" fillId="8" borderId="0" xfId="0" applyNumberFormat="1" applyFont="1" applyFill="1" applyBorder="1" applyAlignment="1">
      <alignment horizontal="center" vertical="top"/>
    </xf>
    <xf numFmtId="164" fontId="3" fillId="9" borderId="25" xfId="0" applyNumberFormat="1" applyFont="1" applyFill="1" applyBorder="1" applyAlignment="1">
      <alignment horizontal="center" vertical="top"/>
    </xf>
    <xf numFmtId="164" fontId="2" fillId="8" borderId="9" xfId="0" applyNumberFormat="1" applyFont="1" applyFill="1" applyBorder="1" applyAlignment="1">
      <alignment horizontal="left" vertical="top" wrapText="1"/>
    </xf>
    <xf numFmtId="3" fontId="2" fillId="3" borderId="75" xfId="2" applyNumberFormat="1" applyFont="1" applyFill="1" applyBorder="1" applyAlignment="1">
      <alignment horizontal="center" vertical="top"/>
    </xf>
    <xf numFmtId="3" fontId="2" fillId="8" borderId="22" xfId="0" applyNumberFormat="1" applyFont="1" applyFill="1" applyBorder="1" applyAlignment="1">
      <alignment horizontal="center" vertical="top"/>
    </xf>
    <xf numFmtId="0" fontId="2" fillId="8" borderId="78" xfId="0" applyFont="1" applyFill="1" applyBorder="1" applyAlignment="1">
      <alignment horizontal="center" vertical="top"/>
    </xf>
    <xf numFmtId="0" fontId="2" fillId="8" borderId="22" xfId="0" applyFont="1" applyFill="1" applyBorder="1" applyAlignment="1">
      <alignment horizontal="center" vertical="top"/>
    </xf>
    <xf numFmtId="0" fontId="2" fillId="8" borderId="56" xfId="0" applyFont="1" applyFill="1" applyBorder="1" applyAlignment="1">
      <alignment horizontal="center" vertical="top"/>
    </xf>
    <xf numFmtId="0" fontId="2" fillId="8" borderId="77" xfId="0" applyFont="1" applyFill="1" applyBorder="1" applyAlignment="1">
      <alignment horizontal="center" vertical="top"/>
    </xf>
    <xf numFmtId="1" fontId="2" fillId="3" borderId="12" xfId="2" applyNumberFormat="1" applyFont="1" applyFill="1" applyBorder="1" applyAlignment="1">
      <alignment horizontal="center" vertical="top"/>
    </xf>
    <xf numFmtId="0" fontId="2" fillId="8" borderId="59" xfId="0" applyFont="1" applyFill="1" applyBorder="1" applyAlignment="1">
      <alignment vertical="top" wrapText="1"/>
    </xf>
    <xf numFmtId="0" fontId="2" fillId="8" borderId="31" xfId="0" applyFont="1" applyFill="1" applyBorder="1" applyAlignment="1">
      <alignment horizontal="center" vertical="top"/>
    </xf>
    <xf numFmtId="0" fontId="2" fillId="8" borderId="66" xfId="0" applyFont="1" applyFill="1" applyBorder="1" applyAlignment="1">
      <alignment horizontal="center" vertical="top"/>
    </xf>
    <xf numFmtId="1" fontId="2" fillId="8" borderId="80" xfId="0" applyNumberFormat="1" applyFont="1" applyFill="1" applyBorder="1" applyAlignment="1">
      <alignment horizontal="center" vertical="top"/>
    </xf>
    <xf numFmtId="164" fontId="2" fillId="8" borderId="19" xfId="0" applyNumberFormat="1" applyFont="1" applyFill="1" applyBorder="1" applyAlignment="1">
      <alignment horizontal="center" vertical="top"/>
    </xf>
    <xf numFmtId="164" fontId="2" fillId="8" borderId="49" xfId="0" applyNumberFormat="1" applyFont="1" applyFill="1" applyBorder="1" applyAlignment="1">
      <alignment horizontal="center" vertical="top"/>
    </xf>
    <xf numFmtId="164" fontId="3" fillId="7" borderId="44" xfId="0" applyNumberFormat="1" applyFont="1" applyFill="1" applyBorder="1" applyAlignment="1">
      <alignment horizontal="center" vertical="top"/>
    </xf>
    <xf numFmtId="0" fontId="2" fillId="0" borderId="16" xfId="0" applyFont="1" applyFill="1" applyBorder="1" applyAlignment="1">
      <alignment horizontal="center" vertical="top"/>
    </xf>
    <xf numFmtId="164" fontId="2" fillId="8" borderId="16" xfId="0" applyNumberFormat="1" applyFont="1" applyFill="1" applyBorder="1" applyAlignment="1">
      <alignment horizontal="center"/>
    </xf>
    <xf numFmtId="164" fontId="2" fillId="8" borderId="3" xfId="0" applyNumberFormat="1" applyFont="1" applyFill="1" applyBorder="1" applyAlignment="1">
      <alignment horizontal="center"/>
    </xf>
    <xf numFmtId="164" fontId="2" fillId="8" borderId="55" xfId="0" applyNumberFormat="1" applyFont="1" applyFill="1" applyBorder="1" applyAlignment="1">
      <alignment horizontal="center" vertical="top"/>
    </xf>
    <xf numFmtId="164" fontId="3" fillId="2" borderId="43" xfId="0" applyNumberFormat="1" applyFont="1" applyFill="1" applyBorder="1" applyAlignment="1">
      <alignment horizontal="center" vertical="top"/>
    </xf>
    <xf numFmtId="164" fontId="3" fillId="4" borderId="24" xfId="0" applyNumberFormat="1" applyFont="1" applyFill="1" applyBorder="1" applyAlignment="1">
      <alignment horizontal="center" vertical="top"/>
    </xf>
    <xf numFmtId="164" fontId="3" fillId="7" borderId="68" xfId="0" applyNumberFormat="1" applyFont="1" applyFill="1" applyBorder="1" applyAlignment="1">
      <alignment horizontal="center" vertical="top"/>
    </xf>
    <xf numFmtId="164" fontId="3" fillId="9" borderId="2" xfId="0" applyNumberFormat="1" applyFont="1" applyFill="1" applyBorder="1" applyAlignment="1">
      <alignment horizontal="center" vertical="top"/>
    </xf>
    <xf numFmtId="164" fontId="3" fillId="4" borderId="2" xfId="0" applyNumberFormat="1" applyFont="1" applyFill="1" applyBorder="1" applyAlignment="1">
      <alignment horizontal="center" vertical="top"/>
    </xf>
    <xf numFmtId="0" fontId="2" fillId="8" borderId="88" xfId="0" applyFont="1" applyFill="1" applyBorder="1" applyAlignment="1">
      <alignment horizontal="center" vertical="top"/>
    </xf>
    <xf numFmtId="49" fontId="3" fillId="8" borderId="22" xfId="0" applyNumberFormat="1" applyFont="1" applyFill="1" applyBorder="1" applyAlignment="1">
      <alignment horizontal="center" vertical="top"/>
    </xf>
    <xf numFmtId="164" fontId="2" fillId="8" borderId="85" xfId="0" applyNumberFormat="1" applyFont="1" applyFill="1" applyBorder="1" applyAlignment="1">
      <alignment horizontal="left" vertical="top" wrapText="1"/>
    </xf>
    <xf numFmtId="49" fontId="3" fillId="8" borderId="31" xfId="0" applyNumberFormat="1" applyFont="1" applyFill="1" applyBorder="1" applyAlignment="1">
      <alignment horizontal="center" vertical="top" wrapText="1"/>
    </xf>
    <xf numFmtId="164" fontId="2" fillId="8" borderId="13" xfId="0" applyNumberFormat="1" applyFont="1" applyFill="1" applyBorder="1" applyAlignment="1">
      <alignment horizontal="center" vertical="top"/>
    </xf>
    <xf numFmtId="164" fontId="3" fillId="9" borderId="89" xfId="0" applyNumberFormat="1" applyFont="1" applyFill="1" applyBorder="1" applyAlignment="1">
      <alignment horizontal="center" vertical="top"/>
    </xf>
    <xf numFmtId="164" fontId="3" fillId="9" borderId="45" xfId="0" applyNumberFormat="1" applyFont="1" applyFill="1" applyBorder="1" applyAlignment="1">
      <alignment horizontal="center" vertical="top"/>
    </xf>
    <xf numFmtId="0" fontId="2" fillId="8" borderId="55" xfId="0" applyFont="1" applyFill="1" applyBorder="1" applyAlignment="1">
      <alignment horizontal="center" vertical="top" wrapText="1"/>
    </xf>
    <xf numFmtId="0" fontId="2" fillId="8" borderId="18" xfId="0" applyFont="1" applyFill="1" applyBorder="1" applyAlignment="1">
      <alignment horizontal="center" vertical="top"/>
    </xf>
    <xf numFmtId="164" fontId="3" fillId="7" borderId="40" xfId="0" applyNumberFormat="1" applyFont="1" applyFill="1" applyBorder="1" applyAlignment="1">
      <alignment horizontal="center" vertical="top"/>
    </xf>
    <xf numFmtId="164" fontId="2" fillId="8" borderId="6" xfId="0" applyNumberFormat="1" applyFont="1" applyFill="1" applyBorder="1" applyAlignment="1">
      <alignment horizontal="left" vertical="top" wrapText="1"/>
    </xf>
    <xf numFmtId="49" fontId="3" fillId="8" borderId="0" xfId="0" applyNumberFormat="1" applyFont="1" applyFill="1" applyBorder="1" applyAlignment="1">
      <alignment horizontal="center" vertical="top"/>
    </xf>
    <xf numFmtId="49" fontId="2" fillId="8" borderId="61" xfId="0" applyNumberFormat="1" applyFont="1" applyFill="1" applyBorder="1" applyAlignment="1">
      <alignment horizontal="center" vertical="top"/>
    </xf>
    <xf numFmtId="0" fontId="0" fillId="0" borderId="0" xfId="0" applyFont="1" applyBorder="1" applyAlignment="1">
      <alignment horizontal="right" vertical="top"/>
    </xf>
    <xf numFmtId="49" fontId="2" fillId="0" borderId="13" xfId="0" applyNumberFormat="1" applyFont="1" applyBorder="1" applyAlignment="1">
      <alignment horizontal="center" vertical="top"/>
    </xf>
    <xf numFmtId="0" fontId="2" fillId="8" borderId="82" xfId="0" applyFont="1" applyFill="1" applyBorder="1" applyAlignment="1">
      <alignment horizontal="center" vertical="top"/>
    </xf>
    <xf numFmtId="0" fontId="2" fillId="8" borderId="83" xfId="0" applyFont="1" applyFill="1" applyBorder="1" applyAlignment="1">
      <alignment horizontal="center" vertical="top"/>
    </xf>
    <xf numFmtId="0" fontId="2" fillId="0" borderId="4" xfId="0" applyFont="1" applyBorder="1" applyAlignment="1">
      <alignment horizontal="center" vertical="top"/>
    </xf>
    <xf numFmtId="164" fontId="7" fillId="3" borderId="91" xfId="0" applyNumberFormat="1" applyFont="1" applyFill="1" applyBorder="1" applyAlignment="1">
      <alignment horizontal="center" vertical="top" wrapText="1"/>
    </xf>
    <xf numFmtId="164" fontId="7" fillId="3" borderId="4" xfId="0" applyNumberFormat="1" applyFont="1" applyFill="1" applyBorder="1" applyAlignment="1">
      <alignment horizontal="center" vertical="top" wrapText="1"/>
    </xf>
    <xf numFmtId="164" fontId="2" fillId="8" borderId="6" xfId="0" applyNumberFormat="1" applyFont="1" applyFill="1" applyBorder="1" applyAlignment="1">
      <alignment horizontal="center" vertical="top"/>
    </xf>
    <xf numFmtId="0" fontId="18" fillId="8" borderId="0" xfId="0" applyFont="1" applyFill="1" applyBorder="1" applyAlignment="1">
      <alignment vertical="top" wrapText="1"/>
    </xf>
    <xf numFmtId="0" fontId="2" fillId="0" borderId="0" xfId="0" applyFont="1" applyAlignment="1">
      <alignment vertical="center"/>
    </xf>
    <xf numFmtId="49" fontId="7" fillId="8" borderId="72" xfId="0" applyNumberFormat="1" applyFont="1" applyFill="1" applyBorder="1" applyAlignment="1">
      <alignment horizontal="center" vertical="center" wrapText="1"/>
    </xf>
    <xf numFmtId="49" fontId="7" fillId="8" borderId="63" xfId="0" applyNumberFormat="1" applyFont="1" applyFill="1" applyBorder="1" applyAlignment="1">
      <alignment horizontal="center" vertical="center" wrapText="1"/>
    </xf>
    <xf numFmtId="164" fontId="2" fillId="8" borderId="81" xfId="0" applyNumberFormat="1" applyFont="1" applyFill="1" applyBorder="1" applyAlignment="1">
      <alignment horizontal="left" vertical="top" wrapText="1"/>
    </xf>
    <xf numFmtId="0" fontId="2" fillId="0" borderId="87" xfId="0" applyFont="1" applyFill="1" applyBorder="1" applyAlignment="1">
      <alignment vertical="top" wrapText="1"/>
    </xf>
    <xf numFmtId="0" fontId="2" fillId="0" borderId="80" xfId="0" applyFont="1" applyFill="1" applyBorder="1" applyAlignment="1">
      <alignment horizontal="center" vertical="top"/>
    </xf>
    <xf numFmtId="0" fontId="2" fillId="8" borderId="42" xfId="0" applyFont="1" applyFill="1" applyBorder="1" applyAlignment="1">
      <alignment vertical="top" wrapText="1"/>
    </xf>
    <xf numFmtId="49" fontId="7" fillId="8" borderId="92" xfId="0" applyNumberFormat="1" applyFont="1" applyFill="1" applyBorder="1" applyAlignment="1">
      <alignment horizontal="center" vertical="center" wrapText="1"/>
    </xf>
    <xf numFmtId="0" fontId="2" fillId="0" borderId="46" xfId="0" applyFont="1" applyFill="1" applyBorder="1" applyAlignment="1">
      <alignment horizontal="center" vertical="top"/>
    </xf>
    <xf numFmtId="49" fontId="3" fillId="8" borderId="56" xfId="0" applyNumberFormat="1" applyFont="1" applyFill="1" applyBorder="1" applyAlignment="1">
      <alignment horizontal="center" vertical="top"/>
    </xf>
    <xf numFmtId="0" fontId="5" fillId="0" borderId="7" xfId="0" applyFont="1" applyBorder="1" applyAlignment="1">
      <alignment vertical="top" wrapText="1"/>
    </xf>
    <xf numFmtId="0" fontId="2" fillId="3" borderId="31" xfId="2" applyFont="1" applyFill="1" applyBorder="1" applyAlignment="1">
      <alignment horizontal="center" vertical="top"/>
    </xf>
    <xf numFmtId="0" fontId="2" fillId="3" borderId="72" xfId="2" applyFont="1" applyFill="1" applyBorder="1" applyAlignment="1">
      <alignment horizontal="center" vertical="top"/>
    </xf>
    <xf numFmtId="0" fontId="2" fillId="3" borderId="66" xfId="2" applyFont="1" applyFill="1" applyBorder="1" applyAlignment="1">
      <alignment horizontal="center" vertical="top"/>
    </xf>
    <xf numFmtId="49" fontId="3" fillId="8" borderId="78" xfId="0" applyNumberFormat="1" applyFont="1" applyFill="1" applyBorder="1" applyAlignment="1">
      <alignment horizontal="center" vertical="top" wrapText="1"/>
    </xf>
    <xf numFmtId="0" fontId="2" fillId="8" borderId="79" xfId="0" applyFont="1" applyFill="1" applyBorder="1" applyAlignment="1">
      <alignment horizontal="center" vertical="top"/>
    </xf>
    <xf numFmtId="164" fontId="7" fillId="8" borderId="53" xfId="0" applyNumberFormat="1" applyFont="1" applyFill="1" applyBorder="1" applyAlignment="1">
      <alignment horizontal="center" vertical="top"/>
    </xf>
    <xf numFmtId="0" fontId="2" fillId="0" borderId="90" xfId="0" applyFont="1" applyFill="1" applyBorder="1" applyAlignment="1">
      <alignment vertical="top" wrapText="1"/>
    </xf>
    <xf numFmtId="0" fontId="2" fillId="0" borderId="93" xfId="0" applyFont="1" applyFill="1" applyBorder="1" applyAlignment="1">
      <alignment horizontal="center" vertical="top"/>
    </xf>
    <xf numFmtId="0" fontId="2" fillId="0" borderId="82" xfId="0" applyFont="1" applyFill="1" applyBorder="1" applyAlignment="1">
      <alignment horizontal="center" vertical="top"/>
    </xf>
    <xf numFmtId="164" fontId="8" fillId="8" borderId="42" xfId="0" applyNumberFormat="1" applyFont="1" applyFill="1" applyBorder="1" applyAlignment="1">
      <alignment horizontal="center" vertical="top"/>
    </xf>
    <xf numFmtId="164" fontId="8" fillId="8" borderId="12" xfId="0" applyNumberFormat="1" applyFont="1" applyFill="1" applyBorder="1" applyAlignment="1">
      <alignment horizontal="center" vertical="top"/>
    </xf>
    <xf numFmtId="0" fontId="2" fillId="0" borderId="22" xfId="0" applyFont="1" applyFill="1" applyBorder="1" applyAlignment="1">
      <alignment horizontal="center" vertical="top"/>
    </xf>
    <xf numFmtId="49" fontId="3" fillId="7" borderId="19" xfId="0" applyNumberFormat="1" applyFont="1" applyFill="1" applyBorder="1" applyAlignment="1">
      <alignment horizontal="center" vertical="top"/>
    </xf>
    <xf numFmtId="49" fontId="3" fillId="7" borderId="31" xfId="0" applyNumberFormat="1" applyFont="1" applyFill="1" applyBorder="1" applyAlignment="1">
      <alignment horizontal="center" vertical="top" wrapText="1"/>
    </xf>
    <xf numFmtId="49" fontId="3" fillId="7" borderId="40" xfId="0" applyNumberFormat="1" applyFont="1" applyFill="1" applyBorder="1" applyAlignment="1">
      <alignment horizontal="center" vertical="top" wrapText="1"/>
    </xf>
    <xf numFmtId="49" fontId="3" fillId="7" borderId="50" xfId="0" applyNumberFormat="1" applyFont="1" applyFill="1" applyBorder="1" applyAlignment="1">
      <alignment horizontal="center" vertical="top" wrapText="1"/>
    </xf>
    <xf numFmtId="49" fontId="3" fillId="7" borderId="21" xfId="0" applyNumberFormat="1" applyFont="1" applyFill="1" applyBorder="1" applyAlignment="1">
      <alignment horizontal="center" vertical="top" wrapText="1"/>
    </xf>
    <xf numFmtId="0" fontId="5" fillId="7" borderId="21" xfId="0" applyFont="1" applyFill="1" applyBorder="1" applyAlignment="1">
      <alignment horizontal="left" vertical="top" wrapText="1"/>
    </xf>
    <xf numFmtId="0" fontId="2" fillId="7" borderId="21" xfId="0" applyFont="1" applyFill="1" applyBorder="1" applyAlignment="1">
      <alignment horizontal="center" vertical="center" textRotation="90" wrapText="1"/>
    </xf>
    <xf numFmtId="49" fontId="2" fillId="7" borderId="21" xfId="0" applyNumberFormat="1" applyFont="1" applyFill="1" applyBorder="1" applyAlignment="1">
      <alignment horizontal="center" vertical="top"/>
    </xf>
    <xf numFmtId="49" fontId="2" fillId="7" borderId="44" xfId="0" applyNumberFormat="1" applyFont="1" applyFill="1" applyBorder="1" applyAlignment="1">
      <alignment horizontal="center" vertical="top" wrapText="1"/>
    </xf>
    <xf numFmtId="0" fontId="3" fillId="3" borderId="22" xfId="0" applyFont="1" applyFill="1" applyBorder="1" applyAlignment="1">
      <alignment horizontal="left" vertical="top" wrapText="1"/>
    </xf>
    <xf numFmtId="49" fontId="2" fillId="8" borderId="16" xfId="0" applyNumberFormat="1" applyFont="1" applyFill="1" applyBorder="1" applyAlignment="1">
      <alignment horizontal="center" vertical="top" wrapText="1"/>
    </xf>
    <xf numFmtId="0" fontId="12" fillId="7" borderId="43" xfId="0" applyFont="1" applyFill="1" applyBorder="1" applyAlignment="1">
      <alignment vertical="top" wrapText="1"/>
    </xf>
    <xf numFmtId="0" fontId="5" fillId="7" borderId="21" xfId="0" applyFont="1" applyFill="1" applyBorder="1" applyAlignment="1">
      <alignment horizontal="center" vertical="top"/>
    </xf>
    <xf numFmtId="49" fontId="3" fillId="7" borderId="50" xfId="0" applyNumberFormat="1" applyFont="1" applyFill="1" applyBorder="1" applyAlignment="1">
      <alignment horizontal="center" vertical="top"/>
    </xf>
    <xf numFmtId="164" fontId="7" fillId="0" borderId="16" xfId="0" applyNumberFormat="1" applyFont="1" applyBorder="1" applyAlignment="1">
      <alignment horizontal="center" vertical="top"/>
    </xf>
    <xf numFmtId="164" fontId="7" fillId="0" borderId="47" xfId="0" applyNumberFormat="1" applyFont="1" applyBorder="1" applyAlignment="1">
      <alignment horizontal="center" vertical="top"/>
    </xf>
    <xf numFmtId="3" fontId="2" fillId="8" borderId="61" xfId="0" applyNumberFormat="1" applyFont="1" applyFill="1" applyBorder="1" applyAlignment="1">
      <alignment horizontal="center" vertical="top"/>
    </xf>
    <xf numFmtId="0" fontId="2" fillId="8" borderId="4" xfId="0" applyFont="1" applyFill="1" applyBorder="1" applyAlignment="1">
      <alignment horizontal="center" vertical="top" wrapText="1"/>
    </xf>
    <xf numFmtId="164" fontId="8" fillId="8" borderId="19" xfId="0" applyNumberFormat="1" applyFont="1" applyFill="1" applyBorder="1" applyAlignment="1">
      <alignment horizontal="center" vertical="top"/>
    </xf>
    <xf numFmtId="164" fontId="7" fillId="3" borderId="78" xfId="0" applyNumberFormat="1" applyFont="1" applyFill="1" applyBorder="1" applyAlignment="1">
      <alignment horizontal="center" vertical="top" wrapText="1"/>
    </xf>
    <xf numFmtId="0" fontId="2" fillId="3" borderId="22" xfId="0" applyFont="1" applyFill="1" applyBorder="1" applyAlignment="1">
      <alignment horizontal="left" vertical="top" wrapText="1"/>
    </xf>
    <xf numFmtId="164" fontId="2" fillId="8" borderId="91" xfId="0" applyNumberFormat="1" applyFont="1" applyFill="1" applyBorder="1" applyAlignment="1">
      <alignment vertical="top" wrapText="1"/>
    </xf>
    <xf numFmtId="164" fontId="2" fillId="8" borderId="54" xfId="0" applyNumberFormat="1" applyFont="1" applyFill="1" applyBorder="1" applyAlignment="1">
      <alignment vertical="top" wrapText="1"/>
    </xf>
    <xf numFmtId="3" fontId="2" fillId="8" borderId="75" xfId="0" applyNumberFormat="1" applyFont="1" applyFill="1" applyBorder="1" applyAlignment="1">
      <alignment horizontal="center" vertical="top"/>
    </xf>
    <xf numFmtId="164" fontId="2" fillId="8" borderId="14" xfId="0" applyNumberFormat="1" applyFont="1" applyFill="1" applyBorder="1" applyAlignment="1">
      <alignment vertical="top" wrapText="1"/>
    </xf>
    <xf numFmtId="0" fontId="2" fillId="8" borderId="50" xfId="0" applyFont="1" applyFill="1" applyBorder="1" applyAlignment="1">
      <alignment horizontal="left" vertical="top" wrapText="1"/>
    </xf>
    <xf numFmtId="0" fontId="2" fillId="8" borderId="95" xfId="0" applyFont="1" applyFill="1" applyBorder="1" applyAlignment="1">
      <alignment horizontal="left" vertical="top" wrapText="1"/>
    </xf>
    <xf numFmtId="0" fontId="2" fillId="0" borderId="84" xfId="0" applyFont="1" applyBorder="1" applyAlignment="1">
      <alignment vertical="top" wrapText="1"/>
    </xf>
    <xf numFmtId="0" fontId="2" fillId="8" borderId="70" xfId="0" applyFont="1" applyFill="1" applyBorder="1" applyAlignment="1">
      <alignment horizontal="left" vertical="top" wrapText="1"/>
    </xf>
    <xf numFmtId="0" fontId="2" fillId="0" borderId="14" xfId="0" applyFont="1" applyFill="1" applyBorder="1" applyAlignment="1">
      <alignment horizontal="left" vertical="top" wrapText="1"/>
    </xf>
    <xf numFmtId="164" fontId="3" fillId="7" borderId="69" xfId="0" applyNumberFormat="1" applyFont="1" applyFill="1" applyBorder="1" applyAlignment="1">
      <alignment horizontal="center" vertical="top"/>
    </xf>
    <xf numFmtId="0" fontId="2" fillId="8" borderId="42" xfId="0" applyFont="1" applyFill="1" applyBorder="1" applyAlignment="1">
      <alignment vertical="top"/>
    </xf>
    <xf numFmtId="0" fontId="5" fillId="8" borderId="6" xfId="0" applyFont="1" applyFill="1" applyBorder="1" applyAlignment="1">
      <alignment vertical="top" wrapText="1"/>
    </xf>
    <xf numFmtId="3" fontId="2" fillId="8" borderId="13" xfId="0" applyNumberFormat="1" applyFont="1" applyFill="1" applyBorder="1" applyAlignment="1">
      <alignment horizontal="center" vertical="top"/>
    </xf>
    <xf numFmtId="164" fontId="3" fillId="7" borderId="42" xfId="0" applyNumberFormat="1" applyFont="1" applyFill="1" applyBorder="1" applyAlignment="1">
      <alignment horizontal="center" vertical="top"/>
    </xf>
    <xf numFmtId="164" fontId="3" fillId="7" borderId="12" xfId="0" applyNumberFormat="1" applyFont="1" applyFill="1" applyBorder="1" applyAlignment="1">
      <alignment horizontal="center" vertical="top"/>
    </xf>
    <xf numFmtId="164" fontId="3" fillId="7" borderId="3" xfId="0" applyNumberFormat="1" applyFont="1" applyFill="1" applyBorder="1" applyAlignment="1">
      <alignment horizontal="center" vertical="top"/>
    </xf>
    <xf numFmtId="0" fontId="2" fillId="8" borderId="34" xfId="0" applyFont="1" applyFill="1" applyBorder="1" applyAlignment="1">
      <alignment horizontal="center" vertical="top" wrapText="1"/>
    </xf>
    <xf numFmtId="0" fontId="2" fillId="0" borderId="13" xfId="0" applyFont="1" applyFill="1" applyBorder="1" applyAlignment="1">
      <alignment horizontal="center" vertical="top"/>
    </xf>
    <xf numFmtId="0" fontId="2" fillId="8" borderId="46" xfId="0" applyFont="1" applyFill="1" applyBorder="1" applyAlignment="1">
      <alignment vertical="top" wrapText="1"/>
    </xf>
    <xf numFmtId="0" fontId="2" fillId="8" borderId="22" xfId="0" applyFont="1" applyFill="1" applyBorder="1" applyAlignment="1">
      <alignment vertical="top"/>
    </xf>
    <xf numFmtId="0" fontId="2" fillId="0" borderId="94" xfId="0" applyFont="1" applyFill="1" applyBorder="1" applyAlignment="1">
      <alignment horizontal="center" vertical="top"/>
    </xf>
    <xf numFmtId="0" fontId="8" fillId="8" borderId="7" xfId="0" applyFont="1" applyFill="1" applyBorder="1" applyAlignment="1">
      <alignment vertical="top" wrapText="1"/>
    </xf>
    <xf numFmtId="0" fontId="2" fillId="8" borderId="8" xfId="0" applyFont="1" applyFill="1" applyBorder="1" applyAlignment="1">
      <alignment horizontal="center" vertical="top"/>
    </xf>
    <xf numFmtId="0" fontId="1" fillId="8" borderId="40" xfId="0" applyFont="1" applyFill="1" applyBorder="1" applyAlignment="1">
      <alignment horizontal="center" vertical="top"/>
    </xf>
    <xf numFmtId="0" fontId="2" fillId="8" borderId="40" xfId="0" applyFont="1" applyFill="1" applyBorder="1" applyAlignment="1">
      <alignment horizontal="center" vertical="top"/>
    </xf>
    <xf numFmtId="49" fontId="2" fillId="8" borderId="8" xfId="0" applyNumberFormat="1" applyFont="1" applyFill="1" applyBorder="1" applyAlignment="1">
      <alignment horizontal="center" vertical="center"/>
    </xf>
    <xf numFmtId="49" fontId="2" fillId="8" borderId="97" xfId="0" applyNumberFormat="1" applyFont="1" applyFill="1" applyBorder="1" applyAlignment="1">
      <alignment horizontal="left" vertical="top" wrapText="1"/>
    </xf>
    <xf numFmtId="49" fontId="7" fillId="8" borderId="75" xfId="0" applyNumberFormat="1" applyFont="1" applyFill="1" applyBorder="1" applyAlignment="1">
      <alignment horizontal="center" vertical="center" wrapText="1"/>
    </xf>
    <xf numFmtId="49" fontId="2" fillId="8" borderId="91" xfId="0" applyNumberFormat="1" applyFont="1" applyFill="1" applyBorder="1" applyAlignment="1">
      <alignment horizontal="left" vertical="top" wrapText="1"/>
    </xf>
    <xf numFmtId="49" fontId="7" fillId="8" borderId="78" xfId="0" applyNumberFormat="1" applyFont="1" applyFill="1" applyBorder="1" applyAlignment="1">
      <alignment horizontal="center" vertical="center"/>
    </xf>
    <xf numFmtId="49" fontId="7" fillId="8" borderId="75" xfId="0" applyNumberFormat="1" applyFont="1" applyFill="1" applyBorder="1" applyAlignment="1">
      <alignment horizontal="center" vertical="center"/>
    </xf>
    <xf numFmtId="0" fontId="2" fillId="8" borderId="96" xfId="0" applyFont="1" applyFill="1" applyBorder="1" applyAlignment="1">
      <alignment vertical="top" wrapText="1"/>
    </xf>
    <xf numFmtId="164" fontId="2" fillId="0" borderId="16" xfId="0" applyNumberFormat="1" applyFont="1" applyBorder="1" applyAlignment="1">
      <alignment horizontal="center" vertical="top" wrapText="1"/>
    </xf>
    <xf numFmtId="164" fontId="2" fillId="0" borderId="46" xfId="0" applyNumberFormat="1" applyFont="1" applyFill="1" applyBorder="1" applyAlignment="1">
      <alignment horizontal="center" vertical="top"/>
    </xf>
    <xf numFmtId="49" fontId="3" fillId="8" borderId="40" xfId="0" applyNumberFormat="1" applyFont="1" applyFill="1" applyBorder="1" applyAlignment="1">
      <alignment horizontal="center" vertical="top" wrapText="1"/>
    </xf>
    <xf numFmtId="49" fontId="3" fillId="8" borderId="50" xfId="0" applyNumberFormat="1" applyFont="1" applyFill="1" applyBorder="1" applyAlignment="1">
      <alignment horizontal="center" vertical="top"/>
    </xf>
    <xf numFmtId="49" fontId="3" fillId="8" borderId="50" xfId="0" applyNumberFormat="1" applyFont="1" applyFill="1" applyBorder="1" applyAlignment="1">
      <alignment horizontal="center" vertical="top" wrapText="1"/>
    </xf>
    <xf numFmtId="164" fontId="3" fillId="5" borderId="57" xfId="0" applyNumberFormat="1" applyFont="1" applyFill="1" applyBorder="1" applyAlignment="1">
      <alignment horizontal="center" vertical="top" wrapText="1"/>
    </xf>
    <xf numFmtId="0" fontId="2" fillId="0" borderId="0" xfId="0" applyNumberFormat="1" applyFont="1" applyFill="1" applyAlignment="1">
      <alignment vertical="top"/>
    </xf>
    <xf numFmtId="0" fontId="2" fillId="0" borderId="0" xfId="0" applyFont="1" applyFill="1" applyAlignment="1">
      <alignment horizontal="center" vertical="top"/>
    </xf>
    <xf numFmtId="0" fontId="2" fillId="0" borderId="21" xfId="0" applyFont="1" applyFill="1" applyBorder="1" applyAlignment="1">
      <alignment horizontal="right" vertical="top"/>
    </xf>
    <xf numFmtId="3" fontId="2" fillId="0" borderId="0" xfId="0" applyNumberFormat="1" applyFont="1" applyBorder="1" applyAlignment="1">
      <alignment vertical="top"/>
    </xf>
    <xf numFmtId="0" fontId="8" fillId="8" borderId="58" xfId="0" applyFont="1" applyFill="1" applyBorder="1" applyAlignment="1">
      <alignment vertical="top" wrapText="1"/>
    </xf>
    <xf numFmtId="1" fontId="2" fillId="8" borderId="12" xfId="0" applyNumberFormat="1" applyFont="1" applyFill="1" applyBorder="1" applyAlignment="1">
      <alignment horizontal="center" vertical="top"/>
    </xf>
    <xf numFmtId="1" fontId="2" fillId="8" borderId="65" xfId="0" applyNumberFormat="1" applyFont="1" applyFill="1" applyBorder="1" applyAlignment="1">
      <alignment horizontal="center" vertical="top"/>
    </xf>
    <xf numFmtId="3" fontId="2" fillId="8" borderId="56" xfId="0" applyNumberFormat="1" applyFont="1" applyFill="1" applyBorder="1" applyAlignment="1">
      <alignment horizontal="center" vertical="top"/>
    </xf>
    <xf numFmtId="0" fontId="0" fillId="0" borderId="40" xfId="0" applyFont="1" applyBorder="1" applyAlignment="1">
      <alignment horizontal="left" vertical="top" wrapText="1"/>
    </xf>
    <xf numFmtId="3" fontId="2" fillId="8" borderId="66" xfId="0" applyNumberFormat="1" applyFont="1" applyFill="1" applyBorder="1" applyAlignment="1">
      <alignment horizontal="center" vertical="top"/>
    </xf>
    <xf numFmtId="3" fontId="2" fillId="8" borderId="63" xfId="0" applyNumberFormat="1" applyFont="1" applyFill="1" applyBorder="1" applyAlignment="1">
      <alignment horizontal="center" vertical="top"/>
    </xf>
    <xf numFmtId="0" fontId="18" fillId="8" borderId="98" xfId="0" applyFont="1" applyFill="1" applyBorder="1" applyAlignment="1">
      <alignment vertical="top" wrapText="1"/>
    </xf>
    <xf numFmtId="0" fontId="2" fillId="8" borderId="76" xfId="0" applyFont="1" applyFill="1" applyBorder="1" applyAlignment="1">
      <alignment horizontal="center" vertical="top"/>
    </xf>
    <xf numFmtId="0" fontId="2" fillId="8" borderId="64" xfId="0" applyFont="1" applyFill="1" applyBorder="1" applyAlignment="1">
      <alignment horizontal="center" vertical="top"/>
    </xf>
    <xf numFmtId="0" fontId="0" fillId="0" borderId="40" xfId="0" applyFont="1" applyBorder="1" applyAlignment="1">
      <alignment horizontal="center" vertical="center" textRotation="90" wrapText="1"/>
    </xf>
    <xf numFmtId="49" fontId="2" fillId="8" borderId="18" xfId="0" applyNumberFormat="1" applyFont="1" applyFill="1" applyBorder="1" applyAlignment="1">
      <alignment horizontal="center" vertical="top"/>
    </xf>
    <xf numFmtId="0" fontId="2" fillId="0" borderId="58" xfId="0" applyFont="1" applyFill="1" applyBorder="1" applyAlignment="1">
      <alignment vertical="top" wrapText="1"/>
    </xf>
    <xf numFmtId="0" fontId="2" fillId="0" borderId="76" xfId="0" applyFont="1" applyFill="1" applyBorder="1" applyAlignment="1">
      <alignment horizontal="center" vertical="top"/>
    </xf>
    <xf numFmtId="0" fontId="0" fillId="8" borderId="40" xfId="0" applyFont="1" applyFill="1" applyBorder="1" applyAlignment="1">
      <alignment horizontal="left" vertical="top" wrapText="1"/>
    </xf>
    <xf numFmtId="0" fontId="8" fillId="3" borderId="72" xfId="2" applyFont="1" applyFill="1" applyBorder="1" applyAlignment="1">
      <alignment horizontal="center" vertical="top"/>
    </xf>
    <xf numFmtId="0" fontId="8" fillId="3" borderId="66" xfId="2" applyFont="1" applyFill="1" applyBorder="1" applyAlignment="1">
      <alignment horizontal="center" vertical="top"/>
    </xf>
    <xf numFmtId="0" fontId="8" fillId="0" borderId="73" xfId="1" applyFont="1" applyBorder="1" applyAlignment="1">
      <alignment horizontal="center" vertical="top"/>
    </xf>
    <xf numFmtId="0" fontId="8" fillId="0" borderId="73" xfId="1" applyFont="1" applyFill="1" applyBorder="1" applyAlignment="1">
      <alignment horizontal="center" vertical="top"/>
    </xf>
    <xf numFmtId="0" fontId="8" fillId="8" borderId="73" xfId="1" applyFont="1" applyFill="1" applyBorder="1" applyAlignment="1">
      <alignment horizontal="center" vertical="top"/>
    </xf>
    <xf numFmtId="0" fontId="8" fillId="8" borderId="40" xfId="0" applyFont="1" applyFill="1" applyBorder="1" applyAlignment="1">
      <alignment horizontal="center" vertical="top"/>
    </xf>
    <xf numFmtId="0" fontId="8" fillId="8" borderId="18" xfId="0" applyFont="1" applyFill="1" applyBorder="1" applyAlignment="1">
      <alignment horizontal="center" vertical="top"/>
    </xf>
    <xf numFmtId="0" fontId="3" fillId="8" borderId="19" xfId="0" applyFont="1" applyFill="1" applyBorder="1" applyAlignment="1">
      <alignment horizontal="center" vertical="top"/>
    </xf>
    <xf numFmtId="0" fontId="3" fillId="8" borderId="0" xfId="0" applyFont="1" applyFill="1" applyBorder="1" applyAlignment="1">
      <alignment horizontal="center" vertical="top"/>
    </xf>
    <xf numFmtId="0" fontId="2" fillId="8" borderId="12" xfId="0" applyFont="1" applyFill="1" applyBorder="1" applyAlignment="1">
      <alignment horizontal="center" vertical="top" wrapText="1"/>
    </xf>
    <xf numFmtId="0" fontId="7" fillId="0" borderId="0" xfId="0" applyNumberFormat="1" applyFont="1" applyFill="1" applyBorder="1" applyAlignment="1">
      <alignment horizontal="left" vertical="top"/>
    </xf>
    <xf numFmtId="0" fontId="2" fillId="8" borderId="50" xfId="0" applyFont="1" applyFill="1" applyBorder="1" applyAlignment="1">
      <alignment horizontal="center" vertical="top" textRotation="90" wrapText="1"/>
    </xf>
    <xf numFmtId="0" fontId="2" fillId="8" borderId="3" xfId="0" applyFont="1" applyFill="1" applyBorder="1" applyAlignment="1">
      <alignment horizontal="center" vertical="top" wrapText="1"/>
    </xf>
    <xf numFmtId="164" fontId="2" fillId="8" borderId="11" xfId="0" applyNumberFormat="1" applyFont="1" applyFill="1" applyBorder="1" applyAlignment="1">
      <alignment horizontal="left" vertical="top" wrapText="1"/>
    </xf>
    <xf numFmtId="3" fontId="2" fillId="8" borderId="1" xfId="0" applyNumberFormat="1" applyFont="1" applyFill="1" applyBorder="1" applyAlignment="1">
      <alignment horizontal="center" vertical="top"/>
    </xf>
    <xf numFmtId="0" fontId="8" fillId="0" borderId="54" xfId="0" applyFont="1" applyBorder="1" applyAlignment="1">
      <alignment vertical="top" wrapText="1"/>
    </xf>
    <xf numFmtId="0" fontId="2" fillId="0" borderId="72" xfId="1" applyFont="1" applyBorder="1" applyAlignment="1">
      <alignment horizontal="center" vertical="top"/>
    </xf>
    <xf numFmtId="0" fontId="2" fillId="0" borderId="72" xfId="1" applyFont="1" applyFill="1" applyBorder="1" applyAlignment="1">
      <alignment horizontal="center" vertical="top"/>
    </xf>
    <xf numFmtId="0" fontId="2" fillId="0" borderId="63" xfId="1" applyFont="1" applyFill="1" applyBorder="1" applyAlignment="1">
      <alignment horizontal="center" vertical="top"/>
    </xf>
    <xf numFmtId="164" fontId="2" fillId="8" borderId="50" xfId="0" applyNumberFormat="1" applyFont="1" applyFill="1" applyBorder="1" applyAlignment="1">
      <alignment horizontal="center" vertical="top"/>
    </xf>
    <xf numFmtId="0" fontId="8" fillId="3" borderId="79" xfId="2" applyFont="1" applyFill="1" applyBorder="1" applyAlignment="1">
      <alignment horizontal="center" vertical="top"/>
    </xf>
    <xf numFmtId="49" fontId="7" fillId="8" borderId="66" xfId="0" applyNumberFormat="1" applyFont="1" applyFill="1" applyBorder="1" applyAlignment="1">
      <alignment horizontal="center" vertical="center"/>
    </xf>
    <xf numFmtId="0" fontId="2" fillId="8" borderId="12" xfId="0" applyFont="1" applyFill="1" applyBorder="1" applyAlignment="1">
      <alignment horizontal="center" vertical="top"/>
    </xf>
    <xf numFmtId="0" fontId="2" fillId="8" borderId="13" xfId="0" applyFont="1" applyFill="1" applyBorder="1" applyAlignment="1">
      <alignment horizontal="center" vertical="top"/>
    </xf>
    <xf numFmtId="164" fontId="7" fillId="0" borderId="39" xfId="0" applyNumberFormat="1" applyFont="1" applyBorder="1" applyAlignment="1">
      <alignment horizontal="center" vertical="top"/>
    </xf>
    <xf numFmtId="49" fontId="3" fillId="8" borderId="20" xfId="0" applyNumberFormat="1" applyFont="1" applyFill="1" applyBorder="1" applyAlignment="1">
      <alignment horizontal="center" vertical="top"/>
    </xf>
    <xf numFmtId="0" fontId="2" fillId="8" borderId="100" xfId="0" applyFont="1" applyFill="1" applyBorder="1" applyAlignment="1">
      <alignment vertical="top" wrapText="1"/>
    </xf>
    <xf numFmtId="0" fontId="2" fillId="8" borderId="94" xfId="0" applyFont="1" applyFill="1" applyBorder="1" applyAlignment="1">
      <alignment horizontal="center" vertical="top"/>
    </xf>
    <xf numFmtId="49" fontId="2" fillId="8" borderId="101" xfId="0" applyNumberFormat="1" applyFont="1" applyFill="1" applyBorder="1" applyAlignment="1">
      <alignment horizontal="left" vertical="top" wrapText="1"/>
    </xf>
    <xf numFmtId="0" fontId="2" fillId="8" borderId="73" xfId="1" applyFont="1" applyFill="1" applyBorder="1" applyAlignment="1">
      <alignment horizontal="center" vertical="top"/>
    </xf>
    <xf numFmtId="0" fontId="2" fillId="8" borderId="64" xfId="1" applyFont="1" applyFill="1" applyBorder="1" applyAlignment="1">
      <alignment horizontal="center" vertical="top"/>
    </xf>
    <xf numFmtId="0" fontId="3" fillId="8" borderId="12" xfId="0" applyFont="1" applyFill="1" applyBorder="1" applyAlignment="1">
      <alignment horizontal="center" vertical="center" wrapText="1"/>
    </xf>
    <xf numFmtId="49" fontId="3" fillId="9" borderId="55" xfId="0" applyNumberFormat="1" applyFont="1" applyFill="1" applyBorder="1" applyAlignment="1">
      <alignment horizontal="center" vertical="top"/>
    </xf>
    <xf numFmtId="49" fontId="3" fillId="8" borderId="52" xfId="0" applyNumberFormat="1" applyFont="1" applyFill="1" applyBorder="1" applyAlignment="1">
      <alignment horizontal="center" vertical="top"/>
    </xf>
    <xf numFmtId="0" fontId="2" fillId="8" borderId="55" xfId="0" applyFont="1" applyFill="1" applyBorder="1" applyAlignment="1">
      <alignment horizontal="center" vertical="top"/>
    </xf>
    <xf numFmtId="164" fontId="7" fillId="8" borderId="55" xfId="0" applyNumberFormat="1" applyFont="1" applyFill="1" applyBorder="1" applyAlignment="1">
      <alignment horizontal="center" vertical="top"/>
    </xf>
    <xf numFmtId="164" fontId="7" fillId="8" borderId="34" xfId="0" applyNumberFormat="1" applyFont="1" applyFill="1" applyBorder="1" applyAlignment="1">
      <alignment horizontal="center" vertical="top"/>
    </xf>
    <xf numFmtId="164" fontId="2" fillId="8" borderId="23" xfId="0" applyNumberFormat="1" applyFont="1" applyFill="1" applyBorder="1" applyAlignment="1">
      <alignment horizontal="left" vertical="top" wrapText="1"/>
    </xf>
    <xf numFmtId="3" fontId="2" fillId="8" borderId="20" xfId="0" applyNumberFormat="1" applyFont="1" applyFill="1" applyBorder="1" applyAlignment="1">
      <alignment horizontal="center" vertical="top"/>
    </xf>
    <xf numFmtId="0" fontId="7" fillId="8" borderId="22" xfId="0" applyFont="1" applyFill="1" applyBorder="1" applyAlignment="1">
      <alignment horizontal="center" vertical="center" textRotation="90" wrapText="1"/>
    </xf>
    <xf numFmtId="0" fontId="2" fillId="8" borderId="61" xfId="0" applyFont="1" applyFill="1" applyBorder="1" applyAlignment="1">
      <alignment horizontal="center" vertical="top"/>
    </xf>
    <xf numFmtId="164" fontId="3" fillId="7" borderId="21" xfId="0" applyNumberFormat="1" applyFont="1" applyFill="1" applyBorder="1" applyAlignment="1">
      <alignment horizontal="center" vertical="top"/>
    </xf>
    <xf numFmtId="0" fontId="17" fillId="0" borderId="0" xfId="0" applyFont="1" applyFill="1" applyAlignment="1">
      <alignment vertical="top"/>
    </xf>
    <xf numFmtId="0" fontId="17" fillId="0" borderId="0" xfId="0" applyFont="1" applyFill="1" applyBorder="1" applyAlignment="1">
      <alignment vertical="top"/>
    </xf>
    <xf numFmtId="164" fontId="2" fillId="0" borderId="0" xfId="0" applyNumberFormat="1" applyFont="1" applyFill="1" applyAlignment="1">
      <alignment vertical="top"/>
    </xf>
    <xf numFmtId="164" fontId="2" fillId="8" borderId="20" xfId="0" applyNumberFormat="1" applyFont="1" applyFill="1" applyBorder="1" applyAlignment="1">
      <alignment horizontal="center" vertical="top"/>
    </xf>
    <xf numFmtId="49" fontId="3" fillId="2" borderId="25" xfId="0" applyNumberFormat="1" applyFont="1" applyFill="1" applyBorder="1" applyAlignment="1">
      <alignment horizontal="left" vertical="top"/>
    </xf>
    <xf numFmtId="0" fontId="3" fillId="0" borderId="39" xfId="0" applyFont="1" applyBorder="1" applyAlignment="1">
      <alignment horizontal="center" vertical="center"/>
    </xf>
    <xf numFmtId="0" fontId="13" fillId="0" borderId="0" xfId="0" applyFont="1" applyFill="1" applyAlignment="1">
      <alignment horizontal="center" vertical="top" wrapText="1"/>
    </xf>
    <xf numFmtId="49" fontId="3" fillId="9" borderId="23"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8" borderId="19"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0" fontId="2" fillId="8" borderId="12" xfId="0" applyFont="1" applyFill="1" applyBorder="1" applyAlignment="1">
      <alignment horizontal="left" vertical="top" wrapText="1"/>
    </xf>
    <xf numFmtId="49" fontId="6" fillId="6" borderId="39" xfId="0" applyNumberFormat="1" applyFont="1" applyFill="1" applyBorder="1" applyAlignment="1">
      <alignment horizontal="left" vertical="top" wrapText="1"/>
    </xf>
    <xf numFmtId="0" fontId="6" fillId="4" borderId="27" xfId="0" applyFont="1" applyFill="1" applyBorder="1" applyAlignment="1">
      <alignment horizontal="left" vertical="top" wrapText="1"/>
    </xf>
    <xf numFmtId="0" fontId="3" fillId="9" borderId="27" xfId="0" applyFont="1" applyFill="1" applyBorder="1" applyAlignment="1">
      <alignment horizontal="left" vertical="top" wrapText="1"/>
    </xf>
    <xf numFmtId="0" fontId="3" fillId="2" borderId="27" xfId="0" applyFont="1" applyFill="1" applyBorder="1" applyAlignment="1">
      <alignment horizontal="left" vertical="top" wrapText="1"/>
    </xf>
    <xf numFmtId="49" fontId="3" fillId="2" borderId="12" xfId="0" applyNumberFormat="1" applyFont="1" applyFill="1" applyBorder="1" applyAlignment="1">
      <alignment horizontal="center" vertical="top"/>
    </xf>
    <xf numFmtId="0" fontId="7" fillId="8" borderId="78" xfId="0" applyFont="1" applyFill="1" applyBorder="1" applyAlignment="1">
      <alignment horizontal="center" vertical="center" textRotation="90" wrapText="1"/>
    </xf>
    <xf numFmtId="0" fontId="7" fillId="8" borderId="12" xfId="0" applyFont="1" applyFill="1" applyBorder="1" applyAlignment="1">
      <alignment horizontal="center" vertical="center" textRotation="90" wrapText="1"/>
    </xf>
    <xf numFmtId="164" fontId="2" fillId="8" borderId="65" xfId="0" applyNumberFormat="1" applyFont="1" applyFill="1" applyBorder="1" applyAlignment="1">
      <alignment horizontal="center" vertical="top"/>
    </xf>
    <xf numFmtId="0" fontId="2" fillId="8" borderId="50" xfId="0" applyFont="1" applyFill="1" applyBorder="1" applyAlignment="1">
      <alignment horizontal="center" vertical="center" textRotation="90" wrapText="1"/>
    </xf>
    <xf numFmtId="49" fontId="3" fillId="8" borderId="31" xfId="0" applyNumberFormat="1" applyFont="1" applyFill="1" applyBorder="1" applyAlignment="1">
      <alignment horizontal="center" vertical="top"/>
    </xf>
    <xf numFmtId="0" fontId="2" fillId="8" borderId="78" xfId="0" applyFont="1" applyFill="1" applyBorder="1" applyAlignment="1">
      <alignment horizontal="left" vertical="top" wrapText="1"/>
    </xf>
    <xf numFmtId="0" fontId="2" fillId="8" borderId="12" xfId="0" applyFont="1" applyFill="1" applyBorder="1" applyAlignment="1">
      <alignment horizontal="center" vertical="center" textRotation="90" wrapText="1"/>
    </xf>
    <xf numFmtId="0" fontId="2" fillId="8" borderId="42" xfId="0" applyFont="1" applyFill="1" applyBorder="1" applyAlignment="1">
      <alignment horizontal="center" vertical="top"/>
    </xf>
    <xf numFmtId="49" fontId="2" fillId="8" borderId="31" xfId="0" applyNumberFormat="1" applyFont="1" applyFill="1" applyBorder="1" applyAlignment="1">
      <alignment horizontal="center" vertical="top"/>
    </xf>
    <xf numFmtId="0" fontId="2" fillId="8" borderId="41" xfId="0" applyFont="1" applyFill="1" applyBorder="1" applyAlignment="1">
      <alignment vertical="top" wrapText="1"/>
    </xf>
    <xf numFmtId="49" fontId="3" fillId="2" borderId="8" xfId="0" applyNumberFormat="1" applyFont="1" applyFill="1" applyBorder="1" applyAlignment="1">
      <alignment horizontal="center" vertical="top"/>
    </xf>
    <xf numFmtId="0" fontId="3" fillId="9" borderId="25" xfId="0" applyFont="1" applyFill="1" applyBorder="1" applyAlignment="1">
      <alignment horizontal="left" vertical="top"/>
    </xf>
    <xf numFmtId="0" fontId="3" fillId="2" borderId="25" xfId="0" applyFont="1" applyFill="1" applyBorder="1" applyAlignment="1">
      <alignment horizontal="left" vertical="top" wrapText="1"/>
    </xf>
    <xf numFmtId="49" fontId="3" fillId="2" borderId="19" xfId="0" applyNumberFormat="1" applyFont="1" applyFill="1" applyBorder="1" applyAlignment="1">
      <alignment horizontal="center" vertical="top"/>
    </xf>
    <xf numFmtId="0" fontId="2" fillId="8" borderId="6" xfId="0" applyFont="1" applyFill="1" applyBorder="1" applyAlignment="1">
      <alignment vertical="top" wrapText="1"/>
    </xf>
    <xf numFmtId="0" fontId="2" fillId="0" borderId="0" xfId="0" applyFont="1" applyAlignment="1">
      <alignment horizontal="center" vertical="top"/>
    </xf>
    <xf numFmtId="49" fontId="3" fillId="0" borderId="0" xfId="0" applyNumberFormat="1" applyFont="1" applyFill="1" applyBorder="1" applyAlignment="1">
      <alignment horizontal="center" vertical="top" wrapText="1"/>
    </xf>
    <xf numFmtId="164" fontId="2" fillId="0" borderId="38" xfId="0" applyNumberFormat="1" applyFont="1" applyBorder="1" applyAlignment="1">
      <alignment horizontal="center" vertical="top" wrapText="1"/>
    </xf>
    <xf numFmtId="164" fontId="3" fillId="4" borderId="36" xfId="0" applyNumberFormat="1" applyFont="1" applyFill="1" applyBorder="1" applyAlignment="1">
      <alignment horizontal="center" vertical="top" wrapText="1"/>
    </xf>
    <xf numFmtId="164" fontId="3" fillId="7" borderId="38" xfId="0" applyNumberFormat="1" applyFont="1" applyFill="1" applyBorder="1" applyAlignment="1">
      <alignment horizontal="center" vertical="top" wrapText="1"/>
    </xf>
    <xf numFmtId="164" fontId="2" fillId="7" borderId="38" xfId="0" applyNumberFormat="1" applyFont="1" applyFill="1" applyBorder="1" applyAlignment="1">
      <alignment horizontal="center" vertical="top" wrapText="1"/>
    </xf>
    <xf numFmtId="164" fontId="3" fillId="4" borderId="38" xfId="0" applyNumberFormat="1" applyFont="1" applyFill="1" applyBorder="1" applyAlignment="1">
      <alignment horizontal="center" vertical="top" wrapText="1"/>
    </xf>
    <xf numFmtId="0" fontId="2" fillId="2" borderId="43" xfId="0" applyFont="1" applyFill="1" applyBorder="1" applyAlignment="1">
      <alignment horizontal="center" vertical="top" wrapText="1"/>
    </xf>
    <xf numFmtId="0" fontId="2" fillId="9" borderId="24" xfId="0" applyFont="1" applyFill="1" applyBorder="1" applyAlignment="1">
      <alignment horizontal="center" vertical="top"/>
    </xf>
    <xf numFmtId="0" fontId="2" fillId="9" borderId="25" xfId="0" applyFont="1" applyFill="1" applyBorder="1" applyAlignment="1">
      <alignment horizontal="center" vertical="top"/>
    </xf>
    <xf numFmtId="0" fontId="2" fillId="4" borderId="24" xfId="0" applyFont="1" applyFill="1" applyBorder="1" applyAlignment="1">
      <alignment horizontal="center" vertical="top"/>
    </xf>
    <xf numFmtId="0" fontId="2" fillId="4" borderId="25" xfId="0" applyFont="1" applyFill="1" applyBorder="1" applyAlignment="1">
      <alignment horizontal="center" vertical="top"/>
    </xf>
    <xf numFmtId="49" fontId="3" fillId="8" borderId="13" xfId="0" applyNumberFormat="1" applyFont="1" applyFill="1" applyBorder="1" applyAlignment="1">
      <alignment horizontal="center" vertical="top"/>
    </xf>
    <xf numFmtId="0" fontId="7" fillId="0" borderId="0" xfId="0" applyNumberFormat="1" applyFont="1" applyFill="1" applyBorder="1" applyAlignment="1">
      <alignment horizontal="left" vertical="top" wrapText="1"/>
    </xf>
    <xf numFmtId="0" fontId="2" fillId="2" borderId="24" xfId="0" applyFont="1" applyFill="1" applyBorder="1" applyAlignment="1">
      <alignment horizontal="center" vertical="top" wrapText="1"/>
    </xf>
    <xf numFmtId="0" fontId="2" fillId="2" borderId="25" xfId="0" applyFont="1" applyFill="1" applyBorder="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13" fillId="0" borderId="0" xfId="0" applyFont="1" applyAlignment="1">
      <alignment horizontal="center" vertical="top"/>
    </xf>
    <xf numFmtId="0" fontId="2" fillId="8" borderId="3" xfId="0" applyFont="1" applyFill="1" applyBorder="1" applyAlignment="1">
      <alignment horizontal="center" vertical="top"/>
    </xf>
    <xf numFmtId="0" fontId="2" fillId="8" borderId="16" xfId="0" applyFont="1" applyFill="1" applyBorder="1" applyAlignment="1">
      <alignment horizontal="center" vertical="top"/>
    </xf>
    <xf numFmtId="164" fontId="2" fillId="8" borderId="12" xfId="0" applyNumberFormat="1" applyFont="1" applyFill="1" applyBorder="1" applyAlignment="1">
      <alignment horizontal="center" vertical="top"/>
    </xf>
    <xf numFmtId="164" fontId="2" fillId="8" borderId="22" xfId="0" applyNumberFormat="1" applyFont="1" applyFill="1" applyBorder="1" applyAlignment="1">
      <alignment horizontal="center" vertical="top"/>
    </xf>
    <xf numFmtId="0" fontId="2" fillId="0" borderId="47" xfId="0" applyFont="1" applyFill="1" applyBorder="1" applyAlignment="1">
      <alignment horizontal="center" vertical="top"/>
    </xf>
    <xf numFmtId="49" fontId="7" fillId="8" borderId="79" xfId="0" applyNumberFormat="1" applyFont="1" applyFill="1" applyBorder="1" applyAlignment="1">
      <alignment horizontal="center" vertical="center"/>
    </xf>
    <xf numFmtId="49" fontId="7" fillId="8" borderId="72" xfId="0" applyNumberFormat="1" applyFont="1" applyFill="1" applyBorder="1" applyAlignment="1">
      <alignment horizontal="center" vertical="center"/>
    </xf>
    <xf numFmtId="49" fontId="2" fillId="8" borderId="21" xfId="0" applyNumberFormat="1" applyFont="1" applyFill="1" applyBorder="1" applyAlignment="1">
      <alignment horizontal="center" vertical="center"/>
    </xf>
    <xf numFmtId="0" fontId="2" fillId="0" borderId="69" xfId="0" applyFont="1" applyBorder="1" applyAlignment="1">
      <alignment horizontal="center" vertical="center" textRotation="90" wrapText="1"/>
    </xf>
    <xf numFmtId="0" fontId="20" fillId="0" borderId="0" xfId="0" applyFont="1" applyAlignment="1">
      <alignment horizontal="left" vertical="top" wrapText="1"/>
    </xf>
    <xf numFmtId="0" fontId="0" fillId="0" borderId="0" xfId="0" applyAlignment="1">
      <alignment horizontal="left" vertical="top"/>
    </xf>
    <xf numFmtId="0" fontId="3" fillId="0" borderId="0" xfId="0" applyFont="1" applyBorder="1" applyAlignment="1">
      <alignment horizontal="right" vertical="top"/>
    </xf>
    <xf numFmtId="0" fontId="2" fillId="0" borderId="0" xfId="0" applyFont="1" applyFill="1" applyBorder="1" applyAlignment="1">
      <alignment vertical="top"/>
    </xf>
    <xf numFmtId="164" fontId="3" fillId="2" borderId="26" xfId="0" applyNumberFormat="1" applyFont="1" applyFill="1" applyBorder="1" applyAlignment="1">
      <alignment horizontal="center" vertical="top"/>
    </xf>
    <xf numFmtId="164" fontId="3" fillId="2" borderId="2" xfId="0" applyNumberFormat="1" applyFont="1" applyFill="1" applyBorder="1" applyAlignment="1">
      <alignment horizontal="center" vertical="top"/>
    </xf>
    <xf numFmtId="164" fontId="3" fillId="2" borderId="25" xfId="0" applyNumberFormat="1" applyFont="1" applyFill="1" applyBorder="1" applyAlignment="1">
      <alignment horizontal="center" vertical="top"/>
    </xf>
    <xf numFmtId="3" fontId="2" fillId="8" borderId="28" xfId="0" applyNumberFormat="1" applyFont="1" applyFill="1" applyBorder="1" applyAlignment="1">
      <alignment horizontal="center" vertical="top"/>
    </xf>
    <xf numFmtId="3" fontId="2" fillId="8" borderId="48" xfId="0" applyNumberFormat="1" applyFont="1" applyFill="1" applyBorder="1" applyAlignment="1">
      <alignment horizontal="center" vertical="top"/>
    </xf>
    <xf numFmtId="0" fontId="2" fillId="8" borderId="48" xfId="0" applyFont="1" applyFill="1" applyBorder="1" applyAlignment="1">
      <alignment horizontal="center" vertical="top"/>
    </xf>
    <xf numFmtId="0" fontId="2" fillId="8" borderId="44" xfId="0" applyFont="1" applyFill="1" applyBorder="1" applyAlignment="1">
      <alignment horizontal="center" vertical="top"/>
    </xf>
    <xf numFmtId="0" fontId="2" fillId="8" borderId="65" xfId="0" applyFont="1" applyFill="1" applyBorder="1" applyAlignment="1">
      <alignment horizontal="center" vertical="top"/>
    </xf>
    <xf numFmtId="0" fontId="2" fillId="0" borderId="83" xfId="0" applyFont="1" applyFill="1" applyBorder="1" applyAlignment="1">
      <alignment horizontal="center" vertical="top"/>
    </xf>
    <xf numFmtId="0" fontId="2" fillId="8" borderId="65" xfId="0" applyFont="1" applyFill="1" applyBorder="1" applyAlignment="1">
      <alignment horizontal="center" vertical="top" wrapText="1"/>
    </xf>
    <xf numFmtId="3" fontId="18" fillId="0" borderId="20" xfId="0" applyNumberFormat="1" applyFont="1" applyBorder="1" applyAlignment="1">
      <alignment vertical="top"/>
    </xf>
    <xf numFmtId="3" fontId="19" fillId="8" borderId="13" xfId="0" applyNumberFormat="1" applyFont="1" applyFill="1" applyBorder="1" applyAlignment="1">
      <alignment horizontal="center" vertical="top"/>
    </xf>
    <xf numFmtId="3" fontId="18" fillId="0" borderId="18" xfId="0" applyNumberFormat="1" applyFont="1" applyBorder="1" applyAlignment="1">
      <alignment vertical="top"/>
    </xf>
    <xf numFmtId="49" fontId="2" fillId="8" borderId="18" xfId="0" applyNumberFormat="1" applyFont="1" applyFill="1" applyBorder="1" applyAlignment="1">
      <alignment horizontal="center" vertical="center"/>
    </xf>
    <xf numFmtId="0" fontId="14" fillId="0" borderId="0" xfId="0" applyFont="1" applyFill="1" applyAlignment="1">
      <alignment horizontal="left" vertical="top"/>
    </xf>
    <xf numFmtId="0" fontId="13" fillId="0" borderId="0" xfId="0" applyFont="1" applyFill="1" applyAlignment="1">
      <alignment horizontal="left" vertical="top"/>
    </xf>
    <xf numFmtId="0" fontId="0" fillId="0" borderId="0" xfId="0" applyAlignment="1">
      <alignment horizontal="center" vertical="top" wrapText="1"/>
    </xf>
    <xf numFmtId="0" fontId="8" fillId="8" borderId="13" xfId="1" applyFont="1" applyFill="1" applyBorder="1" applyAlignment="1">
      <alignment horizontal="center" vertical="top"/>
    </xf>
    <xf numFmtId="164" fontId="7" fillId="0" borderId="36" xfId="0" applyNumberFormat="1" applyFont="1" applyBorder="1" applyAlignment="1">
      <alignment horizontal="center" vertical="top"/>
    </xf>
    <xf numFmtId="164" fontId="7" fillId="8" borderId="49" xfId="0" applyNumberFormat="1" applyFont="1" applyFill="1" applyBorder="1" applyAlignment="1">
      <alignment horizontal="center" vertical="top"/>
    </xf>
    <xf numFmtId="164" fontId="7" fillId="0" borderId="10" xfId="0" applyNumberFormat="1" applyFont="1" applyBorder="1" applyAlignment="1">
      <alignment horizontal="center" vertical="top"/>
    </xf>
    <xf numFmtId="164" fontId="7" fillId="8" borderId="19" xfId="0" applyNumberFormat="1" applyFont="1" applyFill="1" applyBorder="1" applyAlignment="1">
      <alignment horizontal="center" vertical="top"/>
    </xf>
    <xf numFmtId="164" fontId="7" fillId="8" borderId="12" xfId="0" applyNumberFormat="1" applyFont="1" applyFill="1" applyBorder="1" applyAlignment="1">
      <alignment horizontal="center" vertical="top"/>
    </xf>
    <xf numFmtId="164" fontId="7" fillId="8" borderId="22" xfId="0" applyNumberFormat="1" applyFont="1" applyFill="1" applyBorder="1" applyAlignment="1">
      <alignment horizontal="center" vertical="top"/>
    </xf>
    <xf numFmtId="164" fontId="7" fillId="8" borderId="67" xfId="0" applyNumberFormat="1" applyFont="1" applyFill="1" applyBorder="1" applyAlignment="1">
      <alignment horizontal="center" vertical="top"/>
    </xf>
    <xf numFmtId="164" fontId="7" fillId="8" borderId="65" xfId="0" applyNumberFormat="1" applyFont="1" applyFill="1" applyBorder="1" applyAlignment="1">
      <alignment horizontal="center" vertical="top"/>
    </xf>
    <xf numFmtId="164" fontId="7" fillId="8" borderId="48" xfId="0" applyNumberFormat="1" applyFont="1" applyFill="1" applyBorder="1" applyAlignment="1">
      <alignment horizontal="center" vertical="top"/>
    </xf>
    <xf numFmtId="164" fontId="2" fillId="0" borderId="65" xfId="0" applyNumberFormat="1" applyFont="1" applyBorder="1" applyAlignment="1">
      <alignment horizontal="center" vertical="top"/>
    </xf>
    <xf numFmtId="164" fontId="2" fillId="0" borderId="42" xfId="0" applyNumberFormat="1" applyFont="1" applyBorder="1" applyAlignment="1">
      <alignment horizontal="center" vertical="top"/>
    </xf>
    <xf numFmtId="164" fontId="2" fillId="0" borderId="12" xfId="0" applyNumberFormat="1" applyFont="1" applyBorder="1" applyAlignment="1">
      <alignment horizontal="center" vertical="top"/>
    </xf>
    <xf numFmtId="164" fontId="7" fillId="0" borderId="37" xfId="0" applyNumberFormat="1" applyFont="1" applyBorder="1" applyAlignment="1">
      <alignment horizontal="center" vertical="top"/>
    </xf>
    <xf numFmtId="0" fontId="8" fillId="0" borderId="71" xfId="0" applyFont="1" applyFill="1" applyBorder="1" applyAlignment="1">
      <alignment horizontal="center" vertical="top"/>
    </xf>
    <xf numFmtId="1" fontId="2" fillId="3" borderId="65" xfId="2" applyNumberFormat="1" applyFont="1" applyFill="1" applyBorder="1" applyAlignment="1">
      <alignment horizontal="center" vertical="top" wrapText="1"/>
    </xf>
    <xf numFmtId="1" fontId="2" fillId="3" borderId="13" xfId="2" applyNumberFormat="1" applyFont="1" applyFill="1" applyBorder="1" applyAlignment="1">
      <alignment horizontal="center" vertical="top" wrapText="1"/>
    </xf>
    <xf numFmtId="3" fontId="2" fillId="3" borderId="13" xfId="2" applyNumberFormat="1" applyFont="1" applyFill="1" applyBorder="1" applyAlignment="1">
      <alignment horizontal="center" vertical="top" wrapText="1"/>
    </xf>
    <xf numFmtId="3" fontId="2" fillId="8" borderId="77" xfId="0" applyNumberFormat="1" applyFont="1" applyFill="1" applyBorder="1" applyAlignment="1">
      <alignment horizontal="center" vertical="top" wrapText="1"/>
    </xf>
    <xf numFmtId="3" fontId="2" fillId="8" borderId="13" xfId="0" applyNumberFormat="1" applyFont="1" applyFill="1" applyBorder="1" applyAlignment="1">
      <alignment horizontal="center" vertical="top" wrapText="1"/>
    </xf>
    <xf numFmtId="3" fontId="2" fillId="8" borderId="48" xfId="0" applyNumberFormat="1" applyFont="1" applyFill="1" applyBorder="1" applyAlignment="1">
      <alignment horizontal="center" vertical="top" wrapText="1"/>
    </xf>
    <xf numFmtId="0" fontId="2" fillId="0" borderId="61" xfId="0" applyFont="1" applyFill="1" applyBorder="1" applyAlignment="1">
      <alignment horizontal="center" vertical="top"/>
    </xf>
    <xf numFmtId="164" fontId="8" fillId="8" borderId="49" xfId="0" applyNumberFormat="1" applyFont="1" applyFill="1" applyBorder="1" applyAlignment="1">
      <alignment horizontal="center" vertical="top"/>
    </xf>
    <xf numFmtId="164" fontId="8" fillId="8" borderId="0" xfId="0" applyNumberFormat="1" applyFont="1" applyFill="1" applyBorder="1" applyAlignment="1">
      <alignment horizontal="center" vertical="top"/>
    </xf>
    <xf numFmtId="164" fontId="3" fillId="7" borderId="0" xfId="0" applyNumberFormat="1" applyFont="1" applyFill="1" applyBorder="1" applyAlignment="1">
      <alignment horizontal="center" vertical="top"/>
    </xf>
    <xf numFmtId="0" fontId="18" fillId="0" borderId="2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6" xfId="0" applyFont="1" applyBorder="1" applyAlignment="1">
      <alignment horizontal="center" vertical="center" wrapText="1"/>
    </xf>
    <xf numFmtId="164" fontId="3" fillId="4" borderId="36" xfId="0" applyNumberFormat="1" applyFont="1" applyFill="1" applyBorder="1" applyAlignment="1">
      <alignment horizontal="center" vertical="top"/>
    </xf>
    <xf numFmtId="164" fontId="2" fillId="0" borderId="46" xfId="0" applyNumberFormat="1" applyFont="1" applyBorder="1" applyAlignment="1">
      <alignment horizontal="center" vertical="top"/>
    </xf>
    <xf numFmtId="164" fontId="3" fillId="5" borderId="43" xfId="0" applyNumberFormat="1" applyFont="1" applyFill="1" applyBorder="1" applyAlignment="1">
      <alignment horizontal="center" vertical="top"/>
    </xf>
    <xf numFmtId="164" fontId="3" fillId="4" borderId="10" xfId="0" applyNumberFormat="1" applyFont="1" applyFill="1" applyBorder="1" applyAlignment="1">
      <alignment horizontal="center" vertical="top" wrapText="1"/>
    </xf>
    <xf numFmtId="164" fontId="3" fillId="7" borderId="1"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164" fontId="2" fillId="7" borderId="1" xfId="0" applyNumberFormat="1" applyFont="1" applyFill="1" applyBorder="1" applyAlignment="1">
      <alignment horizontal="center" vertical="top" wrapText="1"/>
    </xf>
    <xf numFmtId="164" fontId="3" fillId="4" borderId="1" xfId="0" applyNumberFormat="1" applyFont="1" applyFill="1" applyBorder="1" applyAlignment="1">
      <alignment horizontal="center" vertical="top" wrapText="1"/>
    </xf>
    <xf numFmtId="164" fontId="3" fillId="5" borderId="68"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xf>
    <xf numFmtId="164" fontId="2" fillId="0" borderId="22" xfId="0" applyNumberFormat="1" applyFont="1" applyBorder="1" applyAlignment="1">
      <alignment horizontal="center" vertical="top"/>
    </xf>
    <xf numFmtId="164" fontId="3" fillId="5" borderId="8" xfId="0" applyNumberFormat="1" applyFont="1" applyFill="1" applyBorder="1" applyAlignment="1">
      <alignment horizontal="center" vertical="top"/>
    </xf>
    <xf numFmtId="49" fontId="3" fillId="0" borderId="0" xfId="0" applyNumberFormat="1" applyFont="1" applyFill="1" applyBorder="1" applyAlignment="1">
      <alignment horizontal="center" vertical="top" wrapText="1"/>
    </xf>
    <xf numFmtId="164" fontId="2" fillId="8" borderId="12" xfId="0" applyNumberFormat="1" applyFont="1" applyFill="1" applyBorder="1" applyAlignment="1">
      <alignment horizontal="center" vertical="top"/>
    </xf>
    <xf numFmtId="164" fontId="2" fillId="8" borderId="42" xfId="0" applyNumberFormat="1" applyFont="1" applyFill="1" applyBorder="1" applyAlignment="1">
      <alignment horizontal="center" vertical="top"/>
    </xf>
    <xf numFmtId="164" fontId="2" fillId="0" borderId="27" xfId="0" applyNumberFormat="1" applyFont="1" applyBorder="1" applyAlignment="1">
      <alignment horizontal="center" vertical="top" wrapText="1"/>
    </xf>
    <xf numFmtId="0" fontId="2" fillId="8" borderId="16" xfId="0" applyFont="1" applyFill="1" applyBorder="1" applyAlignment="1">
      <alignment horizontal="center" vertical="top"/>
    </xf>
    <xf numFmtId="164" fontId="2" fillId="8" borderId="22" xfId="0" applyNumberFormat="1" applyFont="1" applyFill="1" applyBorder="1" applyAlignment="1">
      <alignment horizontal="center" vertical="top"/>
    </xf>
    <xf numFmtId="0" fontId="2" fillId="10" borderId="58" xfId="0" applyFont="1" applyFill="1" applyBorder="1" applyAlignment="1">
      <alignment vertical="top" wrapText="1"/>
    </xf>
    <xf numFmtId="0" fontId="2" fillId="10" borderId="76" xfId="0" applyFont="1" applyFill="1" applyBorder="1" applyAlignment="1">
      <alignment horizontal="center" vertical="top" wrapText="1"/>
    </xf>
    <xf numFmtId="164" fontId="2" fillId="8" borderId="81" xfId="0" applyNumberFormat="1" applyFont="1" applyFill="1" applyBorder="1" applyAlignment="1">
      <alignment horizontal="center" vertical="top"/>
    </xf>
    <xf numFmtId="164" fontId="3" fillId="7" borderId="7" xfId="0" applyNumberFormat="1" applyFont="1" applyFill="1" applyBorder="1" applyAlignment="1">
      <alignment horizontal="center" vertical="top"/>
    </xf>
    <xf numFmtId="164" fontId="2" fillId="8" borderId="23" xfId="0" applyNumberFormat="1" applyFont="1" applyFill="1" applyBorder="1" applyAlignment="1">
      <alignment horizontal="center" vertical="top"/>
    </xf>
    <xf numFmtId="164" fontId="3" fillId="7" borderId="18" xfId="0" applyNumberFormat="1" applyFont="1" applyFill="1" applyBorder="1" applyAlignment="1">
      <alignment horizontal="center" vertical="top"/>
    </xf>
    <xf numFmtId="164" fontId="3" fillId="2" borderId="89" xfId="0" applyNumberFormat="1" applyFont="1" applyFill="1" applyBorder="1" applyAlignment="1">
      <alignment horizontal="center" vertical="top"/>
    </xf>
    <xf numFmtId="0" fontId="2" fillId="0" borderId="3" xfId="0" applyFont="1" applyBorder="1" applyAlignment="1">
      <alignment horizontal="center" vertical="top"/>
    </xf>
    <xf numFmtId="164" fontId="7" fillId="3" borderId="0" xfId="0" applyNumberFormat="1" applyFont="1" applyFill="1" applyBorder="1" applyAlignment="1">
      <alignment horizontal="center" vertical="top" wrapText="1"/>
    </xf>
    <xf numFmtId="164" fontId="7" fillId="3" borderId="12" xfId="0" applyNumberFormat="1" applyFont="1" applyFill="1" applyBorder="1" applyAlignment="1">
      <alignment horizontal="center" vertical="top" wrapText="1"/>
    </xf>
    <xf numFmtId="164" fontId="7" fillId="3" borderId="42" xfId="0" applyNumberFormat="1" applyFont="1" applyFill="1" applyBorder="1" applyAlignment="1">
      <alignment horizontal="center" vertical="top" wrapText="1"/>
    </xf>
    <xf numFmtId="164" fontId="7" fillId="3" borderId="13" xfId="0" applyNumberFormat="1" applyFont="1" applyFill="1" applyBorder="1" applyAlignment="1">
      <alignment horizontal="center" vertical="top" wrapText="1"/>
    </xf>
    <xf numFmtId="164" fontId="7" fillId="0" borderId="74" xfId="0" applyNumberFormat="1" applyFont="1" applyBorder="1" applyAlignment="1">
      <alignment horizontal="center" vertical="top"/>
    </xf>
    <xf numFmtId="164" fontId="7" fillId="0" borderId="102" xfId="0" applyNumberFormat="1" applyFont="1" applyBorder="1" applyAlignment="1">
      <alignment horizontal="center" vertical="top"/>
    </xf>
    <xf numFmtId="164" fontId="7" fillId="8" borderId="35" xfId="0" applyNumberFormat="1" applyFont="1" applyFill="1" applyBorder="1" applyAlignment="1">
      <alignment horizontal="center" vertical="top"/>
    </xf>
    <xf numFmtId="164" fontId="7" fillId="8" borderId="31" xfId="0" applyNumberFormat="1" applyFont="1" applyFill="1" applyBorder="1" applyAlignment="1">
      <alignment horizontal="center" vertical="top"/>
    </xf>
    <xf numFmtId="164" fontId="7" fillId="8" borderId="61" xfId="0" applyNumberFormat="1" applyFont="1" applyFill="1" applyBorder="1" applyAlignment="1">
      <alignment horizontal="center" vertical="top"/>
    </xf>
    <xf numFmtId="164" fontId="2" fillId="0" borderId="0" xfId="0" applyNumberFormat="1" applyFont="1" applyBorder="1" applyAlignment="1">
      <alignment horizontal="center" vertical="top"/>
    </xf>
    <xf numFmtId="164" fontId="3" fillId="2" borderId="45" xfId="0" applyNumberFormat="1" applyFont="1" applyFill="1" applyBorder="1" applyAlignment="1">
      <alignment horizontal="center" vertical="top"/>
    </xf>
    <xf numFmtId="164" fontId="7" fillId="8" borderId="20" xfId="0" applyNumberFormat="1" applyFont="1" applyFill="1" applyBorder="1" applyAlignment="1">
      <alignment horizontal="center" vertical="top"/>
    </xf>
    <xf numFmtId="164" fontId="7" fillId="8" borderId="13" xfId="0" applyNumberFormat="1" applyFont="1" applyFill="1" applyBorder="1" applyAlignment="1">
      <alignment horizontal="center" vertical="top"/>
    </xf>
    <xf numFmtId="164" fontId="7" fillId="8" borderId="56" xfId="0" applyNumberFormat="1" applyFont="1" applyFill="1" applyBorder="1" applyAlignment="1">
      <alignment horizontal="center" vertical="top"/>
    </xf>
    <xf numFmtId="164" fontId="2" fillId="8" borderId="20" xfId="0" applyNumberFormat="1" applyFont="1" applyFill="1" applyBorder="1" applyAlignment="1">
      <alignment horizontal="right" vertical="top"/>
    </xf>
    <xf numFmtId="164" fontId="2" fillId="8" borderId="13" xfId="0" applyNumberFormat="1" applyFont="1" applyFill="1" applyBorder="1" applyAlignment="1">
      <alignment horizontal="center"/>
    </xf>
    <xf numFmtId="164" fontId="2" fillId="8" borderId="56" xfId="0" applyNumberFormat="1" applyFont="1" applyFill="1" applyBorder="1" applyAlignment="1">
      <alignment horizontal="center"/>
    </xf>
    <xf numFmtId="164" fontId="3" fillId="7" borderId="13" xfId="0" applyNumberFormat="1" applyFont="1" applyFill="1" applyBorder="1" applyAlignment="1">
      <alignment horizontal="center" vertical="top"/>
    </xf>
    <xf numFmtId="164" fontId="2" fillId="8" borderId="23" xfId="0" applyNumberFormat="1" applyFont="1" applyFill="1" applyBorder="1" applyAlignment="1">
      <alignment horizontal="right" vertical="top"/>
    </xf>
    <xf numFmtId="164" fontId="3" fillId="7" borderId="103" xfId="0" applyNumberFormat="1" applyFont="1" applyFill="1" applyBorder="1" applyAlignment="1">
      <alignment horizontal="center" vertical="top"/>
    </xf>
    <xf numFmtId="164" fontId="8" fillId="8" borderId="23" xfId="0" applyNumberFormat="1" applyFont="1" applyFill="1" applyBorder="1" applyAlignment="1">
      <alignment horizontal="center" vertical="top"/>
    </xf>
    <xf numFmtId="164" fontId="8" fillId="8" borderId="6" xfId="0" applyNumberFormat="1" applyFont="1" applyFill="1" applyBorder="1" applyAlignment="1">
      <alignment horizontal="center" vertical="top"/>
    </xf>
    <xf numFmtId="0" fontId="2" fillId="0" borderId="81" xfId="0" applyFont="1" applyFill="1" applyBorder="1" applyAlignment="1">
      <alignment horizontal="center" vertical="top"/>
    </xf>
    <xf numFmtId="164" fontId="3" fillId="7" borderId="6" xfId="0" applyNumberFormat="1" applyFont="1" applyFill="1" applyBorder="1" applyAlignment="1">
      <alignment horizontal="center" vertical="top"/>
    </xf>
    <xf numFmtId="164" fontId="3" fillId="4" borderId="74" xfId="0" applyNumberFormat="1" applyFont="1" applyFill="1" applyBorder="1" applyAlignment="1">
      <alignment horizontal="center" vertical="top"/>
    </xf>
    <xf numFmtId="164" fontId="3" fillId="7" borderId="29" xfId="0" applyNumberFormat="1" applyFont="1" applyFill="1" applyBorder="1" applyAlignment="1">
      <alignment horizontal="center" vertical="top" wrapText="1"/>
    </xf>
    <xf numFmtId="164" fontId="2" fillId="0" borderId="61" xfId="0" applyNumberFormat="1" applyFont="1" applyBorder="1" applyAlignment="1">
      <alignment horizontal="center" vertical="top"/>
    </xf>
    <xf numFmtId="164" fontId="2" fillId="0" borderId="47" xfId="0" applyNumberFormat="1" applyFont="1" applyBorder="1" applyAlignment="1">
      <alignment horizontal="center" vertical="top"/>
    </xf>
    <xf numFmtId="164" fontId="2" fillId="7" borderId="29" xfId="0" applyNumberFormat="1" applyFont="1" applyFill="1" applyBorder="1" applyAlignment="1">
      <alignment horizontal="center" vertical="top" wrapText="1"/>
    </xf>
    <xf numFmtId="164" fontId="3" fillId="4" borderId="29" xfId="0" applyNumberFormat="1" applyFont="1" applyFill="1" applyBorder="1" applyAlignment="1">
      <alignment horizontal="center" vertical="top" wrapText="1"/>
    </xf>
    <xf numFmtId="164" fontId="2" fillId="0" borderId="47" xfId="0" applyNumberFormat="1" applyFont="1" applyBorder="1" applyAlignment="1">
      <alignment horizontal="center" vertical="top" wrapText="1"/>
    </xf>
    <xf numFmtId="164" fontId="3" fillId="5" borderId="40" xfId="0" applyNumberFormat="1" applyFont="1" applyFill="1" applyBorder="1" applyAlignment="1">
      <alignment horizontal="center" vertical="top"/>
    </xf>
    <xf numFmtId="164" fontId="3" fillId="4" borderId="9" xfId="0" applyNumberFormat="1" applyFont="1" applyFill="1" applyBorder="1" applyAlignment="1">
      <alignment horizontal="center" vertical="top"/>
    </xf>
    <xf numFmtId="164" fontId="3" fillId="7" borderId="11" xfId="0" applyNumberFormat="1" applyFont="1" applyFill="1" applyBorder="1" applyAlignment="1">
      <alignment horizontal="center" vertical="top" wrapText="1"/>
    </xf>
    <xf numFmtId="164" fontId="2" fillId="0" borderId="81" xfId="0" applyNumberFormat="1" applyFont="1" applyBorder="1" applyAlignment="1">
      <alignment horizontal="center" vertical="top"/>
    </xf>
    <xf numFmtId="164" fontId="2" fillId="7" borderId="11" xfId="0" applyNumberFormat="1" applyFont="1" applyFill="1" applyBorder="1" applyAlignment="1">
      <alignment horizontal="center" vertical="top" wrapText="1"/>
    </xf>
    <xf numFmtId="164" fontId="3" fillId="4" borderId="11" xfId="0" applyNumberFormat="1" applyFont="1" applyFill="1" applyBorder="1" applyAlignment="1">
      <alignment horizontal="center" vertical="top" wrapText="1"/>
    </xf>
    <xf numFmtId="164" fontId="2" fillId="0" borderId="11" xfId="0" applyNumberFormat="1" applyFont="1" applyBorder="1" applyAlignment="1">
      <alignment horizontal="center" vertical="top" wrapText="1"/>
    </xf>
    <xf numFmtId="164" fontId="3" fillId="5" borderId="7" xfId="0" applyNumberFormat="1" applyFont="1" applyFill="1" applyBorder="1" applyAlignment="1">
      <alignment horizontal="center" vertical="top"/>
    </xf>
    <xf numFmtId="164" fontId="2" fillId="0" borderId="29" xfId="0" applyNumberFormat="1" applyFont="1" applyBorder="1" applyAlignment="1">
      <alignment horizontal="center" vertical="top" wrapText="1"/>
    </xf>
    <xf numFmtId="164" fontId="3" fillId="4" borderId="102" xfId="0" applyNumberFormat="1" applyFont="1" applyFill="1" applyBorder="1" applyAlignment="1">
      <alignment horizontal="center" vertical="top"/>
    </xf>
    <xf numFmtId="164" fontId="3" fillId="7" borderId="99" xfId="0" applyNumberFormat="1" applyFont="1" applyFill="1" applyBorder="1" applyAlignment="1">
      <alignment horizontal="center" vertical="top" wrapText="1"/>
    </xf>
    <xf numFmtId="164" fontId="2" fillId="0" borderId="56" xfId="0" applyNumberFormat="1" applyFont="1" applyBorder="1" applyAlignment="1">
      <alignment horizontal="center" vertical="top"/>
    </xf>
    <xf numFmtId="164" fontId="2" fillId="7" borderId="99" xfId="0" applyNumberFormat="1" applyFont="1" applyFill="1" applyBorder="1" applyAlignment="1">
      <alignment horizontal="center" vertical="top" wrapText="1"/>
    </xf>
    <xf numFmtId="164" fontId="3" fillId="4" borderId="99" xfId="0" applyNumberFormat="1" applyFont="1" applyFill="1" applyBorder="1" applyAlignment="1">
      <alignment horizontal="center" vertical="top" wrapText="1"/>
    </xf>
    <xf numFmtId="164" fontId="2" fillId="0" borderId="99" xfId="0" applyNumberFormat="1" applyFont="1" applyBorder="1" applyAlignment="1">
      <alignment horizontal="center" vertical="top" wrapText="1"/>
    </xf>
    <xf numFmtId="164" fontId="2" fillId="0" borderId="56" xfId="0" applyNumberFormat="1" applyFont="1" applyBorder="1" applyAlignment="1">
      <alignment horizontal="center" vertical="top" wrapText="1"/>
    </xf>
    <xf numFmtId="164" fontId="3" fillId="5" borderId="18" xfId="0" applyNumberFormat="1" applyFont="1" applyFill="1" applyBorder="1" applyAlignment="1">
      <alignment horizontal="center" vertical="top"/>
    </xf>
    <xf numFmtId="0" fontId="3" fillId="8" borderId="12" xfId="0" applyFont="1" applyFill="1" applyBorder="1" applyAlignment="1">
      <alignment horizontal="center" vertical="center" textRotation="90" wrapText="1"/>
    </xf>
    <xf numFmtId="0" fontId="3" fillId="8" borderId="78"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2" fillId="8" borderId="81" xfId="0" applyFont="1" applyFill="1" applyBorder="1" applyAlignment="1">
      <alignment vertical="top" wrapText="1"/>
    </xf>
    <xf numFmtId="3" fontId="2" fillId="8" borderId="71" xfId="0" applyNumberFormat="1" applyFont="1" applyFill="1" applyBorder="1" applyAlignment="1">
      <alignment horizontal="center" vertical="top"/>
    </xf>
    <xf numFmtId="164" fontId="3" fillId="4" borderId="89" xfId="0" applyNumberFormat="1" applyFont="1" applyFill="1" applyBorder="1" applyAlignment="1">
      <alignment horizontal="center" vertical="top"/>
    </xf>
    <xf numFmtId="164" fontId="2" fillId="8" borderId="22" xfId="0" applyNumberFormat="1" applyFont="1" applyFill="1" applyBorder="1" applyAlignment="1">
      <alignment horizontal="center" vertical="top"/>
    </xf>
    <xf numFmtId="0" fontId="2" fillId="8" borderId="101" xfId="0" applyFont="1" applyFill="1" applyBorder="1" applyAlignment="1">
      <alignment horizontal="center" vertical="top"/>
    </xf>
    <xf numFmtId="164" fontId="2" fillId="8" borderId="101" xfId="0" applyNumberFormat="1" applyFont="1" applyFill="1" applyBorder="1" applyAlignment="1">
      <alignment horizontal="center" vertical="top"/>
    </xf>
    <xf numFmtId="164" fontId="2" fillId="8" borderId="75" xfId="0" applyNumberFormat="1" applyFont="1" applyFill="1" applyBorder="1" applyAlignment="1">
      <alignment horizontal="center" vertical="top"/>
    </xf>
    <xf numFmtId="164" fontId="2" fillId="8" borderId="97" xfId="0" applyNumberFormat="1" applyFont="1" applyFill="1" applyBorder="1" applyAlignment="1">
      <alignment horizontal="center" vertical="top"/>
    </xf>
    <xf numFmtId="164" fontId="2" fillId="8" borderId="54" xfId="0" applyNumberFormat="1" applyFont="1" applyFill="1" applyBorder="1" applyAlignment="1">
      <alignment horizontal="center" vertical="top"/>
    </xf>
    <xf numFmtId="164" fontId="2" fillId="8" borderId="63" xfId="0" applyNumberFormat="1" applyFont="1" applyFill="1" applyBorder="1" applyAlignment="1">
      <alignment horizontal="center" vertical="top"/>
    </xf>
    <xf numFmtId="0" fontId="2" fillId="0" borderId="54" xfId="0" applyFont="1" applyBorder="1" applyAlignment="1">
      <alignment vertical="top" wrapText="1"/>
    </xf>
    <xf numFmtId="164" fontId="2" fillId="8" borderId="90" xfId="0" applyNumberFormat="1" applyFont="1" applyFill="1" applyBorder="1" applyAlignment="1">
      <alignment horizontal="center" vertical="top"/>
    </xf>
    <xf numFmtId="0" fontId="2" fillId="8" borderId="90" xfId="0" applyFont="1" applyFill="1" applyBorder="1" applyAlignment="1">
      <alignment horizontal="center" vertical="top"/>
    </xf>
    <xf numFmtId="164" fontId="2" fillId="8" borderId="82" xfId="0" applyNumberFormat="1" applyFont="1" applyFill="1" applyBorder="1" applyAlignment="1">
      <alignment horizontal="center" vertical="top"/>
    </xf>
    <xf numFmtId="164" fontId="2" fillId="8" borderId="104" xfId="0" applyNumberFormat="1" applyFont="1" applyFill="1" applyBorder="1" applyAlignment="1">
      <alignment horizontal="center" vertical="top"/>
    </xf>
    <xf numFmtId="164" fontId="2" fillId="8" borderId="100" xfId="0" applyNumberFormat="1" applyFont="1" applyFill="1" applyBorder="1" applyAlignment="1">
      <alignment horizontal="center" vertical="top"/>
    </xf>
    <xf numFmtId="0" fontId="2" fillId="10" borderId="64" xfId="0" applyFont="1" applyFill="1" applyBorder="1" applyAlignment="1">
      <alignment horizontal="center" vertical="top" wrapText="1"/>
    </xf>
    <xf numFmtId="164" fontId="2" fillId="0" borderId="38" xfId="0" applyNumberFormat="1" applyFont="1" applyBorder="1" applyAlignment="1">
      <alignment horizontal="center" vertical="top" wrapText="1"/>
    </xf>
    <xf numFmtId="164" fontId="3" fillId="4" borderId="36" xfId="0" applyNumberFormat="1" applyFont="1" applyFill="1" applyBorder="1" applyAlignment="1">
      <alignment horizontal="center" vertical="top" wrapText="1"/>
    </xf>
    <xf numFmtId="164" fontId="3" fillId="7" borderId="38" xfId="0" applyNumberFormat="1" applyFont="1" applyFill="1" applyBorder="1" applyAlignment="1">
      <alignment horizontal="center" vertical="top" wrapText="1"/>
    </xf>
    <xf numFmtId="164" fontId="3" fillId="5" borderId="43" xfId="0" applyNumberFormat="1" applyFont="1" applyFill="1" applyBorder="1" applyAlignment="1">
      <alignment horizontal="center" vertical="top" wrapText="1"/>
    </xf>
    <xf numFmtId="164" fontId="2" fillId="7" borderId="38" xfId="0" applyNumberFormat="1" applyFont="1" applyFill="1" applyBorder="1" applyAlignment="1">
      <alignment horizontal="center" vertical="top" wrapText="1"/>
    </xf>
    <xf numFmtId="164" fontId="3" fillId="4" borderId="38" xfId="0" applyNumberFormat="1" applyFont="1" applyFill="1" applyBorder="1" applyAlignment="1">
      <alignment horizontal="center" vertical="top" wrapText="1"/>
    </xf>
    <xf numFmtId="0" fontId="2" fillId="2" borderId="43" xfId="0" applyFont="1" applyFill="1" applyBorder="1" applyAlignment="1">
      <alignment horizontal="center" vertical="top" wrapText="1"/>
    </xf>
    <xf numFmtId="0" fontId="2" fillId="9" borderId="24" xfId="0" applyFont="1" applyFill="1" applyBorder="1" applyAlignment="1">
      <alignment horizontal="center" vertical="top"/>
    </xf>
    <xf numFmtId="0" fontId="2" fillId="9" borderId="25" xfId="0" applyFont="1" applyFill="1" applyBorder="1" applyAlignment="1">
      <alignment horizontal="center" vertical="top"/>
    </xf>
    <xf numFmtId="0" fontId="2" fillId="4" borderId="24" xfId="0" applyFont="1" applyFill="1" applyBorder="1" applyAlignment="1">
      <alignment horizontal="center" vertical="top"/>
    </xf>
    <xf numFmtId="0" fontId="2" fillId="4" borderId="25" xfId="0" applyFont="1" applyFill="1" applyBorder="1" applyAlignment="1">
      <alignment horizontal="center" vertical="top"/>
    </xf>
    <xf numFmtId="0" fontId="2" fillId="2" borderId="24"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0" borderId="21" xfId="0" applyFont="1" applyBorder="1" applyAlignment="1">
      <alignment horizontal="right" vertical="top"/>
    </xf>
    <xf numFmtId="164" fontId="7" fillId="8" borderId="4" xfId="0" applyNumberFormat="1" applyFont="1" applyFill="1" applyBorder="1" applyAlignment="1">
      <alignment horizontal="center" vertical="top"/>
    </xf>
    <xf numFmtId="164" fontId="7" fillId="8" borderId="3" xfId="0" applyNumberFormat="1" applyFont="1" applyFill="1" applyBorder="1" applyAlignment="1">
      <alignment horizontal="center" vertical="top"/>
    </xf>
    <xf numFmtId="164" fontId="7" fillId="8" borderId="16" xfId="0" applyNumberFormat="1" applyFont="1" applyFill="1" applyBorder="1" applyAlignment="1">
      <alignment horizontal="center" vertical="top"/>
    </xf>
    <xf numFmtId="0" fontId="2" fillId="8" borderId="16" xfId="0" applyFont="1" applyFill="1" applyBorder="1" applyAlignment="1">
      <alignment horizontal="center" vertical="top" wrapText="1"/>
    </xf>
    <xf numFmtId="0" fontId="3" fillId="7" borderId="46" xfId="0" applyFont="1" applyFill="1" applyBorder="1" applyAlignment="1">
      <alignment horizontal="center" vertical="top"/>
    </xf>
    <xf numFmtId="164" fontId="15" fillId="7" borderId="16" xfId="0" applyNumberFormat="1" applyFont="1" applyFill="1" applyBorder="1" applyAlignment="1">
      <alignment horizontal="center" vertical="top"/>
    </xf>
    <xf numFmtId="164" fontId="7" fillId="3" borderId="53" xfId="0" applyNumberFormat="1" applyFont="1" applyFill="1" applyBorder="1" applyAlignment="1">
      <alignment horizontal="center" vertical="top" wrapText="1"/>
    </xf>
    <xf numFmtId="3" fontId="2" fillId="8" borderId="39" xfId="0" applyNumberFormat="1" applyFont="1" applyFill="1" applyBorder="1" applyAlignment="1">
      <alignment horizontal="center" vertical="top"/>
    </xf>
    <xf numFmtId="3" fontId="2" fillId="8" borderId="53" xfId="0" applyNumberFormat="1" applyFont="1" applyFill="1" applyBorder="1" applyAlignment="1">
      <alignment horizontal="center" vertical="top"/>
    </xf>
    <xf numFmtId="1" fontId="2" fillId="8" borderId="105" xfId="0" applyNumberFormat="1" applyFont="1" applyFill="1" applyBorder="1" applyAlignment="1">
      <alignment horizontal="center" vertical="top"/>
    </xf>
    <xf numFmtId="1" fontId="2" fillId="3" borderId="0" xfId="2" applyNumberFormat="1" applyFont="1" applyFill="1" applyBorder="1" applyAlignment="1">
      <alignment horizontal="center" vertical="top"/>
    </xf>
    <xf numFmtId="1" fontId="2" fillId="3" borderId="97" xfId="2" applyNumberFormat="1" applyFont="1" applyFill="1" applyBorder="1" applyAlignment="1">
      <alignment horizontal="center" vertical="top"/>
    </xf>
    <xf numFmtId="3" fontId="2" fillId="8" borderId="79" xfId="0" applyNumberFormat="1" applyFont="1" applyFill="1" applyBorder="1" applyAlignment="1">
      <alignment horizontal="center" vertical="top"/>
    </xf>
    <xf numFmtId="0" fontId="2" fillId="8" borderId="104" xfId="0" applyFont="1" applyFill="1" applyBorder="1" applyAlignment="1">
      <alignment horizontal="center" vertical="top"/>
    </xf>
    <xf numFmtId="0" fontId="2" fillId="8" borderId="86" xfId="0" applyFont="1" applyFill="1" applyBorder="1" applyAlignment="1">
      <alignment horizontal="center" vertical="top"/>
    </xf>
    <xf numFmtId="3" fontId="2" fillId="8" borderId="0"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8" borderId="21" xfId="0" applyNumberFormat="1" applyFont="1" applyFill="1" applyBorder="1" applyAlignment="1">
      <alignment horizontal="center" vertical="top"/>
    </xf>
    <xf numFmtId="0" fontId="2" fillId="3" borderId="79" xfId="2" applyFont="1" applyFill="1" applyBorder="1" applyAlignment="1">
      <alignment horizontal="center" vertical="top"/>
    </xf>
    <xf numFmtId="3" fontId="2" fillId="8" borderId="102" xfId="0" applyNumberFormat="1" applyFont="1" applyFill="1" applyBorder="1" applyAlignment="1">
      <alignment horizontal="center" vertical="top"/>
    </xf>
    <xf numFmtId="1" fontId="2" fillId="8" borderId="88" xfId="0" applyNumberFormat="1" applyFont="1" applyFill="1" applyBorder="1" applyAlignment="1">
      <alignment horizontal="center" vertical="top"/>
    </xf>
    <xf numFmtId="1" fontId="2" fillId="3" borderId="13" xfId="2" applyNumberFormat="1" applyFont="1" applyFill="1" applyBorder="1" applyAlignment="1">
      <alignment horizontal="center" vertical="top"/>
    </xf>
    <xf numFmtId="1" fontId="2" fillId="3" borderId="63" xfId="2" applyNumberFormat="1" applyFont="1" applyFill="1" applyBorder="1" applyAlignment="1">
      <alignment horizontal="center" vertical="top"/>
    </xf>
    <xf numFmtId="0" fontId="2" fillId="0" borderId="56" xfId="0" applyFont="1" applyFill="1" applyBorder="1" applyAlignment="1">
      <alignment horizontal="center" vertical="top"/>
    </xf>
    <xf numFmtId="3" fontId="2" fillId="0" borderId="18" xfId="0" applyNumberFormat="1" applyFont="1" applyFill="1" applyBorder="1" applyAlignment="1">
      <alignment horizontal="center" vertical="top"/>
    </xf>
    <xf numFmtId="3" fontId="2" fillId="8" borderId="18" xfId="0" applyNumberFormat="1" applyFont="1" applyFill="1" applyBorder="1" applyAlignment="1">
      <alignment horizontal="center" vertical="top"/>
    </xf>
    <xf numFmtId="0" fontId="5" fillId="7" borderId="106" xfId="0" applyFont="1" applyFill="1" applyBorder="1" applyAlignment="1">
      <alignment horizontal="center" vertical="top"/>
    </xf>
    <xf numFmtId="0" fontId="2" fillId="8" borderId="42" xfId="0" applyFont="1" applyFill="1" applyBorder="1" applyAlignment="1">
      <alignment horizontal="center" vertical="top"/>
    </xf>
    <xf numFmtId="0" fontId="3" fillId="0" borderId="39" xfId="0" applyFont="1" applyBorder="1" applyAlignment="1">
      <alignment horizontal="center" vertical="center"/>
    </xf>
    <xf numFmtId="164" fontId="2" fillId="8" borderId="12" xfId="0" applyNumberFormat="1" applyFont="1" applyFill="1" applyBorder="1" applyAlignment="1">
      <alignment horizontal="center" vertical="top"/>
    </xf>
    <xf numFmtId="164" fontId="2" fillId="8" borderId="42" xfId="0" applyNumberFormat="1" applyFont="1" applyFill="1" applyBorder="1" applyAlignment="1">
      <alignment horizontal="center" vertical="top"/>
    </xf>
    <xf numFmtId="164" fontId="2" fillId="8" borderId="13" xfId="0" applyNumberFormat="1" applyFont="1" applyFill="1" applyBorder="1" applyAlignment="1">
      <alignment horizontal="center" vertical="top"/>
    </xf>
    <xf numFmtId="0" fontId="2" fillId="8" borderId="46" xfId="0" applyFont="1" applyFill="1" applyBorder="1" applyAlignment="1">
      <alignment horizontal="center" vertical="top"/>
    </xf>
    <xf numFmtId="164" fontId="2" fillId="8" borderId="94" xfId="0" applyNumberFormat="1" applyFont="1" applyFill="1" applyBorder="1" applyAlignment="1">
      <alignment horizontal="center" vertical="top"/>
    </xf>
    <xf numFmtId="0" fontId="2" fillId="10" borderId="73" xfId="0" applyFont="1" applyFill="1" applyBorder="1" applyAlignment="1">
      <alignment horizontal="center" vertical="top" wrapText="1"/>
    </xf>
    <xf numFmtId="164" fontId="3" fillId="7" borderId="62" xfId="0" applyNumberFormat="1" applyFont="1" applyFill="1" applyBorder="1" applyAlignment="1">
      <alignment horizontal="center" vertical="top"/>
    </xf>
    <xf numFmtId="0" fontId="2" fillId="0" borderId="13" xfId="0" applyFont="1" applyBorder="1" applyAlignment="1">
      <alignment horizontal="left" vertical="top" wrapText="1"/>
    </xf>
    <xf numFmtId="0" fontId="2" fillId="8" borderId="56" xfId="0" applyFont="1" applyFill="1" applyBorder="1" applyAlignment="1">
      <alignment horizontal="left" vertical="top" wrapText="1"/>
    </xf>
    <xf numFmtId="0" fontId="2" fillId="0" borderId="48" xfId="0" applyFont="1" applyFill="1" applyBorder="1" applyAlignment="1">
      <alignment horizontal="left" vertical="top" wrapText="1"/>
    </xf>
    <xf numFmtId="164" fontId="22" fillId="8" borderId="12" xfId="0" applyNumberFormat="1" applyFont="1" applyFill="1" applyBorder="1" applyAlignment="1">
      <alignment horizontal="center" vertical="top"/>
    </xf>
    <xf numFmtId="164" fontId="22" fillId="8" borderId="0" xfId="0" applyNumberFormat="1" applyFont="1" applyFill="1" applyBorder="1" applyAlignment="1">
      <alignment horizontal="center" vertical="top"/>
    </xf>
    <xf numFmtId="164" fontId="22" fillId="8" borderId="65" xfId="0" applyNumberFormat="1" applyFont="1" applyFill="1" applyBorder="1" applyAlignment="1">
      <alignment horizontal="center" vertical="top"/>
    </xf>
    <xf numFmtId="0" fontId="17" fillId="0" borderId="76" xfId="0" applyFont="1" applyFill="1" applyBorder="1" applyAlignment="1">
      <alignment horizontal="center" vertical="top"/>
    </xf>
    <xf numFmtId="0" fontId="17" fillId="8" borderId="42" xfId="0" applyFont="1" applyFill="1" applyBorder="1" applyAlignment="1">
      <alignment horizontal="center" vertical="top" wrapText="1"/>
    </xf>
    <xf numFmtId="164" fontId="24" fillId="8" borderId="4" xfId="0" applyNumberFormat="1" applyFont="1" applyFill="1" applyBorder="1" applyAlignment="1">
      <alignment horizontal="center" vertical="top"/>
    </xf>
    <xf numFmtId="164" fontId="24" fillId="8" borderId="16" xfId="0" applyNumberFormat="1" applyFont="1" applyFill="1" applyBorder="1" applyAlignment="1">
      <alignment horizontal="center" vertical="top"/>
    </xf>
    <xf numFmtId="164" fontId="24" fillId="8" borderId="3" xfId="0" applyNumberFormat="1" applyFont="1" applyFill="1" applyBorder="1" applyAlignment="1">
      <alignment horizontal="center" vertical="top"/>
    </xf>
    <xf numFmtId="0" fontId="2" fillId="8" borderId="0" xfId="0" applyFont="1" applyFill="1" applyBorder="1" applyAlignment="1">
      <alignment horizontal="center" vertical="top"/>
    </xf>
    <xf numFmtId="0" fontId="25" fillId="0" borderId="82" xfId="0" applyFont="1" applyFill="1" applyBorder="1" applyAlignment="1">
      <alignment horizontal="center" vertical="top"/>
    </xf>
    <xf numFmtId="0" fontId="25" fillId="8" borderId="12" xfId="0" applyFont="1" applyFill="1" applyBorder="1" applyAlignment="1">
      <alignment horizontal="center" vertical="top"/>
    </xf>
    <xf numFmtId="0" fontId="2" fillId="8" borderId="60" xfId="0" applyFont="1" applyFill="1" applyBorder="1" applyAlignment="1">
      <alignment vertical="top" wrapText="1"/>
    </xf>
    <xf numFmtId="0" fontId="8" fillId="8" borderId="79" xfId="0" applyFont="1" applyFill="1" applyBorder="1" applyAlignment="1">
      <alignment horizontal="center" vertical="top"/>
    </xf>
    <xf numFmtId="0" fontId="8" fillId="8" borderId="66" xfId="0" applyFont="1" applyFill="1" applyBorder="1" applyAlignment="1">
      <alignment horizontal="center" vertical="top"/>
    </xf>
    <xf numFmtId="0" fontId="8" fillId="8" borderId="107" xfId="0" applyFont="1" applyFill="1" applyBorder="1" applyAlignment="1">
      <alignment horizontal="center" vertical="top"/>
    </xf>
    <xf numFmtId="0" fontId="8" fillId="8" borderId="64" xfId="0" applyFont="1" applyFill="1" applyBorder="1" applyAlignment="1">
      <alignment horizontal="center" vertical="top"/>
    </xf>
    <xf numFmtId="0" fontId="2" fillId="8" borderId="47" xfId="0" applyFont="1" applyFill="1" applyBorder="1" applyAlignment="1">
      <alignment horizontal="center" vertical="top"/>
    </xf>
    <xf numFmtId="0" fontId="25" fillId="8" borderId="78" xfId="0" applyFont="1" applyFill="1" applyBorder="1" applyAlignment="1">
      <alignment horizontal="center" vertical="top"/>
    </xf>
    <xf numFmtId="0" fontId="2" fillId="10" borderId="12" xfId="0" applyFont="1" applyFill="1" applyBorder="1" applyAlignment="1">
      <alignment horizontal="center" vertical="top" wrapText="1"/>
    </xf>
    <xf numFmtId="0" fontId="2" fillId="10" borderId="13" xfId="0" applyFont="1" applyFill="1" applyBorder="1" applyAlignment="1">
      <alignment horizontal="center" vertical="top" wrapText="1"/>
    </xf>
    <xf numFmtId="0" fontId="2" fillId="10" borderId="31" xfId="0" applyFont="1" applyFill="1" applyBorder="1" applyAlignment="1">
      <alignment horizontal="center" vertical="top" wrapText="1"/>
    </xf>
    <xf numFmtId="0" fontId="2" fillId="10" borderId="81" xfId="0" applyFont="1" applyFill="1" applyBorder="1" applyAlignment="1">
      <alignment vertical="top" wrapText="1"/>
    </xf>
    <xf numFmtId="0" fontId="2" fillId="10" borderId="22" xfId="0" applyFont="1" applyFill="1" applyBorder="1" applyAlignment="1">
      <alignment horizontal="center" vertical="top" wrapText="1"/>
    </xf>
    <xf numFmtId="0" fontId="2" fillId="10" borderId="61" xfId="0" applyFont="1" applyFill="1" applyBorder="1" applyAlignment="1">
      <alignment horizontal="center" vertical="top" wrapText="1"/>
    </xf>
    <xf numFmtId="0" fontId="2" fillId="10" borderId="56" xfId="0" applyFont="1" applyFill="1" applyBorder="1" applyAlignment="1">
      <alignment horizontal="center" vertical="top" wrapText="1"/>
    </xf>
    <xf numFmtId="0" fontId="25" fillId="10" borderId="6" xfId="0" applyFont="1" applyFill="1" applyBorder="1" applyAlignment="1">
      <alignment vertical="top" wrapText="1"/>
    </xf>
    <xf numFmtId="0" fontId="25" fillId="10" borderId="12" xfId="0" applyFont="1" applyFill="1" applyBorder="1" applyAlignment="1">
      <alignment horizontal="center" vertical="top" wrapText="1"/>
    </xf>
    <xf numFmtId="0" fontId="25" fillId="0" borderId="54" xfId="0" applyFont="1" applyBorder="1" applyAlignment="1">
      <alignment vertical="top" wrapText="1"/>
    </xf>
    <xf numFmtId="3" fontId="25" fillId="8" borderId="75" xfId="0" applyNumberFormat="1" applyFont="1" applyFill="1" applyBorder="1" applyAlignment="1">
      <alignment horizontal="center" vertical="top"/>
    </xf>
    <xf numFmtId="0" fontId="25" fillId="8" borderId="58" xfId="0" applyFont="1" applyFill="1" applyBorder="1" applyAlignment="1">
      <alignment vertical="top" wrapText="1"/>
    </xf>
    <xf numFmtId="3" fontId="25" fillId="8" borderId="76" xfId="0" applyNumberFormat="1" applyFont="1" applyFill="1" applyBorder="1" applyAlignment="1">
      <alignment horizontal="center" vertical="top"/>
    </xf>
    <xf numFmtId="0" fontId="25" fillId="8" borderId="42" xfId="0" applyFont="1" applyFill="1" applyBorder="1" applyAlignment="1">
      <alignment horizontal="center" vertical="top"/>
    </xf>
    <xf numFmtId="164" fontId="25" fillId="8" borderId="3" xfId="0" applyNumberFormat="1" applyFont="1" applyFill="1" applyBorder="1" applyAlignment="1">
      <alignment horizontal="center" vertical="top"/>
    </xf>
    <xf numFmtId="0" fontId="2" fillId="0" borderId="0" xfId="0" applyFont="1" applyAlignment="1">
      <alignment horizontal="center" vertical="top"/>
    </xf>
    <xf numFmtId="49" fontId="3" fillId="0" borderId="0" xfId="0" applyNumberFormat="1" applyFont="1" applyFill="1" applyBorder="1" applyAlignment="1">
      <alignment horizontal="center" vertical="top" wrapText="1"/>
    </xf>
    <xf numFmtId="0" fontId="3" fillId="0" borderId="24" xfId="0" applyFont="1" applyBorder="1" applyAlignment="1">
      <alignment horizontal="center" vertical="center" wrapText="1"/>
    </xf>
    <xf numFmtId="49" fontId="3" fillId="9" borderId="23"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49" fontId="3" fillId="2" borderId="8" xfId="0" applyNumberFormat="1" applyFont="1" applyFill="1" applyBorder="1" applyAlignment="1">
      <alignment horizontal="center" vertical="top"/>
    </xf>
    <xf numFmtId="49" fontId="3" fillId="8" borderId="12" xfId="0" applyNumberFormat="1" applyFont="1" applyFill="1" applyBorder="1" applyAlignment="1">
      <alignment horizontal="center" vertical="top" wrapText="1"/>
    </xf>
    <xf numFmtId="0" fontId="2" fillId="8" borderId="12" xfId="0" applyFont="1" applyFill="1" applyBorder="1" applyAlignment="1">
      <alignment horizontal="left" vertical="top" wrapText="1"/>
    </xf>
    <xf numFmtId="0" fontId="3" fillId="9" borderId="25" xfId="0" applyFont="1" applyFill="1" applyBorder="1" applyAlignment="1">
      <alignment horizontal="left" vertical="top"/>
    </xf>
    <xf numFmtId="0" fontId="3" fillId="2" borderId="25" xfId="0" applyFont="1" applyFill="1" applyBorder="1" applyAlignment="1">
      <alignment horizontal="left" vertical="top" wrapText="1"/>
    </xf>
    <xf numFmtId="164" fontId="2" fillId="8" borderId="3" xfId="0" applyNumberFormat="1" applyFont="1" applyFill="1" applyBorder="1" applyAlignment="1">
      <alignment horizontal="center" vertical="top"/>
    </xf>
    <xf numFmtId="0" fontId="2" fillId="8" borderId="12" xfId="0" applyFont="1" applyFill="1" applyBorder="1" applyAlignment="1">
      <alignment horizontal="center" vertical="center" textRotation="90" wrapText="1"/>
    </xf>
    <xf numFmtId="0" fontId="2" fillId="8" borderId="42" xfId="0" applyFont="1" applyFill="1" applyBorder="1" applyAlignment="1">
      <alignment horizontal="center" vertical="top"/>
    </xf>
    <xf numFmtId="164" fontId="2" fillId="8" borderId="65" xfId="0" applyNumberFormat="1" applyFont="1" applyFill="1" applyBorder="1" applyAlignment="1">
      <alignment horizontal="center" vertical="top"/>
    </xf>
    <xf numFmtId="49" fontId="2" fillId="8" borderId="31" xfId="0" applyNumberFormat="1" applyFont="1" applyFill="1" applyBorder="1" applyAlignment="1">
      <alignment horizontal="center" vertical="top"/>
    </xf>
    <xf numFmtId="0" fontId="2" fillId="8" borderId="50" xfId="0" applyFont="1" applyFill="1" applyBorder="1" applyAlignment="1">
      <alignment horizontal="center" vertical="center" textRotation="90" wrapText="1"/>
    </xf>
    <xf numFmtId="49" fontId="3" fillId="8" borderId="31" xfId="0" applyNumberFormat="1" applyFont="1" applyFill="1" applyBorder="1" applyAlignment="1">
      <alignment horizontal="center" vertical="top"/>
    </xf>
    <xf numFmtId="49" fontId="6" fillId="6" borderId="39" xfId="0" applyNumberFormat="1" applyFont="1" applyFill="1" applyBorder="1" applyAlignment="1">
      <alignment horizontal="left" vertical="top" wrapText="1"/>
    </xf>
    <xf numFmtId="0" fontId="6" fillId="4" borderId="27" xfId="0" applyFont="1" applyFill="1" applyBorder="1" applyAlignment="1">
      <alignment horizontal="left" vertical="top" wrapText="1"/>
    </xf>
    <xf numFmtId="0" fontId="3" fillId="2" borderId="27" xfId="0" applyFont="1" applyFill="1" applyBorder="1" applyAlignment="1">
      <alignment horizontal="left" vertical="top" wrapText="1"/>
    </xf>
    <xf numFmtId="49" fontId="3" fillId="2" borderId="25" xfId="0" applyNumberFormat="1" applyFont="1" applyFill="1" applyBorder="1" applyAlignment="1">
      <alignment horizontal="left" vertical="top"/>
    </xf>
    <xf numFmtId="0" fontId="3" fillId="0" borderId="39" xfId="0" applyFont="1" applyBorder="1" applyAlignment="1">
      <alignment horizontal="center" vertical="center"/>
    </xf>
    <xf numFmtId="164" fontId="2" fillId="8" borderId="42" xfId="0" applyNumberFormat="1" applyFont="1" applyFill="1" applyBorder="1" applyAlignment="1">
      <alignment horizontal="center" vertical="top"/>
    </xf>
    <xf numFmtId="0" fontId="13" fillId="0" borderId="0" xfId="0" applyFont="1" applyAlignment="1">
      <alignment horizontal="center" vertical="top" wrapText="1"/>
    </xf>
    <xf numFmtId="0" fontId="14" fillId="0" borderId="0" xfId="0" applyFont="1" applyAlignment="1">
      <alignment horizontal="center" vertical="top" wrapText="1"/>
    </xf>
    <xf numFmtId="0" fontId="13" fillId="0" borderId="0" xfId="0" applyFont="1" applyAlignment="1">
      <alignment horizontal="center" vertical="top"/>
    </xf>
    <xf numFmtId="49" fontId="3" fillId="7" borderId="12" xfId="0" applyNumberFormat="1" applyFont="1" applyFill="1" applyBorder="1" applyAlignment="1">
      <alignment horizontal="center" vertical="top"/>
    </xf>
    <xf numFmtId="0" fontId="2" fillId="8" borderId="46" xfId="0" applyFont="1" applyFill="1" applyBorder="1" applyAlignment="1">
      <alignment horizontal="center" vertical="top"/>
    </xf>
    <xf numFmtId="164" fontId="2" fillId="8" borderId="4" xfId="0" applyNumberFormat="1" applyFont="1" applyFill="1" applyBorder="1" applyAlignment="1">
      <alignment horizontal="center" vertical="top"/>
    </xf>
    <xf numFmtId="164" fontId="2" fillId="8" borderId="16" xfId="0" applyNumberFormat="1" applyFont="1" applyFill="1" applyBorder="1" applyAlignment="1">
      <alignment horizontal="center" vertical="top"/>
    </xf>
    <xf numFmtId="49" fontId="3" fillId="0" borderId="22" xfId="0" applyNumberFormat="1" applyFont="1" applyBorder="1" applyAlignment="1">
      <alignment horizontal="center" vertical="top"/>
    </xf>
    <xf numFmtId="49" fontId="2" fillId="8" borderId="3" xfId="0" applyNumberFormat="1" applyFont="1" applyFill="1" applyBorder="1" applyAlignment="1">
      <alignment horizontal="center" vertical="top" wrapText="1"/>
    </xf>
    <xf numFmtId="3" fontId="2"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49" fontId="3" fillId="9" borderId="6"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49" fontId="3" fillId="8" borderId="78"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164" fontId="2" fillId="8" borderId="65" xfId="0" applyNumberFormat="1" applyFont="1" applyFill="1" applyBorder="1" applyAlignment="1">
      <alignment horizontal="center" vertical="top"/>
    </xf>
    <xf numFmtId="49" fontId="3" fillId="8" borderId="31" xfId="0" applyNumberFormat="1" applyFont="1" applyFill="1" applyBorder="1" applyAlignment="1">
      <alignment horizontal="center" vertical="top"/>
    </xf>
    <xf numFmtId="164" fontId="2" fillId="8" borderId="3" xfId="0" applyNumberFormat="1" applyFont="1" applyFill="1" applyBorder="1" applyAlignment="1">
      <alignment horizontal="center" vertical="top"/>
    </xf>
    <xf numFmtId="0" fontId="2" fillId="8" borderId="42" xfId="0" applyFont="1" applyFill="1" applyBorder="1" applyAlignment="1">
      <alignment horizontal="center" vertical="top"/>
    </xf>
    <xf numFmtId="49" fontId="2" fillId="8" borderId="31" xfId="0" applyNumberFormat="1" applyFont="1" applyFill="1" applyBorder="1" applyAlignment="1">
      <alignment horizontal="center" vertical="top"/>
    </xf>
    <xf numFmtId="49" fontId="3" fillId="8" borderId="12" xfId="0" applyNumberFormat="1" applyFont="1" applyFill="1" applyBorder="1" applyAlignment="1">
      <alignment horizontal="center" vertical="top" wrapText="1"/>
    </xf>
    <xf numFmtId="164" fontId="2" fillId="8" borderId="42" xfId="0" applyNumberFormat="1" applyFont="1" applyFill="1" applyBorder="1" applyAlignment="1">
      <alignment horizontal="center" vertical="top"/>
    </xf>
    <xf numFmtId="164" fontId="2" fillId="8" borderId="4" xfId="0" applyNumberFormat="1" applyFont="1" applyFill="1" applyBorder="1" applyAlignment="1">
      <alignment horizontal="center" vertical="top"/>
    </xf>
    <xf numFmtId="164" fontId="2" fillId="8" borderId="16" xfId="0" applyNumberFormat="1" applyFont="1" applyFill="1" applyBorder="1" applyAlignment="1">
      <alignment horizontal="center" vertical="top"/>
    </xf>
    <xf numFmtId="49" fontId="2" fillId="8" borderId="3" xfId="0" applyNumberFormat="1" applyFont="1" applyFill="1" applyBorder="1" applyAlignment="1">
      <alignment horizontal="center" vertical="top" wrapText="1"/>
    </xf>
    <xf numFmtId="164" fontId="2" fillId="8" borderId="77" xfId="0" applyNumberFormat="1" applyFont="1" applyFill="1" applyBorder="1" applyAlignment="1">
      <alignment horizontal="center" vertical="top"/>
    </xf>
    <xf numFmtId="0" fontId="2" fillId="8" borderId="60" xfId="0" applyFont="1" applyFill="1" applyBorder="1" applyAlignment="1">
      <alignment horizontal="center" vertical="top"/>
    </xf>
    <xf numFmtId="49" fontId="3" fillId="7" borderId="12" xfId="0" applyNumberFormat="1" applyFont="1" applyFill="1" applyBorder="1" applyAlignment="1">
      <alignment horizontal="center" vertical="top"/>
    </xf>
    <xf numFmtId="49" fontId="2" fillId="8" borderId="42" xfId="0" applyNumberFormat="1" applyFont="1" applyFill="1" applyBorder="1" applyAlignment="1">
      <alignment horizontal="center" vertical="top" wrapText="1"/>
    </xf>
    <xf numFmtId="0" fontId="2" fillId="8" borderId="87" xfId="0" applyFont="1" applyFill="1" applyBorder="1" applyAlignment="1">
      <alignment vertical="top" wrapText="1"/>
    </xf>
    <xf numFmtId="0" fontId="3" fillId="0" borderId="5" xfId="0" applyFont="1" applyBorder="1" applyAlignment="1">
      <alignment horizontal="center" vertical="center" wrapText="1"/>
    </xf>
    <xf numFmtId="0" fontId="2" fillId="8" borderId="98" xfId="0" applyFont="1" applyFill="1" applyBorder="1" applyAlignment="1">
      <alignment vertical="top" wrapText="1"/>
    </xf>
    <xf numFmtId="49" fontId="7" fillId="8" borderId="73" xfId="0" applyNumberFormat="1" applyFont="1" applyFill="1" applyBorder="1" applyAlignment="1">
      <alignment horizontal="center" vertical="center" wrapText="1"/>
    </xf>
    <xf numFmtId="49" fontId="2" fillId="8" borderId="76" xfId="0" applyNumberFormat="1" applyFont="1" applyFill="1" applyBorder="1" applyAlignment="1">
      <alignment horizontal="center" vertical="center"/>
    </xf>
    <xf numFmtId="49" fontId="2" fillId="8" borderId="107" xfId="0" applyNumberFormat="1" applyFont="1" applyFill="1" applyBorder="1" applyAlignment="1">
      <alignment horizontal="center" vertical="center"/>
    </xf>
    <xf numFmtId="49" fontId="2" fillId="8" borderId="64" xfId="0" applyNumberFormat="1" applyFont="1" applyFill="1" applyBorder="1" applyAlignment="1">
      <alignment horizontal="center" vertical="center"/>
    </xf>
    <xf numFmtId="49" fontId="2" fillId="8" borderId="59" xfId="0" applyNumberFormat="1" applyFont="1" applyFill="1" applyBorder="1" applyAlignment="1">
      <alignment horizontal="left" vertical="top" wrapText="1"/>
    </xf>
    <xf numFmtId="49" fontId="7" fillId="8" borderId="40" xfId="0" applyNumberFormat="1" applyFont="1" applyFill="1" applyBorder="1" applyAlignment="1">
      <alignment horizontal="center" vertical="center" wrapText="1"/>
    </xf>
    <xf numFmtId="49" fontId="7" fillId="8" borderId="76" xfId="0" applyNumberFormat="1" applyFont="1" applyFill="1" applyBorder="1" applyAlignment="1">
      <alignment horizontal="center" vertical="center" wrapText="1"/>
    </xf>
    <xf numFmtId="49" fontId="7" fillId="8" borderId="64" xfId="0" applyNumberFormat="1" applyFont="1" applyFill="1" applyBorder="1" applyAlignment="1">
      <alignment horizontal="center" vertical="center" wrapText="1"/>
    </xf>
    <xf numFmtId="49" fontId="25" fillId="8" borderId="58" xfId="0" applyNumberFormat="1" applyFont="1" applyFill="1" applyBorder="1" applyAlignment="1">
      <alignment horizontal="left" vertical="top" wrapText="1"/>
    </xf>
    <xf numFmtId="49" fontId="24" fillId="8" borderId="73" xfId="0" applyNumberFormat="1" applyFont="1" applyFill="1" applyBorder="1" applyAlignment="1">
      <alignment horizontal="center" vertical="center" wrapText="1"/>
    </xf>
    <xf numFmtId="164" fontId="2" fillId="8" borderId="41" xfId="0" applyNumberFormat="1" applyFont="1" applyFill="1" applyBorder="1" applyAlignment="1">
      <alignment horizontal="left" vertical="top" wrapText="1"/>
    </xf>
    <xf numFmtId="164" fontId="2" fillId="0" borderId="81" xfId="0" applyNumberFormat="1" applyFont="1" applyFill="1" applyBorder="1" applyAlignment="1">
      <alignment horizontal="left" vertical="top" wrapText="1"/>
    </xf>
    <xf numFmtId="1" fontId="2" fillId="0" borderId="22" xfId="0" applyNumberFormat="1" applyFont="1" applyFill="1" applyBorder="1" applyAlignment="1">
      <alignment horizontal="center" vertical="top"/>
    </xf>
    <xf numFmtId="1" fontId="2" fillId="0" borderId="47" xfId="0" applyNumberFormat="1" applyFont="1" applyFill="1" applyBorder="1" applyAlignment="1">
      <alignment horizontal="center" vertical="top"/>
    </xf>
    <xf numFmtId="1" fontId="2" fillId="0" borderId="56" xfId="0" applyNumberFormat="1" applyFont="1" applyFill="1" applyBorder="1" applyAlignment="1">
      <alignment horizontal="center" vertical="top"/>
    </xf>
    <xf numFmtId="164" fontId="2" fillId="0" borderId="54" xfId="0" applyNumberFormat="1" applyFont="1" applyFill="1" applyBorder="1" applyAlignment="1">
      <alignment horizontal="left" vertical="top" wrapText="1"/>
    </xf>
    <xf numFmtId="1" fontId="2" fillId="0" borderId="75" xfId="0" applyNumberFormat="1" applyFont="1" applyFill="1" applyBorder="1" applyAlignment="1">
      <alignment horizontal="center" vertical="top"/>
    </xf>
    <xf numFmtId="1" fontId="2" fillId="0" borderId="97" xfId="0" applyNumberFormat="1" applyFont="1" applyFill="1" applyBorder="1" applyAlignment="1">
      <alignment horizontal="center" vertical="top"/>
    </xf>
    <xf numFmtId="1" fontId="2" fillId="0" borderId="63" xfId="0" applyNumberFormat="1" applyFont="1" applyFill="1" applyBorder="1" applyAlignment="1">
      <alignment horizontal="center" vertical="top"/>
    </xf>
    <xf numFmtId="164" fontId="2" fillId="8" borderId="100" xfId="0" applyNumberFormat="1" applyFont="1" applyFill="1" applyBorder="1" applyAlignment="1">
      <alignment vertical="top" wrapText="1"/>
    </xf>
    <xf numFmtId="3" fontId="2" fillId="8" borderId="82" xfId="0" applyNumberFormat="1" applyFont="1" applyFill="1" applyBorder="1" applyAlignment="1">
      <alignment horizontal="center" vertical="top"/>
    </xf>
    <xf numFmtId="0" fontId="2" fillId="0" borderId="6" xfId="0" applyFont="1" applyFill="1" applyBorder="1" applyAlignment="1">
      <alignment vertical="top" wrapText="1"/>
    </xf>
    <xf numFmtId="0" fontId="2" fillId="0" borderId="12" xfId="0" applyFont="1" applyFill="1" applyBorder="1" applyAlignment="1">
      <alignment horizontal="center" vertical="top"/>
    </xf>
    <xf numFmtId="0" fontId="2" fillId="8" borderId="90" xfId="0" applyFont="1" applyFill="1" applyBorder="1" applyAlignment="1">
      <alignment vertical="top" wrapText="1"/>
    </xf>
    <xf numFmtId="0" fontId="25" fillId="8" borderId="42" xfId="0" applyFont="1" applyFill="1" applyBorder="1" applyAlignment="1">
      <alignment vertical="top"/>
    </xf>
    <xf numFmtId="0" fontId="25" fillId="8" borderId="12" xfId="0" applyFont="1" applyFill="1" applyBorder="1" applyAlignment="1">
      <alignment horizontal="center" vertical="top" wrapText="1"/>
    </xf>
    <xf numFmtId="0" fontId="25" fillId="8" borderId="60" xfId="0" applyFont="1" applyFill="1" applyBorder="1" applyAlignment="1">
      <alignment horizontal="center" vertical="top" wrapText="1"/>
    </xf>
    <xf numFmtId="164" fontId="25" fillId="8" borderId="4" xfId="0" applyNumberFormat="1" applyFont="1" applyFill="1" applyBorder="1" applyAlignment="1">
      <alignment horizontal="center" vertical="top"/>
    </xf>
    <xf numFmtId="164" fontId="25" fillId="8" borderId="53" xfId="0" applyNumberFormat="1" applyFont="1" applyFill="1" applyBorder="1" applyAlignment="1">
      <alignment horizontal="center" vertical="top"/>
    </xf>
    <xf numFmtId="0" fontId="25" fillId="8" borderId="79" xfId="0" applyFont="1" applyFill="1" applyBorder="1" applyAlignment="1">
      <alignment horizontal="center" vertical="top"/>
    </xf>
    <xf numFmtId="0" fontId="5" fillId="7" borderId="44" xfId="0" applyFont="1" applyFill="1" applyBorder="1" applyAlignment="1">
      <alignment horizontal="center" vertical="top"/>
    </xf>
    <xf numFmtId="0" fontId="25" fillId="8" borderId="78" xfId="0" applyFont="1" applyFill="1" applyBorder="1" applyAlignment="1">
      <alignment horizontal="center" vertical="center" textRotation="90" wrapText="1"/>
    </xf>
    <xf numFmtId="49" fontId="26" fillId="8" borderId="66" xfId="0" applyNumberFormat="1" applyFont="1" applyFill="1" applyBorder="1" applyAlignment="1">
      <alignment horizontal="center" vertical="top"/>
    </xf>
    <xf numFmtId="0" fontId="25" fillId="8" borderId="22" xfId="0" applyFont="1" applyFill="1" applyBorder="1" applyAlignment="1">
      <alignment horizontal="center" vertical="center" textRotation="90" wrapText="1"/>
    </xf>
    <xf numFmtId="49" fontId="26" fillId="8" borderId="56" xfId="0" applyNumberFormat="1" applyFont="1" applyFill="1" applyBorder="1" applyAlignment="1">
      <alignment horizontal="center" vertical="top"/>
    </xf>
    <xf numFmtId="0" fontId="25" fillId="8" borderId="46" xfId="0" applyFont="1" applyFill="1" applyBorder="1" applyAlignment="1">
      <alignment horizontal="center" vertical="top" wrapText="1"/>
    </xf>
    <xf numFmtId="164" fontId="25" fillId="8" borderId="16" xfId="0" applyNumberFormat="1" applyFont="1" applyFill="1" applyBorder="1" applyAlignment="1">
      <alignment horizontal="center" vertical="top"/>
    </xf>
    <xf numFmtId="164" fontId="25" fillId="8" borderId="47" xfId="0" applyNumberFormat="1" applyFont="1" applyFill="1" applyBorder="1" applyAlignment="1">
      <alignment horizontal="center" vertical="top"/>
    </xf>
    <xf numFmtId="0" fontId="25" fillId="8" borderId="22" xfId="0" applyFont="1" applyFill="1" applyBorder="1" applyAlignment="1">
      <alignment horizontal="center" vertical="top"/>
    </xf>
    <xf numFmtId="0" fontId="25" fillId="8" borderId="61" xfId="0" applyFont="1" applyFill="1" applyBorder="1" applyAlignment="1">
      <alignment horizontal="center" vertical="top"/>
    </xf>
    <xf numFmtId="49" fontId="3" fillId="2" borderId="12" xfId="0" applyNumberFormat="1" applyFont="1" applyFill="1" applyBorder="1" applyAlignment="1">
      <alignment horizontal="center" vertical="top"/>
    </xf>
    <xf numFmtId="49" fontId="3" fillId="8" borderId="12" xfId="0" applyNumberFormat="1" applyFont="1" applyFill="1" applyBorder="1" applyAlignment="1">
      <alignment horizontal="center" vertical="top" wrapText="1"/>
    </xf>
    <xf numFmtId="164" fontId="2" fillId="8" borderId="3" xfId="0" applyNumberFormat="1" applyFont="1" applyFill="1" applyBorder="1" applyAlignment="1">
      <alignment horizontal="center" vertical="top"/>
    </xf>
    <xf numFmtId="0" fontId="2" fillId="8" borderId="12" xfId="0" applyFont="1" applyFill="1" applyBorder="1" applyAlignment="1">
      <alignment horizontal="center" vertical="center" textRotation="90" wrapText="1"/>
    </xf>
    <xf numFmtId="164" fontId="2" fillId="8" borderId="77" xfId="0" applyNumberFormat="1" applyFont="1" applyFill="1" applyBorder="1" applyAlignment="1">
      <alignment horizontal="center" vertical="top"/>
    </xf>
    <xf numFmtId="0" fontId="2" fillId="8" borderId="12" xfId="0" applyFont="1" applyFill="1" applyBorder="1" applyAlignment="1">
      <alignment horizontal="center" vertical="center" wrapText="1"/>
    </xf>
    <xf numFmtId="49" fontId="3" fillId="9" borderId="6" xfId="0" applyNumberFormat="1" applyFont="1" applyFill="1" applyBorder="1" applyAlignment="1">
      <alignment horizontal="center" vertical="top"/>
    </xf>
    <xf numFmtId="49" fontId="3" fillId="8" borderId="19"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164" fontId="2" fillId="8" borderId="3" xfId="0" applyNumberFormat="1" applyFont="1" applyFill="1" applyBorder="1" applyAlignment="1">
      <alignment horizontal="center" vertical="top"/>
    </xf>
    <xf numFmtId="0" fontId="2" fillId="8" borderId="12" xfId="0" applyFont="1" applyFill="1" applyBorder="1" applyAlignment="1">
      <alignment horizontal="center" vertical="center" textRotation="90" wrapText="1"/>
    </xf>
    <xf numFmtId="0" fontId="2" fillId="8" borderId="42" xfId="0" applyFont="1" applyFill="1" applyBorder="1" applyAlignment="1">
      <alignment horizontal="center" vertical="top"/>
    </xf>
    <xf numFmtId="0" fontId="2" fillId="8" borderId="41" xfId="0" applyFont="1" applyFill="1" applyBorder="1" applyAlignment="1">
      <alignment vertical="top" wrapText="1"/>
    </xf>
    <xf numFmtId="49" fontId="3" fillId="8" borderId="12" xfId="0" applyNumberFormat="1" applyFont="1" applyFill="1" applyBorder="1" applyAlignment="1">
      <alignment horizontal="center" vertical="top" wrapText="1"/>
    </xf>
    <xf numFmtId="49" fontId="3" fillId="7" borderId="12" xfId="0" applyNumberFormat="1" applyFont="1" applyFill="1" applyBorder="1" applyAlignment="1">
      <alignment horizontal="center" vertical="top"/>
    </xf>
    <xf numFmtId="3" fontId="2" fillId="8" borderId="49" xfId="0" applyNumberFormat="1" applyFont="1" applyFill="1" applyBorder="1" applyAlignment="1">
      <alignment horizontal="center" vertical="top"/>
    </xf>
    <xf numFmtId="3" fontId="2" fillId="3" borderId="76" xfId="2" applyNumberFormat="1" applyFont="1" applyFill="1" applyBorder="1" applyAlignment="1">
      <alignment horizontal="center" vertical="top"/>
    </xf>
    <xf numFmtId="3" fontId="2" fillId="3" borderId="73" xfId="2" applyNumberFormat="1" applyFont="1" applyFill="1" applyBorder="1" applyAlignment="1">
      <alignment horizontal="center" vertical="top"/>
    </xf>
    <xf numFmtId="3" fontId="2" fillId="3" borderId="64" xfId="2" applyNumberFormat="1" applyFont="1" applyFill="1" applyBorder="1" applyAlignment="1">
      <alignment horizontal="center" vertical="top"/>
    </xf>
    <xf numFmtId="3" fontId="2" fillId="8" borderId="94" xfId="0" applyNumberFormat="1" applyFont="1" applyFill="1" applyBorder="1" applyAlignment="1">
      <alignment horizontal="center" vertical="top"/>
    </xf>
    <xf numFmtId="3" fontId="25" fillId="8" borderId="22" xfId="0" applyNumberFormat="1" applyFont="1" applyFill="1" applyBorder="1" applyAlignment="1">
      <alignment horizontal="center" vertical="top"/>
    </xf>
    <xf numFmtId="164" fontId="2" fillId="8" borderId="50" xfId="0" applyNumberFormat="1" applyFont="1" applyFill="1" applyBorder="1" applyAlignment="1">
      <alignment vertical="top" wrapText="1"/>
    </xf>
    <xf numFmtId="164" fontId="25" fillId="8" borderId="81" xfId="0" applyNumberFormat="1" applyFont="1" applyFill="1" applyBorder="1" applyAlignment="1">
      <alignment vertical="top" wrapText="1"/>
    </xf>
    <xf numFmtId="49" fontId="2" fillId="8" borderId="58" xfId="0" applyNumberFormat="1" applyFont="1" applyFill="1" applyBorder="1" applyAlignment="1">
      <alignment horizontal="left" vertical="top" wrapText="1"/>
    </xf>
    <xf numFmtId="164" fontId="2" fillId="8" borderId="3" xfId="0" applyNumberFormat="1" applyFont="1" applyFill="1" applyBorder="1" applyAlignment="1">
      <alignment horizontal="center" vertical="top"/>
    </xf>
    <xf numFmtId="0" fontId="2" fillId="8" borderId="42" xfId="0" applyFont="1" applyFill="1" applyBorder="1" applyAlignment="1">
      <alignment horizontal="center" vertical="top"/>
    </xf>
    <xf numFmtId="164" fontId="2" fillId="8" borderId="65" xfId="0" applyNumberFormat="1" applyFont="1" applyFill="1" applyBorder="1" applyAlignment="1">
      <alignment horizontal="center" vertical="top"/>
    </xf>
    <xf numFmtId="164" fontId="2" fillId="8" borderId="4" xfId="0" applyNumberFormat="1" applyFont="1" applyFill="1" applyBorder="1" applyAlignment="1">
      <alignment horizontal="center" vertical="top"/>
    </xf>
    <xf numFmtId="164" fontId="2" fillId="8" borderId="16" xfId="0" applyNumberFormat="1" applyFont="1" applyFill="1" applyBorder="1" applyAlignment="1">
      <alignment horizontal="center" vertical="top"/>
    </xf>
    <xf numFmtId="164" fontId="2" fillId="8" borderId="48" xfId="0" applyNumberFormat="1" applyFont="1" applyFill="1" applyBorder="1" applyAlignment="1">
      <alignment horizontal="center" vertical="top"/>
    </xf>
    <xf numFmtId="0" fontId="2" fillId="8" borderId="60" xfId="0" applyFont="1" applyFill="1" applyBorder="1" applyAlignment="1">
      <alignment horizontal="center" vertical="top"/>
    </xf>
    <xf numFmtId="0" fontId="2" fillId="8" borderId="46" xfId="0" applyFont="1" applyFill="1" applyBorder="1" applyAlignment="1">
      <alignment horizontal="center" vertical="top"/>
    </xf>
    <xf numFmtId="0" fontId="3" fillId="0" borderId="39" xfId="0" applyFont="1" applyBorder="1" applyAlignment="1">
      <alignment horizontal="center" vertical="center" wrapText="1"/>
    </xf>
    <xf numFmtId="0" fontId="2" fillId="0" borderId="0" xfId="0" applyFont="1" applyAlignment="1">
      <alignment horizontal="center" vertical="top"/>
    </xf>
    <xf numFmtId="49" fontId="3" fillId="0" borderId="0" xfId="0" applyNumberFormat="1" applyFont="1" applyFill="1" applyBorder="1" applyAlignment="1">
      <alignment horizontal="center" vertical="top" wrapText="1"/>
    </xf>
    <xf numFmtId="0" fontId="3" fillId="0" borderId="24" xfId="0" applyFont="1" applyBorder="1" applyAlignment="1">
      <alignment horizontal="center" vertical="center" wrapText="1"/>
    </xf>
    <xf numFmtId="49" fontId="3" fillId="9" borderId="23"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49" fontId="3" fillId="2" borderId="8" xfId="0" applyNumberFormat="1" applyFont="1" applyFill="1" applyBorder="1" applyAlignment="1">
      <alignment horizontal="center" vertical="top"/>
    </xf>
    <xf numFmtId="49" fontId="3" fillId="8" borderId="19"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49" fontId="3" fillId="8" borderId="12" xfId="0" applyNumberFormat="1" applyFont="1" applyFill="1" applyBorder="1" applyAlignment="1">
      <alignment horizontal="center" vertical="top" wrapText="1"/>
    </xf>
    <xf numFmtId="49" fontId="3" fillId="8" borderId="8" xfId="0" applyNumberFormat="1" applyFont="1" applyFill="1" applyBorder="1" applyAlignment="1">
      <alignment horizontal="center" vertical="top" wrapText="1"/>
    </xf>
    <xf numFmtId="0" fontId="3" fillId="9" borderId="25" xfId="0" applyFont="1" applyFill="1" applyBorder="1" applyAlignment="1">
      <alignment horizontal="left" vertical="top"/>
    </xf>
    <xf numFmtId="0" fontId="3" fillId="2" borderId="25" xfId="0" applyFont="1" applyFill="1" applyBorder="1" applyAlignment="1">
      <alignment horizontal="left" vertical="top" wrapText="1"/>
    </xf>
    <xf numFmtId="164" fontId="2" fillId="8" borderId="3" xfId="0" applyNumberFormat="1" applyFont="1" applyFill="1" applyBorder="1" applyAlignment="1">
      <alignment horizontal="center" vertical="top"/>
    </xf>
    <xf numFmtId="0" fontId="2" fillId="8" borderId="12" xfId="0" applyFont="1" applyFill="1" applyBorder="1" applyAlignment="1">
      <alignment horizontal="center" vertical="center" textRotation="90" wrapText="1"/>
    </xf>
    <xf numFmtId="0" fontId="2" fillId="8" borderId="42" xfId="0" applyFont="1" applyFill="1" applyBorder="1" applyAlignment="1">
      <alignment horizontal="center" vertical="top"/>
    </xf>
    <xf numFmtId="49" fontId="2" fillId="8" borderId="31" xfId="0" applyNumberFormat="1" applyFont="1" applyFill="1" applyBorder="1" applyAlignment="1">
      <alignment horizontal="center" vertical="top"/>
    </xf>
    <xf numFmtId="0" fontId="2" fillId="8" borderId="50" xfId="0" applyFont="1" applyFill="1" applyBorder="1" applyAlignment="1">
      <alignment horizontal="center" vertical="center" textRotation="90" wrapText="1"/>
    </xf>
    <xf numFmtId="49" fontId="3" fillId="8" borderId="31" xfId="0" applyNumberFormat="1" applyFont="1" applyFill="1" applyBorder="1" applyAlignment="1">
      <alignment horizontal="center" vertical="top"/>
    </xf>
    <xf numFmtId="0" fontId="2" fillId="0" borderId="0" xfId="0" applyFont="1" applyAlignment="1">
      <alignment vertical="center" wrapText="1"/>
    </xf>
    <xf numFmtId="0" fontId="5" fillId="0" borderId="0" xfId="0" applyFont="1" applyAlignment="1"/>
    <xf numFmtId="0" fontId="13" fillId="0" borderId="0" xfId="0" applyFont="1" applyFill="1" applyAlignment="1">
      <alignment horizontal="center" vertical="top" wrapText="1"/>
    </xf>
    <xf numFmtId="49" fontId="6" fillId="6" borderId="39" xfId="0" applyNumberFormat="1" applyFont="1" applyFill="1" applyBorder="1" applyAlignment="1">
      <alignment horizontal="left" vertical="top" wrapText="1"/>
    </xf>
    <xf numFmtId="0" fontId="6" fillId="4" borderId="27" xfId="0" applyFont="1" applyFill="1" applyBorder="1" applyAlignment="1">
      <alignment horizontal="left" vertical="top" wrapText="1"/>
    </xf>
    <xf numFmtId="0" fontId="3" fillId="2" borderId="27" xfId="0" applyFont="1" applyFill="1" applyBorder="1" applyAlignment="1">
      <alignment horizontal="left" vertical="top" wrapText="1"/>
    </xf>
    <xf numFmtId="49" fontId="3" fillId="2" borderId="25" xfId="0" applyNumberFormat="1" applyFont="1" applyFill="1" applyBorder="1" applyAlignment="1">
      <alignment horizontal="left" vertical="top"/>
    </xf>
    <xf numFmtId="0" fontId="3" fillId="0" borderId="39" xfId="0" applyFont="1" applyBorder="1" applyAlignment="1">
      <alignment horizontal="center" vertical="center"/>
    </xf>
    <xf numFmtId="164" fontId="2" fillId="8" borderId="42" xfId="0" applyNumberFormat="1" applyFont="1" applyFill="1" applyBorder="1" applyAlignment="1">
      <alignment horizontal="center" vertical="top"/>
    </xf>
    <xf numFmtId="0" fontId="13" fillId="0" borderId="0" xfId="0" applyFont="1" applyAlignment="1">
      <alignment horizontal="center" vertical="top" wrapText="1"/>
    </xf>
    <xf numFmtId="0" fontId="14" fillId="0" borderId="0" xfId="0" applyFont="1" applyAlignment="1">
      <alignment horizontal="center" vertical="top" wrapText="1"/>
    </xf>
    <xf numFmtId="0" fontId="13" fillId="0" borderId="0" xfId="0" applyFont="1" applyAlignment="1">
      <alignment horizontal="center" vertical="top"/>
    </xf>
    <xf numFmtId="164" fontId="2" fillId="8" borderId="4" xfId="0" applyNumberFormat="1" applyFont="1" applyFill="1" applyBorder="1" applyAlignment="1">
      <alignment horizontal="center" vertical="top"/>
    </xf>
    <xf numFmtId="0" fontId="2" fillId="8" borderId="6" xfId="0" applyFont="1" applyFill="1" applyBorder="1" applyAlignment="1">
      <alignment vertical="top" wrapText="1"/>
    </xf>
    <xf numFmtId="3" fontId="2" fillId="0" borderId="0" xfId="0" applyNumberFormat="1" applyFont="1" applyFill="1" applyBorder="1" applyAlignment="1">
      <alignment horizontal="left" vertical="top" wrapText="1"/>
    </xf>
    <xf numFmtId="49" fontId="2" fillId="8" borderId="21" xfId="0" applyNumberFormat="1" applyFont="1" applyFill="1" applyBorder="1" applyAlignment="1">
      <alignment horizontal="center" vertical="top"/>
    </xf>
    <xf numFmtId="49" fontId="2" fillId="8" borderId="43" xfId="0" applyNumberFormat="1" applyFont="1" applyFill="1" applyBorder="1" applyAlignment="1">
      <alignment horizontal="left" vertical="top" wrapText="1"/>
    </xf>
    <xf numFmtId="0" fontId="12" fillId="8" borderId="43" xfId="0" applyFont="1" applyFill="1" applyBorder="1" applyAlignment="1">
      <alignment vertical="top" wrapText="1"/>
    </xf>
    <xf numFmtId="0" fontId="5" fillId="8" borderId="44" xfId="0" applyFont="1" applyFill="1" applyBorder="1" applyAlignment="1">
      <alignment horizontal="center" vertical="top"/>
    </xf>
    <xf numFmtId="0" fontId="2" fillId="8" borderId="73" xfId="0" applyFont="1" applyFill="1" applyBorder="1" applyAlignment="1">
      <alignment horizontal="center" vertical="top"/>
    </xf>
    <xf numFmtId="0" fontId="8" fillId="8" borderId="78" xfId="0" applyFont="1" applyFill="1" applyBorder="1" applyAlignment="1">
      <alignment horizontal="center" vertical="top"/>
    </xf>
    <xf numFmtId="0" fontId="8" fillId="8" borderId="76" xfId="0" applyFont="1" applyFill="1" applyBorder="1" applyAlignment="1">
      <alignment horizontal="center" vertical="top"/>
    </xf>
    <xf numFmtId="0" fontId="0" fillId="0" borderId="8" xfId="0" applyFont="1" applyBorder="1" applyAlignment="1">
      <alignment horizontal="left" vertical="top" wrapText="1"/>
    </xf>
    <xf numFmtId="0" fontId="0" fillId="0" borderId="8" xfId="0" applyFont="1" applyBorder="1" applyAlignment="1">
      <alignment horizontal="center" vertical="center" textRotation="90" wrapText="1"/>
    </xf>
    <xf numFmtId="0" fontId="5" fillId="8" borderId="8" xfId="0" applyFont="1" applyFill="1" applyBorder="1" applyAlignment="1">
      <alignment horizontal="left" vertical="top" wrapText="1"/>
    </xf>
    <xf numFmtId="0" fontId="2" fillId="8" borderId="8" xfId="0" applyFont="1" applyFill="1" applyBorder="1" applyAlignment="1">
      <alignment horizontal="center" vertical="center" textRotation="90" wrapText="1"/>
    </xf>
    <xf numFmtId="0" fontId="5" fillId="8" borderId="40" xfId="0" applyFont="1" applyFill="1" applyBorder="1" applyAlignment="1">
      <alignment horizontal="center" vertical="top"/>
    </xf>
    <xf numFmtId="0" fontId="5" fillId="8" borderId="8" xfId="0" applyFont="1" applyFill="1" applyBorder="1" applyAlignment="1">
      <alignment horizontal="center" vertical="top"/>
    </xf>
    <xf numFmtId="0" fontId="2" fillId="8" borderId="42" xfId="0" applyFont="1" applyFill="1" applyBorder="1" applyAlignment="1">
      <alignment horizontal="center" vertical="top"/>
    </xf>
    <xf numFmtId="164" fontId="2" fillId="8" borderId="42" xfId="0" applyNumberFormat="1"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77" xfId="0" applyNumberFormat="1" applyFont="1" applyFill="1" applyBorder="1" applyAlignment="1">
      <alignment horizontal="center" vertical="top"/>
    </xf>
    <xf numFmtId="0" fontId="2" fillId="8" borderId="65" xfId="0" applyFont="1" applyFill="1" applyBorder="1" applyAlignment="1">
      <alignment horizontal="center" vertical="center" wrapText="1"/>
    </xf>
    <xf numFmtId="0" fontId="2" fillId="8" borderId="0" xfId="0" applyFont="1" applyFill="1" applyAlignment="1">
      <alignment vertical="center" wrapText="1"/>
    </xf>
    <xf numFmtId="0" fontId="2" fillId="8" borderId="65" xfId="0" applyFont="1" applyFill="1" applyBorder="1" applyAlignment="1">
      <alignment horizontal="center" vertical="center"/>
    </xf>
    <xf numFmtId="0" fontId="2" fillId="8" borderId="42" xfId="0" applyFont="1" applyFill="1" applyBorder="1" applyAlignment="1">
      <alignment horizontal="left" vertical="top" wrapText="1"/>
    </xf>
    <xf numFmtId="0" fontId="2" fillId="8" borderId="43" xfId="0" applyFont="1" applyFill="1" applyBorder="1" applyAlignment="1">
      <alignment vertical="top" wrapText="1"/>
    </xf>
    <xf numFmtId="0" fontId="2" fillId="8" borderId="0" xfId="0" applyFont="1" applyFill="1" applyBorder="1" applyAlignment="1">
      <alignment vertical="center" wrapText="1"/>
    </xf>
    <xf numFmtId="0" fontId="5" fillId="8" borderId="43" xfId="0" applyFont="1" applyFill="1" applyBorder="1" applyAlignment="1">
      <alignment vertical="top" wrapText="1"/>
    </xf>
    <xf numFmtId="0" fontId="2" fillId="8" borderId="12" xfId="0" applyFont="1" applyFill="1" applyBorder="1" applyAlignment="1">
      <alignment horizontal="center" vertical="center"/>
    </xf>
    <xf numFmtId="0" fontId="2" fillId="8" borderId="101" xfId="0" applyFont="1" applyFill="1" applyBorder="1" applyAlignment="1">
      <alignment vertical="center" wrapText="1"/>
    </xf>
    <xf numFmtId="0" fontId="2" fillId="8" borderId="75" xfId="0" applyFont="1" applyFill="1" applyBorder="1" applyAlignment="1">
      <alignment horizontal="center" vertical="center" wrapText="1"/>
    </xf>
    <xf numFmtId="0" fontId="2" fillId="8" borderId="108" xfId="0" applyFont="1" applyFill="1" applyBorder="1" applyAlignment="1">
      <alignment horizontal="center" vertical="center" wrapText="1"/>
    </xf>
    <xf numFmtId="0" fontId="2" fillId="8" borderId="0" xfId="0" applyFont="1" applyFill="1" applyBorder="1" applyAlignment="1">
      <alignment vertical="top" wrapText="1"/>
    </xf>
    <xf numFmtId="0" fontId="2" fillId="8" borderId="101" xfId="0" applyFont="1" applyFill="1" applyBorder="1" applyAlignment="1">
      <alignment vertical="top" wrapText="1"/>
    </xf>
    <xf numFmtId="0" fontId="2" fillId="8" borderId="0" xfId="0" applyFont="1" applyFill="1" applyAlignment="1">
      <alignment vertical="top" wrapText="1"/>
    </xf>
    <xf numFmtId="0" fontId="2" fillId="8" borderId="75" xfId="0" applyFont="1" applyFill="1" applyBorder="1" applyAlignment="1">
      <alignment horizontal="center" vertical="top" wrapText="1"/>
    </xf>
    <xf numFmtId="164" fontId="2" fillId="0" borderId="0" xfId="0" applyNumberFormat="1" applyFont="1" applyBorder="1" applyAlignment="1">
      <alignment vertical="top"/>
    </xf>
    <xf numFmtId="49" fontId="3" fillId="2" borderId="12" xfId="0" applyNumberFormat="1" applyFont="1" applyFill="1" applyBorder="1" applyAlignment="1">
      <alignment horizontal="center" vertical="top"/>
    </xf>
    <xf numFmtId="49" fontId="3" fillId="8" borderId="12" xfId="0" applyNumberFormat="1" applyFont="1" applyFill="1" applyBorder="1" applyAlignment="1">
      <alignment horizontal="center" vertical="top" wrapText="1"/>
    </xf>
    <xf numFmtId="49" fontId="2" fillId="8" borderId="31" xfId="0" applyNumberFormat="1" applyFont="1" applyFill="1" applyBorder="1" applyAlignment="1">
      <alignment horizontal="center" vertical="top"/>
    </xf>
    <xf numFmtId="164" fontId="2" fillId="8" borderId="3" xfId="0" applyNumberFormat="1" applyFont="1" applyFill="1" applyBorder="1" applyAlignment="1">
      <alignment horizontal="center" vertical="top"/>
    </xf>
    <xf numFmtId="49" fontId="2" fillId="8" borderId="3" xfId="0" applyNumberFormat="1" applyFont="1" applyFill="1" applyBorder="1" applyAlignment="1">
      <alignment horizontal="center" vertical="top" wrapText="1"/>
    </xf>
    <xf numFmtId="0" fontId="2" fillId="8" borderId="22" xfId="0" applyFont="1" applyFill="1" applyBorder="1" applyAlignment="1">
      <alignment horizontal="left" vertical="top" wrapText="1"/>
    </xf>
    <xf numFmtId="0" fontId="2" fillId="8" borderId="75" xfId="0" applyFont="1" applyFill="1" applyBorder="1" applyAlignment="1">
      <alignment horizontal="center" vertical="top"/>
    </xf>
    <xf numFmtId="0" fontId="2" fillId="8" borderId="97" xfId="0" applyFont="1" applyFill="1" applyBorder="1" applyAlignment="1">
      <alignment horizontal="center" vertical="top"/>
    </xf>
    <xf numFmtId="0" fontId="2" fillId="8" borderId="63" xfId="0" applyFont="1" applyFill="1" applyBorder="1" applyAlignment="1">
      <alignment horizontal="center" vertical="top"/>
    </xf>
    <xf numFmtId="0" fontId="2" fillId="8" borderId="42" xfId="0" applyFont="1" applyFill="1" applyBorder="1" applyAlignment="1">
      <alignment horizontal="center" vertical="center" wrapText="1"/>
    </xf>
    <xf numFmtId="164" fontId="2" fillId="8" borderId="3" xfId="0" applyNumberFormat="1" applyFont="1" applyFill="1" applyBorder="1" applyAlignment="1">
      <alignment horizontal="center" vertical="center"/>
    </xf>
    <xf numFmtId="164" fontId="2" fillId="8" borderId="0" xfId="0" applyNumberFormat="1" applyFont="1" applyFill="1" applyBorder="1" applyAlignment="1">
      <alignment horizontal="center" vertical="center"/>
    </xf>
    <xf numFmtId="0" fontId="2" fillId="8" borderId="12" xfId="0" applyFont="1" applyFill="1" applyBorder="1" applyAlignment="1">
      <alignment horizontal="center" vertical="center" textRotation="90" wrapText="1"/>
    </xf>
    <xf numFmtId="0" fontId="2" fillId="0" borderId="0" xfId="0" applyFont="1" applyAlignment="1">
      <alignment horizontal="center" vertical="top"/>
    </xf>
    <xf numFmtId="164" fontId="2" fillId="8" borderId="3" xfId="0" applyNumberFormat="1" applyFont="1" applyFill="1" applyBorder="1" applyAlignment="1">
      <alignment horizontal="center" vertical="top"/>
    </xf>
    <xf numFmtId="164" fontId="2" fillId="8" borderId="4" xfId="0" applyNumberFormat="1" applyFont="1" applyFill="1" applyBorder="1" applyAlignment="1">
      <alignment horizontal="center" vertical="top"/>
    </xf>
    <xf numFmtId="0" fontId="2" fillId="8" borderId="22" xfId="0" applyFont="1" applyFill="1" applyBorder="1" applyAlignment="1">
      <alignment horizontal="center" vertical="center" textRotation="90" wrapText="1"/>
    </xf>
    <xf numFmtId="0" fontId="5" fillId="8" borderId="0" xfId="0" applyFont="1" applyFill="1" applyAlignment="1"/>
    <xf numFmtId="0" fontId="20" fillId="8" borderId="0" xfId="0" applyFont="1" applyFill="1" applyAlignment="1">
      <alignment vertical="center" wrapText="1"/>
    </xf>
    <xf numFmtId="0" fontId="29" fillId="8" borderId="0" xfId="0" applyFont="1" applyFill="1" applyAlignment="1"/>
    <xf numFmtId="0" fontId="2" fillId="0" borderId="66" xfId="0" applyFont="1" applyFill="1" applyBorder="1" applyAlignment="1">
      <alignment horizontal="left" vertical="top" wrapText="1"/>
    </xf>
    <xf numFmtId="0" fontId="0" fillId="0" borderId="13" xfId="0" applyBorder="1" applyAlignment="1">
      <alignment vertical="top"/>
    </xf>
    <xf numFmtId="0" fontId="14" fillId="0" borderId="0" xfId="0" applyFont="1" applyFill="1" applyAlignment="1">
      <alignment horizontal="left" vertical="top"/>
    </xf>
    <xf numFmtId="0" fontId="0" fillId="0" borderId="0" xfId="0" applyAlignment="1">
      <alignment vertical="top"/>
    </xf>
    <xf numFmtId="0" fontId="13" fillId="0" borderId="0" xfId="0" applyFont="1" applyFill="1" applyAlignment="1">
      <alignment horizontal="left" vertical="top"/>
    </xf>
    <xf numFmtId="0" fontId="13" fillId="0" borderId="0" xfId="0" applyFont="1" applyFill="1" applyAlignment="1">
      <alignment horizontal="center" vertical="top" wrapText="1"/>
    </xf>
    <xf numFmtId="0" fontId="0" fillId="0" borderId="0" xfId="0" applyAlignment="1">
      <alignment horizontal="center" vertical="top" wrapText="1"/>
    </xf>
    <xf numFmtId="0" fontId="8" fillId="3" borderId="13" xfId="2" applyFont="1" applyFill="1" applyBorder="1" applyAlignment="1">
      <alignment horizontal="center" vertical="top"/>
    </xf>
    <xf numFmtId="0" fontId="0" fillId="0" borderId="13" xfId="0" applyBorder="1" applyAlignment="1">
      <alignment horizontal="center"/>
    </xf>
    <xf numFmtId="49" fontId="7" fillId="8" borderId="13" xfId="0" applyNumberFormat="1" applyFont="1" applyFill="1" applyBorder="1" applyAlignment="1">
      <alignment horizontal="center" vertical="center"/>
    </xf>
    <xf numFmtId="49" fontId="3" fillId="2" borderId="25" xfId="0" applyNumberFormat="1" applyFont="1" applyFill="1" applyBorder="1" applyAlignment="1">
      <alignment horizontal="right" vertical="top"/>
    </xf>
    <xf numFmtId="49" fontId="3" fillId="9" borderId="45" xfId="0" applyNumberFormat="1" applyFont="1" applyFill="1" applyBorder="1" applyAlignment="1">
      <alignment horizontal="right" vertical="top"/>
    </xf>
    <xf numFmtId="49" fontId="3" fillId="9" borderId="25" xfId="0" applyNumberFormat="1" applyFont="1" applyFill="1" applyBorder="1" applyAlignment="1">
      <alignment horizontal="right" vertical="top"/>
    </xf>
    <xf numFmtId="0" fontId="3" fillId="9" borderId="45" xfId="0" applyFont="1" applyFill="1" applyBorder="1" applyAlignment="1">
      <alignment horizontal="left" vertical="top"/>
    </xf>
    <xf numFmtId="0" fontId="3" fillId="9" borderId="25" xfId="0" applyFont="1" applyFill="1" applyBorder="1" applyAlignment="1">
      <alignment horizontal="left" vertical="top"/>
    </xf>
    <xf numFmtId="0" fontId="2" fillId="8" borderId="78" xfId="0" applyFont="1" applyFill="1" applyBorder="1" applyAlignment="1">
      <alignment horizontal="left" vertical="top" wrapText="1"/>
    </xf>
    <xf numFmtId="0" fontId="0" fillId="0" borderId="22" xfId="0" applyFont="1" applyBorder="1" applyAlignment="1">
      <alignment horizontal="left" vertical="top" wrapText="1"/>
    </xf>
    <xf numFmtId="0" fontId="2" fillId="8" borderId="12" xfId="0" applyFont="1" applyFill="1" applyBorder="1" applyAlignment="1">
      <alignment horizontal="center" vertical="center" textRotation="90" wrapText="1"/>
    </xf>
    <xf numFmtId="0" fontId="0" fillId="0" borderId="12" xfId="0" applyFont="1" applyBorder="1" applyAlignment="1">
      <alignment horizontal="center" vertical="center" textRotation="90" wrapText="1"/>
    </xf>
    <xf numFmtId="0" fontId="2" fillId="8" borderId="41" xfId="0" applyFont="1" applyFill="1" applyBorder="1" applyAlignment="1">
      <alignment vertical="top" wrapText="1"/>
    </xf>
    <xf numFmtId="0" fontId="0" fillId="0" borderId="81" xfId="0" applyBorder="1" applyAlignment="1">
      <alignment vertical="top" wrapText="1"/>
    </xf>
    <xf numFmtId="0" fontId="0" fillId="0" borderId="12" xfId="0" applyFont="1" applyBorder="1" applyAlignment="1">
      <alignment horizontal="left" vertical="top" wrapText="1"/>
    </xf>
    <xf numFmtId="0" fontId="3" fillId="3" borderId="19" xfId="0" applyFont="1" applyFill="1" applyBorder="1" applyAlignment="1">
      <alignment horizontal="left" vertical="top" wrapText="1"/>
    </xf>
    <xf numFmtId="0" fontId="0" fillId="0" borderId="12" xfId="0" applyBorder="1" applyAlignment="1">
      <alignment horizontal="left" vertical="top" wrapText="1"/>
    </xf>
    <xf numFmtId="0" fontId="0" fillId="0" borderId="22" xfId="0" applyBorder="1" applyAlignment="1">
      <alignment horizontal="left" vertical="top" wrapText="1"/>
    </xf>
    <xf numFmtId="0" fontId="2" fillId="8" borderId="19" xfId="0" applyFont="1" applyFill="1"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22" xfId="0" applyBorder="1" applyAlignment="1">
      <alignment horizontal="center" vertical="center" textRotation="90" wrapText="1"/>
    </xf>
    <xf numFmtId="164" fontId="2" fillId="8" borderId="13" xfId="0" applyNumberFormat="1" applyFont="1" applyFill="1" applyBorder="1" applyAlignment="1">
      <alignment horizontal="center" vertical="top"/>
    </xf>
    <xf numFmtId="0" fontId="2" fillId="8" borderId="1" xfId="0" applyFont="1" applyFill="1" applyBorder="1" applyAlignment="1">
      <alignment horizontal="left" vertical="top" wrapText="1"/>
    </xf>
    <xf numFmtId="0" fontId="2" fillId="8" borderId="42" xfId="0" applyFont="1" applyFill="1" applyBorder="1" applyAlignment="1">
      <alignment horizontal="center" vertical="top"/>
    </xf>
    <xf numFmtId="164" fontId="2" fillId="8" borderId="42" xfId="0" applyNumberFormat="1" applyFont="1" applyFill="1" applyBorder="1" applyAlignment="1">
      <alignment horizontal="center" vertical="top"/>
    </xf>
    <xf numFmtId="0" fontId="0" fillId="8" borderId="22" xfId="0" applyFont="1" applyFill="1" applyBorder="1" applyAlignment="1">
      <alignment horizontal="left" vertical="top" wrapText="1"/>
    </xf>
    <xf numFmtId="0" fontId="2" fillId="0" borderId="78" xfId="0" applyFont="1" applyFill="1" applyBorder="1" applyAlignment="1">
      <alignment horizontal="left" vertical="top" wrapText="1"/>
    </xf>
    <xf numFmtId="0" fontId="0" fillId="8" borderId="12" xfId="0" applyFill="1" applyBorder="1" applyAlignment="1">
      <alignment horizontal="left" vertical="top" wrapText="1"/>
    </xf>
    <xf numFmtId="0" fontId="2" fillId="0" borderId="0" xfId="0" applyFont="1" applyAlignment="1">
      <alignment horizontal="center" vertical="top"/>
    </xf>
    <xf numFmtId="0" fontId="2" fillId="8" borderId="19" xfId="0" applyFont="1" applyFill="1" applyBorder="1" applyAlignment="1">
      <alignment horizontal="center" vertical="center" textRotation="90" wrapText="1" shrinkToFit="1"/>
    </xf>
    <xf numFmtId="0" fontId="2" fillId="8" borderId="12" xfId="0" applyFont="1" applyFill="1" applyBorder="1" applyAlignment="1">
      <alignment horizontal="center" vertical="center" textRotation="90" wrapText="1" shrinkToFit="1"/>
    </xf>
    <xf numFmtId="0" fontId="2" fillId="8" borderId="8" xfId="0" applyFont="1" applyFill="1" applyBorder="1" applyAlignment="1">
      <alignment horizontal="center" vertical="center" textRotation="90" wrapText="1" shrinkToFit="1"/>
    </xf>
    <xf numFmtId="164" fontId="2" fillId="8" borderId="12" xfId="0" applyNumberFormat="1" applyFont="1" applyFill="1" applyBorder="1" applyAlignment="1">
      <alignment horizontal="center" vertical="top"/>
    </xf>
    <xf numFmtId="0" fontId="3" fillId="0" borderId="67" xfId="0" applyFont="1" applyBorder="1" applyAlignment="1">
      <alignment horizontal="center" vertical="center" textRotation="90" shrinkToFit="1"/>
    </xf>
    <xf numFmtId="0" fontId="3" fillId="0" borderId="65" xfId="0" applyFont="1" applyBorder="1" applyAlignment="1">
      <alignment horizontal="center" vertical="center" textRotation="90" shrinkToFit="1"/>
    </xf>
    <xf numFmtId="0" fontId="3" fillId="0" borderId="44" xfId="0" applyFont="1" applyBorder="1" applyAlignment="1">
      <alignment horizontal="center" vertical="center" textRotation="90" shrinkToFit="1"/>
    </xf>
    <xf numFmtId="0" fontId="2" fillId="7" borderId="38" xfId="0" applyFont="1" applyFill="1" applyBorder="1" applyAlignment="1">
      <alignment horizontal="left" vertical="top" wrapText="1"/>
    </xf>
    <xf numFmtId="0" fontId="5" fillId="7" borderId="27" xfId="0" applyFont="1" applyFill="1" applyBorder="1" applyAlignment="1">
      <alignment horizontal="left" vertical="top" wrapText="1"/>
    </xf>
    <xf numFmtId="0" fontId="3" fillId="4" borderId="38" xfId="0" applyFont="1" applyFill="1" applyBorder="1" applyAlignment="1">
      <alignment horizontal="right" vertical="top" wrapText="1"/>
    </xf>
    <xf numFmtId="0" fontId="3" fillId="4" borderId="27" xfId="0" applyFont="1" applyFill="1" applyBorder="1" applyAlignment="1">
      <alignment horizontal="right" vertical="top" wrapText="1"/>
    </xf>
    <xf numFmtId="0" fontId="3" fillId="4" borderId="28" xfId="0" applyFont="1" applyFill="1" applyBorder="1" applyAlignment="1">
      <alignment horizontal="right" vertical="top" wrapText="1"/>
    </xf>
    <xf numFmtId="0" fontId="2" fillId="3" borderId="46" xfId="0" applyFont="1" applyFill="1" applyBorder="1" applyAlignment="1">
      <alignment horizontal="left" vertical="top" wrapText="1"/>
    </xf>
    <xf numFmtId="0" fontId="2" fillId="3" borderId="47" xfId="0" applyFont="1" applyFill="1" applyBorder="1" applyAlignment="1">
      <alignment horizontal="left" vertical="top" wrapText="1"/>
    </xf>
    <xf numFmtId="0" fontId="2" fillId="3" borderId="48" xfId="0" applyFont="1" applyFill="1" applyBorder="1" applyAlignment="1">
      <alignment horizontal="left" vertical="top" wrapText="1"/>
    </xf>
    <xf numFmtId="0" fontId="2" fillId="3" borderId="38"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5" borderId="43" xfId="0" applyFont="1" applyFill="1" applyBorder="1" applyAlignment="1">
      <alignment horizontal="right" vertical="top" wrapText="1"/>
    </xf>
    <xf numFmtId="0" fontId="3" fillId="5" borderId="21" xfId="0" applyFont="1" applyFill="1" applyBorder="1" applyAlignment="1">
      <alignment horizontal="right" vertical="top" wrapText="1"/>
    </xf>
    <xf numFmtId="0" fontId="3" fillId="5" borderId="44" xfId="0" applyFont="1" applyFill="1" applyBorder="1" applyAlignment="1">
      <alignment horizontal="right" vertical="top" wrapText="1"/>
    </xf>
    <xf numFmtId="0" fontId="3" fillId="7" borderId="38" xfId="0" applyFont="1" applyFill="1" applyBorder="1" applyAlignment="1">
      <alignment horizontal="right" vertical="top" wrapText="1"/>
    </xf>
    <xf numFmtId="0" fontId="3" fillId="7" borderId="27" xfId="0" applyFont="1" applyFill="1" applyBorder="1" applyAlignment="1">
      <alignment horizontal="right" vertical="top" wrapText="1"/>
    </xf>
    <xf numFmtId="0" fontId="3" fillId="7" borderId="28" xfId="0" applyFont="1" applyFill="1" applyBorder="1" applyAlignment="1">
      <alignment horizontal="righ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2" fillId="0" borderId="38"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49" fontId="3" fillId="2" borderId="45" xfId="0" applyNumberFormat="1" applyFont="1" applyFill="1" applyBorder="1" applyAlignment="1">
      <alignment horizontal="right" vertical="top"/>
    </xf>
    <xf numFmtId="49" fontId="3" fillId="4" borderId="45" xfId="0" applyNumberFormat="1" applyFont="1" applyFill="1" applyBorder="1" applyAlignment="1">
      <alignment horizontal="right" vertical="top"/>
    </xf>
    <xf numFmtId="49" fontId="3" fillId="4" borderId="25" xfId="0" applyNumberFormat="1" applyFont="1" applyFill="1" applyBorder="1" applyAlignment="1">
      <alignment horizontal="right" vertical="top"/>
    </xf>
    <xf numFmtId="49" fontId="3" fillId="0" borderId="0" xfId="0" applyNumberFormat="1" applyFont="1" applyFill="1" applyBorder="1" applyAlignment="1">
      <alignment horizontal="center" vertical="top"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4" borderId="36" xfId="0" applyFont="1" applyFill="1" applyBorder="1" applyAlignment="1">
      <alignment horizontal="right" vertical="top" wrapText="1"/>
    </xf>
    <xf numFmtId="0" fontId="3" fillId="4" borderId="39" xfId="0" applyFont="1" applyFill="1" applyBorder="1" applyAlignment="1">
      <alignment horizontal="right" vertical="top" wrapText="1"/>
    </xf>
    <xf numFmtId="0" fontId="3" fillId="4" borderId="37" xfId="0" applyFont="1" applyFill="1" applyBorder="1" applyAlignment="1">
      <alignment horizontal="right" vertical="top" wrapText="1"/>
    </xf>
    <xf numFmtId="49" fontId="3" fillId="9" borderId="23"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49" fontId="3" fillId="2" borderId="8" xfId="0" applyNumberFormat="1" applyFont="1" applyFill="1" applyBorder="1" applyAlignment="1">
      <alignment horizontal="center" vertical="top"/>
    </xf>
    <xf numFmtId="49" fontId="3" fillId="8" borderId="19"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49" fontId="3" fillId="8" borderId="8" xfId="0" applyNumberFormat="1" applyFont="1" applyFill="1" applyBorder="1" applyAlignment="1">
      <alignment horizontal="center" vertical="top"/>
    </xf>
    <xf numFmtId="0" fontId="2" fillId="3" borderId="19" xfId="0" applyFont="1" applyFill="1" applyBorder="1" applyAlignment="1">
      <alignment vertical="top" wrapText="1"/>
    </xf>
    <xf numFmtId="0" fontId="5" fillId="0" borderId="12" xfId="0" applyFont="1" applyBorder="1" applyAlignment="1">
      <alignment vertical="top" wrapText="1"/>
    </xf>
    <xf numFmtId="49" fontId="3" fillId="0" borderId="20"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18" xfId="0" applyNumberFormat="1" applyFont="1" applyBorder="1" applyAlignment="1">
      <alignment horizontal="center" vertical="top"/>
    </xf>
    <xf numFmtId="0" fontId="1" fillId="0" borderId="53"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49" fontId="3" fillId="8" borderId="12" xfId="0" applyNumberFormat="1" applyFont="1" applyFill="1" applyBorder="1" applyAlignment="1">
      <alignment horizontal="center" vertical="top" wrapText="1"/>
    </xf>
    <xf numFmtId="49" fontId="3" fillId="8" borderId="8" xfId="0" applyNumberFormat="1" applyFont="1" applyFill="1" applyBorder="1" applyAlignment="1">
      <alignment horizontal="center" vertical="top" wrapText="1"/>
    </xf>
    <xf numFmtId="0" fontId="2" fillId="8" borderId="12"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23" xfId="0" applyFont="1" applyFill="1" applyBorder="1" applyAlignment="1">
      <alignment horizontal="left" vertical="top" wrapText="1"/>
    </xf>
    <xf numFmtId="0" fontId="0" fillId="0" borderId="6" xfId="0" applyBorder="1" applyAlignment="1">
      <alignment horizontal="left" vertical="top" wrapText="1"/>
    </xf>
    <xf numFmtId="0" fontId="7" fillId="0" borderId="53" xfId="0" applyFont="1" applyFill="1" applyBorder="1" applyAlignment="1">
      <alignment horizontal="center" vertical="top" textRotation="90"/>
    </xf>
    <xf numFmtId="0" fontId="7" fillId="0" borderId="0" xfId="0" applyFont="1" applyFill="1" applyBorder="1" applyAlignment="1">
      <alignment horizontal="center" vertical="top" textRotation="90"/>
    </xf>
    <xf numFmtId="0" fontId="7" fillId="0" borderId="21" xfId="0" applyFont="1" applyFill="1" applyBorder="1" applyAlignment="1">
      <alignment horizontal="center" vertical="top" textRotation="90"/>
    </xf>
    <xf numFmtId="0" fontId="3" fillId="2" borderId="45" xfId="0" applyFont="1" applyFill="1" applyBorder="1" applyAlignment="1">
      <alignment horizontal="left" vertical="top" wrapText="1"/>
    </xf>
    <xf numFmtId="0" fontId="3" fillId="2" borderId="25" xfId="0" applyFont="1" applyFill="1" applyBorder="1" applyAlignment="1">
      <alignment horizontal="left" vertical="top" wrapText="1"/>
    </xf>
    <xf numFmtId="0" fontId="2" fillId="0" borderId="78" xfId="0" applyFont="1" applyBorder="1" applyAlignment="1">
      <alignment vertical="top" wrapText="1"/>
    </xf>
    <xf numFmtId="0" fontId="2" fillId="0" borderId="12" xfId="0" applyFont="1" applyBorder="1" applyAlignment="1">
      <alignment vertical="top" wrapText="1"/>
    </xf>
    <xf numFmtId="0" fontId="2" fillId="8" borderId="23" xfId="0" applyFont="1" applyFill="1" applyBorder="1" applyAlignment="1">
      <alignment vertical="top" wrapText="1"/>
    </xf>
    <xf numFmtId="0" fontId="5" fillId="0" borderId="6" xfId="0" applyFont="1" applyBorder="1" applyAlignment="1">
      <alignment vertical="top" wrapText="1"/>
    </xf>
    <xf numFmtId="0" fontId="2" fillId="3" borderId="78" xfId="0" applyFont="1" applyFill="1" applyBorder="1" applyAlignment="1">
      <alignment vertical="top" wrapText="1"/>
    </xf>
    <xf numFmtId="0" fontId="2" fillId="3" borderId="12" xfId="0" applyFont="1" applyFill="1" applyBorder="1" applyAlignment="1">
      <alignment vertical="top" wrapText="1"/>
    </xf>
    <xf numFmtId="0" fontId="0" fillId="0" borderId="12" xfId="0" applyFont="1" applyBorder="1" applyAlignment="1">
      <alignment vertical="top" wrapText="1"/>
    </xf>
    <xf numFmtId="0" fontId="7" fillId="8" borderId="78" xfId="0" applyFont="1" applyFill="1" applyBorder="1" applyAlignment="1">
      <alignment horizontal="center" vertical="center" textRotation="90" wrapText="1"/>
    </xf>
    <xf numFmtId="0" fontId="7" fillId="8" borderId="12" xfId="0" applyFont="1" applyFill="1" applyBorder="1" applyAlignment="1">
      <alignment horizontal="center" vertical="center" textRotation="90" wrapText="1"/>
    </xf>
    <xf numFmtId="49" fontId="2" fillId="8" borderId="31" xfId="0" applyNumberFormat="1" applyFont="1" applyFill="1" applyBorder="1" applyAlignment="1">
      <alignment horizontal="center" vertical="top"/>
    </xf>
    <xf numFmtId="0" fontId="2" fillId="0" borderId="67" xfId="0" applyNumberFormat="1" applyFont="1" applyBorder="1" applyAlignment="1">
      <alignment horizontal="center" vertical="center" textRotation="90" shrinkToFit="1"/>
    </xf>
    <xf numFmtId="0" fontId="2" fillId="0" borderId="65" xfId="0" applyNumberFormat="1" applyFont="1" applyBorder="1" applyAlignment="1">
      <alignment horizontal="center" vertical="center" textRotation="90" shrinkToFit="1"/>
    </xf>
    <xf numFmtId="0" fontId="2" fillId="0" borderId="44" xfId="0" applyNumberFormat="1" applyFont="1" applyBorder="1" applyAlignment="1">
      <alignment horizontal="center" vertical="center" textRotation="90" shrinkToFit="1"/>
    </xf>
    <xf numFmtId="0" fontId="2" fillId="0" borderId="34" xfId="0" applyFont="1" applyBorder="1" applyAlignment="1">
      <alignment horizontal="center" vertical="center" textRotation="90" shrinkToFit="1"/>
    </xf>
    <xf numFmtId="0" fontId="2" fillId="0" borderId="3" xfId="0" applyFont="1" applyBorder="1" applyAlignment="1">
      <alignment horizontal="center" vertical="center" textRotation="90" shrinkToFit="1"/>
    </xf>
    <xf numFmtId="0" fontId="2" fillId="0" borderId="33" xfId="0" applyFont="1" applyBorder="1" applyAlignment="1">
      <alignment horizontal="center" vertical="center" textRotation="90" shrinkToFit="1"/>
    </xf>
    <xf numFmtId="49" fontId="3" fillId="2" borderId="26" xfId="0" applyNumberFormat="1" applyFont="1" applyFill="1" applyBorder="1" applyAlignment="1">
      <alignment horizontal="right" vertical="top"/>
    </xf>
    <xf numFmtId="49" fontId="3" fillId="2" borderId="45" xfId="0" applyNumberFormat="1" applyFont="1" applyFill="1" applyBorder="1" applyAlignment="1">
      <alignment horizontal="left" vertical="top"/>
    </xf>
    <xf numFmtId="49" fontId="3" fillId="2" borderId="25" xfId="0" applyNumberFormat="1" applyFont="1" applyFill="1" applyBorder="1" applyAlignment="1">
      <alignment horizontal="left" vertical="top"/>
    </xf>
    <xf numFmtId="0" fontId="2" fillId="8" borderId="52" xfId="0" applyFont="1" applyFill="1" applyBorder="1" applyAlignment="1">
      <alignment horizontal="center" vertical="center" textRotation="90" wrapText="1"/>
    </xf>
    <xf numFmtId="0" fontId="2" fillId="8" borderId="50" xfId="0" applyFont="1" applyFill="1" applyBorder="1" applyAlignment="1">
      <alignment horizontal="center" vertical="center" textRotation="90" wrapText="1"/>
    </xf>
    <xf numFmtId="49" fontId="3" fillId="8" borderId="35" xfId="0" applyNumberFormat="1" applyFont="1" applyFill="1" applyBorder="1" applyAlignment="1">
      <alignment horizontal="center" vertical="top"/>
    </xf>
    <xf numFmtId="49" fontId="3" fillId="8" borderId="31" xfId="0" applyNumberFormat="1" applyFont="1" applyFill="1" applyBorder="1" applyAlignment="1">
      <alignment horizontal="center" vertical="top"/>
    </xf>
    <xf numFmtId="0" fontId="2" fillId="3" borderId="78" xfId="0" applyFont="1" applyFill="1" applyBorder="1" applyAlignment="1">
      <alignment horizontal="left" vertical="top" wrapText="1"/>
    </xf>
    <xf numFmtId="0" fontId="5" fillId="0" borderId="22" xfId="0" applyFont="1" applyBorder="1" applyAlignment="1">
      <alignment horizontal="left" vertical="top" wrapText="1"/>
    </xf>
    <xf numFmtId="164" fontId="2" fillId="0" borderId="55" xfId="0" applyNumberFormat="1" applyFont="1" applyBorder="1" applyAlignment="1">
      <alignment horizontal="center" vertical="center" textRotation="90" wrapText="1"/>
    </xf>
    <xf numFmtId="0" fontId="5" fillId="0" borderId="42" xfId="0" applyFont="1" applyBorder="1" applyAlignment="1">
      <alignment horizontal="center" vertical="center" textRotation="90" wrapText="1"/>
    </xf>
    <xf numFmtId="0" fontId="5" fillId="0" borderId="43" xfId="0" applyFont="1" applyBorder="1" applyAlignment="1">
      <alignment horizontal="center" vertical="center" textRotation="90" wrapText="1"/>
    </xf>
    <xf numFmtId="0" fontId="2" fillId="0" borderId="4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Fill="1" applyBorder="1" applyAlignment="1">
      <alignment horizontal="left" vertical="top" wrapText="1"/>
    </xf>
    <xf numFmtId="0" fontId="2" fillId="0" borderId="18" xfId="0" applyFont="1" applyFill="1" applyBorder="1" applyAlignment="1">
      <alignment horizontal="left" vertical="top" wrapText="1"/>
    </xf>
    <xf numFmtId="3" fontId="2" fillId="8" borderId="20" xfId="0" applyNumberFormat="1" applyFont="1" applyFill="1" applyBorder="1" applyAlignment="1">
      <alignment horizontal="left" vertical="top" wrapText="1"/>
    </xf>
    <xf numFmtId="0" fontId="5" fillId="0" borderId="13" xfId="0" applyFont="1" applyBorder="1" applyAlignment="1">
      <alignment horizontal="left" vertical="top" wrapText="1"/>
    </xf>
    <xf numFmtId="0" fontId="2" fillId="0" borderId="21" xfId="0" applyFont="1" applyBorder="1" applyAlignment="1">
      <alignment horizontal="right" vertical="top" wrapText="1"/>
    </xf>
    <xf numFmtId="49" fontId="3" fillId="2" borderId="35" xfId="0" applyNumberFormat="1" applyFont="1" applyFill="1" applyBorder="1" applyAlignment="1">
      <alignment horizontal="center" vertical="top"/>
    </xf>
    <xf numFmtId="49" fontId="3" fillId="2" borderId="31" xfId="0" applyNumberFormat="1" applyFont="1" applyFill="1" applyBorder="1" applyAlignment="1">
      <alignment horizontal="center" vertical="top"/>
    </xf>
    <xf numFmtId="49" fontId="3" fillId="2" borderId="40" xfId="0" applyNumberFormat="1" applyFont="1" applyFill="1" applyBorder="1" applyAlignment="1">
      <alignment horizontal="center" vertical="top"/>
    </xf>
    <xf numFmtId="0" fontId="2" fillId="8" borderId="19" xfId="0" applyFont="1" applyFill="1" applyBorder="1" applyAlignment="1">
      <alignment horizontal="left" vertical="top" wrapText="1"/>
    </xf>
    <xf numFmtId="0" fontId="7" fillId="0" borderId="52" xfId="0" applyFont="1" applyFill="1" applyBorder="1" applyAlignment="1">
      <alignment horizontal="center" vertical="center" textRotation="90" wrapText="1"/>
    </xf>
    <xf numFmtId="0" fontId="7" fillId="0" borderId="50" xfId="0" applyFont="1" applyFill="1" applyBorder="1" applyAlignment="1">
      <alignment horizontal="center" vertical="center" textRotation="90" wrapText="1"/>
    </xf>
    <xf numFmtId="0" fontId="7" fillId="0" borderId="51" xfId="0" applyFont="1" applyFill="1" applyBorder="1" applyAlignment="1">
      <alignment horizontal="center" vertical="center" textRotation="90" wrapText="1"/>
    </xf>
    <xf numFmtId="49" fontId="3" fillId="0" borderId="35" xfId="0" applyNumberFormat="1" applyFont="1" applyBorder="1" applyAlignment="1">
      <alignment horizontal="center" vertical="top"/>
    </xf>
    <xf numFmtId="49" fontId="3" fillId="0" borderId="31" xfId="0" applyNumberFormat="1" applyFont="1" applyBorder="1" applyAlignment="1">
      <alignment horizontal="center" vertical="top"/>
    </xf>
    <xf numFmtId="49" fontId="3" fillId="0" borderId="40" xfId="0" applyNumberFormat="1" applyFont="1" applyBorder="1" applyAlignment="1">
      <alignment horizontal="center" vertical="top"/>
    </xf>
    <xf numFmtId="49" fontId="6" fillId="6" borderId="36" xfId="0" applyNumberFormat="1" applyFont="1" applyFill="1" applyBorder="1" applyAlignment="1">
      <alignment horizontal="left" vertical="top" wrapText="1"/>
    </xf>
    <xf numFmtId="49" fontId="6" fillId="6" borderId="39" xfId="0" applyNumberFormat="1" applyFont="1" applyFill="1" applyBorder="1" applyAlignment="1">
      <alignment horizontal="left" vertical="top" wrapText="1"/>
    </xf>
    <xf numFmtId="0" fontId="6" fillId="4" borderId="38" xfId="0" applyFont="1" applyFill="1" applyBorder="1" applyAlignment="1">
      <alignment horizontal="left" vertical="top" wrapText="1"/>
    </xf>
    <xf numFmtId="0" fontId="6" fillId="4" borderId="27" xfId="0" applyFont="1" applyFill="1" applyBorder="1" applyAlignment="1">
      <alignment horizontal="left" vertical="top" wrapText="1"/>
    </xf>
    <xf numFmtId="0" fontId="3" fillId="9" borderId="29" xfId="0" applyFont="1" applyFill="1" applyBorder="1" applyAlignment="1">
      <alignment horizontal="left" vertical="top" wrapText="1"/>
    </xf>
    <xf numFmtId="0" fontId="3" fillId="9" borderId="27"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27" xfId="0" applyFont="1" applyFill="1" applyBorder="1" applyAlignment="1">
      <alignment horizontal="left" vertical="top" wrapText="1"/>
    </xf>
    <xf numFmtId="49" fontId="3" fillId="2" borderId="79" xfId="0" applyNumberFormat="1" applyFont="1" applyFill="1" applyBorder="1" applyAlignment="1">
      <alignment horizontal="center" vertical="top"/>
    </xf>
    <xf numFmtId="0" fontId="2" fillId="3" borderId="12"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0" borderId="50" xfId="0" applyFont="1" applyFill="1" applyBorder="1" applyAlignment="1">
      <alignment horizontal="center" vertical="center" textRotation="90" wrapText="1"/>
    </xf>
    <xf numFmtId="0" fontId="2" fillId="0" borderId="51" xfId="0" applyFont="1" applyFill="1" applyBorder="1" applyAlignment="1">
      <alignment horizontal="center" vertical="center" textRotation="90" wrapText="1"/>
    </xf>
    <xf numFmtId="0" fontId="2" fillId="0" borderId="23" xfId="0" applyFont="1" applyBorder="1" applyAlignment="1">
      <alignment horizontal="center" vertical="center" textRotation="90" shrinkToFit="1"/>
    </xf>
    <xf numFmtId="0" fontId="2" fillId="0" borderId="6" xfId="0" applyFont="1" applyBorder="1" applyAlignment="1">
      <alignment horizontal="center" vertical="center" textRotation="90" shrinkToFit="1"/>
    </xf>
    <xf numFmtId="0" fontId="2" fillId="0" borderId="7" xfId="0" applyFont="1" applyBorder="1" applyAlignment="1">
      <alignment horizontal="center" vertical="center" textRotation="90" shrinkToFit="1"/>
    </xf>
    <xf numFmtId="0" fontId="2" fillId="0" borderId="19" xfId="0" applyFont="1" applyBorder="1" applyAlignment="1">
      <alignment horizontal="center" vertical="center" textRotation="90" shrinkToFit="1"/>
    </xf>
    <xf numFmtId="0" fontId="2" fillId="0" borderId="12" xfId="0" applyFont="1" applyBorder="1" applyAlignment="1">
      <alignment horizontal="center" vertical="center" textRotation="90" shrinkToFit="1"/>
    </xf>
    <xf numFmtId="0" fontId="2" fillId="0" borderId="8" xfId="0" applyFont="1" applyBorder="1" applyAlignment="1">
      <alignment horizontal="center" vertical="center" textRotation="90" shrinkToFit="1"/>
    </xf>
    <xf numFmtId="0" fontId="2" fillId="0" borderId="35"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0" xfId="0" applyFont="1" applyFill="1" applyAlignment="1">
      <alignment horizontal="center" vertical="top"/>
    </xf>
    <xf numFmtId="49" fontId="3" fillId="0" borderId="12" xfId="0" applyNumberFormat="1" applyFont="1" applyBorder="1" applyAlignment="1">
      <alignment horizontal="center" vertical="top"/>
    </xf>
    <xf numFmtId="49" fontId="3" fillId="0" borderId="8" xfId="0" applyNumberFormat="1" applyFont="1" applyBorder="1" applyAlignment="1">
      <alignment horizontal="center" vertical="top"/>
    </xf>
    <xf numFmtId="0" fontId="2" fillId="0" borderId="50" xfId="0" applyFont="1" applyFill="1" applyBorder="1" applyAlignment="1">
      <alignment vertical="center" textRotation="90" wrapText="1"/>
    </xf>
    <xf numFmtId="0" fontId="2" fillId="0" borderId="51" xfId="0" applyFont="1" applyFill="1" applyBorder="1" applyAlignment="1">
      <alignment vertical="center" textRotation="90" wrapText="1"/>
    </xf>
    <xf numFmtId="0" fontId="2" fillId="8" borderId="78" xfId="0" applyFont="1" applyFill="1" applyBorder="1" applyAlignment="1">
      <alignment vertical="top" wrapText="1"/>
    </xf>
    <xf numFmtId="0" fontId="2" fillId="8" borderId="12" xfId="0" applyFont="1" applyFill="1" applyBorder="1" applyAlignment="1">
      <alignment vertical="top" wrapText="1"/>
    </xf>
    <xf numFmtId="0" fontId="3" fillId="8" borderId="19" xfId="0" applyFont="1" applyFill="1" applyBorder="1" applyAlignment="1">
      <alignment horizontal="left" vertical="top" wrapText="1"/>
    </xf>
    <xf numFmtId="0" fontId="5" fillId="8" borderId="22" xfId="0" applyFont="1" applyFill="1" applyBorder="1" applyAlignment="1">
      <alignment horizontal="left" vertical="top" wrapText="1"/>
    </xf>
    <xf numFmtId="49" fontId="3" fillId="0" borderId="19" xfId="0" applyNumberFormat="1" applyFont="1" applyBorder="1" applyAlignment="1">
      <alignment horizontal="center" vertical="top"/>
    </xf>
    <xf numFmtId="0" fontId="2" fillId="0" borderId="3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3" fillId="0" borderId="37" xfId="0" applyFont="1" applyBorder="1" applyAlignment="1">
      <alignment horizontal="center" vertical="center"/>
    </xf>
    <xf numFmtId="0" fontId="2" fillId="0" borderId="28" xfId="0" applyFont="1" applyBorder="1" applyAlignment="1">
      <alignment horizontal="center" vertical="center"/>
    </xf>
    <xf numFmtId="0" fontId="2" fillId="0" borderId="12" xfId="0" applyFont="1" applyFill="1" applyBorder="1" applyAlignment="1">
      <alignment horizontal="left" vertical="top" wrapText="1"/>
    </xf>
    <xf numFmtId="0" fontId="5" fillId="0" borderId="12" xfId="0" applyFont="1" applyBorder="1" applyAlignment="1">
      <alignment horizontal="left" vertical="top" wrapText="1"/>
    </xf>
    <xf numFmtId="0" fontId="2" fillId="8" borderId="58" xfId="0" applyFont="1" applyFill="1" applyBorder="1" applyAlignment="1">
      <alignment vertical="top" wrapText="1"/>
    </xf>
    <xf numFmtId="0" fontId="0" fillId="8" borderId="6" xfId="0" applyFont="1" applyFill="1" applyBorder="1" applyAlignment="1">
      <alignment vertical="top" wrapText="1"/>
    </xf>
    <xf numFmtId="0" fontId="0" fillId="0" borderId="81" xfId="0" applyFont="1" applyBorder="1" applyAlignment="1">
      <alignment vertical="top" wrapText="1"/>
    </xf>
    <xf numFmtId="0" fontId="2" fillId="0" borderId="58" xfId="0" applyFont="1" applyFill="1" applyBorder="1" applyAlignment="1">
      <alignment vertical="top" wrapText="1"/>
    </xf>
    <xf numFmtId="164" fontId="2" fillId="8" borderId="3" xfId="0" applyNumberFormat="1" applyFont="1" applyFill="1" applyBorder="1" applyAlignment="1">
      <alignment horizontal="center" vertical="top"/>
    </xf>
    <xf numFmtId="0" fontId="2" fillId="8" borderId="78" xfId="0" applyFont="1" applyFill="1" applyBorder="1" applyAlignment="1">
      <alignment horizontal="center" vertical="center" textRotation="90" wrapText="1"/>
    </xf>
    <xf numFmtId="0" fontId="3" fillId="3" borderId="12" xfId="0" applyFont="1" applyFill="1" applyBorder="1" applyAlignment="1">
      <alignment horizontal="left" vertical="top" wrapText="1"/>
    </xf>
    <xf numFmtId="0" fontId="2" fillId="8" borderId="22" xfId="0" applyFont="1" applyFill="1" applyBorder="1" applyAlignment="1">
      <alignment horizontal="left" vertical="top" wrapText="1"/>
    </xf>
    <xf numFmtId="0" fontId="2" fillId="10" borderId="58" xfId="0" applyFont="1" applyFill="1" applyBorder="1" applyAlignment="1">
      <alignment vertical="top" wrapText="1"/>
    </xf>
    <xf numFmtId="0" fontId="0" fillId="0" borderId="6" xfId="0" applyBorder="1" applyAlignment="1">
      <alignment vertical="top" wrapText="1"/>
    </xf>
    <xf numFmtId="0" fontId="2" fillId="0" borderId="78" xfId="0" applyFont="1" applyFill="1" applyBorder="1" applyAlignment="1">
      <alignment horizontal="center" vertical="center" textRotation="90" wrapText="1"/>
    </xf>
    <xf numFmtId="0" fontId="5" fillId="0" borderId="12"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2" fillId="8" borderId="19" xfId="0" applyFont="1" applyFill="1" applyBorder="1" applyAlignment="1">
      <alignment vertical="top" wrapText="1"/>
    </xf>
    <xf numFmtId="0" fontId="5" fillId="8" borderId="12" xfId="0" applyFont="1" applyFill="1" applyBorder="1" applyAlignment="1">
      <alignment vertical="top" wrapText="1"/>
    </xf>
    <xf numFmtId="0" fontId="2" fillId="0" borderId="78"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8" xfId="0" applyFont="1" applyBorder="1" applyAlignment="1">
      <alignment horizontal="center" vertical="center" textRotation="90"/>
    </xf>
    <xf numFmtId="49" fontId="3" fillId="0" borderId="12"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20" fillId="8" borderId="0" xfId="0" applyFont="1" applyFill="1" applyAlignment="1">
      <alignment vertical="center" wrapText="1"/>
    </xf>
    <xf numFmtId="0" fontId="29" fillId="8" borderId="0" xfId="0" applyFont="1" applyFill="1" applyAlignment="1"/>
    <xf numFmtId="0" fontId="14" fillId="0" borderId="0" xfId="0" applyFont="1" applyFill="1" applyAlignment="1">
      <alignment horizontal="center" vertical="top" wrapText="1"/>
    </xf>
    <xf numFmtId="0" fontId="13" fillId="0" borderId="0" xfId="0" applyFont="1" applyFill="1" applyAlignment="1">
      <alignment horizontal="center" vertical="top"/>
    </xf>
    <xf numFmtId="3" fontId="2"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164" fontId="2" fillId="8" borderId="4" xfId="0" applyNumberFormat="1" applyFont="1" applyFill="1" applyBorder="1" applyAlignment="1">
      <alignment horizontal="center" vertical="top"/>
    </xf>
    <xf numFmtId="49" fontId="2" fillId="0" borderId="34"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33" xfId="0" applyNumberFormat="1" applyFont="1" applyBorder="1" applyAlignment="1">
      <alignment horizontal="center" vertical="top" wrapText="1"/>
    </xf>
    <xf numFmtId="0" fontId="25" fillId="0" borderId="12" xfId="0" applyFont="1" applyBorder="1" applyAlignment="1">
      <alignment vertical="top" wrapText="1"/>
    </xf>
    <xf numFmtId="0" fontId="7" fillId="0" borderId="0" xfId="0" applyNumberFormat="1" applyFont="1" applyFill="1" applyBorder="1" applyAlignment="1">
      <alignment horizontal="left" vertical="top" wrapText="1"/>
    </xf>
    <xf numFmtId="49" fontId="3" fillId="0" borderId="78" xfId="0" applyNumberFormat="1" applyFont="1" applyBorder="1" applyAlignment="1">
      <alignment horizontal="center" vertical="top"/>
    </xf>
    <xf numFmtId="49" fontId="2" fillId="8" borderId="3" xfId="0" applyNumberFormat="1" applyFont="1" applyFill="1" applyBorder="1" applyAlignment="1">
      <alignment horizontal="center" vertical="center" wrapText="1"/>
    </xf>
    <xf numFmtId="0" fontId="2" fillId="8" borderId="6" xfId="0" applyFont="1" applyFill="1" applyBorder="1" applyAlignment="1">
      <alignment vertical="top" wrapText="1"/>
    </xf>
    <xf numFmtId="49" fontId="2" fillId="8" borderId="4" xfId="0" applyNumberFormat="1" applyFont="1" applyFill="1" applyBorder="1" applyAlignment="1">
      <alignment horizontal="center" vertical="top" wrapText="1"/>
    </xf>
    <xf numFmtId="49" fontId="2" fillId="8" borderId="3" xfId="0" applyNumberFormat="1" applyFont="1" applyFill="1" applyBorder="1" applyAlignment="1">
      <alignment horizontal="center" vertical="top" wrapText="1"/>
    </xf>
    <xf numFmtId="0" fontId="5" fillId="0" borderId="16" xfId="0" applyFont="1" applyBorder="1" applyAlignment="1">
      <alignment horizontal="center" vertical="top" wrapText="1"/>
    </xf>
    <xf numFmtId="0" fontId="0" fillId="0" borderId="22" xfId="0" applyFont="1" applyBorder="1" applyAlignment="1">
      <alignment horizontal="center" vertical="center" textRotation="90" wrapText="1"/>
    </xf>
    <xf numFmtId="0" fontId="0" fillId="8" borderId="81" xfId="0" applyFont="1" applyFill="1" applyBorder="1" applyAlignment="1">
      <alignment vertical="top" wrapText="1"/>
    </xf>
    <xf numFmtId="0" fontId="25" fillId="8" borderId="78" xfId="0" applyFont="1" applyFill="1" applyBorder="1" applyAlignment="1">
      <alignment horizontal="left" vertical="top" wrapText="1"/>
    </xf>
    <xf numFmtId="0" fontId="27" fillId="0" borderId="22" xfId="0" applyFont="1" applyBorder="1" applyAlignment="1">
      <alignment vertical="top" wrapText="1"/>
    </xf>
    <xf numFmtId="49" fontId="25" fillId="8" borderId="4" xfId="0" applyNumberFormat="1" applyFont="1" applyFill="1" applyBorder="1" applyAlignment="1">
      <alignment horizontal="center" vertical="center" wrapText="1"/>
    </xf>
    <xf numFmtId="0" fontId="27" fillId="0" borderId="16" xfId="0" applyFont="1" applyBorder="1" applyAlignment="1">
      <alignment horizontal="center" vertical="center" wrapText="1"/>
    </xf>
    <xf numFmtId="0" fontId="25" fillId="8" borderId="41" xfId="0" applyFont="1" applyFill="1" applyBorder="1" applyAlignment="1">
      <alignment vertical="top" wrapText="1"/>
    </xf>
    <xf numFmtId="0" fontId="27" fillId="0" borderId="81" xfId="0" applyFont="1" applyBorder="1" applyAlignment="1">
      <alignment vertical="top" wrapText="1"/>
    </xf>
    <xf numFmtId="49" fontId="2" fillId="8"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2" fillId="8" borderId="22" xfId="0" applyFont="1" applyFill="1" applyBorder="1" applyAlignment="1">
      <alignment horizontal="center" vertical="center" textRotation="90" wrapText="1"/>
    </xf>
    <xf numFmtId="164" fontId="2" fillId="8" borderId="77" xfId="0" applyNumberFormat="1" applyFont="1" applyFill="1" applyBorder="1" applyAlignment="1">
      <alignment horizontal="center" vertical="top"/>
    </xf>
    <xf numFmtId="164" fontId="2" fillId="8" borderId="65" xfId="0" applyNumberFormat="1" applyFont="1" applyFill="1" applyBorder="1" applyAlignment="1">
      <alignment horizontal="center" vertical="top"/>
    </xf>
    <xf numFmtId="49" fontId="2" fillId="8" borderId="34" xfId="0" applyNumberFormat="1" applyFont="1" applyFill="1" applyBorder="1" applyAlignment="1">
      <alignment horizontal="center" vertical="center" wrapText="1"/>
    </xf>
    <xf numFmtId="49" fontId="3" fillId="7" borderId="12" xfId="0" applyNumberFormat="1" applyFont="1" applyFill="1" applyBorder="1" applyAlignment="1">
      <alignment horizontal="center" vertical="top"/>
    </xf>
    <xf numFmtId="49" fontId="3" fillId="8" borderId="78" xfId="0" applyNumberFormat="1" applyFont="1" applyFill="1" applyBorder="1" applyAlignment="1">
      <alignment horizontal="center" vertical="top"/>
    </xf>
    <xf numFmtId="49" fontId="2" fillId="8" borderId="42" xfId="0" applyNumberFormat="1" applyFont="1" applyFill="1" applyBorder="1" applyAlignment="1">
      <alignment horizontal="center" vertical="top" wrapText="1"/>
    </xf>
    <xf numFmtId="0" fontId="5" fillId="0" borderId="22" xfId="0" applyFont="1" applyBorder="1" applyAlignment="1">
      <alignment vertical="top" wrapText="1"/>
    </xf>
    <xf numFmtId="0" fontId="13" fillId="0" borderId="0" xfId="0" applyFont="1" applyAlignment="1">
      <alignment horizontal="right" wrapText="1"/>
    </xf>
    <xf numFmtId="0" fontId="28" fillId="0" borderId="0" xfId="0" applyFont="1" applyAlignment="1">
      <alignment horizontal="right"/>
    </xf>
    <xf numFmtId="0" fontId="13" fillId="0" borderId="0" xfId="0" applyFont="1" applyAlignment="1">
      <alignment horizontal="center" vertical="top" wrapText="1"/>
    </xf>
    <xf numFmtId="0" fontId="14" fillId="0" borderId="0" xfId="0" applyFont="1" applyAlignment="1">
      <alignment horizontal="center" vertical="top" wrapText="1"/>
    </xf>
    <xf numFmtId="0" fontId="13" fillId="0" borderId="0" xfId="0" applyFont="1" applyAlignment="1">
      <alignment horizontal="center" vertical="top"/>
    </xf>
    <xf numFmtId="0" fontId="2" fillId="0" borderId="34" xfId="0" applyNumberFormat="1" applyFont="1" applyFill="1" applyBorder="1" applyAlignment="1">
      <alignment horizontal="center" vertical="center" textRotation="90" shrinkToFit="1"/>
    </xf>
    <xf numFmtId="0" fontId="2" fillId="0" borderId="3" xfId="0" applyNumberFormat="1" applyFont="1" applyFill="1" applyBorder="1" applyAlignment="1">
      <alignment horizontal="center" vertical="center" textRotation="90" shrinkToFit="1"/>
    </xf>
    <xf numFmtId="0" fontId="2" fillId="0" borderId="33" xfId="0" applyNumberFormat="1" applyFont="1" applyFill="1" applyBorder="1" applyAlignment="1">
      <alignment horizontal="center" vertical="center" textRotation="90" shrinkToFi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0"/>
  <sheetViews>
    <sheetView topLeftCell="A67" zoomScaleNormal="100" zoomScaleSheetLayoutView="100" workbookViewId="0">
      <selection activeCell="U57" sqref="U57"/>
    </sheetView>
  </sheetViews>
  <sheetFormatPr defaultRowHeight="12.75"/>
  <cols>
    <col min="1" max="2" width="2.7109375" style="3" customWidth="1"/>
    <col min="3" max="3" width="2.7109375" style="13" customWidth="1"/>
    <col min="4" max="4" width="29.28515625" style="3" customWidth="1"/>
    <col min="5" max="5" width="2.5703125" style="3" customWidth="1"/>
    <col min="6" max="6" width="3.140625" style="4" customWidth="1"/>
    <col min="7" max="7" width="7.7109375" style="337" customWidth="1"/>
    <col min="8" max="16" width="6.7109375" style="3" customWidth="1"/>
    <col min="17" max="17" width="25.28515625" style="3" customWidth="1"/>
    <col min="18" max="20" width="4.7109375" style="3" customWidth="1"/>
    <col min="21" max="21" width="43.85546875" style="3" customWidth="1"/>
    <col min="22" max="16384" width="9.140625" style="2"/>
  </cols>
  <sheetData>
    <row r="1" spans="1:21" ht="14.25" customHeight="1">
      <c r="C1" s="3"/>
      <c r="E1" s="161"/>
      <c r="Q1" s="365"/>
      <c r="R1" s="366"/>
      <c r="S1" s="366"/>
      <c r="T1" s="366"/>
      <c r="U1" s="367" t="s">
        <v>139</v>
      </c>
    </row>
    <row r="2" spans="1:21" ht="15.75" customHeight="1">
      <c r="C2" s="3"/>
      <c r="E2" s="161"/>
      <c r="Q2" s="365"/>
      <c r="R2" s="366"/>
      <c r="S2" s="366"/>
      <c r="T2" s="366"/>
      <c r="U2" s="2"/>
    </row>
    <row r="3" spans="1:21" s="3" customFormat="1" ht="15" customHeight="1">
      <c r="A3" s="310"/>
      <c r="B3" s="310"/>
      <c r="C3" s="310"/>
      <c r="D3" s="310"/>
      <c r="E3" s="310"/>
      <c r="F3" s="310"/>
      <c r="G3" s="310"/>
      <c r="H3" s="821" t="s">
        <v>134</v>
      </c>
      <c r="I3" s="822"/>
      <c r="J3" s="822"/>
      <c r="K3" s="822"/>
      <c r="L3" s="822"/>
      <c r="M3" s="822"/>
      <c r="N3" s="822"/>
      <c r="O3" s="822"/>
      <c r="P3" s="822"/>
      <c r="Q3" s="385"/>
      <c r="R3" s="353"/>
      <c r="S3" s="353"/>
      <c r="T3" s="353"/>
      <c r="U3" s="353"/>
    </row>
    <row r="4" spans="1:21" ht="14.25" customHeight="1">
      <c r="A4" s="383"/>
      <c r="B4" s="383"/>
      <c r="C4" s="383"/>
      <c r="D4" s="383"/>
      <c r="E4" s="383"/>
      <c r="F4" s="818" t="s">
        <v>26</v>
      </c>
      <c r="G4" s="819"/>
      <c r="H4" s="819"/>
      <c r="I4" s="819"/>
      <c r="J4" s="819"/>
      <c r="K4" s="819"/>
      <c r="L4" s="819"/>
      <c r="M4" s="819"/>
      <c r="N4" s="819"/>
      <c r="O4" s="819"/>
      <c r="P4" s="819"/>
      <c r="Q4" s="819"/>
      <c r="R4" s="819"/>
      <c r="S4" s="354"/>
      <c r="T4" s="354"/>
      <c r="U4" s="354"/>
    </row>
    <row r="5" spans="1:21" ht="15.75" customHeight="1">
      <c r="A5" s="384"/>
      <c r="B5" s="384"/>
      <c r="C5" s="384"/>
      <c r="D5" s="384"/>
      <c r="E5" s="820" t="s">
        <v>53</v>
      </c>
      <c r="F5" s="819"/>
      <c r="G5" s="819"/>
      <c r="H5" s="819"/>
      <c r="I5" s="819"/>
      <c r="J5" s="819"/>
      <c r="K5" s="819"/>
      <c r="L5" s="819"/>
      <c r="M5" s="819"/>
      <c r="N5" s="819"/>
      <c r="O5" s="819"/>
      <c r="P5" s="819"/>
      <c r="Q5" s="819"/>
      <c r="R5" s="355"/>
      <c r="S5" s="355"/>
      <c r="T5" s="355"/>
      <c r="U5" s="355"/>
    </row>
    <row r="6" spans="1:21" ht="15" customHeight="1" thickBot="1">
      <c r="A6" s="6"/>
      <c r="B6" s="6"/>
      <c r="C6" s="6"/>
      <c r="D6" s="6"/>
      <c r="E6" s="6"/>
      <c r="F6" s="243"/>
      <c r="G6" s="244"/>
      <c r="H6" s="6"/>
      <c r="I6" s="6"/>
      <c r="J6" s="6"/>
      <c r="K6" s="6"/>
      <c r="L6" s="6"/>
      <c r="M6" s="6"/>
      <c r="N6" s="6"/>
      <c r="O6" s="6"/>
      <c r="P6" s="6"/>
      <c r="Q6" s="245"/>
      <c r="R6" s="58"/>
      <c r="S6" s="957" t="s">
        <v>51</v>
      </c>
      <c r="T6" s="957"/>
      <c r="U6" s="957"/>
    </row>
    <row r="7" spans="1:21" s="246" customFormat="1" ht="22.5" customHeight="1">
      <c r="A7" s="981" t="s">
        <v>18</v>
      </c>
      <c r="B7" s="984" t="s">
        <v>0</v>
      </c>
      <c r="C7" s="984" t="s">
        <v>1</v>
      </c>
      <c r="D7" s="987" t="s">
        <v>12</v>
      </c>
      <c r="E7" s="984" t="s">
        <v>2</v>
      </c>
      <c r="F7" s="930" t="s">
        <v>3</v>
      </c>
      <c r="G7" s="933" t="s">
        <v>4</v>
      </c>
      <c r="H7" s="945" t="s">
        <v>101</v>
      </c>
      <c r="I7" s="852" t="s">
        <v>135</v>
      </c>
      <c r="J7" s="856" t="s">
        <v>136</v>
      </c>
      <c r="K7" s="945" t="s">
        <v>56</v>
      </c>
      <c r="L7" s="852" t="s">
        <v>137</v>
      </c>
      <c r="M7" s="856" t="s">
        <v>136</v>
      </c>
      <c r="N7" s="945" t="s">
        <v>90</v>
      </c>
      <c r="O7" s="852" t="s">
        <v>144</v>
      </c>
      <c r="P7" s="856" t="s">
        <v>136</v>
      </c>
      <c r="Q7" s="950" t="s">
        <v>11</v>
      </c>
      <c r="R7" s="951"/>
      <c r="S7" s="951"/>
      <c r="T7" s="951"/>
      <c r="U7" s="379"/>
    </row>
    <row r="8" spans="1:21" s="246" customFormat="1" ht="18.75" customHeight="1">
      <c r="A8" s="982"/>
      <c r="B8" s="985"/>
      <c r="C8" s="985"/>
      <c r="D8" s="988"/>
      <c r="E8" s="985"/>
      <c r="F8" s="931"/>
      <c r="G8" s="934"/>
      <c r="H8" s="946"/>
      <c r="I8" s="853"/>
      <c r="J8" s="857"/>
      <c r="K8" s="946"/>
      <c r="L8" s="853"/>
      <c r="M8" s="857"/>
      <c r="N8" s="946"/>
      <c r="O8" s="853"/>
      <c r="P8" s="857"/>
      <c r="Q8" s="948" t="s">
        <v>12</v>
      </c>
      <c r="R8" s="952" t="s">
        <v>48</v>
      </c>
      <c r="S8" s="952"/>
      <c r="T8" s="952"/>
      <c r="U8" s="380" t="s">
        <v>138</v>
      </c>
    </row>
    <row r="9" spans="1:21" s="246" customFormat="1" ht="83.25" customHeight="1" thickBot="1">
      <c r="A9" s="983"/>
      <c r="B9" s="986"/>
      <c r="C9" s="986"/>
      <c r="D9" s="989"/>
      <c r="E9" s="986"/>
      <c r="F9" s="932"/>
      <c r="G9" s="935"/>
      <c r="H9" s="947"/>
      <c r="I9" s="854"/>
      <c r="J9" s="858"/>
      <c r="K9" s="947"/>
      <c r="L9" s="854"/>
      <c r="M9" s="858"/>
      <c r="N9" s="947"/>
      <c r="O9" s="854"/>
      <c r="P9" s="858"/>
      <c r="Q9" s="949"/>
      <c r="R9" s="59" t="s">
        <v>57</v>
      </c>
      <c r="S9" s="364" t="s">
        <v>58</v>
      </c>
      <c r="T9" s="364" t="s">
        <v>91</v>
      </c>
      <c r="U9" s="381"/>
    </row>
    <row r="10" spans="1:21" s="8" customFormat="1" ht="16.5" customHeight="1">
      <c r="A10" s="968" t="s">
        <v>37</v>
      </c>
      <c r="B10" s="969"/>
      <c r="C10" s="969"/>
      <c r="D10" s="969"/>
      <c r="E10" s="969"/>
      <c r="F10" s="969"/>
      <c r="G10" s="969"/>
      <c r="H10" s="969"/>
      <c r="I10" s="969"/>
      <c r="J10" s="969"/>
      <c r="K10" s="969"/>
      <c r="L10" s="969"/>
      <c r="M10" s="969"/>
      <c r="N10" s="969"/>
      <c r="O10" s="969"/>
      <c r="P10" s="969"/>
      <c r="Q10" s="969"/>
      <c r="R10" s="317"/>
      <c r="S10" s="317"/>
      <c r="T10" s="317"/>
      <c r="U10" s="46"/>
    </row>
    <row r="11" spans="1:21" s="8" customFormat="1" ht="14.25" customHeight="1">
      <c r="A11" s="970" t="s">
        <v>27</v>
      </c>
      <c r="B11" s="971"/>
      <c r="C11" s="971"/>
      <c r="D11" s="971"/>
      <c r="E11" s="971"/>
      <c r="F11" s="971"/>
      <c r="G11" s="971"/>
      <c r="H11" s="971"/>
      <c r="I11" s="971"/>
      <c r="J11" s="971"/>
      <c r="K11" s="971"/>
      <c r="L11" s="971"/>
      <c r="M11" s="971"/>
      <c r="N11" s="971"/>
      <c r="O11" s="971"/>
      <c r="P11" s="971"/>
      <c r="Q11" s="971"/>
      <c r="R11" s="318"/>
      <c r="S11" s="318"/>
      <c r="T11" s="318"/>
      <c r="U11" s="47"/>
    </row>
    <row r="12" spans="1:21" ht="15.75" customHeight="1">
      <c r="A12" s="14" t="s">
        <v>5</v>
      </c>
      <c r="B12" s="972" t="s">
        <v>28</v>
      </c>
      <c r="C12" s="973"/>
      <c r="D12" s="973"/>
      <c r="E12" s="973"/>
      <c r="F12" s="973"/>
      <c r="G12" s="973"/>
      <c r="H12" s="973"/>
      <c r="I12" s="973"/>
      <c r="J12" s="973"/>
      <c r="K12" s="973"/>
      <c r="L12" s="973"/>
      <c r="M12" s="973"/>
      <c r="N12" s="973"/>
      <c r="O12" s="973"/>
      <c r="P12" s="973"/>
      <c r="Q12" s="973"/>
      <c r="R12" s="319"/>
      <c r="S12" s="319"/>
      <c r="T12" s="319"/>
      <c r="U12" s="48"/>
    </row>
    <row r="13" spans="1:21" ht="15.75" customHeight="1">
      <c r="A13" s="15" t="s">
        <v>5</v>
      </c>
      <c r="B13" s="10" t="s">
        <v>5</v>
      </c>
      <c r="C13" s="974" t="s">
        <v>29</v>
      </c>
      <c r="D13" s="975"/>
      <c r="E13" s="975"/>
      <c r="F13" s="975"/>
      <c r="G13" s="975"/>
      <c r="H13" s="975"/>
      <c r="I13" s="975"/>
      <c r="J13" s="975"/>
      <c r="K13" s="975"/>
      <c r="L13" s="975"/>
      <c r="M13" s="975"/>
      <c r="N13" s="975"/>
      <c r="O13" s="975"/>
      <c r="P13" s="975"/>
      <c r="Q13" s="975"/>
      <c r="R13" s="320"/>
      <c r="S13" s="320"/>
      <c r="T13" s="320"/>
      <c r="U13" s="49"/>
    </row>
    <row r="14" spans="1:21" ht="15" customHeight="1">
      <c r="A14" s="893" t="s">
        <v>5</v>
      </c>
      <c r="B14" s="976" t="s">
        <v>5</v>
      </c>
      <c r="C14" s="899" t="s">
        <v>5</v>
      </c>
      <c r="D14" s="977" t="s">
        <v>35</v>
      </c>
      <c r="E14" s="979" t="s">
        <v>39</v>
      </c>
      <c r="F14" s="966" t="s">
        <v>33</v>
      </c>
      <c r="G14" s="440" t="s">
        <v>22</v>
      </c>
      <c r="H14" s="441">
        <v>35.5</v>
      </c>
      <c r="I14" s="442">
        <v>35.5</v>
      </c>
      <c r="J14" s="441"/>
      <c r="K14" s="443">
        <v>35.5</v>
      </c>
      <c r="L14" s="442">
        <v>35.5</v>
      </c>
      <c r="M14" s="441"/>
      <c r="N14" s="443">
        <v>35.5</v>
      </c>
      <c r="O14" s="203">
        <v>35.5</v>
      </c>
      <c r="P14" s="444"/>
      <c r="Q14" s="29" t="s">
        <v>112</v>
      </c>
      <c r="R14" s="282">
        <v>64</v>
      </c>
      <c r="S14" s="282">
        <v>65</v>
      </c>
      <c r="T14" s="282">
        <v>66</v>
      </c>
      <c r="U14" s="263"/>
    </row>
    <row r="15" spans="1:21" ht="27" customHeight="1">
      <c r="A15" s="893"/>
      <c r="B15" s="959"/>
      <c r="C15" s="899"/>
      <c r="D15" s="977"/>
      <c r="E15" s="979"/>
      <c r="F15" s="966"/>
      <c r="G15" s="356"/>
      <c r="H15" s="39"/>
      <c r="I15" s="358"/>
      <c r="J15" s="39"/>
      <c r="K15" s="57"/>
      <c r="L15" s="358"/>
      <c r="M15" s="39"/>
      <c r="N15" s="429"/>
      <c r="O15" s="428"/>
      <c r="P15" s="143"/>
      <c r="Q15" s="21" t="s">
        <v>50</v>
      </c>
      <c r="R15" s="262">
        <v>1</v>
      </c>
      <c r="S15" s="262">
        <v>2</v>
      </c>
      <c r="T15" s="262">
        <v>1</v>
      </c>
      <c r="U15" s="823"/>
    </row>
    <row r="16" spans="1:21" ht="27" customHeight="1">
      <c r="A16" s="893"/>
      <c r="B16" s="959"/>
      <c r="C16" s="899"/>
      <c r="D16" s="977"/>
      <c r="E16" s="979"/>
      <c r="F16" s="966"/>
      <c r="G16" s="356"/>
      <c r="H16" s="39"/>
      <c r="I16" s="358"/>
      <c r="J16" s="39"/>
      <c r="K16" s="57"/>
      <c r="L16" s="358"/>
      <c r="M16" s="39"/>
      <c r="N16" s="429"/>
      <c r="O16" s="428"/>
      <c r="P16" s="143"/>
      <c r="Q16" s="277" t="s">
        <v>44</v>
      </c>
      <c r="R16" s="264">
        <v>60</v>
      </c>
      <c r="S16" s="265">
        <v>60</v>
      </c>
      <c r="T16" s="265">
        <v>60</v>
      </c>
      <c r="U16" s="824"/>
    </row>
    <row r="17" spans="1:21" ht="14.25" customHeight="1">
      <c r="A17" s="893"/>
      <c r="B17" s="959"/>
      <c r="C17" s="899"/>
      <c r="D17" s="977"/>
      <c r="E17" s="979"/>
      <c r="F17" s="966"/>
      <c r="G17" s="357"/>
      <c r="H17" s="40"/>
      <c r="I17" s="359"/>
      <c r="J17" s="40"/>
      <c r="K17" s="44"/>
      <c r="L17" s="359"/>
      <c r="M17" s="40"/>
      <c r="N17" s="44"/>
      <c r="O17" s="432"/>
      <c r="P17" s="104"/>
      <c r="Q17" s="247" t="s">
        <v>111</v>
      </c>
      <c r="R17" s="266">
        <v>1150</v>
      </c>
      <c r="S17" s="266">
        <v>1150</v>
      </c>
      <c r="T17" s="266">
        <v>1150</v>
      </c>
      <c r="U17" s="386"/>
    </row>
    <row r="18" spans="1:21" ht="17.25" customHeight="1" thickBot="1">
      <c r="A18" s="894"/>
      <c r="B18" s="960"/>
      <c r="C18" s="900"/>
      <c r="D18" s="978"/>
      <c r="E18" s="980"/>
      <c r="F18" s="967"/>
      <c r="G18" s="66" t="s">
        <v>6</v>
      </c>
      <c r="H18" s="99">
        <f t="shared" ref="H18:K18" si="0">SUM(H14:H16)</f>
        <v>35.5</v>
      </c>
      <c r="I18" s="105">
        <f t="shared" ref="I18" si="1">SUM(I14:I16)</f>
        <v>35.5</v>
      </c>
      <c r="J18" s="303"/>
      <c r="K18" s="99">
        <f t="shared" si="0"/>
        <v>35.5</v>
      </c>
      <c r="L18" s="105">
        <f t="shared" ref="L18:N18" si="2">SUM(L14:L16)</f>
        <v>35.5</v>
      </c>
      <c r="M18" s="303"/>
      <c r="N18" s="99">
        <f t="shared" si="2"/>
        <v>35.5</v>
      </c>
      <c r="O18" s="105">
        <f t="shared" ref="O18" si="3">SUM(O14:O16)</f>
        <v>35.5</v>
      </c>
      <c r="P18" s="438"/>
      <c r="Q18" s="226"/>
      <c r="R18" s="267"/>
      <c r="S18" s="267"/>
      <c r="T18" s="267"/>
      <c r="U18" s="268"/>
    </row>
    <row r="19" spans="1:21" ht="15" customHeight="1">
      <c r="A19" s="892" t="s">
        <v>5</v>
      </c>
      <c r="B19" s="958" t="s">
        <v>5</v>
      </c>
      <c r="C19" s="898" t="s">
        <v>7</v>
      </c>
      <c r="D19" s="961" t="s">
        <v>83</v>
      </c>
      <c r="E19" s="962" t="s">
        <v>41</v>
      </c>
      <c r="F19" s="965" t="s">
        <v>33</v>
      </c>
      <c r="G19" s="25" t="s">
        <v>22</v>
      </c>
      <c r="H19" s="128">
        <v>1.8</v>
      </c>
      <c r="I19" s="127">
        <v>1.8</v>
      </c>
      <c r="J19" s="128"/>
      <c r="K19" s="133">
        <v>0.6</v>
      </c>
      <c r="L19" s="127">
        <v>0.6</v>
      </c>
      <c r="M19" s="128"/>
      <c r="N19" s="133"/>
      <c r="O19" s="127"/>
      <c r="P19" s="307"/>
      <c r="Q19" s="233" t="s">
        <v>96</v>
      </c>
      <c r="R19" s="234" t="s">
        <v>92</v>
      </c>
      <c r="S19" s="234"/>
      <c r="T19" s="361"/>
      <c r="U19" s="283"/>
    </row>
    <row r="20" spans="1:21" ht="15" customHeight="1">
      <c r="A20" s="893"/>
      <c r="B20" s="959"/>
      <c r="C20" s="899"/>
      <c r="D20" s="911"/>
      <c r="E20" s="963"/>
      <c r="F20" s="966"/>
      <c r="G20" s="356"/>
      <c r="H20" s="39"/>
      <c r="I20" s="358"/>
      <c r="J20" s="39"/>
      <c r="K20" s="57"/>
      <c r="L20" s="358"/>
      <c r="M20" s="39"/>
      <c r="N20" s="429"/>
      <c r="O20" s="428"/>
      <c r="P20" s="143"/>
      <c r="Q20" s="231" t="s">
        <v>130</v>
      </c>
      <c r="R20" s="235" t="s">
        <v>92</v>
      </c>
      <c r="S20" s="235"/>
      <c r="T20" s="362"/>
      <c r="U20" s="825"/>
    </row>
    <row r="21" spans="1:21" ht="17.25" customHeight="1">
      <c r="A21" s="893"/>
      <c r="B21" s="959"/>
      <c r="C21" s="899"/>
      <c r="D21" s="911"/>
      <c r="E21" s="963"/>
      <c r="F21" s="966"/>
      <c r="G21" s="357" t="s">
        <v>87</v>
      </c>
      <c r="H21" s="40">
        <v>9.6999999999999993</v>
      </c>
      <c r="I21" s="359">
        <v>9.6999999999999993</v>
      </c>
      <c r="J21" s="40"/>
      <c r="K21" s="44">
        <v>3</v>
      </c>
      <c r="L21" s="359">
        <v>3</v>
      </c>
      <c r="M21" s="40"/>
      <c r="N21" s="44"/>
      <c r="O21" s="432"/>
      <c r="P21" s="104"/>
      <c r="Q21" s="231" t="s">
        <v>113</v>
      </c>
      <c r="R21" s="162" t="s">
        <v>81</v>
      </c>
      <c r="S21" s="232" t="s">
        <v>81</v>
      </c>
      <c r="T21" s="162" t="s">
        <v>81</v>
      </c>
      <c r="U21" s="824"/>
    </row>
    <row r="22" spans="1:21" ht="21" customHeight="1" thickBot="1">
      <c r="A22" s="894"/>
      <c r="B22" s="960"/>
      <c r="C22" s="900"/>
      <c r="D22" s="912"/>
      <c r="E22" s="964"/>
      <c r="F22" s="967"/>
      <c r="G22" s="12" t="s">
        <v>6</v>
      </c>
      <c r="H22" s="99">
        <f t="shared" ref="H22:K22" si="4">SUM(H19:H21)</f>
        <v>11.5</v>
      </c>
      <c r="I22" s="105">
        <f t="shared" ref="I22" si="5">SUM(I19:I21)</f>
        <v>11.5</v>
      </c>
      <c r="J22" s="129"/>
      <c r="K22" s="99">
        <f t="shared" si="4"/>
        <v>3.6</v>
      </c>
      <c r="L22" s="105">
        <f t="shared" ref="L22:N22" si="6">SUM(L19:L21)</f>
        <v>3.6</v>
      </c>
      <c r="M22" s="303"/>
      <c r="N22" s="99">
        <f t="shared" si="6"/>
        <v>0</v>
      </c>
      <c r="O22" s="105">
        <f t="shared" ref="O22" si="7">SUM(O19:O21)</f>
        <v>0</v>
      </c>
      <c r="P22" s="438"/>
      <c r="Q22" s="236" t="s">
        <v>114</v>
      </c>
      <c r="R22" s="168" t="s">
        <v>82</v>
      </c>
      <c r="S22" s="230" t="s">
        <v>82</v>
      </c>
      <c r="T22" s="363" t="s">
        <v>82</v>
      </c>
      <c r="U22" s="382"/>
    </row>
    <row r="23" spans="1:21" ht="16.5" customHeight="1" thickBot="1">
      <c r="A23" s="16" t="s">
        <v>5</v>
      </c>
      <c r="B23" s="33" t="s">
        <v>5</v>
      </c>
      <c r="C23" s="882" t="s">
        <v>8</v>
      </c>
      <c r="D23" s="826"/>
      <c r="E23" s="826"/>
      <c r="F23" s="826"/>
      <c r="G23" s="936"/>
      <c r="H23" s="106">
        <f t="shared" ref="H23:P23" si="8">H22+H18</f>
        <v>47</v>
      </c>
      <c r="I23" s="370">
        <f t="shared" ref="I23" si="9">I22+I18</f>
        <v>47</v>
      </c>
      <c r="J23" s="369"/>
      <c r="K23" s="106">
        <f t="shared" si="8"/>
        <v>39.1</v>
      </c>
      <c r="L23" s="370">
        <f t="shared" ref="L23:N23" si="10">L22+L18</f>
        <v>39.1</v>
      </c>
      <c r="M23" s="371"/>
      <c r="N23" s="106">
        <f t="shared" si="10"/>
        <v>35.5</v>
      </c>
      <c r="O23" s="370">
        <f t="shared" ref="O23" si="11">O22+O18</f>
        <v>35.5</v>
      </c>
      <c r="P23" s="439">
        <f t="shared" si="8"/>
        <v>0</v>
      </c>
      <c r="Q23" s="352"/>
      <c r="R23" s="352"/>
      <c r="S23" s="352"/>
      <c r="T23" s="352"/>
      <c r="U23" s="55"/>
    </row>
    <row r="24" spans="1:21" ht="14.25" customHeight="1" thickBot="1">
      <c r="A24" s="16" t="s">
        <v>5</v>
      </c>
      <c r="B24" s="33" t="s">
        <v>7</v>
      </c>
      <c r="C24" s="937" t="s">
        <v>30</v>
      </c>
      <c r="D24" s="938"/>
      <c r="E24" s="938"/>
      <c r="F24" s="938"/>
      <c r="G24" s="938"/>
      <c r="H24" s="938"/>
      <c r="I24" s="938"/>
      <c r="J24" s="938"/>
      <c r="K24" s="938"/>
      <c r="L24" s="938"/>
      <c r="M24" s="938"/>
      <c r="N24" s="938"/>
      <c r="O24" s="938"/>
      <c r="P24" s="938"/>
      <c r="Q24" s="938"/>
      <c r="R24" s="308"/>
      <c r="S24" s="308"/>
      <c r="T24" s="308"/>
      <c r="U24" s="54"/>
    </row>
    <row r="25" spans="1:21" ht="31.5" customHeight="1">
      <c r="A25" s="311" t="s">
        <v>5</v>
      </c>
      <c r="B25" s="335" t="s">
        <v>7</v>
      </c>
      <c r="C25" s="314" t="s">
        <v>5</v>
      </c>
      <c r="D25" s="28" t="s">
        <v>125</v>
      </c>
      <c r="E25" s="939" t="s">
        <v>40</v>
      </c>
      <c r="F25" s="941" t="s">
        <v>33</v>
      </c>
      <c r="G25" s="34" t="s">
        <v>22</v>
      </c>
      <c r="H25" s="387">
        <v>220.6</v>
      </c>
      <c r="I25" s="389">
        <v>220.6</v>
      </c>
      <c r="J25" s="286"/>
      <c r="K25" s="387">
        <v>175.6</v>
      </c>
      <c r="L25" s="389">
        <v>175.6</v>
      </c>
      <c r="M25" s="399"/>
      <c r="N25" s="389">
        <v>157.80000000000001</v>
      </c>
      <c r="O25" s="445">
        <v>157.80000000000001</v>
      </c>
      <c r="P25" s="446"/>
      <c r="Q25" s="115"/>
      <c r="R25" s="72"/>
      <c r="S25" s="72"/>
      <c r="T25" s="72"/>
      <c r="U25" s="69"/>
    </row>
    <row r="26" spans="1:21" ht="26.25" customHeight="1">
      <c r="A26" s="312"/>
      <c r="B26" s="321"/>
      <c r="C26" s="315"/>
      <c r="D26" s="943" t="s">
        <v>105</v>
      </c>
      <c r="E26" s="940"/>
      <c r="F26" s="942"/>
      <c r="G26" s="329"/>
      <c r="H26" s="57"/>
      <c r="I26" s="358"/>
      <c r="J26" s="39"/>
      <c r="K26" s="57"/>
      <c r="L26" s="358"/>
      <c r="M26" s="324"/>
      <c r="N26" s="428"/>
      <c r="O26" s="39"/>
      <c r="P26" s="143"/>
      <c r="Q26" s="149" t="s">
        <v>104</v>
      </c>
      <c r="R26" s="86">
        <v>10</v>
      </c>
      <c r="S26" s="73">
        <v>10</v>
      </c>
      <c r="T26" s="73">
        <v>10</v>
      </c>
      <c r="U26" s="70"/>
    </row>
    <row r="27" spans="1:21" ht="27" customHeight="1">
      <c r="A27" s="312"/>
      <c r="B27" s="321"/>
      <c r="C27" s="315"/>
      <c r="D27" s="944"/>
      <c r="E27" s="940"/>
      <c r="F27" s="942"/>
      <c r="G27" s="329"/>
      <c r="H27" s="57"/>
      <c r="I27" s="358"/>
      <c r="J27" s="39"/>
      <c r="K27" s="57"/>
      <c r="L27" s="358"/>
      <c r="M27" s="324"/>
      <c r="N27" s="428"/>
      <c r="O27" s="39"/>
      <c r="P27" s="143"/>
      <c r="Q27" s="149" t="s">
        <v>70</v>
      </c>
      <c r="R27" s="248">
        <v>10</v>
      </c>
      <c r="S27" s="248">
        <v>10</v>
      </c>
      <c r="T27" s="248">
        <v>10</v>
      </c>
      <c r="U27" s="249"/>
    </row>
    <row r="28" spans="1:21" ht="29.25" customHeight="1">
      <c r="A28" s="312"/>
      <c r="B28" s="321"/>
      <c r="C28" s="315"/>
      <c r="D28" s="204" t="s">
        <v>106</v>
      </c>
      <c r="E28" s="273"/>
      <c r="F28" s="326"/>
      <c r="G28" s="329"/>
      <c r="H28" s="57"/>
      <c r="I28" s="358"/>
      <c r="J28" s="39"/>
      <c r="K28" s="57"/>
      <c r="L28" s="358"/>
      <c r="M28" s="324"/>
      <c r="N28" s="428"/>
      <c r="O28" s="39"/>
      <c r="P28" s="143"/>
      <c r="Q28" s="275" t="s">
        <v>108</v>
      </c>
      <c r="R28" s="276">
        <v>5</v>
      </c>
      <c r="S28" s="276">
        <v>5</v>
      </c>
      <c r="T28" s="276">
        <v>5</v>
      </c>
      <c r="U28" s="372"/>
    </row>
    <row r="29" spans="1:21" ht="25.5" customHeight="1">
      <c r="A29" s="893"/>
      <c r="B29" s="896"/>
      <c r="C29" s="899"/>
      <c r="D29" s="924" t="s">
        <v>36</v>
      </c>
      <c r="E29" s="927" t="s">
        <v>47</v>
      </c>
      <c r="F29" s="929"/>
      <c r="G29" s="846"/>
      <c r="H29" s="847"/>
      <c r="I29" s="855"/>
      <c r="J29" s="39"/>
      <c r="K29" s="847"/>
      <c r="L29" s="855"/>
      <c r="M29" s="324"/>
      <c r="N29" s="855"/>
      <c r="O29" s="39"/>
      <c r="P29" s="844"/>
      <c r="Q29" s="209" t="s">
        <v>52</v>
      </c>
      <c r="R29" s="122">
        <v>140</v>
      </c>
      <c r="S29" s="122">
        <v>140</v>
      </c>
      <c r="T29" s="122">
        <v>150</v>
      </c>
      <c r="U29" s="401"/>
    </row>
    <row r="30" spans="1:21" ht="25.5" customHeight="1">
      <c r="A30" s="893"/>
      <c r="B30" s="896"/>
      <c r="C30" s="899"/>
      <c r="D30" s="925"/>
      <c r="E30" s="928"/>
      <c r="F30" s="929"/>
      <c r="G30" s="846"/>
      <c r="H30" s="847"/>
      <c r="I30" s="855"/>
      <c r="J30" s="39"/>
      <c r="K30" s="847"/>
      <c r="L30" s="855"/>
      <c r="M30" s="324"/>
      <c r="N30" s="855"/>
      <c r="O30" s="39"/>
      <c r="P30" s="844"/>
      <c r="Q30" s="210" t="s">
        <v>42</v>
      </c>
      <c r="R30" s="74">
        <v>30</v>
      </c>
      <c r="S30" s="74">
        <v>30</v>
      </c>
      <c r="T30" s="74">
        <v>30</v>
      </c>
      <c r="U30" s="402"/>
    </row>
    <row r="31" spans="1:21" ht="27.75" customHeight="1">
      <c r="A31" s="893"/>
      <c r="B31" s="896"/>
      <c r="C31" s="899"/>
      <c r="D31" s="925"/>
      <c r="E31" s="928"/>
      <c r="F31" s="929"/>
      <c r="G31" s="846"/>
      <c r="H31" s="847"/>
      <c r="I31" s="855"/>
      <c r="J31" s="39"/>
      <c r="K31" s="847"/>
      <c r="L31" s="855"/>
      <c r="M31" s="324"/>
      <c r="N31" s="855"/>
      <c r="O31" s="39"/>
      <c r="P31" s="844"/>
      <c r="Q31" s="210" t="s">
        <v>107</v>
      </c>
      <c r="R31" s="74">
        <v>40</v>
      </c>
      <c r="S31" s="74">
        <v>40</v>
      </c>
      <c r="T31" s="74">
        <v>40</v>
      </c>
      <c r="U31" s="402"/>
    </row>
    <row r="32" spans="1:21" ht="27.75" customHeight="1">
      <c r="A32" s="893"/>
      <c r="B32" s="896"/>
      <c r="C32" s="899"/>
      <c r="D32" s="925"/>
      <c r="E32" s="928"/>
      <c r="F32" s="929"/>
      <c r="G32" s="846"/>
      <c r="H32" s="847"/>
      <c r="I32" s="855"/>
      <c r="J32" s="39"/>
      <c r="K32" s="847"/>
      <c r="L32" s="855"/>
      <c r="M32" s="324"/>
      <c r="N32" s="855"/>
      <c r="O32" s="39"/>
      <c r="P32" s="844"/>
      <c r="Q32" s="211" t="s">
        <v>69</v>
      </c>
      <c r="R32" s="74">
        <v>3</v>
      </c>
      <c r="S32" s="74">
        <v>3</v>
      </c>
      <c r="T32" s="74">
        <v>3</v>
      </c>
      <c r="U32" s="402"/>
    </row>
    <row r="33" spans="1:21" ht="40.5" customHeight="1">
      <c r="A33" s="893"/>
      <c r="B33" s="896"/>
      <c r="C33" s="899"/>
      <c r="D33" s="925"/>
      <c r="E33" s="928"/>
      <c r="F33" s="929"/>
      <c r="G33" s="846"/>
      <c r="H33" s="847"/>
      <c r="I33" s="855"/>
      <c r="J33" s="39"/>
      <c r="K33" s="847"/>
      <c r="L33" s="855"/>
      <c r="M33" s="324"/>
      <c r="N33" s="855"/>
      <c r="O33" s="39"/>
      <c r="P33" s="844"/>
      <c r="Q33" s="212" t="s">
        <v>119</v>
      </c>
      <c r="R33" s="116">
        <v>12</v>
      </c>
      <c r="S33" s="116">
        <v>12</v>
      </c>
      <c r="T33" s="116">
        <v>12</v>
      </c>
      <c r="U33" s="403"/>
    </row>
    <row r="34" spans="1:21" ht="15.75" customHeight="1">
      <c r="A34" s="20"/>
      <c r="B34" s="321"/>
      <c r="C34" s="150"/>
      <c r="D34" s="926"/>
      <c r="E34" s="328"/>
      <c r="F34" s="153"/>
      <c r="G34" s="846"/>
      <c r="H34" s="847"/>
      <c r="I34" s="855"/>
      <c r="J34" s="39"/>
      <c r="K34" s="847"/>
      <c r="L34" s="855"/>
      <c r="M34" s="324"/>
      <c r="N34" s="855"/>
      <c r="O34" s="39"/>
      <c r="P34" s="844"/>
      <c r="Q34" s="213" t="s">
        <v>80</v>
      </c>
      <c r="R34" s="75">
        <v>3</v>
      </c>
      <c r="S34" s="75">
        <v>3</v>
      </c>
      <c r="T34" s="75">
        <v>3</v>
      </c>
      <c r="U34" s="71"/>
    </row>
    <row r="35" spans="1:21" ht="15" customHeight="1">
      <c r="A35" s="312"/>
      <c r="B35" s="321"/>
      <c r="C35" s="315"/>
      <c r="D35" s="845" t="s">
        <v>110</v>
      </c>
      <c r="E35" s="325"/>
      <c r="F35" s="326"/>
      <c r="G35" s="846"/>
      <c r="H35" s="847"/>
      <c r="I35" s="855"/>
      <c r="J35" s="39"/>
      <c r="K35" s="847"/>
      <c r="L35" s="855"/>
      <c r="M35" s="324"/>
      <c r="N35" s="855"/>
      <c r="O35" s="39"/>
      <c r="P35" s="844"/>
      <c r="Q35" s="205" t="s">
        <v>94</v>
      </c>
      <c r="R35" s="73">
        <v>1</v>
      </c>
      <c r="S35" s="73"/>
      <c r="T35" s="73"/>
      <c r="U35" s="404"/>
    </row>
    <row r="36" spans="1:21" ht="15.75" customHeight="1">
      <c r="A36" s="312"/>
      <c r="B36" s="321"/>
      <c r="C36" s="315"/>
      <c r="D36" s="845"/>
      <c r="E36" s="325"/>
      <c r="F36" s="326"/>
      <c r="G36" s="846"/>
      <c r="H36" s="847"/>
      <c r="I36" s="855"/>
      <c r="J36" s="39"/>
      <c r="K36" s="847"/>
      <c r="L36" s="855"/>
      <c r="M36" s="324"/>
      <c r="N36" s="855"/>
      <c r="O36" s="39"/>
      <c r="P36" s="844"/>
      <c r="Q36" s="206" t="s">
        <v>102</v>
      </c>
      <c r="R36" s="207">
        <v>2</v>
      </c>
      <c r="S36" s="207">
        <v>1</v>
      </c>
      <c r="T36" s="207">
        <v>1</v>
      </c>
      <c r="U36" s="405"/>
    </row>
    <row r="37" spans="1:21" ht="27" customHeight="1">
      <c r="A37" s="312"/>
      <c r="B37" s="321"/>
      <c r="C37" s="315"/>
      <c r="D37" s="845"/>
      <c r="E37" s="325"/>
      <c r="F37" s="326"/>
      <c r="G37" s="846"/>
      <c r="H37" s="847"/>
      <c r="I37" s="855"/>
      <c r="J37" s="39"/>
      <c r="K37" s="847"/>
      <c r="L37" s="855"/>
      <c r="M37" s="324"/>
      <c r="N37" s="855"/>
      <c r="O37" s="39"/>
      <c r="P37" s="844"/>
      <c r="Q37" s="206"/>
      <c r="R37" s="207">
        <v>15</v>
      </c>
      <c r="S37" s="207">
        <v>5</v>
      </c>
      <c r="T37" s="207">
        <v>5</v>
      </c>
      <c r="U37" s="405"/>
    </row>
    <row r="38" spans="1:21" ht="28.5" customHeight="1">
      <c r="A38" s="312"/>
      <c r="B38" s="321"/>
      <c r="C38" s="315"/>
      <c r="D38" s="845"/>
      <c r="E38" s="325"/>
      <c r="F38" s="326"/>
      <c r="G38" s="846"/>
      <c r="H38" s="847"/>
      <c r="I38" s="855"/>
      <c r="J38" s="39"/>
      <c r="K38" s="847"/>
      <c r="L38" s="855"/>
      <c r="M38" s="324"/>
      <c r="N38" s="855"/>
      <c r="O38" s="39"/>
      <c r="P38" s="844"/>
      <c r="Q38" s="208" t="s">
        <v>103</v>
      </c>
      <c r="R38" s="117">
        <v>2</v>
      </c>
      <c r="S38" s="117">
        <v>1</v>
      </c>
      <c r="T38" s="117">
        <v>1</v>
      </c>
      <c r="U38" s="406"/>
    </row>
    <row r="39" spans="1:21" ht="15" customHeight="1">
      <c r="A39" s="20"/>
      <c r="B39" s="321"/>
      <c r="C39" s="142"/>
      <c r="D39" s="831" t="s">
        <v>76</v>
      </c>
      <c r="E39" s="833"/>
      <c r="F39" s="330"/>
      <c r="G39" s="92"/>
      <c r="H39" s="57"/>
      <c r="I39" s="358"/>
      <c r="J39" s="39"/>
      <c r="K39" s="57"/>
      <c r="L39" s="358"/>
      <c r="M39" s="324"/>
      <c r="N39" s="428"/>
      <c r="O39" s="39"/>
      <c r="P39" s="143"/>
      <c r="Q39" s="835" t="s">
        <v>123</v>
      </c>
      <c r="R39" s="118">
        <v>1</v>
      </c>
      <c r="S39" s="118">
        <v>1</v>
      </c>
      <c r="T39" s="118">
        <v>1</v>
      </c>
      <c r="U39" s="121"/>
    </row>
    <row r="40" spans="1:21" ht="14.25" customHeight="1">
      <c r="A40" s="20"/>
      <c r="B40" s="321"/>
      <c r="C40" s="142"/>
      <c r="D40" s="832"/>
      <c r="E40" s="834"/>
      <c r="F40" s="330"/>
      <c r="G40" s="92"/>
      <c r="H40" s="57"/>
      <c r="I40" s="358"/>
      <c r="J40" s="39"/>
      <c r="K40" s="57"/>
      <c r="L40" s="358"/>
      <c r="M40" s="324"/>
      <c r="N40" s="428"/>
      <c r="O40" s="39"/>
      <c r="P40" s="143"/>
      <c r="Q40" s="836"/>
      <c r="R40" s="119"/>
      <c r="S40" s="119"/>
      <c r="T40" s="119"/>
      <c r="U40" s="374"/>
    </row>
    <row r="41" spans="1:21" ht="25.5" customHeight="1">
      <c r="A41" s="20"/>
      <c r="B41" s="321"/>
      <c r="C41" s="142"/>
      <c r="D41" s="831" t="s">
        <v>77</v>
      </c>
      <c r="E41" s="833"/>
      <c r="F41" s="111"/>
      <c r="G41" s="92"/>
      <c r="H41" s="57"/>
      <c r="I41" s="358"/>
      <c r="J41" s="39"/>
      <c r="K41" s="57"/>
      <c r="L41" s="358"/>
      <c r="M41" s="324"/>
      <c r="N41" s="428"/>
      <c r="O41" s="39"/>
      <c r="P41" s="143"/>
      <c r="Q41" s="160" t="s">
        <v>68</v>
      </c>
      <c r="R41" s="118">
        <v>4</v>
      </c>
      <c r="S41" s="118">
        <v>4</v>
      </c>
      <c r="T41" s="118">
        <v>4</v>
      </c>
      <c r="U41" s="125"/>
    </row>
    <row r="42" spans="1:21" ht="27.75" customHeight="1">
      <c r="A42" s="20"/>
      <c r="B42" s="321"/>
      <c r="C42" s="142"/>
      <c r="D42" s="837"/>
      <c r="E42" s="834"/>
      <c r="F42" s="111"/>
      <c r="G42" s="100"/>
      <c r="H42" s="44"/>
      <c r="I42" s="359"/>
      <c r="J42" s="40"/>
      <c r="K42" s="44"/>
      <c r="L42" s="359"/>
      <c r="M42" s="67"/>
      <c r="N42" s="432"/>
      <c r="O42" s="40"/>
      <c r="P42" s="104"/>
      <c r="Q42" s="254" t="s">
        <v>115</v>
      </c>
      <c r="R42" s="255">
        <v>1</v>
      </c>
      <c r="S42" s="255">
        <v>1</v>
      </c>
      <c r="T42" s="255">
        <v>1</v>
      </c>
      <c r="U42" s="376"/>
    </row>
    <row r="43" spans="1:21" ht="16.5" customHeight="1" thickBot="1">
      <c r="A43" s="19"/>
      <c r="B43" s="332"/>
      <c r="C43" s="239"/>
      <c r="D43" s="251"/>
      <c r="E43" s="257"/>
      <c r="F43" s="258"/>
      <c r="G43" s="12" t="s">
        <v>6</v>
      </c>
      <c r="H43" s="99">
        <f>SUM(H25:H41)</f>
        <v>220.6</v>
      </c>
      <c r="I43" s="105">
        <f>SUM(I25:I41)</f>
        <v>220.6</v>
      </c>
      <c r="J43" s="303"/>
      <c r="K43" s="99">
        <f>SUM(K25:K41)</f>
        <v>175.6</v>
      </c>
      <c r="L43" s="105">
        <f>SUM(L25:L41)</f>
        <v>175.6</v>
      </c>
      <c r="M43" s="129"/>
      <c r="N43" s="105">
        <f>SUM(N25:N41)</f>
        <v>157.80000000000001</v>
      </c>
      <c r="O43" s="148">
        <f>SUM(O25:O41)</f>
        <v>157.80000000000001</v>
      </c>
      <c r="P43" s="438">
        <f>SUM(P25:P41)</f>
        <v>0</v>
      </c>
      <c r="Q43" s="226"/>
      <c r="R43" s="228"/>
      <c r="S43" s="229"/>
      <c r="T43" s="227"/>
      <c r="U43" s="375"/>
    </row>
    <row r="44" spans="1:21" ht="15.75" customHeight="1">
      <c r="A44" s="294" t="s">
        <v>5</v>
      </c>
      <c r="B44" s="335" t="s">
        <v>7</v>
      </c>
      <c r="C44" s="295" t="s">
        <v>7</v>
      </c>
      <c r="D44" s="838" t="s">
        <v>124</v>
      </c>
      <c r="E44" s="841" t="s">
        <v>100</v>
      </c>
      <c r="F44" s="287" t="s">
        <v>33</v>
      </c>
      <c r="G44" s="296" t="s">
        <v>22</v>
      </c>
      <c r="H44" s="297">
        <v>21.4</v>
      </c>
      <c r="I44" s="390">
        <v>21.4</v>
      </c>
      <c r="J44" s="388"/>
      <c r="K44" s="297">
        <v>22</v>
      </c>
      <c r="L44" s="390">
        <v>22</v>
      </c>
      <c r="M44" s="393"/>
      <c r="N44" s="390"/>
      <c r="O44" s="447"/>
      <c r="P44" s="452"/>
      <c r="Q44" s="299"/>
      <c r="R44" s="85"/>
      <c r="S44" s="83"/>
      <c r="T44" s="85"/>
      <c r="U44" s="80"/>
    </row>
    <row r="45" spans="1:21" ht="14.25" customHeight="1">
      <c r="A45" s="20"/>
      <c r="B45" s="321"/>
      <c r="C45" s="240"/>
      <c r="D45" s="839"/>
      <c r="E45" s="842"/>
      <c r="F45" s="111"/>
      <c r="G45" s="329" t="s">
        <v>87</v>
      </c>
      <c r="H45" s="101">
        <v>9.6999999999999993</v>
      </c>
      <c r="I45" s="391">
        <v>9.6999999999999993</v>
      </c>
      <c r="J45" s="113"/>
      <c r="K45" s="101">
        <v>9</v>
      </c>
      <c r="L45" s="391">
        <v>9</v>
      </c>
      <c r="M45" s="394"/>
      <c r="N45" s="391"/>
      <c r="O45" s="448"/>
      <c r="P45" s="453"/>
      <c r="Q45" s="149"/>
      <c r="R45" s="86"/>
      <c r="S45" s="84"/>
      <c r="T45" s="86"/>
      <c r="U45" s="81"/>
    </row>
    <row r="46" spans="1:21" ht="16.5" customHeight="1">
      <c r="A46" s="20"/>
      <c r="B46" s="321"/>
      <c r="C46" s="240"/>
      <c r="D46" s="840"/>
      <c r="E46" s="843"/>
      <c r="F46" s="111"/>
      <c r="G46" s="32" t="s">
        <v>79</v>
      </c>
      <c r="H46" s="108">
        <v>66.099999999999994</v>
      </c>
      <c r="I46" s="392">
        <v>66.099999999999994</v>
      </c>
      <c r="J46" s="109"/>
      <c r="K46" s="108">
        <v>114.6</v>
      </c>
      <c r="L46" s="392">
        <v>114.6</v>
      </c>
      <c r="M46" s="395"/>
      <c r="N46" s="392"/>
      <c r="O46" s="449"/>
      <c r="P46" s="454"/>
      <c r="Q46" s="164"/>
      <c r="R46" s="117"/>
      <c r="S46" s="200"/>
      <c r="T46" s="117"/>
      <c r="U46" s="373"/>
    </row>
    <row r="47" spans="1:21" ht="15" customHeight="1">
      <c r="A47" s="20"/>
      <c r="B47" s="321"/>
      <c r="C47" s="241"/>
      <c r="D47" s="831" t="s">
        <v>66</v>
      </c>
      <c r="E47" s="322"/>
      <c r="F47" s="349"/>
      <c r="G47" s="92"/>
      <c r="H47" s="57"/>
      <c r="I47" s="358"/>
      <c r="J47" s="39"/>
      <c r="K47" s="57"/>
      <c r="L47" s="358"/>
      <c r="M47" s="324"/>
      <c r="N47" s="428"/>
      <c r="O47" s="39"/>
      <c r="P47" s="143"/>
      <c r="Q47" s="331" t="s">
        <v>127</v>
      </c>
      <c r="R47" s="118">
        <v>4</v>
      </c>
      <c r="S47" s="176">
        <v>4</v>
      </c>
      <c r="T47" s="118"/>
      <c r="U47" s="121"/>
    </row>
    <row r="48" spans="1:21" ht="17.25" customHeight="1">
      <c r="A48" s="20"/>
      <c r="B48" s="321"/>
      <c r="C48" s="241"/>
      <c r="D48" s="848"/>
      <c r="E48" s="301"/>
      <c r="F48" s="349"/>
      <c r="G48" s="92"/>
      <c r="H48" s="101"/>
      <c r="I48" s="391"/>
      <c r="J48" s="113"/>
      <c r="K48" s="101"/>
      <c r="L48" s="391"/>
      <c r="M48" s="394"/>
      <c r="N48" s="391"/>
      <c r="O48" s="113"/>
      <c r="P48" s="453"/>
      <c r="Q48" s="223" t="s">
        <v>116</v>
      </c>
      <c r="R48" s="119">
        <v>10</v>
      </c>
      <c r="S48" s="302">
        <v>10</v>
      </c>
      <c r="T48" s="119"/>
      <c r="U48" s="374"/>
    </row>
    <row r="49" spans="1:23" ht="63.75" customHeight="1">
      <c r="A49" s="20"/>
      <c r="B49" s="321"/>
      <c r="C49" s="241"/>
      <c r="D49" s="316" t="s">
        <v>67</v>
      </c>
      <c r="E49" s="323" t="s">
        <v>47</v>
      </c>
      <c r="F49" s="349"/>
      <c r="G49" s="92"/>
      <c r="H49" s="57"/>
      <c r="I49" s="358"/>
      <c r="J49" s="39"/>
      <c r="K49" s="57"/>
      <c r="L49" s="358"/>
      <c r="M49" s="324"/>
      <c r="N49" s="428"/>
      <c r="O49" s="39"/>
      <c r="P49" s="143"/>
      <c r="Q49" s="123" t="s">
        <v>128</v>
      </c>
      <c r="R49" s="284">
        <v>5</v>
      </c>
      <c r="S49" s="124"/>
      <c r="T49" s="284"/>
      <c r="U49" s="376"/>
    </row>
    <row r="50" spans="1:23" ht="54" customHeight="1">
      <c r="A50" s="20"/>
      <c r="B50" s="321"/>
      <c r="C50" s="241"/>
      <c r="D50" s="327" t="s">
        <v>126</v>
      </c>
      <c r="E50" s="323"/>
      <c r="F50" s="349"/>
      <c r="G50" s="274"/>
      <c r="H50" s="57"/>
      <c r="I50" s="358"/>
      <c r="J50" s="39"/>
      <c r="K50" s="397"/>
      <c r="L50" s="398"/>
      <c r="M50" s="396"/>
      <c r="N50" s="398"/>
      <c r="O50" s="450"/>
      <c r="P50" s="143"/>
      <c r="Q50" s="288" t="s">
        <v>122</v>
      </c>
      <c r="R50" s="154"/>
      <c r="S50" s="154">
        <v>1</v>
      </c>
      <c r="T50" s="154"/>
      <c r="U50" s="155"/>
    </row>
    <row r="51" spans="1:23" ht="15.75" customHeight="1">
      <c r="A51" s="20"/>
      <c r="B51" s="321"/>
      <c r="C51" s="241"/>
      <c r="D51" s="849" t="s">
        <v>155</v>
      </c>
      <c r="E51" s="490" t="s">
        <v>34</v>
      </c>
      <c r="F51" s="349"/>
      <c r="G51" s="92"/>
      <c r="H51" s="101"/>
      <c r="I51" s="391"/>
      <c r="J51" s="113"/>
      <c r="K51" s="101"/>
      <c r="L51" s="391"/>
      <c r="M51" s="394"/>
      <c r="N51" s="391"/>
      <c r="O51" s="113"/>
      <c r="P51" s="453"/>
      <c r="Q51" s="178" t="s">
        <v>61</v>
      </c>
      <c r="R51" s="180">
        <v>1</v>
      </c>
      <c r="S51" s="180"/>
      <c r="T51" s="180"/>
      <c r="U51" s="377"/>
    </row>
    <row r="52" spans="1:23" ht="79.5" customHeight="1">
      <c r="A52" s="20"/>
      <c r="B52" s="321"/>
      <c r="C52" s="241"/>
      <c r="D52" s="832"/>
      <c r="E52" s="491"/>
      <c r="F52" s="349"/>
      <c r="G52" s="92"/>
      <c r="H52" s="101"/>
      <c r="I52" s="391"/>
      <c r="J52" s="113"/>
      <c r="K52" s="101"/>
      <c r="L52" s="391"/>
      <c r="M52" s="394"/>
      <c r="N52" s="391"/>
      <c r="O52" s="113"/>
      <c r="P52" s="453"/>
      <c r="Q52" s="165" t="s">
        <v>129</v>
      </c>
      <c r="R52" s="166">
        <v>50</v>
      </c>
      <c r="S52" s="166">
        <v>100</v>
      </c>
      <c r="T52" s="183"/>
      <c r="U52" s="561" t="s">
        <v>156</v>
      </c>
    </row>
    <row r="53" spans="1:23" ht="18" customHeight="1">
      <c r="A53" s="20"/>
      <c r="B53" s="321"/>
      <c r="C53" s="241"/>
      <c r="D53" s="831" t="s">
        <v>86</v>
      </c>
      <c r="E53" s="293" t="s">
        <v>34</v>
      </c>
      <c r="F53" s="349"/>
      <c r="G53" s="566" t="s">
        <v>79</v>
      </c>
      <c r="H53" s="101"/>
      <c r="I53" s="562">
        <v>-29.5</v>
      </c>
      <c r="J53" s="563">
        <f>I53-H53</f>
        <v>-29.5</v>
      </c>
      <c r="K53" s="101"/>
      <c r="L53" s="562">
        <v>29.5</v>
      </c>
      <c r="M53" s="564">
        <v>29.5</v>
      </c>
      <c r="N53" s="391"/>
      <c r="O53" s="113"/>
      <c r="P53" s="453"/>
      <c r="Q53" s="167" t="s">
        <v>61</v>
      </c>
      <c r="R53" s="112">
        <v>1</v>
      </c>
      <c r="S53" s="112"/>
      <c r="T53" s="400"/>
      <c r="U53" s="816" t="s">
        <v>158</v>
      </c>
    </row>
    <row r="54" spans="1:23" ht="101.25" customHeight="1">
      <c r="A54" s="20"/>
      <c r="B54" s="321"/>
      <c r="C54" s="241"/>
      <c r="D54" s="850"/>
      <c r="E54" s="489"/>
      <c r="F54" s="349"/>
      <c r="G54" s="100"/>
      <c r="H54" s="108"/>
      <c r="I54" s="392"/>
      <c r="J54" s="109"/>
      <c r="K54" s="108"/>
      <c r="L54" s="392"/>
      <c r="M54" s="395"/>
      <c r="N54" s="392"/>
      <c r="O54" s="109"/>
      <c r="P54" s="454"/>
      <c r="Q54" s="259" t="s">
        <v>121</v>
      </c>
      <c r="R54" s="565" t="s">
        <v>157</v>
      </c>
      <c r="S54" s="260">
        <v>100</v>
      </c>
      <c r="T54" s="260"/>
      <c r="U54" s="817"/>
    </row>
    <row r="55" spans="1:23" ht="15.75" customHeight="1" thickBot="1">
      <c r="A55" s="19"/>
      <c r="B55" s="332"/>
      <c r="C55" s="239"/>
      <c r="D55" s="261"/>
      <c r="E55" s="257"/>
      <c r="F55" s="258"/>
      <c r="G55" s="12" t="s">
        <v>6</v>
      </c>
      <c r="H55" s="99">
        <f t="shared" ref="H55:P55" si="12">SUM(H44:H54)</f>
        <v>97.2</v>
      </c>
      <c r="I55" s="105">
        <f t="shared" si="12"/>
        <v>67.7</v>
      </c>
      <c r="J55" s="105">
        <f t="shared" si="12"/>
        <v>-29.5</v>
      </c>
      <c r="K55" s="99">
        <f t="shared" si="12"/>
        <v>145.6</v>
      </c>
      <c r="L55" s="105">
        <f t="shared" si="12"/>
        <v>175.1</v>
      </c>
      <c r="M55" s="105">
        <f t="shared" si="12"/>
        <v>29.5</v>
      </c>
      <c r="N55" s="105">
        <f t="shared" si="12"/>
        <v>0</v>
      </c>
      <c r="O55" s="148">
        <f t="shared" si="12"/>
        <v>0</v>
      </c>
      <c r="P55" s="438">
        <f t="shared" si="12"/>
        <v>0</v>
      </c>
      <c r="Q55" s="226"/>
      <c r="R55" s="228"/>
      <c r="S55" s="229"/>
      <c r="T55" s="227"/>
      <c r="U55" s="375"/>
    </row>
    <row r="56" spans="1:23" ht="15" customHeight="1" thickBot="1">
      <c r="A56" s="17" t="s">
        <v>5</v>
      </c>
      <c r="B56" s="5" t="s">
        <v>7</v>
      </c>
      <c r="C56" s="826" t="s">
        <v>8</v>
      </c>
      <c r="D56" s="826"/>
      <c r="E56" s="826"/>
      <c r="F56" s="826"/>
      <c r="G56" s="826"/>
      <c r="H56" s="106">
        <f t="shared" ref="H56:P56" si="13">H55+H43</f>
        <v>317.8</v>
      </c>
      <c r="I56" s="370">
        <f t="shared" si="13"/>
        <v>288.3</v>
      </c>
      <c r="J56" s="370">
        <f t="shared" si="13"/>
        <v>-29.5</v>
      </c>
      <c r="K56" s="106">
        <f t="shared" si="13"/>
        <v>321.2</v>
      </c>
      <c r="L56" s="370">
        <f t="shared" si="13"/>
        <v>350.7</v>
      </c>
      <c r="M56" s="370">
        <f t="shared" si="13"/>
        <v>29.5</v>
      </c>
      <c r="N56" s="370">
        <f t="shared" si="13"/>
        <v>157.80000000000001</v>
      </c>
      <c r="O56" s="451">
        <f t="shared" si="13"/>
        <v>157.80000000000001</v>
      </c>
      <c r="P56" s="439">
        <f t="shared" si="13"/>
        <v>0</v>
      </c>
      <c r="Q56" s="351"/>
      <c r="R56" s="352"/>
      <c r="S56" s="352"/>
      <c r="T56" s="352"/>
      <c r="U56" s="55"/>
    </row>
    <row r="57" spans="1:23" ht="14.25" customHeight="1" thickBot="1">
      <c r="A57" s="17" t="s">
        <v>5</v>
      </c>
      <c r="B57" s="827" t="s">
        <v>9</v>
      </c>
      <c r="C57" s="828"/>
      <c r="D57" s="828"/>
      <c r="E57" s="828"/>
      <c r="F57" s="828"/>
      <c r="G57" s="828"/>
      <c r="H57" s="107">
        <f t="shared" ref="H57:P57" si="14">SUM(H23,H56)</f>
        <v>364.8</v>
      </c>
      <c r="I57" s="137">
        <f t="shared" si="14"/>
        <v>335.3</v>
      </c>
      <c r="J57" s="137">
        <f t="shared" si="14"/>
        <v>-29.5</v>
      </c>
      <c r="K57" s="107">
        <f t="shared" si="14"/>
        <v>360.3</v>
      </c>
      <c r="L57" s="137">
        <f t="shared" si="14"/>
        <v>389.8</v>
      </c>
      <c r="M57" s="137">
        <f t="shared" si="14"/>
        <v>29.5</v>
      </c>
      <c r="N57" s="137">
        <f t="shared" si="14"/>
        <v>193.3</v>
      </c>
      <c r="O57" s="145">
        <f t="shared" si="14"/>
        <v>193.3</v>
      </c>
      <c r="P57" s="144">
        <f t="shared" si="14"/>
        <v>0</v>
      </c>
      <c r="Q57" s="346"/>
      <c r="R57" s="346"/>
      <c r="S57" s="346"/>
      <c r="T57" s="346"/>
      <c r="U57" s="52"/>
    </row>
    <row r="58" spans="1:23" ht="14.25" customHeight="1" thickBot="1">
      <c r="A58" s="18" t="s">
        <v>7</v>
      </c>
      <c r="B58" s="829" t="s">
        <v>31</v>
      </c>
      <c r="C58" s="830"/>
      <c r="D58" s="830"/>
      <c r="E58" s="830"/>
      <c r="F58" s="830"/>
      <c r="G58" s="830"/>
      <c r="H58" s="830"/>
      <c r="I58" s="830"/>
      <c r="J58" s="830"/>
      <c r="K58" s="830"/>
      <c r="L58" s="830"/>
      <c r="M58" s="830"/>
      <c r="N58" s="830"/>
      <c r="O58" s="830"/>
      <c r="P58" s="830"/>
      <c r="Q58" s="830"/>
      <c r="R58" s="333"/>
      <c r="S58" s="333"/>
      <c r="T58" s="333"/>
      <c r="U58" s="56"/>
    </row>
    <row r="59" spans="1:23" ht="14.25" customHeight="1" thickBot="1">
      <c r="A59" s="16" t="s">
        <v>7</v>
      </c>
      <c r="B59" s="5" t="s">
        <v>5</v>
      </c>
      <c r="C59" s="918" t="s">
        <v>32</v>
      </c>
      <c r="D59" s="919"/>
      <c r="E59" s="919"/>
      <c r="F59" s="919"/>
      <c r="G59" s="919"/>
      <c r="H59" s="919"/>
      <c r="I59" s="919"/>
      <c r="J59" s="919"/>
      <c r="K59" s="919"/>
      <c r="L59" s="919"/>
      <c r="M59" s="919"/>
      <c r="N59" s="919"/>
      <c r="O59" s="919"/>
      <c r="P59" s="919"/>
      <c r="Q59" s="919"/>
      <c r="R59" s="334"/>
      <c r="S59" s="334"/>
      <c r="T59" s="334"/>
      <c r="U59" s="50"/>
    </row>
    <row r="60" spans="1:23" ht="17.25" customHeight="1">
      <c r="A60" s="892" t="s">
        <v>7</v>
      </c>
      <c r="B60" s="895" t="s">
        <v>5</v>
      </c>
      <c r="C60" s="898" t="s">
        <v>5</v>
      </c>
      <c r="D60" s="901" t="s">
        <v>141</v>
      </c>
      <c r="E60" s="551" t="s">
        <v>34</v>
      </c>
      <c r="F60" s="903" t="s">
        <v>33</v>
      </c>
      <c r="G60" s="550" t="s">
        <v>22</v>
      </c>
      <c r="H60" s="553">
        <v>937.7</v>
      </c>
      <c r="I60" s="127">
        <f>937.7</f>
        <v>937.7</v>
      </c>
      <c r="J60" s="39"/>
      <c r="K60" s="96"/>
      <c r="L60" s="97"/>
      <c r="M60" s="79"/>
      <c r="N60" s="459"/>
      <c r="O60" s="79"/>
      <c r="P60" s="455"/>
      <c r="Q60" s="922" t="s">
        <v>74</v>
      </c>
      <c r="R60" s="85">
        <v>100</v>
      </c>
      <c r="S60" s="85"/>
      <c r="T60" s="85"/>
      <c r="U60" s="955"/>
    </row>
    <row r="61" spans="1:23" ht="34.5" customHeight="1">
      <c r="A61" s="893"/>
      <c r="B61" s="896"/>
      <c r="C61" s="899"/>
      <c r="D61" s="902"/>
      <c r="E61" s="906" t="s">
        <v>38</v>
      </c>
      <c r="F61" s="904"/>
      <c r="G61" s="550" t="s">
        <v>84</v>
      </c>
      <c r="H61" s="553">
        <v>260</v>
      </c>
      <c r="I61" s="552">
        <v>260</v>
      </c>
      <c r="J61" s="39"/>
      <c r="K61" s="553"/>
      <c r="L61" s="552"/>
      <c r="M61" s="39"/>
      <c r="N61" s="159"/>
      <c r="O61" s="39"/>
      <c r="P61" s="554"/>
      <c r="Q61" s="923"/>
      <c r="R61" s="493"/>
      <c r="S61" s="493"/>
      <c r="T61" s="493"/>
      <c r="U61" s="956"/>
      <c r="V61" s="368"/>
      <c r="W61" s="368"/>
    </row>
    <row r="62" spans="1:23" ht="27.75" customHeight="1">
      <c r="A62" s="893"/>
      <c r="B62" s="896"/>
      <c r="C62" s="899"/>
      <c r="D62" s="902"/>
      <c r="E62" s="907"/>
      <c r="F62" s="904"/>
      <c r="G62" s="496" t="s">
        <v>84</v>
      </c>
      <c r="H62" s="497">
        <v>350</v>
      </c>
      <c r="I62" s="498">
        <v>350</v>
      </c>
      <c r="J62" s="499"/>
      <c r="K62" s="497"/>
      <c r="L62" s="498"/>
      <c r="M62" s="499"/>
      <c r="N62" s="500"/>
      <c r="O62" s="499"/>
      <c r="P62" s="501"/>
      <c r="Q62" s="502" t="s">
        <v>146</v>
      </c>
      <c r="R62" s="493">
        <v>100</v>
      </c>
      <c r="S62" s="493"/>
      <c r="T62" s="493"/>
      <c r="U62" s="559"/>
      <c r="V62" s="368"/>
      <c r="W62" s="368"/>
    </row>
    <row r="63" spans="1:23" ht="40.5" customHeight="1">
      <c r="A63" s="893"/>
      <c r="B63" s="896"/>
      <c r="C63" s="899"/>
      <c r="D63" s="902"/>
      <c r="E63" s="907"/>
      <c r="F63" s="904"/>
      <c r="G63" s="555" t="s">
        <v>22</v>
      </c>
      <c r="H63" s="44">
        <v>27</v>
      </c>
      <c r="I63" s="495">
        <v>27</v>
      </c>
      <c r="J63" s="40"/>
      <c r="K63" s="44"/>
      <c r="L63" s="495"/>
      <c r="M63" s="40"/>
      <c r="N63" s="435"/>
      <c r="O63" s="40"/>
      <c r="P63" s="104"/>
      <c r="Q63" s="492" t="s">
        <v>147</v>
      </c>
      <c r="R63" s="117">
        <v>120</v>
      </c>
      <c r="S63" s="117"/>
      <c r="T63" s="117"/>
      <c r="U63" s="560"/>
    </row>
    <row r="64" spans="1:23" ht="26.25" customHeight="1">
      <c r="A64" s="893"/>
      <c r="B64" s="896"/>
      <c r="C64" s="899"/>
      <c r="D64" s="920" t="s">
        <v>142</v>
      </c>
      <c r="E64" s="907"/>
      <c r="F64" s="904"/>
      <c r="G64" s="504" t="s">
        <v>22</v>
      </c>
      <c r="H64" s="503"/>
      <c r="I64" s="505"/>
      <c r="J64" s="506"/>
      <c r="K64" s="507">
        <v>108</v>
      </c>
      <c r="L64" s="505">
        <v>108</v>
      </c>
      <c r="M64" s="506"/>
      <c r="N64" s="507"/>
      <c r="O64" s="506"/>
      <c r="P64" s="556"/>
      <c r="Q64" s="433" t="s">
        <v>145</v>
      </c>
      <c r="R64" s="434"/>
      <c r="S64" s="434"/>
      <c r="T64" s="434">
        <v>1</v>
      </c>
      <c r="U64" s="816"/>
    </row>
    <row r="65" spans="1:21" ht="38.25" customHeight="1">
      <c r="A65" s="893"/>
      <c r="B65" s="896"/>
      <c r="C65" s="899"/>
      <c r="D65" s="921"/>
      <c r="E65" s="907"/>
      <c r="F65" s="904"/>
      <c r="G65" s="550" t="s">
        <v>22</v>
      </c>
      <c r="H65" s="553"/>
      <c r="I65" s="552"/>
      <c r="J65" s="39"/>
      <c r="K65" s="553"/>
      <c r="L65" s="552"/>
      <c r="M65" s="39"/>
      <c r="N65" s="159">
        <v>350</v>
      </c>
      <c r="O65" s="39">
        <v>350</v>
      </c>
      <c r="P65" s="554"/>
      <c r="Q65" s="433" t="s">
        <v>143</v>
      </c>
      <c r="R65" s="434"/>
      <c r="S65" s="434"/>
      <c r="T65" s="434">
        <v>25</v>
      </c>
      <c r="U65" s="953"/>
    </row>
    <row r="66" spans="1:21" ht="15" customHeight="1" thickBot="1">
      <c r="A66" s="894"/>
      <c r="B66" s="897"/>
      <c r="C66" s="900"/>
      <c r="D66" s="51"/>
      <c r="E66" s="908"/>
      <c r="F66" s="905"/>
      <c r="G66" s="77" t="s">
        <v>6</v>
      </c>
      <c r="H66" s="98">
        <f>SUM(H60:H63)</f>
        <v>1574.7</v>
      </c>
      <c r="I66" s="136">
        <f>SUM(I60:I63)</f>
        <v>1574.7</v>
      </c>
      <c r="J66" s="136">
        <f>SUM(J60:J63)</f>
        <v>0</v>
      </c>
      <c r="K66" s="98">
        <f>SUM(K60:K65)</f>
        <v>108</v>
      </c>
      <c r="L66" s="136">
        <f>SUM(L60:L65)</f>
        <v>108</v>
      </c>
      <c r="M66" s="214">
        <f>SUM(M60:M65)</f>
        <v>0</v>
      </c>
      <c r="N66" s="460">
        <f>SUM(N60:N65)</f>
        <v>350</v>
      </c>
      <c r="O66" s="136">
        <f>O65</f>
        <v>350</v>
      </c>
      <c r="P66" s="558">
        <f>P65</f>
        <v>0</v>
      </c>
      <c r="Q66" s="171"/>
      <c r="R66" s="90"/>
      <c r="S66" s="90"/>
      <c r="T66" s="90"/>
      <c r="U66" s="954"/>
    </row>
    <row r="67" spans="1:21" ht="12" customHeight="1">
      <c r="A67" s="893" t="s">
        <v>7</v>
      </c>
      <c r="B67" s="896" t="s">
        <v>5</v>
      </c>
      <c r="C67" s="909" t="s">
        <v>7</v>
      </c>
      <c r="D67" s="911" t="s">
        <v>97</v>
      </c>
      <c r="E67" s="269" t="s">
        <v>34</v>
      </c>
      <c r="F67" s="904" t="s">
        <v>33</v>
      </c>
      <c r="G67" s="146" t="s">
        <v>22</v>
      </c>
      <c r="H67" s="102">
        <v>256.5</v>
      </c>
      <c r="I67" s="202">
        <v>256.5</v>
      </c>
      <c r="J67" s="408"/>
      <c r="K67" s="102">
        <v>352</v>
      </c>
      <c r="L67" s="202">
        <v>352</v>
      </c>
      <c r="M67" s="409"/>
      <c r="N67" s="461">
        <v>424</v>
      </c>
      <c r="O67" s="202">
        <v>424</v>
      </c>
      <c r="P67" s="143"/>
      <c r="Q67" s="913" t="s">
        <v>63</v>
      </c>
      <c r="R67" s="86">
        <v>40</v>
      </c>
      <c r="S67" s="86">
        <v>60</v>
      </c>
      <c r="T67" s="86">
        <v>80</v>
      </c>
      <c r="U67" s="81"/>
    </row>
    <row r="68" spans="1:21" ht="12.75" customHeight="1">
      <c r="A68" s="893"/>
      <c r="B68" s="896"/>
      <c r="C68" s="909"/>
      <c r="D68" s="911"/>
      <c r="E68" s="270"/>
      <c r="F68" s="904"/>
      <c r="G68" s="92" t="s">
        <v>99</v>
      </c>
      <c r="H68" s="181">
        <v>51.3</v>
      </c>
      <c r="I68" s="182">
        <v>51.3</v>
      </c>
      <c r="J68" s="409"/>
      <c r="K68" s="181">
        <v>51.4</v>
      </c>
      <c r="L68" s="182">
        <v>51.4</v>
      </c>
      <c r="M68" s="409"/>
      <c r="N68" s="462"/>
      <c r="O68" s="182"/>
      <c r="P68" s="143"/>
      <c r="Q68" s="914"/>
      <c r="R68" s="86"/>
      <c r="S68" s="86"/>
      <c r="T68" s="86"/>
      <c r="U68" s="81"/>
    </row>
    <row r="69" spans="1:21" ht="12" customHeight="1">
      <c r="A69" s="893"/>
      <c r="B69" s="896"/>
      <c r="C69" s="909"/>
      <c r="D69" s="911"/>
      <c r="E69" s="915" t="s">
        <v>46</v>
      </c>
      <c r="F69" s="904"/>
      <c r="G69" s="92" t="s">
        <v>79</v>
      </c>
      <c r="H69" s="181">
        <v>580.9</v>
      </c>
      <c r="I69" s="182">
        <v>580.9</v>
      </c>
      <c r="J69" s="409"/>
      <c r="K69" s="181">
        <v>581.70000000000005</v>
      </c>
      <c r="L69" s="182">
        <v>581.70000000000005</v>
      </c>
      <c r="M69" s="409"/>
      <c r="N69" s="462"/>
      <c r="O69" s="182"/>
      <c r="P69" s="456"/>
      <c r="Q69" s="30"/>
      <c r="R69" s="86"/>
      <c r="S69" s="86"/>
      <c r="T69" s="86"/>
      <c r="U69" s="81"/>
    </row>
    <row r="70" spans="1:21" ht="12" customHeight="1">
      <c r="A70" s="893"/>
      <c r="B70" s="896"/>
      <c r="C70" s="909"/>
      <c r="D70" s="911"/>
      <c r="E70" s="916"/>
      <c r="F70" s="904"/>
      <c r="G70" s="92" t="s">
        <v>84</v>
      </c>
      <c r="H70" s="181">
        <v>76.8</v>
      </c>
      <c r="I70" s="182">
        <v>76.8</v>
      </c>
      <c r="J70" s="409"/>
      <c r="K70" s="181"/>
      <c r="L70" s="182"/>
      <c r="M70" s="409"/>
      <c r="N70" s="462"/>
      <c r="O70" s="182"/>
      <c r="P70" s="456"/>
      <c r="Q70" s="30"/>
      <c r="R70" s="86"/>
      <c r="S70" s="86"/>
      <c r="T70" s="86"/>
      <c r="U70" s="81"/>
    </row>
    <row r="71" spans="1:21" ht="12" customHeight="1">
      <c r="A71" s="893"/>
      <c r="B71" s="896"/>
      <c r="C71" s="909"/>
      <c r="D71" s="911"/>
      <c r="E71" s="916"/>
      <c r="F71" s="904"/>
      <c r="G71" s="100" t="s">
        <v>62</v>
      </c>
      <c r="H71" s="407"/>
      <c r="I71" s="183"/>
      <c r="J71" s="360"/>
      <c r="K71" s="169"/>
      <c r="L71" s="183"/>
      <c r="M71" s="360"/>
      <c r="N71" s="463"/>
      <c r="O71" s="183"/>
      <c r="P71" s="457"/>
      <c r="Q71" s="30"/>
      <c r="R71" s="86"/>
      <c r="S71" s="86"/>
      <c r="T71" s="86"/>
      <c r="U71" s="81"/>
    </row>
    <row r="72" spans="1:21" ht="16.5" customHeight="1" thickBot="1">
      <c r="A72" s="894"/>
      <c r="B72" s="897"/>
      <c r="C72" s="910"/>
      <c r="D72" s="912"/>
      <c r="E72" s="917"/>
      <c r="F72" s="905"/>
      <c r="G72" s="76" t="s">
        <v>6</v>
      </c>
      <c r="H72" s="218">
        <f>SUM(H67:H71)</f>
        <v>965.5</v>
      </c>
      <c r="I72" s="219">
        <f>SUM(I67:I71)</f>
        <v>965.5</v>
      </c>
      <c r="J72" s="410"/>
      <c r="K72" s="218">
        <f>SUM(K67:K71)</f>
        <v>985.1</v>
      </c>
      <c r="L72" s="219">
        <f>SUM(L67:L71)</f>
        <v>985.1</v>
      </c>
      <c r="M72" s="410"/>
      <c r="N72" s="464">
        <f>SUM(N67:N71)</f>
        <v>424</v>
      </c>
      <c r="O72" s="219">
        <f>SUM(O67:O71)</f>
        <v>424</v>
      </c>
      <c r="P72" s="458">
        <f>SUM(P67:P71)</f>
        <v>0</v>
      </c>
      <c r="Q72" s="31"/>
      <c r="R72" s="87"/>
      <c r="S72" s="87"/>
      <c r="T72" s="87"/>
      <c r="U72" s="82"/>
    </row>
    <row r="73" spans="1:21" ht="13.5" customHeight="1">
      <c r="A73" s="892" t="s">
        <v>7</v>
      </c>
      <c r="B73" s="895" t="s">
        <v>5</v>
      </c>
      <c r="C73" s="898" t="s">
        <v>24</v>
      </c>
      <c r="D73" s="901" t="s">
        <v>72</v>
      </c>
      <c r="E73" s="309" t="s">
        <v>34</v>
      </c>
      <c r="F73" s="903" t="s">
        <v>33</v>
      </c>
      <c r="G73" s="221" t="s">
        <v>22</v>
      </c>
      <c r="H73" s="133">
        <v>35</v>
      </c>
      <c r="I73" s="127">
        <v>35</v>
      </c>
      <c r="J73" s="128"/>
      <c r="K73" s="133">
        <v>15</v>
      </c>
      <c r="L73" s="127">
        <v>15</v>
      </c>
      <c r="M73" s="128"/>
      <c r="N73" s="437">
        <v>15</v>
      </c>
      <c r="O73" s="127">
        <v>15</v>
      </c>
      <c r="P73" s="307"/>
      <c r="Q73" s="215" t="s">
        <v>73</v>
      </c>
      <c r="R73" s="271">
        <v>1</v>
      </c>
      <c r="S73" s="271"/>
      <c r="T73" s="271"/>
      <c r="U73" s="378"/>
    </row>
    <row r="74" spans="1:21" ht="15.75" customHeight="1">
      <c r="A74" s="893"/>
      <c r="B74" s="896"/>
      <c r="C74" s="899"/>
      <c r="D74" s="902"/>
      <c r="E74" s="906" t="s">
        <v>71</v>
      </c>
      <c r="F74" s="904"/>
      <c r="G74" s="329"/>
      <c r="H74" s="57"/>
      <c r="I74" s="358"/>
      <c r="J74" s="39"/>
      <c r="K74" s="57"/>
      <c r="L74" s="358"/>
      <c r="M74" s="39"/>
      <c r="N74" s="159"/>
      <c r="O74" s="428"/>
      <c r="P74" s="143"/>
      <c r="Q74" s="336" t="s">
        <v>131</v>
      </c>
      <c r="R74" s="271"/>
      <c r="S74" s="271"/>
      <c r="T74" s="271">
        <v>1</v>
      </c>
      <c r="U74" s="378"/>
    </row>
    <row r="75" spans="1:21" ht="9.75" customHeight="1">
      <c r="A75" s="893"/>
      <c r="B75" s="896"/>
      <c r="C75" s="899"/>
      <c r="D75" s="902"/>
      <c r="E75" s="907"/>
      <c r="F75" s="904"/>
      <c r="G75" s="357"/>
      <c r="H75" s="44"/>
      <c r="I75" s="359"/>
      <c r="J75" s="40"/>
      <c r="K75" s="44"/>
      <c r="L75" s="359"/>
      <c r="M75" s="40"/>
      <c r="N75" s="435"/>
      <c r="O75" s="432"/>
      <c r="P75" s="104"/>
      <c r="Q75" s="216"/>
      <c r="R75" s="86"/>
      <c r="S75" s="86"/>
      <c r="T75" s="86"/>
      <c r="U75" s="81"/>
    </row>
    <row r="76" spans="1:21" ht="15" customHeight="1" thickBot="1">
      <c r="A76" s="894"/>
      <c r="B76" s="897"/>
      <c r="C76" s="900"/>
      <c r="D76" s="51"/>
      <c r="E76" s="908"/>
      <c r="F76" s="905"/>
      <c r="G76" s="77" t="s">
        <v>6</v>
      </c>
      <c r="H76" s="99">
        <f>H73+H74</f>
        <v>35</v>
      </c>
      <c r="I76" s="105">
        <f>I73+I74</f>
        <v>35</v>
      </c>
      <c r="J76" s="303"/>
      <c r="K76" s="99">
        <f t="shared" ref="K76:P76" si="15">K73</f>
        <v>15</v>
      </c>
      <c r="L76" s="105">
        <f t="shared" ref="L76:N76" si="16">L73</f>
        <v>15</v>
      </c>
      <c r="M76" s="303"/>
      <c r="N76" s="436">
        <f t="shared" si="16"/>
        <v>15</v>
      </c>
      <c r="O76" s="105">
        <f t="shared" ref="O76" si="17">O73</f>
        <v>15</v>
      </c>
      <c r="P76" s="438">
        <f t="shared" si="15"/>
        <v>0</v>
      </c>
      <c r="Q76" s="171"/>
      <c r="R76" s="90"/>
      <c r="S76" s="90"/>
      <c r="T76" s="90"/>
      <c r="U76" s="91"/>
    </row>
    <row r="77" spans="1:21" ht="15.75" customHeight="1" thickBot="1">
      <c r="A77" s="313" t="s">
        <v>7</v>
      </c>
      <c r="B77" s="332" t="s">
        <v>5</v>
      </c>
      <c r="C77" s="882" t="s">
        <v>8</v>
      </c>
      <c r="D77" s="826"/>
      <c r="E77" s="826"/>
      <c r="F77" s="826"/>
      <c r="G77" s="826"/>
      <c r="H77" s="134">
        <f>H76+H72+H66</f>
        <v>2575.1999999999998</v>
      </c>
      <c r="I77" s="134">
        <f t="shared" ref="I77:P77" si="18">I76+I72+I66</f>
        <v>2575.1999999999998</v>
      </c>
      <c r="J77" s="439">
        <f t="shared" si="18"/>
        <v>0</v>
      </c>
      <c r="K77" s="134">
        <f t="shared" si="18"/>
        <v>1108.0999999999999</v>
      </c>
      <c r="L77" s="134">
        <f t="shared" si="18"/>
        <v>1108.0999999999999</v>
      </c>
      <c r="M77" s="134">
        <f t="shared" si="18"/>
        <v>0</v>
      </c>
      <c r="N77" s="134">
        <f t="shared" si="18"/>
        <v>789</v>
      </c>
      <c r="O77" s="134">
        <f t="shared" si="18"/>
        <v>789</v>
      </c>
      <c r="P77" s="134">
        <f t="shared" si="18"/>
        <v>0</v>
      </c>
      <c r="Q77" s="344"/>
      <c r="R77" s="352"/>
      <c r="S77" s="352"/>
      <c r="T77" s="352"/>
      <c r="U77" s="55"/>
    </row>
    <row r="78" spans="1:21" ht="15.75" customHeight="1" thickBot="1">
      <c r="A78" s="16" t="s">
        <v>7</v>
      </c>
      <c r="B78" s="827" t="s">
        <v>9</v>
      </c>
      <c r="C78" s="828"/>
      <c r="D78" s="828"/>
      <c r="E78" s="828"/>
      <c r="F78" s="828"/>
      <c r="G78" s="828"/>
      <c r="H78" s="107">
        <f t="shared" ref="H78:P78" si="19">SUM(H77)</f>
        <v>2575.1999999999998</v>
      </c>
      <c r="I78" s="145">
        <f t="shared" ref="I78:J78" si="20">SUM(I77)</f>
        <v>2575.1999999999998</v>
      </c>
      <c r="J78" s="144">
        <f t="shared" si="20"/>
        <v>0</v>
      </c>
      <c r="K78" s="107">
        <f t="shared" si="19"/>
        <v>1108.0999999999999</v>
      </c>
      <c r="L78" s="137">
        <f t="shared" ref="L78:N78" si="21">SUM(L77)</f>
        <v>1108.0999999999999</v>
      </c>
      <c r="M78" s="137">
        <f t="shared" ref="M78" si="22">SUM(M77)</f>
        <v>0</v>
      </c>
      <c r="N78" s="107">
        <f t="shared" si="21"/>
        <v>789</v>
      </c>
      <c r="O78" s="137">
        <f t="shared" ref="O78" si="23">SUM(O77)</f>
        <v>789</v>
      </c>
      <c r="P78" s="144">
        <f t="shared" si="19"/>
        <v>0</v>
      </c>
      <c r="Q78" s="345"/>
      <c r="R78" s="346"/>
      <c r="S78" s="346"/>
      <c r="T78" s="346"/>
      <c r="U78" s="52"/>
    </row>
    <row r="79" spans="1:21" ht="15.75" customHeight="1" thickBot="1">
      <c r="A79" s="9" t="s">
        <v>5</v>
      </c>
      <c r="B79" s="883" t="s">
        <v>17</v>
      </c>
      <c r="C79" s="884"/>
      <c r="D79" s="884"/>
      <c r="E79" s="884"/>
      <c r="F79" s="884"/>
      <c r="G79" s="884"/>
      <c r="H79" s="135">
        <f t="shared" ref="H79:P79" si="24">SUM(H57,H78)</f>
        <v>2940</v>
      </c>
      <c r="I79" s="138">
        <f t="shared" si="24"/>
        <v>2910.5</v>
      </c>
      <c r="J79" s="138">
        <f t="shared" si="24"/>
        <v>-29.5</v>
      </c>
      <c r="K79" s="135">
        <f t="shared" si="24"/>
        <v>1468.4</v>
      </c>
      <c r="L79" s="138">
        <f t="shared" si="24"/>
        <v>1497.9</v>
      </c>
      <c r="M79" s="138">
        <f t="shared" si="24"/>
        <v>29.5</v>
      </c>
      <c r="N79" s="135">
        <f t="shared" si="24"/>
        <v>982.3</v>
      </c>
      <c r="O79" s="138">
        <f t="shared" si="24"/>
        <v>982.3</v>
      </c>
      <c r="P79" s="494">
        <f t="shared" si="24"/>
        <v>0</v>
      </c>
      <c r="Q79" s="347"/>
      <c r="R79" s="348"/>
      <c r="S79" s="348"/>
      <c r="T79" s="348"/>
      <c r="U79" s="53"/>
    </row>
    <row r="80" spans="1:21" s="6" customFormat="1" ht="15" customHeight="1">
      <c r="A80" s="272"/>
      <c r="B80" s="272"/>
      <c r="C80" s="272"/>
      <c r="D80" s="272"/>
      <c r="E80" s="272"/>
      <c r="F80" s="272"/>
      <c r="G80" s="272"/>
      <c r="H80" s="272"/>
      <c r="I80" s="272"/>
      <c r="J80" s="272"/>
      <c r="K80" s="272"/>
      <c r="L80" s="272"/>
      <c r="M80" s="272"/>
      <c r="N80" s="272"/>
      <c r="O80" s="272"/>
      <c r="P80" s="272"/>
      <c r="Q80" s="272"/>
      <c r="R80" s="350"/>
      <c r="S80" s="350"/>
      <c r="T80" s="350"/>
      <c r="U80" s="350"/>
    </row>
    <row r="81" spans="1:33" s="6" customFormat="1" ht="14.25" customHeight="1">
      <c r="A81" s="272"/>
      <c r="B81" s="272"/>
      <c r="C81" s="272"/>
      <c r="D81" s="272"/>
      <c r="E81" s="272"/>
      <c r="F81" s="272"/>
      <c r="G81" s="272"/>
      <c r="H81" s="272"/>
      <c r="I81" s="272"/>
      <c r="J81" s="272"/>
      <c r="K81" s="272"/>
      <c r="L81" s="272"/>
      <c r="M81" s="272"/>
      <c r="N81" s="272"/>
      <c r="O81" s="272"/>
      <c r="P81" s="272"/>
      <c r="Q81" s="272"/>
      <c r="R81" s="350"/>
      <c r="S81" s="350"/>
      <c r="T81" s="350"/>
      <c r="U81" s="350"/>
      <c r="V81" s="304"/>
      <c r="W81" s="304"/>
      <c r="X81" s="304"/>
      <c r="Y81" s="304"/>
      <c r="Z81" s="304"/>
      <c r="AA81" s="304"/>
      <c r="AB81" s="304"/>
      <c r="AC81" s="304"/>
      <c r="AD81" s="304"/>
      <c r="AE81" s="304"/>
      <c r="AF81" s="304"/>
      <c r="AG81" s="304"/>
    </row>
    <row r="82" spans="1:33" s="7" customFormat="1" ht="14.25" customHeight="1" thickBot="1">
      <c r="A82" s="885" t="s">
        <v>13</v>
      </c>
      <c r="B82" s="885"/>
      <c r="C82" s="885"/>
      <c r="D82" s="885"/>
      <c r="E82" s="885"/>
      <c r="F82" s="885"/>
      <c r="G82" s="885"/>
      <c r="H82" s="338"/>
      <c r="I82" s="338"/>
      <c r="J82" s="338"/>
      <c r="K82" s="338"/>
      <c r="L82" s="338"/>
      <c r="M82" s="338"/>
      <c r="N82" s="427"/>
      <c r="O82" s="427"/>
      <c r="P82" s="338"/>
      <c r="Q82" s="1"/>
      <c r="R82" s="1"/>
      <c r="S82" s="1"/>
      <c r="T82" s="1"/>
      <c r="U82" s="1"/>
      <c r="V82" s="304"/>
      <c r="W82" s="304"/>
      <c r="X82" s="304"/>
      <c r="Y82" s="304"/>
      <c r="Z82" s="304"/>
      <c r="AA82" s="304"/>
      <c r="AB82" s="304"/>
      <c r="AC82" s="304"/>
      <c r="AD82" s="304"/>
      <c r="AE82" s="304"/>
      <c r="AF82" s="304"/>
      <c r="AG82" s="304"/>
    </row>
    <row r="83" spans="1:33" ht="89.25" customHeight="1" thickBot="1">
      <c r="A83" s="886" t="s">
        <v>10</v>
      </c>
      <c r="B83" s="887"/>
      <c r="C83" s="887"/>
      <c r="D83" s="887"/>
      <c r="E83" s="887"/>
      <c r="F83" s="887"/>
      <c r="G83" s="888"/>
      <c r="H83" s="411" t="s">
        <v>101</v>
      </c>
      <c r="I83" s="412" t="s">
        <v>140</v>
      </c>
      <c r="J83" s="413" t="s">
        <v>136</v>
      </c>
      <c r="K83" s="414" t="s">
        <v>56</v>
      </c>
      <c r="L83" s="412" t="s">
        <v>137</v>
      </c>
      <c r="M83" s="413" t="s">
        <v>136</v>
      </c>
      <c r="N83" s="414" t="s">
        <v>90</v>
      </c>
      <c r="O83" s="412" t="s">
        <v>144</v>
      </c>
      <c r="P83" s="413" t="s">
        <v>136</v>
      </c>
      <c r="R83" s="6"/>
      <c r="S83" s="6"/>
      <c r="T83" s="6"/>
      <c r="U83" s="6"/>
      <c r="V83" s="305"/>
      <c r="W83" s="305"/>
      <c r="X83" s="305"/>
      <c r="Y83" s="305"/>
      <c r="Z83" s="305"/>
      <c r="AA83" s="305"/>
      <c r="AB83" s="305"/>
      <c r="AC83" s="305"/>
      <c r="AD83" s="305"/>
      <c r="AE83" s="305"/>
      <c r="AF83" s="305"/>
      <c r="AG83" s="305"/>
    </row>
    <row r="84" spans="1:33" ht="14.25" customHeight="1">
      <c r="A84" s="889" t="s">
        <v>14</v>
      </c>
      <c r="B84" s="890"/>
      <c r="C84" s="890"/>
      <c r="D84" s="890"/>
      <c r="E84" s="890"/>
      <c r="F84" s="890"/>
      <c r="G84" s="891"/>
      <c r="H84" s="340">
        <f t="shared" ref="H84:P84" si="25">H85+H91</f>
        <v>2940</v>
      </c>
      <c r="I84" s="418">
        <f t="shared" si="25"/>
        <v>2910.5</v>
      </c>
      <c r="J84" s="418">
        <f t="shared" si="25"/>
        <v>-29.5</v>
      </c>
      <c r="K84" s="415">
        <f t="shared" si="25"/>
        <v>1468.4</v>
      </c>
      <c r="L84" s="424">
        <f t="shared" ca="1" si="25"/>
        <v>1497.9</v>
      </c>
      <c r="M84" s="465">
        <f t="shared" si="25"/>
        <v>0</v>
      </c>
      <c r="N84" s="473">
        <f t="shared" ca="1" si="25"/>
        <v>982.3</v>
      </c>
      <c r="O84" s="465">
        <f t="shared" ca="1" si="25"/>
        <v>982.3</v>
      </c>
      <c r="P84" s="481">
        <f t="shared" si="25"/>
        <v>0</v>
      </c>
      <c r="Q84" s="6"/>
      <c r="R84" s="6"/>
      <c r="S84" s="6"/>
      <c r="T84" s="6"/>
      <c r="U84" s="6"/>
      <c r="V84" s="305"/>
      <c r="W84" s="305"/>
      <c r="X84" s="305"/>
      <c r="Y84" s="305"/>
      <c r="Z84" s="305"/>
      <c r="AA84" s="305"/>
      <c r="AB84" s="305"/>
      <c r="AC84" s="305"/>
      <c r="AD84" s="305"/>
      <c r="AE84" s="305"/>
      <c r="AF84" s="305"/>
      <c r="AG84" s="305"/>
    </row>
    <row r="85" spans="1:33" s="24" customFormat="1" ht="14.25" customHeight="1">
      <c r="A85" s="873" t="s">
        <v>49</v>
      </c>
      <c r="B85" s="874"/>
      <c r="C85" s="874"/>
      <c r="D85" s="874"/>
      <c r="E85" s="874"/>
      <c r="F85" s="874"/>
      <c r="G85" s="875"/>
      <c r="H85" s="341">
        <f t="shared" ref="H85:P85" si="26">SUM(H86:H90)</f>
        <v>2253.1999999999998</v>
      </c>
      <c r="I85" s="419">
        <f t="shared" si="26"/>
        <v>2223.6999999999998</v>
      </c>
      <c r="J85" s="419">
        <f t="shared" si="26"/>
        <v>-29.5</v>
      </c>
      <c r="K85" s="341">
        <f t="shared" si="26"/>
        <v>1468.4</v>
      </c>
      <c r="L85" s="419">
        <f t="shared" ca="1" si="26"/>
        <v>1497.9</v>
      </c>
      <c r="M85" s="466">
        <f t="shared" si="26"/>
        <v>0</v>
      </c>
      <c r="N85" s="474">
        <f t="shared" ca="1" si="26"/>
        <v>982.3</v>
      </c>
      <c r="O85" s="466">
        <f t="shared" ca="1" si="26"/>
        <v>982.3</v>
      </c>
      <c r="P85" s="482">
        <f t="shared" si="26"/>
        <v>0</v>
      </c>
      <c r="Q85" s="306"/>
      <c r="R85" s="6"/>
      <c r="S85" s="6"/>
      <c r="T85" s="6"/>
      <c r="U85" s="6"/>
      <c r="V85" s="305"/>
      <c r="W85" s="305"/>
      <c r="X85" s="305"/>
      <c r="Y85" s="305"/>
      <c r="Z85" s="305"/>
      <c r="AA85" s="305"/>
      <c r="AB85" s="305"/>
      <c r="AC85" s="305"/>
      <c r="AD85" s="305"/>
      <c r="AE85" s="305"/>
      <c r="AF85" s="305"/>
      <c r="AG85" s="305"/>
    </row>
    <row r="86" spans="1:33" ht="14.25" customHeight="1">
      <c r="A86" s="876" t="s">
        <v>19</v>
      </c>
      <c r="B86" s="877"/>
      <c r="C86" s="877"/>
      <c r="D86" s="877"/>
      <c r="E86" s="877"/>
      <c r="F86" s="877"/>
      <c r="G86" s="878"/>
      <c r="H86" s="339">
        <f>SUMIF(G14:G79,"SB",H14:H79)</f>
        <v>1535.5</v>
      </c>
      <c r="I86" s="420">
        <f>SUMIF(G14:G79,"SB",I14:I79)</f>
        <v>1535.5</v>
      </c>
      <c r="J86" s="420">
        <f>SUMIF(G14:G79,"SB",J14:J79)</f>
        <v>0</v>
      </c>
      <c r="K86" s="416">
        <f>SUMIF(G13:G79,"SB",K13:K79)</f>
        <v>708.7</v>
      </c>
      <c r="L86" s="425">
        <f>SUMIF(G13:G79,"SB",L13:L79)</f>
        <v>708.7</v>
      </c>
      <c r="M86" s="467">
        <f>SUMIF(G13:G79,"SB",M13:M79)</f>
        <v>0</v>
      </c>
      <c r="N86" s="475">
        <f>SUMIF(G13:G79,"SB",N13:N79)</f>
        <v>982.3</v>
      </c>
      <c r="O86" s="467">
        <f>SUMIF(G13:G79,"SB",O13:O79)</f>
        <v>982.3</v>
      </c>
      <c r="P86" s="483">
        <f>SUMIF(G13:G79,"SB",P13:P79)</f>
        <v>0</v>
      </c>
      <c r="Q86" s="6"/>
      <c r="R86" s="6"/>
      <c r="S86" s="6"/>
      <c r="T86" s="6"/>
      <c r="U86" s="6"/>
      <c r="V86" s="305"/>
      <c r="W86" s="305"/>
      <c r="X86" s="305"/>
      <c r="Y86" s="305"/>
      <c r="Z86" s="305"/>
      <c r="AA86" s="305"/>
      <c r="AB86" s="305"/>
      <c r="AC86" s="305"/>
      <c r="AD86" s="305"/>
      <c r="AE86" s="305"/>
      <c r="AF86" s="305"/>
      <c r="AG86" s="305"/>
    </row>
    <row r="87" spans="1:33" ht="38.25" customHeight="1">
      <c r="A87" s="876" t="s">
        <v>88</v>
      </c>
      <c r="B87" s="877"/>
      <c r="C87" s="877"/>
      <c r="D87" s="877"/>
      <c r="E87" s="877"/>
      <c r="F87" s="877"/>
      <c r="G87" s="878"/>
      <c r="H87" s="339">
        <f>SUMIF(G13:G79,"SB(ESA)",H13:H79)</f>
        <v>19.399999999999999</v>
      </c>
      <c r="I87" s="420">
        <f>SUMIF(G13:G79,"SB(ESA)",I13:I79)</f>
        <v>19.399999999999999</v>
      </c>
      <c r="J87" s="420">
        <f>SUMIF(G13:G79,"SB(ESA)",J13:J79)</f>
        <v>0</v>
      </c>
      <c r="K87" s="416">
        <f>SUMIF(G13:G79,"SB(esA)",K13:K79)</f>
        <v>12</v>
      </c>
      <c r="L87" s="425">
        <f>SUMIF(G13:G79,"SB(esA)",L13:L79)</f>
        <v>12</v>
      </c>
      <c r="M87" s="468"/>
      <c r="N87" s="475">
        <f>SUMIF(G13:G79,"SB(esA)",N13:N79)</f>
        <v>0</v>
      </c>
      <c r="O87" s="467">
        <f>SUMIF(G13:G79,"SB(esA)",O13:O79)</f>
        <v>0</v>
      </c>
      <c r="P87" s="483">
        <f>SUMIF(G13:G79,"SB(esA)",P13:P79)</f>
        <v>0</v>
      </c>
      <c r="Q87" s="6"/>
      <c r="R87" s="6"/>
      <c r="S87" s="6"/>
      <c r="T87" s="6"/>
      <c r="U87" s="6"/>
      <c r="V87" s="305"/>
      <c r="W87" s="305"/>
      <c r="X87" s="305"/>
      <c r="Y87" s="305"/>
      <c r="Z87" s="305"/>
      <c r="AA87" s="305"/>
      <c r="AB87" s="305"/>
      <c r="AC87" s="305"/>
      <c r="AD87" s="305"/>
      <c r="AE87" s="305"/>
      <c r="AF87" s="305"/>
      <c r="AG87" s="305"/>
    </row>
    <row r="88" spans="1:33" ht="27" customHeight="1">
      <c r="A88" s="876" t="s">
        <v>133</v>
      </c>
      <c r="B88" s="877"/>
      <c r="C88" s="877"/>
      <c r="D88" s="877"/>
      <c r="E88" s="877"/>
      <c r="F88" s="877"/>
      <c r="G88" s="878"/>
      <c r="H88" s="339">
        <f>SUMIF(G14:G79,"SB(es)",H14:H79)</f>
        <v>647</v>
      </c>
      <c r="I88" s="420">
        <f>SUMIF(G14:G79,"SB(es)",I14:I79)</f>
        <v>617.5</v>
      </c>
      <c r="J88" s="420">
        <f>SUMIF(G14:G79,"SB(es)",J14:J79)</f>
        <v>-29.5</v>
      </c>
      <c r="K88" s="416">
        <f>SUMIF(G14:G79,"SB(es)",K14:K79)</f>
        <v>696.3</v>
      </c>
      <c r="L88" s="425">
        <f>SUMIF(G14:G79,"SB(es)",L14:L79)</f>
        <v>725.8</v>
      </c>
      <c r="M88" s="468"/>
      <c r="N88" s="475">
        <f>SUMIF(G14:G79,"SB(es)",N14:N79)</f>
        <v>0</v>
      </c>
      <c r="O88" s="467">
        <f>SUMIF(G14:G79,"SB(es)",O14:O79)</f>
        <v>0</v>
      </c>
      <c r="P88" s="483">
        <f>SUMIF(G14:G79,"SB(es)",P14:P79)</f>
        <v>0</v>
      </c>
      <c r="R88" s="6"/>
      <c r="S88" s="6"/>
      <c r="T88" s="6"/>
      <c r="U88" s="6"/>
      <c r="V88" s="305"/>
      <c r="W88" s="305"/>
      <c r="X88" s="305"/>
      <c r="Y88" s="305"/>
      <c r="Z88" s="305"/>
      <c r="AA88" s="305"/>
      <c r="AB88" s="305"/>
      <c r="AC88" s="305"/>
      <c r="AD88" s="305"/>
      <c r="AE88" s="305"/>
      <c r="AF88" s="305"/>
      <c r="AG88" s="305"/>
    </row>
    <row r="89" spans="1:33" ht="14.25" customHeight="1">
      <c r="A89" s="879" t="s">
        <v>45</v>
      </c>
      <c r="B89" s="880"/>
      <c r="C89" s="880"/>
      <c r="D89" s="880"/>
      <c r="E89" s="880"/>
      <c r="F89" s="880"/>
      <c r="G89" s="881"/>
      <c r="H89" s="339">
        <f>SUMIF(G15:G79,"SB(VB)",H15:H79)</f>
        <v>51.3</v>
      </c>
      <c r="I89" s="420">
        <f>SUMIF(G15:G79,"SB(VB)",I15:I79)</f>
        <v>51.3</v>
      </c>
      <c r="J89" s="420">
        <f>SUMIF(G15:G79,"SB(VB)",J15:J79)</f>
        <v>0</v>
      </c>
      <c r="K89" s="416">
        <f>SUMIF(G14:G79,"SB(VB)",K14:K79)</f>
        <v>51.4</v>
      </c>
      <c r="L89" s="425">
        <f>SUMIF(G14:G79,"SB(VB)",L14:L79)</f>
        <v>51.4</v>
      </c>
      <c r="M89" s="468"/>
      <c r="N89" s="475">
        <f>SUMIF(G14:G79,"SB(VB)",N14:N79)</f>
        <v>0</v>
      </c>
      <c r="O89" s="467">
        <f>SUMIF(G14:G79,"SB(VB)",O14:O79)</f>
        <v>0</v>
      </c>
      <c r="P89" s="483">
        <f>SUMIF(G14:G79,"SB(VB)",P14:P79)</f>
        <v>0</v>
      </c>
      <c r="R89" s="6"/>
      <c r="S89" s="6"/>
      <c r="T89" s="6"/>
      <c r="U89" s="6"/>
    </row>
    <row r="90" spans="1:33" ht="14.25" customHeight="1">
      <c r="A90" s="879" t="s">
        <v>20</v>
      </c>
      <c r="B90" s="880"/>
      <c r="C90" s="880"/>
      <c r="D90" s="880"/>
      <c r="E90" s="880"/>
      <c r="F90" s="880"/>
      <c r="G90" s="881"/>
      <c r="H90" s="339">
        <f>SUMIF(G13:G79,"SB(P)",H13:H79)</f>
        <v>0</v>
      </c>
      <c r="I90" s="420">
        <f>SUMIF(G13:G79,"SB(P)",I13:I79)</f>
        <v>0</v>
      </c>
      <c r="J90" s="420">
        <f>SUMIF(G13:G79,"SB(P)",J13:J79)</f>
        <v>0</v>
      </c>
      <c r="K90" s="416">
        <f>SUMIF(G13:G79,"SB(P)",K13:K79)</f>
        <v>0</v>
      </c>
      <c r="L90" s="425">
        <f ca="1">SUMIF(G12:G79,"SB(P)",L13:L79)</f>
        <v>0</v>
      </c>
      <c r="M90" s="468"/>
      <c r="N90" s="475">
        <f ca="1">SUMIF(G12:G79,"SB(P)",N13:N79)</f>
        <v>0</v>
      </c>
      <c r="O90" s="467">
        <f ca="1">SUMIF(G12:G79,"SB(P)",O13:O79)</f>
        <v>0</v>
      </c>
      <c r="P90" s="483">
        <f>SUMIF(G13:G79,"SB(P)",P13:P79)</f>
        <v>0</v>
      </c>
      <c r="Q90" s="11"/>
    </row>
    <row r="91" spans="1:33" ht="14.25" customHeight="1">
      <c r="A91" s="859" t="s">
        <v>85</v>
      </c>
      <c r="B91" s="860"/>
      <c r="C91" s="860"/>
      <c r="D91" s="860"/>
      <c r="E91" s="860"/>
      <c r="F91" s="22"/>
      <c r="G91" s="23"/>
      <c r="H91" s="342">
        <f>SUMIF(G14:G79,"sb(l)",H14:H79)</f>
        <v>686.8</v>
      </c>
      <c r="I91" s="421">
        <f>SUMIF(G14:G79,"sb(l)",I14:I79)</f>
        <v>686.8</v>
      </c>
      <c r="J91" s="421">
        <f>SUMIF(G14:G79,"sb(l)",J14:J79)</f>
        <v>0</v>
      </c>
      <c r="K91" s="342">
        <f>SUMIF(G15:G79,"sb(l)",K15:K79)</f>
        <v>0</v>
      </c>
      <c r="L91" s="421">
        <f>SUMIF(G15:G79,"sb(l)",L15:L79)</f>
        <v>0</v>
      </c>
      <c r="M91" s="469">
        <f>SUMIF(H15:H79,"sb(l)",M15:M79)</f>
        <v>0</v>
      </c>
      <c r="N91" s="476">
        <f ca="1">SUMIF(G14:G79,"sb(l)",N15:N79)</f>
        <v>0</v>
      </c>
      <c r="O91" s="469">
        <f>SUMIF(J15:J79,"sb(l)",O15:O79)</f>
        <v>0</v>
      </c>
      <c r="P91" s="484">
        <f>SUMIF(G15:G79,"sb(l)",P15:P79)</f>
        <v>0</v>
      </c>
      <c r="Q91" s="11"/>
    </row>
    <row r="92" spans="1:33" ht="14.25" customHeight="1">
      <c r="A92" s="861" t="s">
        <v>15</v>
      </c>
      <c r="B92" s="862"/>
      <c r="C92" s="862"/>
      <c r="D92" s="862"/>
      <c r="E92" s="862"/>
      <c r="F92" s="862"/>
      <c r="G92" s="863"/>
      <c r="H92" s="343">
        <f>H93+H95+H94</f>
        <v>0</v>
      </c>
      <c r="I92" s="422">
        <f>I93+I95+I94</f>
        <v>0</v>
      </c>
      <c r="J92" s="422">
        <f>J93+J95+J94</f>
        <v>0</v>
      </c>
      <c r="K92" s="343">
        <f t="shared" ref="K92:P92" si="27">K93+K95+K94</f>
        <v>0</v>
      </c>
      <c r="L92" s="422">
        <f t="shared" ref="L92:N92" si="28">L93+L95+L94</f>
        <v>0</v>
      </c>
      <c r="M92" s="470">
        <f t="shared" ref="M92" si="29">M93+M95+M94</f>
        <v>0</v>
      </c>
      <c r="N92" s="477">
        <f t="shared" si="28"/>
        <v>0</v>
      </c>
      <c r="O92" s="470">
        <f t="shared" ref="O92" si="30">O93+O95+O94</f>
        <v>0</v>
      </c>
      <c r="P92" s="485">
        <f t="shared" si="27"/>
        <v>0</v>
      </c>
    </row>
    <row r="93" spans="1:33" ht="14.25" customHeight="1">
      <c r="A93" s="864" t="s">
        <v>21</v>
      </c>
      <c r="B93" s="865"/>
      <c r="C93" s="865"/>
      <c r="D93" s="865"/>
      <c r="E93" s="865"/>
      <c r="F93" s="865"/>
      <c r="G93" s="866"/>
      <c r="H93" s="339">
        <f>SUMIF(G14:G75,"ES",H14:H75)</f>
        <v>0</v>
      </c>
      <c r="I93" s="420">
        <f>SUMIF(G14:G75,"ES",I14:I75)</f>
        <v>0</v>
      </c>
      <c r="J93" s="420">
        <f>SUMIF(G14:G75,"ES",J14:J75)</f>
        <v>0</v>
      </c>
      <c r="K93" s="339">
        <f>SUMIF(G14:G79,"ES",K14:K79)</f>
        <v>0</v>
      </c>
      <c r="L93" s="420">
        <f>SUMIF(G14:G79,"ES",L14:L79)</f>
        <v>0</v>
      </c>
      <c r="M93" s="430"/>
      <c r="N93" s="478">
        <f>SUMIF(G14:G79,"ES",N14:N79)</f>
        <v>0</v>
      </c>
      <c r="O93" s="480">
        <f>SUMIF(G14:G79,"ES",O14:O79)</f>
        <v>0</v>
      </c>
      <c r="P93" s="486">
        <f>SUMIF(G14:G79,"ES",P14:P79)</f>
        <v>0</v>
      </c>
    </row>
    <row r="94" spans="1:33" ht="12.75" customHeight="1">
      <c r="A94" s="867" t="s">
        <v>98</v>
      </c>
      <c r="B94" s="868"/>
      <c r="C94" s="868"/>
      <c r="D94" s="868"/>
      <c r="E94" s="868"/>
      <c r="F94" s="868"/>
      <c r="G94" s="869"/>
      <c r="H94" s="339">
        <f>SUMIF(G15:G76,"LRVB",H15:H76)</f>
        <v>0</v>
      </c>
      <c r="I94" s="420">
        <f>SUMIF(G15:G76,"LRVB",I15:I76)</f>
        <v>0</v>
      </c>
      <c r="J94" s="420">
        <f>SUMIF(G15:G76,"LRVB",J15:J76)</f>
        <v>0</v>
      </c>
      <c r="K94" s="339">
        <f>SUMIF(G15:G79,"LRVB",K15:K79)</f>
        <v>0</v>
      </c>
      <c r="L94" s="420">
        <f>SUMIF(G15:G79,"LRVB",L15:L79)</f>
        <v>0</v>
      </c>
      <c r="M94" s="471"/>
      <c r="N94" s="478">
        <f>SUMIF(G15:G79,"LRVB",N15:N79)</f>
        <v>0</v>
      </c>
      <c r="O94" s="480">
        <f>SUMIF(G15:G79,"LRVB",O15:O79)</f>
        <v>0</v>
      </c>
      <c r="P94" s="487"/>
    </row>
    <row r="95" spans="1:33" s="3" customFormat="1" ht="16.5" customHeight="1">
      <c r="A95" s="864" t="s">
        <v>64</v>
      </c>
      <c r="B95" s="865"/>
      <c r="C95" s="865"/>
      <c r="D95" s="865"/>
      <c r="E95" s="865"/>
      <c r="F95" s="865"/>
      <c r="G95" s="866"/>
      <c r="H95" s="339">
        <f>SUMIF(G13:G80,"Kt",H13:H80)</f>
        <v>0</v>
      </c>
      <c r="I95" s="420">
        <f>SUMIF(G13:G79,"Kt",I13:I79)</f>
        <v>0</v>
      </c>
      <c r="J95" s="420">
        <f>SUMIF(G13:G79,"Kt",J13:J79)</f>
        <v>0</v>
      </c>
      <c r="K95" s="416">
        <f>SUMIF(G13:G79,"Kt",K13:K79)</f>
        <v>0</v>
      </c>
      <c r="L95" s="425">
        <f>SUMIF(G13:G79,"Kt",L13:L79)</f>
        <v>0</v>
      </c>
      <c r="M95" s="468"/>
      <c r="N95" s="475">
        <f>SUMIF(G13:G79,"Kt",N13:N79)</f>
        <v>0</v>
      </c>
      <c r="O95" s="467">
        <f>SUMIF(G13:G79,"Kt",O13:O79)</f>
        <v>0</v>
      </c>
      <c r="P95" s="483">
        <f>SUMIF(G13:G79,"Kt",P13:P79)</f>
        <v>0</v>
      </c>
    </row>
    <row r="96" spans="1:33" s="3" customFormat="1" ht="14.25" customHeight="1" thickBot="1">
      <c r="A96" s="870" t="s">
        <v>16</v>
      </c>
      <c r="B96" s="871"/>
      <c r="C96" s="871"/>
      <c r="D96" s="871"/>
      <c r="E96" s="871"/>
      <c r="F96" s="871"/>
      <c r="G96" s="872"/>
      <c r="H96" s="242">
        <f t="shared" ref="H96:P96" si="31">SUM(H84,H92)</f>
        <v>2940</v>
      </c>
      <c r="I96" s="423">
        <f t="shared" si="31"/>
        <v>2910.5</v>
      </c>
      <c r="J96" s="423">
        <f t="shared" si="31"/>
        <v>-29.5</v>
      </c>
      <c r="K96" s="417">
        <f t="shared" si="31"/>
        <v>1468.4</v>
      </c>
      <c r="L96" s="426">
        <f t="shared" ca="1" si="31"/>
        <v>1497.9</v>
      </c>
      <c r="M96" s="472">
        <f t="shared" si="31"/>
        <v>0</v>
      </c>
      <c r="N96" s="479">
        <f t="shared" ca="1" si="31"/>
        <v>982.3</v>
      </c>
      <c r="O96" s="472">
        <f t="shared" ca="1" si="31"/>
        <v>982.3</v>
      </c>
      <c r="P96" s="488">
        <f t="shared" si="31"/>
        <v>0</v>
      </c>
    </row>
    <row r="97" spans="3:16" s="3" customFormat="1">
      <c r="C97" s="13"/>
      <c r="F97" s="4"/>
      <c r="G97" s="337"/>
      <c r="H97" s="13"/>
      <c r="I97" s="13"/>
      <c r="J97" s="13"/>
      <c r="K97" s="13"/>
      <c r="L97" s="13"/>
      <c r="M97" s="13"/>
      <c r="N97" s="13"/>
      <c r="O97" s="13"/>
      <c r="P97" s="13"/>
    </row>
    <row r="98" spans="3:16" s="3" customFormat="1">
      <c r="C98" s="13"/>
      <c r="E98" s="851" t="s">
        <v>132</v>
      </c>
      <c r="F98" s="851"/>
      <c r="G98" s="851"/>
      <c r="H98" s="851"/>
      <c r="I98" s="851"/>
      <c r="J98" s="851"/>
      <c r="K98" s="851"/>
      <c r="L98" s="851"/>
      <c r="M98" s="851"/>
      <c r="N98" s="851"/>
      <c r="O98" s="851"/>
      <c r="P98" s="851"/>
    </row>
    <row r="99" spans="3:16" s="3" customFormat="1">
      <c r="C99" s="13"/>
      <c r="F99" s="4"/>
      <c r="G99" s="337"/>
      <c r="H99" s="11"/>
      <c r="I99" s="11"/>
      <c r="J99" s="11"/>
      <c r="K99" s="11"/>
      <c r="L99" s="11"/>
      <c r="M99" s="11"/>
      <c r="N99" s="11"/>
      <c r="O99" s="11"/>
    </row>
    <row r="100" spans="3:16" s="3" customFormat="1">
      <c r="C100" s="13"/>
      <c r="F100" s="4"/>
      <c r="G100" s="337"/>
    </row>
  </sheetData>
  <mergeCells count="124">
    <mergeCell ref="U64:U66"/>
    <mergeCell ref="U60:U61"/>
    <mergeCell ref="S6:U6"/>
    <mergeCell ref="A19:A22"/>
    <mergeCell ref="B19:B22"/>
    <mergeCell ref="C19:C22"/>
    <mergeCell ref="D19:D22"/>
    <mergeCell ref="E19:E22"/>
    <mergeCell ref="F19:F22"/>
    <mergeCell ref="A10:Q10"/>
    <mergeCell ref="A11:Q11"/>
    <mergeCell ref="B12:Q12"/>
    <mergeCell ref="C13:Q13"/>
    <mergeCell ref="A14:A18"/>
    <mergeCell ref="B14:B18"/>
    <mergeCell ref="C14:C18"/>
    <mergeCell ref="D14:D18"/>
    <mergeCell ref="E14:E18"/>
    <mergeCell ref="F14:F18"/>
    <mergeCell ref="A7:A9"/>
    <mergeCell ref="B7:B9"/>
    <mergeCell ref="C7:C9"/>
    <mergeCell ref="D7:D9"/>
    <mergeCell ref="E7:E9"/>
    <mergeCell ref="N29:N34"/>
    <mergeCell ref="N35:N38"/>
    <mergeCell ref="F7:F9"/>
    <mergeCell ref="G7:G9"/>
    <mergeCell ref="C23:G23"/>
    <mergeCell ref="C24:Q24"/>
    <mergeCell ref="E25:E27"/>
    <mergeCell ref="F25:F27"/>
    <mergeCell ref="D26:D27"/>
    <mergeCell ref="H7:H9"/>
    <mergeCell ref="K7:K9"/>
    <mergeCell ref="P7:P9"/>
    <mergeCell ref="Q8:Q9"/>
    <mergeCell ref="Q7:T7"/>
    <mergeCell ref="R8:T8"/>
    <mergeCell ref="N7:N9"/>
    <mergeCell ref="O7:O9"/>
    <mergeCell ref="A29:A33"/>
    <mergeCell ref="B29:B33"/>
    <mergeCell ref="C29:C33"/>
    <mergeCell ref="D29:D34"/>
    <mergeCell ref="E29:E33"/>
    <mergeCell ref="F29:F33"/>
    <mergeCell ref="G29:G34"/>
    <mergeCell ref="H29:H34"/>
    <mergeCell ref="K29:K34"/>
    <mergeCell ref="A67:A72"/>
    <mergeCell ref="B67:B72"/>
    <mergeCell ref="C67:C72"/>
    <mergeCell ref="D67:D72"/>
    <mergeCell ref="F67:F72"/>
    <mergeCell ref="Q67:Q68"/>
    <mergeCell ref="E69:E72"/>
    <mergeCell ref="C59:Q59"/>
    <mergeCell ref="A60:A66"/>
    <mergeCell ref="B60:B66"/>
    <mergeCell ref="C60:C66"/>
    <mergeCell ref="D60:D63"/>
    <mergeCell ref="F60:F66"/>
    <mergeCell ref="E61:E66"/>
    <mergeCell ref="D64:D65"/>
    <mergeCell ref="Q60:Q61"/>
    <mergeCell ref="B79:G79"/>
    <mergeCell ref="A82:G82"/>
    <mergeCell ref="A83:G83"/>
    <mergeCell ref="A84:G84"/>
    <mergeCell ref="A73:A76"/>
    <mergeCell ref="B73:B76"/>
    <mergeCell ref="C73:C76"/>
    <mergeCell ref="D73:D75"/>
    <mergeCell ref="F73:F76"/>
    <mergeCell ref="E74:E76"/>
    <mergeCell ref="D53:D54"/>
    <mergeCell ref="E98:P98"/>
    <mergeCell ref="I7:I9"/>
    <mergeCell ref="I29:I34"/>
    <mergeCell ref="I35:I38"/>
    <mergeCell ref="L7:L9"/>
    <mergeCell ref="L29:L34"/>
    <mergeCell ref="L35:L38"/>
    <mergeCell ref="J7:J9"/>
    <mergeCell ref="M7:M9"/>
    <mergeCell ref="A91:E91"/>
    <mergeCell ref="A92:G92"/>
    <mergeCell ref="A93:G93"/>
    <mergeCell ref="A94:G94"/>
    <mergeCell ref="A95:G95"/>
    <mergeCell ref="A96:G96"/>
    <mergeCell ref="A85:G85"/>
    <mergeCell ref="A86:G86"/>
    <mergeCell ref="A87:G87"/>
    <mergeCell ref="A88:G88"/>
    <mergeCell ref="A89:G89"/>
    <mergeCell ref="A90:G90"/>
    <mergeCell ref="C77:G77"/>
    <mergeCell ref="B78:G78"/>
    <mergeCell ref="U53:U54"/>
    <mergeCell ref="F4:R4"/>
    <mergeCell ref="E5:Q5"/>
    <mergeCell ref="H3:P3"/>
    <mergeCell ref="U15:U16"/>
    <mergeCell ref="U20:U21"/>
    <mergeCell ref="C56:G56"/>
    <mergeCell ref="B57:G57"/>
    <mergeCell ref="B58:Q58"/>
    <mergeCell ref="D39:D40"/>
    <mergeCell ref="E39:E40"/>
    <mergeCell ref="Q39:Q40"/>
    <mergeCell ref="D41:D42"/>
    <mergeCell ref="E41:E42"/>
    <mergeCell ref="D44:D46"/>
    <mergeCell ref="E44:E46"/>
    <mergeCell ref="P29:P34"/>
    <mergeCell ref="D35:D38"/>
    <mergeCell ref="G35:G38"/>
    <mergeCell ref="H35:H38"/>
    <mergeCell ref="K35:K38"/>
    <mergeCell ref="P35:P38"/>
    <mergeCell ref="D47:D48"/>
    <mergeCell ref="D51:D52"/>
  </mergeCells>
  <printOptions horizontalCentered="1"/>
  <pageMargins left="0.19685039370078741" right="0.19685039370078741" top="0.59055118110236227" bottom="0.19685039370078741" header="0" footer="0"/>
  <pageSetup paperSize="9" scale="75" orientation="landscape" r:id="rId1"/>
  <headerFooter alignWithMargins="0"/>
  <rowBreaks count="1" manualBreakCount="1">
    <brk id="81"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
  <sheetViews>
    <sheetView tabSelected="1" zoomScaleNormal="100" zoomScaleSheetLayoutView="100" workbookViewId="0"/>
  </sheetViews>
  <sheetFormatPr defaultRowHeight="12.75"/>
  <cols>
    <col min="1" max="3" width="2.7109375" style="3" customWidth="1"/>
    <col min="4" max="4" width="30.42578125" style="3" customWidth="1"/>
    <col min="5" max="5" width="3.28515625" style="3" customWidth="1"/>
    <col min="6" max="6" width="3.140625" style="4" customWidth="1"/>
    <col min="7" max="7" width="7.7109375" style="727" customWidth="1"/>
    <col min="8" max="8" width="8.7109375" style="3" customWidth="1"/>
    <col min="9" max="9" width="8.5703125" style="3" customWidth="1"/>
    <col min="10" max="10" width="8.7109375" style="3" customWidth="1"/>
    <col min="11" max="11" width="40.28515625" style="3" customWidth="1"/>
    <col min="12" max="14" width="4.28515625" style="3" customWidth="1"/>
    <col min="15" max="16384" width="9.140625" style="2"/>
  </cols>
  <sheetData>
    <row r="1" spans="1:14" ht="30.75" customHeight="1">
      <c r="E1" s="161"/>
      <c r="K1" s="1029" t="s">
        <v>187</v>
      </c>
      <c r="L1" s="1030"/>
      <c r="M1" s="1030"/>
      <c r="N1" s="1030"/>
    </row>
    <row r="2" spans="1:14" ht="14.25" customHeight="1">
      <c r="E2" s="161"/>
      <c r="G2" s="809"/>
      <c r="K2" s="814" t="s">
        <v>188</v>
      </c>
      <c r="L2" s="815"/>
      <c r="M2" s="815"/>
      <c r="N2" s="815"/>
    </row>
    <row r="3" spans="1:14" ht="13.5" customHeight="1">
      <c r="E3" s="161"/>
      <c r="G3" s="809"/>
      <c r="K3" s="781"/>
      <c r="L3" s="813"/>
      <c r="M3" s="813"/>
      <c r="N3" s="813"/>
    </row>
    <row r="4" spans="1:14" ht="15" customHeight="1">
      <c r="E4" s="161"/>
      <c r="K4" s="748"/>
      <c r="L4" s="749"/>
      <c r="M4" s="749"/>
      <c r="N4" s="749"/>
    </row>
    <row r="5" spans="1:14" s="3" customFormat="1" ht="15" customHeight="1">
      <c r="A5" s="750"/>
      <c r="B5" s="750"/>
      <c r="C5" s="750"/>
      <c r="D5" s="821" t="s">
        <v>177</v>
      </c>
      <c r="E5" s="821"/>
      <c r="F5" s="821"/>
      <c r="G5" s="821"/>
      <c r="H5" s="821"/>
      <c r="I5" s="821"/>
      <c r="J5" s="821"/>
      <c r="K5" s="821"/>
      <c r="L5" s="757"/>
      <c r="M5" s="757"/>
      <c r="N5" s="757"/>
    </row>
    <row r="6" spans="1:14" ht="14.25" customHeight="1">
      <c r="A6" s="1031" t="s">
        <v>26</v>
      </c>
      <c r="B6" s="1031"/>
      <c r="C6" s="1031"/>
      <c r="D6" s="1031"/>
      <c r="E6" s="1031"/>
      <c r="F6" s="1031"/>
      <c r="G6" s="1031"/>
      <c r="H6" s="1031"/>
      <c r="I6" s="1031"/>
      <c r="J6" s="1031"/>
      <c r="K6" s="1031"/>
      <c r="L6" s="758"/>
      <c r="M6" s="758"/>
      <c r="N6" s="758"/>
    </row>
    <row r="7" spans="1:14" ht="15.75" customHeight="1">
      <c r="A7" s="1032" t="s">
        <v>53</v>
      </c>
      <c r="B7" s="1032"/>
      <c r="C7" s="1032"/>
      <c r="D7" s="1032"/>
      <c r="E7" s="1032"/>
      <c r="F7" s="1032"/>
      <c r="G7" s="1032"/>
      <c r="H7" s="1032"/>
      <c r="I7" s="1032"/>
      <c r="J7" s="1032"/>
      <c r="K7" s="1032"/>
      <c r="L7" s="759"/>
      <c r="M7" s="759"/>
      <c r="N7" s="759"/>
    </row>
    <row r="8" spans="1:14" ht="15" customHeight="1" thickBot="1">
      <c r="A8" s="6"/>
      <c r="B8" s="6"/>
      <c r="C8" s="6"/>
      <c r="D8" s="6"/>
      <c r="E8" s="6"/>
      <c r="F8" s="243"/>
      <c r="G8" s="244"/>
      <c r="H8" s="6"/>
      <c r="I8" s="6"/>
      <c r="J8" s="6"/>
      <c r="K8" s="245"/>
      <c r="L8" s="58"/>
      <c r="M8" s="957" t="s">
        <v>51</v>
      </c>
      <c r="N8" s="957"/>
    </row>
    <row r="9" spans="1:14" ht="39" customHeight="1">
      <c r="A9" s="981" t="s">
        <v>18</v>
      </c>
      <c r="B9" s="984" t="s">
        <v>0</v>
      </c>
      <c r="C9" s="984" t="s">
        <v>1</v>
      </c>
      <c r="D9" s="987" t="s">
        <v>12</v>
      </c>
      <c r="E9" s="984" t="s">
        <v>2</v>
      </c>
      <c r="F9" s="930" t="s">
        <v>3</v>
      </c>
      <c r="G9" s="933" t="s">
        <v>4</v>
      </c>
      <c r="H9" s="1000" t="s">
        <v>152</v>
      </c>
      <c r="I9" s="1000" t="s">
        <v>90</v>
      </c>
      <c r="J9" s="1000" t="s">
        <v>148</v>
      </c>
      <c r="K9" s="950" t="s">
        <v>11</v>
      </c>
      <c r="L9" s="951"/>
      <c r="M9" s="951"/>
      <c r="N9" s="1003"/>
    </row>
    <row r="10" spans="1:14" ht="21.75" customHeight="1">
      <c r="A10" s="982"/>
      <c r="B10" s="985"/>
      <c r="C10" s="985"/>
      <c r="D10" s="988"/>
      <c r="E10" s="985"/>
      <c r="F10" s="931"/>
      <c r="G10" s="934"/>
      <c r="H10" s="1001"/>
      <c r="I10" s="1001"/>
      <c r="J10" s="1001"/>
      <c r="K10" s="948" t="s">
        <v>12</v>
      </c>
      <c r="L10" s="952" t="s">
        <v>48</v>
      </c>
      <c r="M10" s="952"/>
      <c r="N10" s="1004"/>
    </row>
    <row r="11" spans="1:14" ht="59.25" customHeight="1" thickBot="1">
      <c r="A11" s="983"/>
      <c r="B11" s="986"/>
      <c r="C11" s="986"/>
      <c r="D11" s="989"/>
      <c r="E11" s="986"/>
      <c r="F11" s="932"/>
      <c r="G11" s="935"/>
      <c r="H11" s="1002"/>
      <c r="I11" s="1002"/>
      <c r="J11" s="1002"/>
      <c r="K11" s="949"/>
      <c r="L11" s="60" t="s">
        <v>58</v>
      </c>
      <c r="M11" s="60" t="s">
        <v>91</v>
      </c>
      <c r="N11" s="61" t="s">
        <v>149</v>
      </c>
    </row>
    <row r="12" spans="1:14" s="8" customFormat="1" ht="14.25" customHeight="1">
      <c r="A12" s="968" t="s">
        <v>37</v>
      </c>
      <c r="B12" s="969"/>
      <c r="C12" s="969"/>
      <c r="D12" s="969"/>
      <c r="E12" s="969"/>
      <c r="F12" s="969"/>
      <c r="G12" s="969"/>
      <c r="H12" s="969"/>
      <c r="I12" s="969"/>
      <c r="J12" s="969"/>
      <c r="K12" s="969"/>
      <c r="L12" s="751"/>
      <c r="M12" s="751"/>
      <c r="N12" s="46"/>
    </row>
    <row r="13" spans="1:14" s="8" customFormat="1" ht="14.25" customHeight="1">
      <c r="A13" s="970" t="s">
        <v>27</v>
      </c>
      <c r="B13" s="971"/>
      <c r="C13" s="971"/>
      <c r="D13" s="971"/>
      <c r="E13" s="971"/>
      <c r="F13" s="971"/>
      <c r="G13" s="971"/>
      <c r="H13" s="971"/>
      <c r="I13" s="971"/>
      <c r="J13" s="971"/>
      <c r="K13" s="971"/>
      <c r="L13" s="752"/>
      <c r="M13" s="752"/>
      <c r="N13" s="47"/>
    </row>
    <row r="14" spans="1:14" ht="24" customHeight="1">
      <c r="A14" s="14" t="s">
        <v>5</v>
      </c>
      <c r="B14" s="972" t="s">
        <v>28</v>
      </c>
      <c r="C14" s="973"/>
      <c r="D14" s="973"/>
      <c r="E14" s="973"/>
      <c r="F14" s="973"/>
      <c r="G14" s="973"/>
      <c r="H14" s="973"/>
      <c r="I14" s="973"/>
      <c r="J14" s="973"/>
      <c r="K14" s="973"/>
      <c r="L14" s="868"/>
      <c r="M14" s="868"/>
      <c r="N14" s="869"/>
    </row>
    <row r="15" spans="1:14" ht="15.75" customHeight="1">
      <c r="A15" s="15" t="s">
        <v>5</v>
      </c>
      <c r="B15" s="10" t="s">
        <v>5</v>
      </c>
      <c r="C15" s="974" t="s">
        <v>29</v>
      </c>
      <c r="D15" s="975"/>
      <c r="E15" s="975"/>
      <c r="F15" s="975"/>
      <c r="G15" s="975"/>
      <c r="H15" s="975"/>
      <c r="I15" s="975"/>
      <c r="J15" s="975"/>
      <c r="K15" s="975"/>
      <c r="L15" s="753"/>
      <c r="M15" s="753"/>
      <c r="N15" s="49"/>
    </row>
    <row r="16" spans="1:14" ht="15" customHeight="1">
      <c r="A16" s="893" t="s">
        <v>5</v>
      </c>
      <c r="B16" s="959" t="s">
        <v>5</v>
      </c>
      <c r="C16" s="991" t="s">
        <v>5</v>
      </c>
      <c r="D16" s="977" t="s">
        <v>35</v>
      </c>
      <c r="E16" s="993" t="s">
        <v>39</v>
      </c>
      <c r="F16" s="966" t="s">
        <v>33</v>
      </c>
      <c r="G16" s="156" t="s">
        <v>22</v>
      </c>
      <c r="H16" s="158">
        <v>35.5</v>
      </c>
      <c r="I16" s="529">
        <v>35.5</v>
      </c>
      <c r="J16" s="158">
        <v>35</v>
      </c>
      <c r="K16" s="29" t="s">
        <v>112</v>
      </c>
      <c r="L16" s="172">
        <v>60</v>
      </c>
      <c r="M16" s="541">
        <v>60</v>
      </c>
      <c r="N16" s="174">
        <v>60</v>
      </c>
    </row>
    <row r="17" spans="1:14" ht="27" customHeight="1">
      <c r="A17" s="893"/>
      <c r="B17" s="959"/>
      <c r="C17" s="991"/>
      <c r="D17" s="977"/>
      <c r="E17" s="993"/>
      <c r="F17" s="966"/>
      <c r="G17" s="356"/>
      <c r="H17" s="742"/>
      <c r="I17" s="39"/>
      <c r="J17" s="742"/>
      <c r="K17" s="21" t="s">
        <v>50</v>
      </c>
      <c r="L17" s="173">
        <v>2</v>
      </c>
      <c r="M17" s="173">
        <v>1</v>
      </c>
      <c r="N17" s="45">
        <v>2</v>
      </c>
    </row>
    <row r="18" spans="1:14" ht="25.5" customHeight="1">
      <c r="A18" s="893"/>
      <c r="B18" s="959"/>
      <c r="C18" s="991"/>
      <c r="D18" s="977"/>
      <c r="E18" s="993"/>
      <c r="F18" s="966"/>
      <c r="G18" s="356"/>
      <c r="H18" s="742"/>
      <c r="I18" s="39"/>
      <c r="J18" s="742"/>
      <c r="K18" s="277" t="s">
        <v>44</v>
      </c>
      <c r="L18" s="279">
        <v>60</v>
      </c>
      <c r="M18" s="279">
        <v>60</v>
      </c>
      <c r="N18" s="280">
        <v>60</v>
      </c>
    </row>
    <row r="19" spans="1:14" ht="17.25" customHeight="1">
      <c r="A19" s="893"/>
      <c r="B19" s="959"/>
      <c r="C19" s="991"/>
      <c r="D19" s="977"/>
      <c r="E19" s="993"/>
      <c r="F19" s="966"/>
      <c r="G19" s="431"/>
      <c r="H19" s="722"/>
      <c r="I19" s="40"/>
      <c r="J19" s="722"/>
      <c r="K19" s="247" t="s">
        <v>111</v>
      </c>
      <c r="L19" s="291">
        <v>1100</v>
      </c>
      <c r="M19" s="291">
        <v>1100</v>
      </c>
      <c r="N19" s="292">
        <v>1100</v>
      </c>
    </row>
    <row r="20" spans="1:14" ht="16.5" customHeight="1" thickBot="1">
      <c r="A20" s="894"/>
      <c r="B20" s="960"/>
      <c r="C20" s="992"/>
      <c r="D20" s="978"/>
      <c r="E20" s="994"/>
      <c r="F20" s="967"/>
      <c r="G20" s="66" t="s">
        <v>6</v>
      </c>
      <c r="H20" s="65">
        <f t="shared" ref="H20:I20" si="0">SUM(H16:H18)</f>
        <v>35.5</v>
      </c>
      <c r="I20" s="99">
        <f t="shared" si="0"/>
        <v>35.5</v>
      </c>
      <c r="J20" s="65">
        <f t="shared" ref="J20" si="1">SUM(J16:J18)</f>
        <v>35</v>
      </c>
      <c r="K20" s="226"/>
      <c r="L20" s="229"/>
      <c r="M20" s="229"/>
      <c r="N20" s="147"/>
    </row>
    <row r="21" spans="1:14" ht="28.5" customHeight="1">
      <c r="A21" s="892" t="s">
        <v>5</v>
      </c>
      <c r="B21" s="958" t="s">
        <v>5</v>
      </c>
      <c r="C21" s="999" t="s">
        <v>7</v>
      </c>
      <c r="D21" s="961" t="s">
        <v>83</v>
      </c>
      <c r="E21" s="962" t="s">
        <v>41</v>
      </c>
      <c r="F21" s="965" t="s">
        <v>33</v>
      </c>
      <c r="G21" s="25" t="s">
        <v>22</v>
      </c>
      <c r="H21" s="64">
        <v>1.1000000000000001</v>
      </c>
      <c r="I21" s="133"/>
      <c r="J21" s="64"/>
      <c r="K21" s="290" t="s">
        <v>173</v>
      </c>
      <c r="L21" s="232" t="s">
        <v>92</v>
      </c>
      <c r="M21" s="162"/>
      <c r="N21" s="163"/>
    </row>
    <row r="22" spans="1:14" ht="16.5" customHeight="1">
      <c r="A22" s="893"/>
      <c r="B22" s="959"/>
      <c r="C22" s="991"/>
      <c r="D22" s="911"/>
      <c r="E22" s="963"/>
      <c r="F22" s="966"/>
      <c r="G22" s="356" t="s">
        <v>87</v>
      </c>
      <c r="H22" s="742">
        <v>6.3</v>
      </c>
      <c r="I22" s="756"/>
      <c r="J22" s="742"/>
      <c r="K22" s="652" t="s">
        <v>190</v>
      </c>
      <c r="L22" s="654" t="s">
        <v>172</v>
      </c>
      <c r="M22" s="655"/>
      <c r="N22" s="656"/>
    </row>
    <row r="23" spans="1:14" ht="24.75" customHeight="1">
      <c r="A23" s="893"/>
      <c r="B23" s="959"/>
      <c r="C23" s="991"/>
      <c r="D23" s="911"/>
      <c r="E23" s="963"/>
      <c r="F23" s="966"/>
      <c r="G23" s="431"/>
      <c r="H23" s="722"/>
      <c r="I23" s="44"/>
      <c r="J23" s="722"/>
      <c r="K23" s="717" t="s">
        <v>174</v>
      </c>
      <c r="L23" s="659" t="s">
        <v>92</v>
      </c>
      <c r="M23" s="653"/>
      <c r="N23" s="660"/>
    </row>
    <row r="24" spans="1:14" ht="15.75" customHeight="1" thickBot="1">
      <c r="A24" s="894"/>
      <c r="B24" s="960"/>
      <c r="C24" s="992"/>
      <c r="D24" s="912"/>
      <c r="E24" s="964"/>
      <c r="F24" s="967"/>
      <c r="G24" s="12" t="s">
        <v>6</v>
      </c>
      <c r="H24" s="65">
        <f>SUM(H21:H23)</f>
        <v>7.4</v>
      </c>
      <c r="I24" s="99">
        <f>SUM(I21:I23)</f>
        <v>0</v>
      </c>
      <c r="J24" s="65">
        <f>SUM(J21:J23)</f>
        <v>0</v>
      </c>
      <c r="K24" s="657"/>
      <c r="L24" s="230"/>
      <c r="M24" s="363"/>
      <c r="N24" s="382"/>
    </row>
    <row r="25" spans="1:14" ht="16.5" customHeight="1" thickBot="1">
      <c r="A25" s="16" t="s">
        <v>5</v>
      </c>
      <c r="B25" s="33" t="s">
        <v>5</v>
      </c>
      <c r="C25" s="882" t="s">
        <v>8</v>
      </c>
      <c r="D25" s="826"/>
      <c r="E25" s="826"/>
      <c r="F25" s="826"/>
      <c r="G25" s="936"/>
      <c r="H25" s="42">
        <f>H24+H20</f>
        <v>42.9</v>
      </c>
      <c r="I25" s="106">
        <f>I24+I20</f>
        <v>35.5</v>
      </c>
      <c r="J25" s="42">
        <f>J24+J20</f>
        <v>35</v>
      </c>
      <c r="K25" s="520"/>
      <c r="L25" s="521"/>
      <c r="M25" s="521"/>
      <c r="N25" s="55"/>
    </row>
    <row r="26" spans="1:14" ht="14.25" customHeight="1" thickBot="1">
      <c r="A26" s="16" t="s">
        <v>5</v>
      </c>
      <c r="B26" s="33" t="s">
        <v>7</v>
      </c>
      <c r="C26" s="937" t="s">
        <v>30</v>
      </c>
      <c r="D26" s="938"/>
      <c r="E26" s="938"/>
      <c r="F26" s="938"/>
      <c r="G26" s="938"/>
      <c r="H26" s="938"/>
      <c r="I26" s="938"/>
      <c r="J26" s="938"/>
      <c r="K26" s="938"/>
      <c r="L26" s="754"/>
      <c r="M26" s="754"/>
      <c r="N26" s="54"/>
    </row>
    <row r="27" spans="1:14" ht="13.5" customHeight="1">
      <c r="A27" s="730" t="s">
        <v>5</v>
      </c>
      <c r="B27" s="733" t="s">
        <v>7</v>
      </c>
      <c r="C27" s="736" t="s">
        <v>5</v>
      </c>
      <c r="D27" s="997" t="s">
        <v>125</v>
      </c>
      <c r="E27" s="939" t="s">
        <v>40</v>
      </c>
      <c r="F27" s="941" t="s">
        <v>33</v>
      </c>
      <c r="G27" s="296" t="s">
        <v>22</v>
      </c>
      <c r="H27" s="298">
        <v>157.30000000000001</v>
      </c>
      <c r="I27" s="298">
        <v>152.69999999999999</v>
      </c>
      <c r="J27" s="298">
        <v>172.4</v>
      </c>
      <c r="K27" s="299"/>
      <c r="L27" s="85"/>
      <c r="M27" s="709"/>
      <c r="N27" s="300"/>
    </row>
    <row r="28" spans="1:14" ht="16.5" customHeight="1">
      <c r="A28" s="731"/>
      <c r="B28" s="734"/>
      <c r="C28" s="737"/>
      <c r="D28" s="840"/>
      <c r="E28" s="940"/>
      <c r="F28" s="942"/>
      <c r="G28" s="744" t="s">
        <v>84</v>
      </c>
      <c r="H28" s="524">
        <v>29.6</v>
      </c>
      <c r="I28" s="524"/>
      <c r="J28" s="525"/>
      <c r="K28" s="164"/>
      <c r="L28" s="117"/>
      <c r="M28" s="538"/>
      <c r="N28" s="217"/>
    </row>
    <row r="29" spans="1:14" ht="28.5" customHeight="1">
      <c r="A29" s="731"/>
      <c r="B29" s="734"/>
      <c r="C29" s="737"/>
      <c r="D29" s="831" t="s">
        <v>168</v>
      </c>
      <c r="E29" s="940"/>
      <c r="F29" s="942"/>
      <c r="G29" s="724"/>
      <c r="H29" s="760"/>
      <c r="I29" s="760"/>
      <c r="J29" s="742"/>
      <c r="K29" s="149" t="s">
        <v>104</v>
      </c>
      <c r="L29" s="86">
        <v>10</v>
      </c>
      <c r="M29" s="531">
        <v>10</v>
      </c>
      <c r="N29" s="252">
        <v>10</v>
      </c>
    </row>
    <row r="30" spans="1:14" ht="30" customHeight="1">
      <c r="A30" s="731"/>
      <c r="B30" s="734"/>
      <c r="C30" s="737"/>
      <c r="D30" s="998"/>
      <c r="E30" s="940"/>
      <c r="F30" s="942"/>
      <c r="G30" s="744"/>
      <c r="H30" s="742"/>
      <c r="I30" s="742"/>
      <c r="J30" s="742"/>
      <c r="K30" s="141" t="s">
        <v>70</v>
      </c>
      <c r="L30" s="126">
        <v>10</v>
      </c>
      <c r="M30" s="532">
        <v>10</v>
      </c>
      <c r="N30" s="543">
        <v>10</v>
      </c>
    </row>
    <row r="31" spans="1:14" ht="26.25" customHeight="1">
      <c r="A31" s="731"/>
      <c r="B31" s="734"/>
      <c r="C31" s="737"/>
      <c r="D31" s="831" t="s">
        <v>167</v>
      </c>
      <c r="E31" s="273"/>
      <c r="F31" s="747"/>
      <c r="G31" s="744"/>
      <c r="H31" s="742"/>
      <c r="I31" s="742"/>
      <c r="J31" s="742"/>
      <c r="K31" s="663" t="s">
        <v>169</v>
      </c>
      <c r="L31" s="73">
        <v>5</v>
      </c>
      <c r="M31" s="535">
        <v>5</v>
      </c>
      <c r="N31" s="252">
        <v>5</v>
      </c>
    </row>
    <row r="32" spans="1:14" ht="16.5" customHeight="1">
      <c r="A32" s="731"/>
      <c r="B32" s="734"/>
      <c r="C32" s="737"/>
      <c r="D32" s="839"/>
      <c r="E32" s="273"/>
      <c r="F32" s="747"/>
      <c r="G32" s="744"/>
      <c r="H32" s="742"/>
      <c r="I32" s="742"/>
      <c r="J32" s="742"/>
      <c r="K32" s="668" t="s">
        <v>159</v>
      </c>
      <c r="L32" s="669">
        <v>50</v>
      </c>
      <c r="M32" s="670">
        <v>50</v>
      </c>
      <c r="N32" s="671">
        <v>50</v>
      </c>
    </row>
    <row r="33" spans="1:14" ht="27.75" customHeight="1">
      <c r="A33" s="731"/>
      <c r="B33" s="734"/>
      <c r="C33" s="737"/>
      <c r="D33" s="840"/>
      <c r="E33" s="273"/>
      <c r="F33" s="747"/>
      <c r="G33" s="744"/>
      <c r="H33" s="742"/>
      <c r="I33" s="742"/>
      <c r="J33" s="742"/>
      <c r="K33" s="664" t="s">
        <v>191</v>
      </c>
      <c r="L33" s="665">
        <v>1</v>
      </c>
      <c r="M33" s="666">
        <v>1</v>
      </c>
      <c r="N33" s="667">
        <v>1</v>
      </c>
    </row>
    <row r="34" spans="1:14" ht="25.5" customHeight="1">
      <c r="A34" s="893"/>
      <c r="B34" s="896"/>
      <c r="C34" s="899"/>
      <c r="D34" s="995" t="s">
        <v>36</v>
      </c>
      <c r="E34" s="927" t="s">
        <v>47</v>
      </c>
      <c r="F34" s="929"/>
      <c r="G34" s="846"/>
      <c r="H34" s="1011"/>
      <c r="I34" s="1011"/>
      <c r="J34" s="1011"/>
      <c r="K34" s="209" t="s">
        <v>52</v>
      </c>
      <c r="L34" s="122">
        <v>140</v>
      </c>
      <c r="M34" s="533">
        <v>150</v>
      </c>
      <c r="N34" s="544">
        <v>150</v>
      </c>
    </row>
    <row r="35" spans="1:14" ht="27.75" customHeight="1">
      <c r="A35" s="893"/>
      <c r="B35" s="896"/>
      <c r="C35" s="899"/>
      <c r="D35" s="996"/>
      <c r="E35" s="928"/>
      <c r="F35" s="929"/>
      <c r="G35" s="846"/>
      <c r="H35" s="1011"/>
      <c r="I35" s="1011"/>
      <c r="J35" s="1011"/>
      <c r="K35" s="210" t="s">
        <v>42</v>
      </c>
      <c r="L35" s="74">
        <v>30</v>
      </c>
      <c r="M35" s="534">
        <v>30</v>
      </c>
      <c r="N35" s="545">
        <v>30</v>
      </c>
    </row>
    <row r="36" spans="1:14" ht="27.75" customHeight="1">
      <c r="A36" s="893"/>
      <c r="B36" s="896"/>
      <c r="C36" s="899"/>
      <c r="D36" s="996"/>
      <c r="E36" s="928"/>
      <c r="F36" s="929"/>
      <c r="G36" s="846"/>
      <c r="H36" s="1011"/>
      <c r="I36" s="1011"/>
      <c r="J36" s="1011"/>
      <c r="K36" s="210" t="s">
        <v>107</v>
      </c>
      <c r="L36" s="74">
        <v>40</v>
      </c>
      <c r="M36" s="534">
        <v>40</v>
      </c>
      <c r="N36" s="545">
        <v>40</v>
      </c>
    </row>
    <row r="37" spans="1:14" ht="28.5" customHeight="1">
      <c r="A37" s="893"/>
      <c r="B37" s="896"/>
      <c r="C37" s="899"/>
      <c r="D37" s="996"/>
      <c r="E37" s="928"/>
      <c r="F37" s="929"/>
      <c r="G37" s="846"/>
      <c r="H37" s="1011"/>
      <c r="I37" s="1011"/>
      <c r="J37" s="1011"/>
      <c r="K37" s="211" t="s">
        <v>69</v>
      </c>
      <c r="L37" s="74">
        <v>3</v>
      </c>
      <c r="M37" s="534">
        <v>3</v>
      </c>
      <c r="N37" s="545">
        <v>3</v>
      </c>
    </row>
    <row r="38" spans="1:14" ht="38.25" customHeight="1">
      <c r="A38" s="893"/>
      <c r="B38" s="896"/>
      <c r="C38" s="899"/>
      <c r="D38" s="996"/>
      <c r="E38" s="928"/>
      <c r="F38" s="929"/>
      <c r="G38" s="846"/>
      <c r="H38" s="1011"/>
      <c r="I38" s="1011"/>
      <c r="J38" s="1011"/>
      <c r="K38" s="209" t="s">
        <v>193</v>
      </c>
      <c r="L38" s="710">
        <v>12</v>
      </c>
      <c r="M38" s="711">
        <v>12</v>
      </c>
      <c r="N38" s="712">
        <v>12</v>
      </c>
    </row>
    <row r="39" spans="1:14" ht="30" customHeight="1">
      <c r="A39" s="731"/>
      <c r="B39" s="734"/>
      <c r="C39" s="737"/>
      <c r="D39" s="845" t="s">
        <v>110</v>
      </c>
      <c r="E39" s="746"/>
      <c r="F39" s="747"/>
      <c r="G39" s="744"/>
      <c r="H39" s="742"/>
      <c r="I39" s="742"/>
      <c r="J39" s="742"/>
      <c r="K39" s="672" t="s">
        <v>192</v>
      </c>
      <c r="L39" s="673">
        <v>1</v>
      </c>
      <c r="M39" s="673">
        <v>5</v>
      </c>
      <c r="N39" s="713">
        <v>5</v>
      </c>
    </row>
    <row r="40" spans="1:14" ht="27.75" customHeight="1">
      <c r="A40" s="731"/>
      <c r="B40" s="734"/>
      <c r="C40" s="737"/>
      <c r="D40" s="845"/>
      <c r="E40" s="746"/>
      <c r="F40" s="747"/>
      <c r="G40" s="744"/>
      <c r="H40" s="742"/>
      <c r="I40" s="742"/>
      <c r="J40" s="742"/>
      <c r="K40" s="206" t="s">
        <v>161</v>
      </c>
      <c r="L40" s="207"/>
      <c r="M40" s="207">
        <v>1</v>
      </c>
      <c r="N40" s="253">
        <v>1</v>
      </c>
    </row>
    <row r="41" spans="1:14" ht="27.75" customHeight="1">
      <c r="A41" s="731"/>
      <c r="B41" s="734"/>
      <c r="C41" s="737"/>
      <c r="D41" s="845"/>
      <c r="E41" s="746"/>
      <c r="F41" s="747"/>
      <c r="G41" s="744"/>
      <c r="H41" s="742"/>
      <c r="I41" s="742"/>
      <c r="J41" s="742"/>
      <c r="K41" s="208" t="s">
        <v>162</v>
      </c>
      <c r="L41" s="117">
        <v>12</v>
      </c>
      <c r="M41" s="117">
        <v>1</v>
      </c>
      <c r="N41" s="250"/>
    </row>
    <row r="42" spans="1:14" ht="15.75" customHeight="1">
      <c r="A42" s="20"/>
      <c r="B42" s="734"/>
      <c r="C42" s="142"/>
      <c r="D42" s="831" t="s">
        <v>76</v>
      </c>
      <c r="E42" s="1012" t="s">
        <v>47</v>
      </c>
      <c r="F42" s="745"/>
      <c r="G42" s="92"/>
      <c r="H42" s="742"/>
      <c r="I42" s="742"/>
      <c r="J42" s="742"/>
      <c r="K42" s="573" t="s">
        <v>183</v>
      </c>
      <c r="L42" s="118">
        <v>11</v>
      </c>
      <c r="M42" s="570"/>
      <c r="N42" s="285"/>
    </row>
    <row r="43" spans="1:14" ht="27.75" customHeight="1">
      <c r="A43" s="20"/>
      <c r="B43" s="796"/>
      <c r="C43" s="142"/>
      <c r="D43" s="839"/>
      <c r="E43" s="842"/>
      <c r="F43" s="798"/>
      <c r="G43" s="92"/>
      <c r="H43" s="799"/>
      <c r="I43" s="799"/>
      <c r="J43" s="799"/>
      <c r="K43" s="792" t="s">
        <v>185</v>
      </c>
      <c r="L43" s="802">
        <v>10</v>
      </c>
      <c r="M43" s="803"/>
      <c r="N43" s="804"/>
    </row>
    <row r="44" spans="1:14" ht="27.75" customHeight="1">
      <c r="A44" s="20"/>
      <c r="B44" s="796"/>
      <c r="C44" s="142"/>
      <c r="D44" s="801"/>
      <c r="E44" s="808"/>
      <c r="F44" s="798"/>
      <c r="G44" s="92"/>
      <c r="H44" s="799"/>
      <c r="I44" s="799"/>
      <c r="J44" s="799"/>
      <c r="K44" s="167" t="s">
        <v>194</v>
      </c>
      <c r="L44" s="284"/>
      <c r="M44" s="570">
        <v>1</v>
      </c>
      <c r="N44" s="285">
        <v>1</v>
      </c>
    </row>
    <row r="45" spans="1:14" ht="25.5" customHeight="1">
      <c r="A45" s="20"/>
      <c r="B45" s="734"/>
      <c r="C45" s="142"/>
      <c r="D45" s="911" t="s">
        <v>77</v>
      </c>
      <c r="E45" s="1012" t="s">
        <v>47</v>
      </c>
      <c r="F45" s="111"/>
      <c r="G45" s="92"/>
      <c r="H45" s="742"/>
      <c r="I45" s="742"/>
      <c r="J45" s="742"/>
      <c r="K45" s="676" t="s">
        <v>195</v>
      </c>
      <c r="L45" s="154">
        <v>4</v>
      </c>
      <c r="M45" s="536">
        <v>4</v>
      </c>
      <c r="N45" s="289">
        <v>4</v>
      </c>
    </row>
    <row r="46" spans="1:14" ht="25.5" customHeight="1">
      <c r="A46" s="20"/>
      <c r="B46" s="734"/>
      <c r="C46" s="142"/>
      <c r="D46" s="911"/>
      <c r="E46" s="833"/>
      <c r="F46" s="111"/>
      <c r="G46" s="92"/>
      <c r="H46" s="742"/>
      <c r="I46" s="742"/>
      <c r="J46" s="742"/>
      <c r="K46" s="674" t="s">
        <v>165</v>
      </c>
      <c r="L46" s="675">
        <v>1</v>
      </c>
      <c r="M46" s="1">
        <v>1</v>
      </c>
      <c r="N46" s="222">
        <v>1</v>
      </c>
    </row>
    <row r="47" spans="1:14" ht="25.5" customHeight="1">
      <c r="A47" s="20"/>
      <c r="B47" s="734"/>
      <c r="C47" s="738"/>
      <c r="D47" s="837"/>
      <c r="E47" s="834"/>
      <c r="F47" s="111"/>
      <c r="G47" s="100"/>
      <c r="H47" s="722"/>
      <c r="I47" s="722"/>
      <c r="J47" s="722"/>
      <c r="K47" s="652" t="s">
        <v>164</v>
      </c>
      <c r="L47" s="255">
        <v>12</v>
      </c>
      <c r="M47" s="767">
        <v>12</v>
      </c>
      <c r="N47" s="256">
        <v>12</v>
      </c>
    </row>
    <row r="48" spans="1:14" ht="15.75" customHeight="1" thickBot="1">
      <c r="A48" s="19"/>
      <c r="B48" s="735"/>
      <c r="C48" s="739"/>
      <c r="D48" s="770"/>
      <c r="E48" s="771"/>
      <c r="F48" s="763"/>
      <c r="G48" s="12" t="s">
        <v>6</v>
      </c>
      <c r="H48" s="65">
        <f>SUM(H27:H47)</f>
        <v>186.9</v>
      </c>
      <c r="I48" s="65">
        <f t="shared" ref="I48:J48" si="2">SUM(I27:I47)</f>
        <v>152.69999999999999</v>
      </c>
      <c r="J48" s="65">
        <f t="shared" si="2"/>
        <v>172.4</v>
      </c>
      <c r="K48" s="764"/>
      <c r="L48" s="230"/>
      <c r="M48" s="363"/>
      <c r="N48" s="382"/>
    </row>
    <row r="49" spans="1:14" ht="12" customHeight="1">
      <c r="A49" s="20" t="s">
        <v>5</v>
      </c>
      <c r="B49" s="734" t="s">
        <v>7</v>
      </c>
      <c r="C49" s="240" t="s">
        <v>7</v>
      </c>
      <c r="D49" s="838" t="s">
        <v>124</v>
      </c>
      <c r="E49" s="841" t="s">
        <v>178</v>
      </c>
      <c r="F49" s="349" t="s">
        <v>33</v>
      </c>
      <c r="G49" s="744" t="s">
        <v>22</v>
      </c>
      <c r="H49" s="524">
        <v>16.5</v>
      </c>
      <c r="I49" s="524">
        <v>12.2</v>
      </c>
      <c r="J49" s="524"/>
      <c r="K49" s="149"/>
      <c r="L49" s="84"/>
      <c r="M49" s="85"/>
      <c r="N49" s="217"/>
    </row>
    <row r="50" spans="1:14" ht="13.5" customHeight="1">
      <c r="A50" s="20"/>
      <c r="B50" s="734"/>
      <c r="C50" s="240"/>
      <c r="D50" s="1013"/>
      <c r="E50" s="842"/>
      <c r="F50" s="349"/>
      <c r="G50" s="744" t="s">
        <v>84</v>
      </c>
      <c r="H50" s="524">
        <v>11.2</v>
      </c>
      <c r="I50" s="524"/>
      <c r="J50" s="524"/>
      <c r="K50" s="149"/>
      <c r="L50" s="84"/>
      <c r="M50" s="86"/>
      <c r="N50" s="217"/>
    </row>
    <row r="51" spans="1:14" ht="13.5" customHeight="1">
      <c r="A51" s="20"/>
      <c r="B51" s="734"/>
      <c r="C51" s="240"/>
      <c r="D51" s="1013"/>
      <c r="E51" s="842"/>
      <c r="F51" s="349"/>
      <c r="G51" s="744" t="s">
        <v>79</v>
      </c>
      <c r="H51" s="524">
        <v>128.19999999999999</v>
      </c>
      <c r="I51" s="524">
        <v>69.2</v>
      </c>
      <c r="J51" s="524"/>
      <c r="K51" s="149"/>
      <c r="L51" s="84"/>
      <c r="M51" s="86"/>
      <c r="N51" s="217"/>
    </row>
    <row r="52" spans="1:14" ht="16.5" customHeight="1">
      <c r="A52" s="20"/>
      <c r="B52" s="734"/>
      <c r="C52" s="240"/>
      <c r="D52" s="840"/>
      <c r="E52" s="843"/>
      <c r="F52" s="170"/>
      <c r="G52" s="725" t="s">
        <v>87</v>
      </c>
      <c r="H52" s="525">
        <v>9</v>
      </c>
      <c r="I52" s="525"/>
      <c r="J52" s="525"/>
      <c r="K52" s="164"/>
      <c r="L52" s="200"/>
      <c r="M52" s="117"/>
      <c r="N52" s="250"/>
    </row>
    <row r="53" spans="1:14" ht="15" customHeight="1">
      <c r="A53" s="20"/>
      <c r="B53" s="734"/>
      <c r="C53" s="241"/>
      <c r="D53" s="911" t="s">
        <v>66</v>
      </c>
      <c r="E53" s="743"/>
      <c r="F53" s="349"/>
      <c r="G53" s="26"/>
      <c r="H53" s="811"/>
      <c r="I53" s="811"/>
      <c r="J53" s="811"/>
      <c r="K53" s="761" t="s">
        <v>127</v>
      </c>
      <c r="L53" s="124">
        <v>4</v>
      </c>
      <c r="M53" s="284"/>
      <c r="N53" s="285"/>
    </row>
    <row r="54" spans="1:14" ht="17.25" customHeight="1">
      <c r="A54" s="20"/>
      <c r="B54" s="734"/>
      <c r="C54" s="241"/>
      <c r="D54" s="848"/>
      <c r="E54" s="812"/>
      <c r="F54" s="349"/>
      <c r="G54" s="92"/>
      <c r="H54" s="524"/>
      <c r="I54" s="524"/>
      <c r="J54" s="524"/>
      <c r="K54" s="223" t="s">
        <v>116</v>
      </c>
      <c r="L54" s="124">
        <v>10</v>
      </c>
      <c r="M54" s="284"/>
      <c r="N54" s="285"/>
    </row>
    <row r="55" spans="1:14" ht="16.5" customHeight="1">
      <c r="A55" s="20"/>
      <c r="B55" s="734"/>
      <c r="C55" s="241"/>
      <c r="D55" s="831" t="s">
        <v>126</v>
      </c>
      <c r="E55" s="743"/>
      <c r="F55" s="349"/>
      <c r="G55" s="92"/>
      <c r="H55" s="810"/>
      <c r="I55" s="810"/>
      <c r="J55" s="810"/>
      <c r="K55" s="835" t="s">
        <v>118</v>
      </c>
      <c r="L55" s="176">
        <v>1</v>
      </c>
      <c r="M55" s="118"/>
      <c r="N55" s="125"/>
    </row>
    <row r="56" spans="1:14" ht="20.25" customHeight="1">
      <c r="A56" s="20"/>
      <c r="B56" s="734"/>
      <c r="C56" s="241"/>
      <c r="D56" s="1014"/>
      <c r="E56" s="35"/>
      <c r="F56" s="349"/>
      <c r="G56" s="92"/>
      <c r="H56" s="742"/>
      <c r="I56" s="742"/>
      <c r="J56" s="742"/>
      <c r="K56" s="1009"/>
      <c r="L56" s="302"/>
      <c r="M56" s="119"/>
      <c r="N56" s="120"/>
    </row>
    <row r="57" spans="1:14" ht="17.25" customHeight="1">
      <c r="A57" s="20"/>
      <c r="B57" s="734"/>
      <c r="C57" s="241"/>
      <c r="D57" s="849" t="s">
        <v>154</v>
      </c>
      <c r="E57" s="698" t="s">
        <v>34</v>
      </c>
      <c r="F57" s="349"/>
      <c r="G57" s="92"/>
      <c r="H57" s="524"/>
      <c r="I57" s="524"/>
      <c r="J57" s="524"/>
      <c r="K57" s="178" t="s">
        <v>61</v>
      </c>
      <c r="L57" s="179">
        <v>1</v>
      </c>
      <c r="M57" s="180"/>
      <c r="N57" s="225"/>
    </row>
    <row r="58" spans="1:14" ht="17.25" customHeight="1">
      <c r="A58" s="20"/>
      <c r="B58" s="734"/>
      <c r="C58" s="241"/>
      <c r="D58" s="1005"/>
      <c r="E58" s="743"/>
      <c r="F58" s="349"/>
      <c r="G58" s="92"/>
      <c r="H58" s="524"/>
      <c r="I58" s="524"/>
      <c r="J58" s="524"/>
      <c r="K58" s="1010" t="s">
        <v>75</v>
      </c>
      <c r="L58" s="124">
        <v>80</v>
      </c>
      <c r="M58" s="284">
        <v>100</v>
      </c>
      <c r="N58" s="285"/>
    </row>
    <row r="59" spans="1:14" ht="34.5" customHeight="1">
      <c r="A59" s="20"/>
      <c r="B59" s="734"/>
      <c r="C59" s="241"/>
      <c r="D59" s="944"/>
      <c r="E59" s="35"/>
      <c r="F59" s="349"/>
      <c r="G59" s="92"/>
      <c r="H59" s="524"/>
      <c r="I59" s="524"/>
      <c r="J59" s="524"/>
      <c r="K59" s="1009"/>
      <c r="L59" s="407"/>
      <c r="M59" s="183"/>
      <c r="N59" s="546"/>
    </row>
    <row r="60" spans="1:14" ht="18.75" customHeight="1">
      <c r="A60" s="20"/>
      <c r="B60" s="734"/>
      <c r="C60" s="241"/>
      <c r="D60" s="849" t="s">
        <v>86</v>
      </c>
      <c r="E60" s="490" t="s">
        <v>34</v>
      </c>
      <c r="F60" s="349"/>
      <c r="G60" s="92"/>
      <c r="H60" s="524"/>
      <c r="I60" s="524"/>
      <c r="J60" s="524"/>
      <c r="K60" s="573" t="s">
        <v>61</v>
      </c>
      <c r="L60" s="176">
        <v>1</v>
      </c>
      <c r="M60" s="768"/>
      <c r="N60" s="575"/>
    </row>
    <row r="61" spans="1:14" ht="18.75" customHeight="1">
      <c r="A61" s="20"/>
      <c r="B61" s="734"/>
      <c r="C61" s="241"/>
      <c r="D61" s="1005"/>
      <c r="E61" s="743"/>
      <c r="F61" s="349"/>
      <c r="G61" s="92"/>
      <c r="H61" s="524"/>
      <c r="I61" s="524"/>
      <c r="J61" s="524"/>
      <c r="K61" s="1007" t="s">
        <v>121</v>
      </c>
      <c r="L61" s="767">
        <v>100</v>
      </c>
      <c r="M61" s="769"/>
      <c r="N61" s="577"/>
    </row>
    <row r="62" spans="1:14" ht="28.5" customHeight="1">
      <c r="A62" s="20"/>
      <c r="B62" s="734"/>
      <c r="C62" s="241"/>
      <c r="D62" s="1006"/>
      <c r="E62" s="743"/>
      <c r="F62" s="349"/>
      <c r="G62" s="100"/>
      <c r="H62" s="525"/>
      <c r="I62" s="525"/>
      <c r="J62" s="525"/>
      <c r="K62" s="1008"/>
      <c r="L62" s="284"/>
      <c r="M62" s="570"/>
      <c r="N62" s="285"/>
    </row>
    <row r="63" spans="1:14" ht="16.5" customHeight="1" thickBot="1">
      <c r="A63" s="20"/>
      <c r="B63" s="734"/>
      <c r="C63" s="239"/>
      <c r="D63" s="772"/>
      <c r="E63" s="773"/>
      <c r="F63" s="763"/>
      <c r="G63" s="527" t="s">
        <v>6</v>
      </c>
      <c r="H63" s="528">
        <f>SUM(H49:H62)</f>
        <v>164.9</v>
      </c>
      <c r="I63" s="528">
        <f>SUM(I49:I62)</f>
        <v>81.400000000000006</v>
      </c>
      <c r="J63" s="528">
        <f>SUM(J49:J62)</f>
        <v>0</v>
      </c>
      <c r="K63" s="765"/>
      <c r="L63" s="774"/>
      <c r="M63" s="775"/>
      <c r="N63" s="766"/>
    </row>
    <row r="64" spans="1:14" ht="15" customHeight="1" thickBot="1">
      <c r="A64" s="17" t="s">
        <v>5</v>
      </c>
      <c r="B64" s="5" t="s">
        <v>7</v>
      </c>
      <c r="C64" s="826" t="s">
        <v>8</v>
      </c>
      <c r="D64" s="826"/>
      <c r="E64" s="826"/>
      <c r="F64" s="826"/>
      <c r="G64" s="826"/>
      <c r="H64" s="42">
        <f>H63+H48</f>
        <v>351.8</v>
      </c>
      <c r="I64" s="42">
        <f>I63+I48</f>
        <v>234.1</v>
      </c>
      <c r="J64" s="42">
        <f>J63+J48</f>
        <v>172.4</v>
      </c>
      <c r="K64" s="520"/>
      <c r="L64" s="521"/>
      <c r="M64" s="521"/>
      <c r="N64" s="55"/>
    </row>
    <row r="65" spans="1:14" ht="14.25" customHeight="1" thickBot="1">
      <c r="A65" s="17" t="s">
        <v>5</v>
      </c>
      <c r="B65" s="827" t="s">
        <v>9</v>
      </c>
      <c r="C65" s="828"/>
      <c r="D65" s="828"/>
      <c r="E65" s="828"/>
      <c r="F65" s="828"/>
      <c r="G65" s="828"/>
      <c r="H65" s="43">
        <f>SUM(H25,H64)</f>
        <v>394.7</v>
      </c>
      <c r="I65" s="43">
        <f>SUM(I25,I64)</f>
        <v>269.60000000000002</v>
      </c>
      <c r="J65" s="43">
        <f>SUM(J25,J64)</f>
        <v>207.4</v>
      </c>
      <c r="K65" s="517"/>
      <c r="L65" s="517"/>
      <c r="M65" s="517"/>
      <c r="N65" s="52"/>
    </row>
    <row r="66" spans="1:14" ht="14.25" customHeight="1" thickBot="1">
      <c r="A66" s="18" t="s">
        <v>7</v>
      </c>
      <c r="B66" s="829" t="s">
        <v>31</v>
      </c>
      <c r="C66" s="830"/>
      <c r="D66" s="830"/>
      <c r="E66" s="830"/>
      <c r="F66" s="830"/>
      <c r="G66" s="830"/>
      <c r="H66" s="830"/>
      <c r="I66" s="830"/>
      <c r="J66" s="830"/>
      <c r="K66" s="830"/>
      <c r="L66" s="740"/>
      <c r="M66" s="740"/>
      <c r="N66" s="56"/>
    </row>
    <row r="67" spans="1:14" ht="14.25" customHeight="1" thickBot="1">
      <c r="A67" s="16" t="s">
        <v>7</v>
      </c>
      <c r="B67" s="5" t="s">
        <v>5</v>
      </c>
      <c r="C67" s="918" t="s">
        <v>32</v>
      </c>
      <c r="D67" s="919"/>
      <c r="E67" s="919"/>
      <c r="F67" s="919"/>
      <c r="G67" s="919"/>
      <c r="H67" s="919"/>
      <c r="I67" s="919"/>
      <c r="J67" s="919"/>
      <c r="K67" s="919"/>
      <c r="L67" s="741"/>
      <c r="M67" s="741"/>
      <c r="N67" s="50"/>
    </row>
    <row r="68" spans="1:14" ht="28.5" customHeight="1">
      <c r="A68" s="892" t="s">
        <v>7</v>
      </c>
      <c r="B68" s="895" t="s">
        <v>5</v>
      </c>
      <c r="C68" s="999" t="s">
        <v>5</v>
      </c>
      <c r="D68" s="901" t="s">
        <v>196</v>
      </c>
      <c r="E68" s="726" t="s">
        <v>176</v>
      </c>
      <c r="F68" s="903" t="s">
        <v>33</v>
      </c>
      <c r="G68" s="296" t="s">
        <v>22</v>
      </c>
      <c r="H68" s="64">
        <v>20</v>
      </c>
      <c r="I68" s="64">
        <v>83</v>
      </c>
      <c r="J68" s="64">
        <v>100</v>
      </c>
      <c r="K68" s="433" t="s">
        <v>145</v>
      </c>
      <c r="L68" s="434"/>
      <c r="M68" s="557">
        <v>1</v>
      </c>
      <c r="N68" s="508"/>
    </row>
    <row r="69" spans="1:14" ht="13.5" customHeight="1">
      <c r="A69" s="893"/>
      <c r="B69" s="896"/>
      <c r="C69" s="991"/>
      <c r="D69" s="925"/>
      <c r="E69" s="1022" t="s">
        <v>38</v>
      </c>
      <c r="F69" s="904"/>
      <c r="G69" s="744"/>
      <c r="H69" s="742"/>
      <c r="I69" s="742"/>
      <c r="J69" s="742"/>
      <c r="K69" s="1015" t="s">
        <v>143</v>
      </c>
      <c r="L69" s="434"/>
      <c r="M69" s="557"/>
      <c r="N69" s="508">
        <v>25</v>
      </c>
    </row>
    <row r="70" spans="1:14" ht="15" customHeight="1">
      <c r="A70" s="893"/>
      <c r="B70" s="896"/>
      <c r="C70" s="991"/>
      <c r="D70" s="902"/>
      <c r="E70" s="1023"/>
      <c r="F70" s="904"/>
      <c r="G70" s="725"/>
      <c r="H70" s="722"/>
      <c r="I70" s="722"/>
      <c r="J70" s="722"/>
      <c r="K70" s="1016"/>
      <c r="L70" s="580"/>
      <c r="M70" s="582"/>
      <c r="N70" s="581"/>
    </row>
    <row r="71" spans="1:14" ht="15" customHeight="1" thickBot="1">
      <c r="A71" s="894"/>
      <c r="B71" s="897"/>
      <c r="C71" s="992"/>
      <c r="D71" s="51"/>
      <c r="E71" s="1024"/>
      <c r="F71" s="905"/>
      <c r="G71" s="77" t="s">
        <v>6</v>
      </c>
      <c r="H71" s="63">
        <f>SUM(H68:H70)</f>
        <v>20</v>
      </c>
      <c r="I71" s="63">
        <f>SUM(I68:I70)</f>
        <v>83</v>
      </c>
      <c r="J71" s="63">
        <f>SUM(J68:J70)</f>
        <v>100</v>
      </c>
      <c r="K71" s="171"/>
      <c r="L71" s="90"/>
      <c r="M71" s="539"/>
      <c r="N71" s="547"/>
    </row>
    <row r="72" spans="1:14" ht="15" customHeight="1">
      <c r="A72" s="893" t="s">
        <v>7</v>
      </c>
      <c r="B72" s="896" t="s">
        <v>5</v>
      </c>
      <c r="C72" s="1025" t="s">
        <v>7</v>
      </c>
      <c r="D72" s="911" t="s">
        <v>97</v>
      </c>
      <c r="E72" s="88" t="s">
        <v>34</v>
      </c>
      <c r="F72" s="904" t="s">
        <v>33</v>
      </c>
      <c r="G72" s="146" t="s">
        <v>22</v>
      </c>
      <c r="H72" s="103">
        <v>1020.5</v>
      </c>
      <c r="I72" s="742">
        <v>160.1</v>
      </c>
      <c r="J72" s="742"/>
      <c r="K72" s="30" t="s">
        <v>54</v>
      </c>
      <c r="L72" s="86"/>
      <c r="M72" s="538"/>
      <c r="N72" s="217"/>
    </row>
    <row r="73" spans="1:14" ht="15" customHeight="1">
      <c r="A73" s="893"/>
      <c r="B73" s="896"/>
      <c r="C73" s="1025"/>
      <c r="D73" s="911"/>
      <c r="E73" s="1017" t="s">
        <v>46</v>
      </c>
      <c r="F73" s="904"/>
      <c r="G73" s="92" t="s">
        <v>99</v>
      </c>
      <c r="H73" s="89">
        <v>69.5</v>
      </c>
      <c r="I73" s="742"/>
      <c r="J73" s="742"/>
      <c r="K73" s="30" t="s">
        <v>63</v>
      </c>
      <c r="L73" s="86">
        <v>80</v>
      </c>
      <c r="M73" s="538">
        <v>100</v>
      </c>
      <c r="N73" s="217"/>
    </row>
    <row r="74" spans="1:14" ht="15" customHeight="1">
      <c r="A74" s="893"/>
      <c r="B74" s="896"/>
      <c r="C74" s="1025"/>
      <c r="D74" s="911"/>
      <c r="E74" s="1018"/>
      <c r="F74" s="904"/>
      <c r="G74" s="92" t="s">
        <v>79</v>
      </c>
      <c r="H74" s="89">
        <v>787.3</v>
      </c>
      <c r="I74" s="132"/>
      <c r="J74" s="132"/>
      <c r="K74" s="30"/>
      <c r="L74" s="86"/>
      <c r="M74" s="538"/>
      <c r="N74" s="217"/>
    </row>
    <row r="75" spans="1:14" ht="15" customHeight="1">
      <c r="A75" s="893"/>
      <c r="B75" s="896"/>
      <c r="C75" s="1025"/>
      <c r="D75" s="911"/>
      <c r="E75" s="1018"/>
      <c r="F75" s="904"/>
      <c r="G75" s="92" t="s">
        <v>84</v>
      </c>
      <c r="H75" s="89">
        <v>1.3</v>
      </c>
      <c r="I75" s="132"/>
      <c r="J75" s="132"/>
      <c r="K75" s="30"/>
      <c r="L75" s="84"/>
      <c r="M75" s="86"/>
      <c r="N75" s="81"/>
    </row>
    <row r="76" spans="1:14" ht="15" customHeight="1">
      <c r="A76" s="893"/>
      <c r="B76" s="896"/>
      <c r="C76" s="1025"/>
      <c r="D76" s="911"/>
      <c r="E76" s="1018"/>
      <c r="F76" s="904"/>
      <c r="G76" s="100" t="s">
        <v>62</v>
      </c>
      <c r="H76" s="130"/>
      <c r="I76" s="131"/>
      <c r="J76" s="131"/>
      <c r="K76" s="783"/>
      <c r="L76" s="86"/>
      <c r="M76" s="86"/>
      <c r="N76" s="81"/>
    </row>
    <row r="77" spans="1:14" ht="15" customHeight="1" thickBot="1">
      <c r="A77" s="894"/>
      <c r="B77" s="897"/>
      <c r="C77" s="1026"/>
      <c r="D77" s="912"/>
      <c r="E77" s="1019"/>
      <c r="F77" s="905"/>
      <c r="G77" s="76" t="s">
        <v>6</v>
      </c>
      <c r="H77" s="220">
        <f>SUM(H72:H76)</f>
        <v>1878.6</v>
      </c>
      <c r="I77" s="220">
        <f t="shared" ref="I77:J77" si="3">SUM(I72:I76)</f>
        <v>160.1</v>
      </c>
      <c r="J77" s="220">
        <f t="shared" si="3"/>
        <v>0</v>
      </c>
      <c r="K77" s="784"/>
      <c r="L77" s="87"/>
      <c r="M77" s="87"/>
      <c r="N77" s="82"/>
    </row>
    <row r="78" spans="1:14" ht="17.25" customHeight="1">
      <c r="A78" s="892" t="s">
        <v>7</v>
      </c>
      <c r="B78" s="895" t="s">
        <v>5</v>
      </c>
      <c r="C78" s="999" t="s">
        <v>24</v>
      </c>
      <c r="D78" s="1020" t="s">
        <v>179</v>
      </c>
      <c r="E78" s="755" t="s">
        <v>175</v>
      </c>
      <c r="F78" s="903" t="s">
        <v>33</v>
      </c>
      <c r="G78" s="221" t="s">
        <v>22</v>
      </c>
      <c r="H78" s="64">
        <v>12</v>
      </c>
      <c r="I78" s="64">
        <v>12</v>
      </c>
      <c r="J78" s="64">
        <v>12</v>
      </c>
      <c r="K78" s="785" t="s">
        <v>197</v>
      </c>
      <c r="L78" s="698">
        <v>1</v>
      </c>
      <c r="M78" s="698"/>
      <c r="N78" s="780"/>
    </row>
    <row r="79" spans="1:14" ht="24.75" customHeight="1">
      <c r="A79" s="893"/>
      <c r="B79" s="896"/>
      <c r="C79" s="991"/>
      <c r="D79" s="1021"/>
      <c r="E79" s="906" t="s">
        <v>71</v>
      </c>
      <c r="F79" s="904"/>
      <c r="G79" s="744" t="s">
        <v>84</v>
      </c>
      <c r="H79" s="742">
        <v>26</v>
      </c>
      <c r="I79" s="742"/>
      <c r="J79" s="742"/>
      <c r="K79" s="788" t="s">
        <v>182</v>
      </c>
      <c r="L79" s="789"/>
      <c r="M79" s="789">
        <v>1</v>
      </c>
      <c r="N79" s="790">
        <v>1</v>
      </c>
    </row>
    <row r="80" spans="1:14" ht="31.5" customHeight="1">
      <c r="A80" s="893"/>
      <c r="B80" s="896"/>
      <c r="C80" s="991"/>
      <c r="D80" s="1021"/>
      <c r="E80" s="907"/>
      <c r="F80" s="904"/>
      <c r="G80" s="431"/>
      <c r="H80" s="722"/>
      <c r="I80" s="722"/>
      <c r="J80" s="722"/>
      <c r="K80" s="781" t="s">
        <v>180</v>
      </c>
      <c r="L80" s="787"/>
      <c r="M80" s="787">
        <v>1</v>
      </c>
      <c r="N80" s="782">
        <v>1</v>
      </c>
    </row>
    <row r="81" spans="1:18" ht="15" customHeight="1" thickBot="1">
      <c r="A81" s="894"/>
      <c r="B81" s="897"/>
      <c r="C81" s="992"/>
      <c r="D81" s="51"/>
      <c r="E81" s="908"/>
      <c r="F81" s="905"/>
      <c r="G81" s="77" t="s">
        <v>6</v>
      </c>
      <c r="H81" s="65">
        <f>SUM(H78:H79)</f>
        <v>38</v>
      </c>
      <c r="I81" s="65">
        <f t="shared" ref="I81:J81" si="4">SUM(I78:I79)</f>
        <v>12</v>
      </c>
      <c r="J81" s="65">
        <f t="shared" si="4"/>
        <v>12</v>
      </c>
      <c r="K81" s="786"/>
      <c r="L81" s="87"/>
      <c r="M81" s="87"/>
      <c r="N81" s="82"/>
    </row>
    <row r="82" spans="1:18" ht="15.75" customHeight="1" thickBot="1">
      <c r="A82" s="732" t="s">
        <v>7</v>
      </c>
      <c r="B82" s="735" t="s">
        <v>5</v>
      </c>
      <c r="C82" s="882" t="s">
        <v>8</v>
      </c>
      <c r="D82" s="826"/>
      <c r="E82" s="826"/>
      <c r="F82" s="826"/>
      <c r="G82" s="826"/>
      <c r="H82" s="134">
        <f t="shared" ref="H82" si="5">H81+H77+H71</f>
        <v>1936.6</v>
      </c>
      <c r="I82" s="134">
        <f>I81+I77+I71</f>
        <v>255.1</v>
      </c>
      <c r="J82" s="134">
        <f>J81+J77+J71</f>
        <v>112</v>
      </c>
      <c r="K82" s="515"/>
      <c r="L82" s="521"/>
      <c r="M82" s="521"/>
      <c r="N82" s="55"/>
    </row>
    <row r="83" spans="1:18" ht="15.75" customHeight="1" thickBot="1">
      <c r="A83" s="16" t="s">
        <v>7</v>
      </c>
      <c r="B83" s="827" t="s">
        <v>9</v>
      </c>
      <c r="C83" s="828"/>
      <c r="D83" s="828"/>
      <c r="E83" s="828"/>
      <c r="F83" s="828"/>
      <c r="G83" s="828"/>
      <c r="H83" s="43">
        <f t="shared" ref="H83:J83" si="6">SUM(H82)</f>
        <v>1936.6</v>
      </c>
      <c r="I83" s="43">
        <f t="shared" si="6"/>
        <v>255.1</v>
      </c>
      <c r="J83" s="43">
        <f t="shared" si="6"/>
        <v>112</v>
      </c>
      <c r="K83" s="516"/>
      <c r="L83" s="517"/>
      <c r="M83" s="517"/>
      <c r="N83" s="52"/>
    </row>
    <row r="84" spans="1:18" ht="15.75" customHeight="1" thickBot="1">
      <c r="A84" s="9" t="s">
        <v>5</v>
      </c>
      <c r="B84" s="883" t="s">
        <v>17</v>
      </c>
      <c r="C84" s="884"/>
      <c r="D84" s="884"/>
      <c r="E84" s="884"/>
      <c r="F84" s="884"/>
      <c r="G84" s="884"/>
      <c r="H84" s="78">
        <f>SUM(H65,H83)</f>
        <v>2331.3000000000002</v>
      </c>
      <c r="I84" s="78">
        <f>SUM(I65,I83)</f>
        <v>524.70000000000005</v>
      </c>
      <c r="J84" s="78">
        <f>SUM(J65,J83)</f>
        <v>319.39999999999998</v>
      </c>
      <c r="K84" s="518"/>
      <c r="L84" s="519"/>
      <c r="M84" s="519"/>
      <c r="N84" s="53"/>
    </row>
    <row r="85" spans="1:18" s="6" customFormat="1" ht="17.25" customHeight="1">
      <c r="A85" s="1033"/>
      <c r="B85" s="1034"/>
      <c r="C85" s="1034"/>
      <c r="D85" s="1034"/>
      <c r="E85" s="1034"/>
      <c r="F85" s="1034"/>
      <c r="G85" s="1034"/>
      <c r="H85" s="1034"/>
      <c r="I85" s="1034"/>
      <c r="J85" s="1034"/>
      <c r="K85" s="1034"/>
      <c r="L85" s="762"/>
      <c r="M85" s="762"/>
      <c r="N85" s="762"/>
    </row>
    <row r="86" spans="1:18" s="7" customFormat="1" ht="14.25" customHeight="1" thickBot="1">
      <c r="A86" s="885" t="s">
        <v>13</v>
      </c>
      <c r="B86" s="885"/>
      <c r="C86" s="885"/>
      <c r="D86" s="885"/>
      <c r="E86" s="885"/>
      <c r="F86" s="885"/>
      <c r="G86" s="885"/>
      <c r="H86" s="728"/>
      <c r="I86" s="728"/>
      <c r="J86" s="728"/>
      <c r="K86" s="1"/>
      <c r="L86" s="1"/>
      <c r="M86" s="1"/>
      <c r="N86" s="1"/>
    </row>
    <row r="87" spans="1:18" ht="76.5" customHeight="1" thickBot="1">
      <c r="A87" s="886" t="s">
        <v>10</v>
      </c>
      <c r="B87" s="887"/>
      <c r="C87" s="887"/>
      <c r="D87" s="887"/>
      <c r="E87" s="887"/>
      <c r="F87" s="887"/>
      <c r="G87" s="888"/>
      <c r="H87" s="729" t="s">
        <v>198</v>
      </c>
      <c r="I87" s="651" t="s">
        <v>90</v>
      </c>
      <c r="J87" s="651" t="s">
        <v>148</v>
      </c>
      <c r="K87" s="6"/>
      <c r="L87" s="6"/>
      <c r="M87" s="6"/>
      <c r="N87" s="6"/>
    </row>
    <row r="88" spans="1:18" ht="14.25" customHeight="1">
      <c r="A88" s="889" t="s">
        <v>14</v>
      </c>
      <c r="B88" s="890"/>
      <c r="C88" s="890"/>
      <c r="D88" s="890"/>
      <c r="E88" s="890"/>
      <c r="F88" s="890"/>
      <c r="G88" s="891"/>
      <c r="H88" s="93">
        <f>H89+H95</f>
        <v>2331.3000000000002</v>
      </c>
      <c r="I88" s="93">
        <f>I89+I95</f>
        <v>524.70000000000005</v>
      </c>
      <c r="J88" s="93">
        <f>J89+J95</f>
        <v>319.39999999999998</v>
      </c>
      <c r="K88" s="6"/>
      <c r="L88" s="6"/>
      <c r="M88" s="6"/>
      <c r="N88" s="6"/>
    </row>
    <row r="89" spans="1:18" s="24" customFormat="1" ht="14.25" customHeight="1">
      <c r="A89" s="873" t="s">
        <v>49</v>
      </c>
      <c r="B89" s="874"/>
      <c r="C89" s="874"/>
      <c r="D89" s="874"/>
      <c r="E89" s="874"/>
      <c r="F89" s="874"/>
      <c r="G89" s="875"/>
      <c r="H89" s="36">
        <f>SUM(H90:H94)</f>
        <v>2263.1999999999998</v>
      </c>
      <c r="I89" s="36">
        <f>SUM(I90:I94)</f>
        <v>524.70000000000005</v>
      </c>
      <c r="J89" s="36">
        <f>SUM(J90:J94)</f>
        <v>319.39999999999998</v>
      </c>
      <c r="K89" s="6"/>
      <c r="L89" s="6"/>
      <c r="M89" s="6"/>
      <c r="N89" s="6"/>
    </row>
    <row r="90" spans="1:18" ht="14.25" customHeight="1">
      <c r="A90" s="876" t="s">
        <v>19</v>
      </c>
      <c r="B90" s="877"/>
      <c r="C90" s="877"/>
      <c r="D90" s="877"/>
      <c r="E90" s="877"/>
      <c r="F90" s="877"/>
      <c r="G90" s="878"/>
      <c r="H90" s="41">
        <f>SUMIF(G15:G84,"SB",H15:H84)</f>
        <v>1262.9000000000001</v>
      </c>
      <c r="I90" s="41">
        <f>SUMIF(G15:G84,"SB",I15:I84)</f>
        <v>455.5</v>
      </c>
      <c r="J90" s="41">
        <f>SUMIF(G15:G84,"SB",J15:J84)</f>
        <v>319.39999999999998</v>
      </c>
      <c r="K90" s="6"/>
      <c r="L90" s="6"/>
      <c r="M90" s="6"/>
      <c r="N90" s="6"/>
    </row>
    <row r="91" spans="1:18" ht="29.25" customHeight="1">
      <c r="A91" s="876" t="s">
        <v>88</v>
      </c>
      <c r="B91" s="877"/>
      <c r="C91" s="877"/>
      <c r="D91" s="877"/>
      <c r="E91" s="877"/>
      <c r="F91" s="877"/>
      <c r="G91" s="878"/>
      <c r="H91" s="41">
        <f>SUMIF(G15:G84,"SB(esA)",H15:H84)</f>
        <v>15.3</v>
      </c>
      <c r="I91" s="41">
        <f>SUMIF(G15:G84,"SB(esA)",I15:I84)</f>
        <v>0</v>
      </c>
      <c r="J91" s="41">
        <f>SUMIF(G15:G84,"SB(esA)",J15:J84)</f>
        <v>0</v>
      </c>
      <c r="K91" s="6"/>
      <c r="L91" s="6"/>
      <c r="M91" s="6"/>
      <c r="N91" s="6"/>
    </row>
    <row r="92" spans="1:18" ht="27" customHeight="1">
      <c r="A92" s="876" t="s">
        <v>133</v>
      </c>
      <c r="B92" s="877"/>
      <c r="C92" s="877"/>
      <c r="D92" s="877"/>
      <c r="E92" s="877"/>
      <c r="F92" s="877"/>
      <c r="G92" s="878"/>
      <c r="H92" s="41">
        <f>SUMIF(G16:G84,"SB(es)",H16:H84)</f>
        <v>915.5</v>
      </c>
      <c r="I92" s="41">
        <f>SUMIF(G16:G84,"SB(es)",I16:I84)</f>
        <v>69.2</v>
      </c>
      <c r="J92" s="41">
        <f>SUMIF(G16:G84,"SB(es)",J16:J84)</f>
        <v>0</v>
      </c>
      <c r="L92" s="6"/>
      <c r="M92" s="6"/>
      <c r="N92" s="6"/>
    </row>
    <row r="93" spans="1:18" ht="14.25" customHeight="1">
      <c r="A93" s="879" t="s">
        <v>45</v>
      </c>
      <c r="B93" s="880"/>
      <c r="C93" s="880"/>
      <c r="D93" s="880"/>
      <c r="E93" s="880"/>
      <c r="F93" s="880"/>
      <c r="G93" s="881"/>
      <c r="H93" s="41">
        <f>SUMIF(G16:G84,"SB(VB)",H16:H84)</f>
        <v>69.5</v>
      </c>
      <c r="I93" s="41">
        <f>SUMIF(G16:G84,"SB(VB)",I16:I84)</f>
        <v>0</v>
      </c>
      <c r="J93" s="41">
        <f>SUMIF(G16:G84,"SB(VB)",J16:J84)</f>
        <v>0</v>
      </c>
      <c r="L93" s="6"/>
      <c r="M93" s="6"/>
      <c r="N93" s="6"/>
    </row>
    <row r="94" spans="1:18" ht="14.25" customHeight="1">
      <c r="A94" s="879" t="s">
        <v>20</v>
      </c>
      <c r="B94" s="880"/>
      <c r="C94" s="880"/>
      <c r="D94" s="880"/>
      <c r="E94" s="880"/>
      <c r="F94" s="880"/>
      <c r="G94" s="881"/>
      <c r="H94" s="41">
        <f>SUMIF(G15:G84,"SB(P)",H15:H84)</f>
        <v>0</v>
      </c>
      <c r="I94" s="41">
        <f>SUMIF(G15:G84,"SB(P)",I15:I84)</f>
        <v>0</v>
      </c>
      <c r="J94" s="41">
        <f>SUMIF(G15:G84,"SB(P)",J15:J84)</f>
        <v>0</v>
      </c>
      <c r="K94" s="11"/>
    </row>
    <row r="95" spans="1:18" ht="15.75" customHeight="1">
      <c r="A95" s="859" t="s">
        <v>85</v>
      </c>
      <c r="B95" s="860"/>
      <c r="C95" s="860"/>
      <c r="D95" s="860"/>
      <c r="E95" s="860"/>
      <c r="F95" s="22"/>
      <c r="G95" s="23"/>
      <c r="H95" s="38">
        <f>SUMIF(G17:G84,"sb(l)",H17:H84)</f>
        <v>68.099999999999994</v>
      </c>
      <c r="I95" s="38">
        <f>SUMIF(G17:G84,"sb(l)",I17:I84)</f>
        <v>0</v>
      </c>
      <c r="J95" s="38">
        <f>SUMIF(G17:G84,"sb(l)",J17:J84)</f>
        <v>0</v>
      </c>
      <c r="K95" s="11"/>
    </row>
    <row r="96" spans="1:18" s="3" customFormat="1" ht="14.25" customHeight="1">
      <c r="A96" s="861" t="s">
        <v>15</v>
      </c>
      <c r="B96" s="862"/>
      <c r="C96" s="862"/>
      <c r="D96" s="862"/>
      <c r="E96" s="862"/>
      <c r="F96" s="862"/>
      <c r="G96" s="863"/>
      <c r="H96" s="94">
        <f>H97+H99+H98</f>
        <v>0</v>
      </c>
      <c r="I96" s="94">
        <f>I97+I99+I98</f>
        <v>0</v>
      </c>
      <c r="J96" s="94">
        <f>J97+J99+J98</f>
        <v>0</v>
      </c>
      <c r="O96" s="2"/>
      <c r="P96" s="2"/>
      <c r="Q96" s="2"/>
      <c r="R96" s="2"/>
    </row>
    <row r="97" spans="1:18" s="3" customFormat="1" ht="14.25" customHeight="1">
      <c r="A97" s="864" t="s">
        <v>21</v>
      </c>
      <c r="B97" s="865"/>
      <c r="C97" s="865"/>
      <c r="D97" s="865"/>
      <c r="E97" s="865"/>
      <c r="F97" s="865"/>
      <c r="G97" s="866"/>
      <c r="H97" s="37">
        <f>SUMIF(G16:G84,"ES",H16:H84)</f>
        <v>0</v>
      </c>
      <c r="I97" s="37">
        <f>SUMIF(G15:G84,"ES",I15:I84)</f>
        <v>0</v>
      </c>
      <c r="J97" s="37">
        <f>SUMIF(G15:G84,"ES",J15:J84)</f>
        <v>0</v>
      </c>
      <c r="O97" s="2"/>
      <c r="P97" s="2"/>
      <c r="Q97" s="2"/>
      <c r="R97" s="2"/>
    </row>
    <row r="98" spans="1:18" s="3" customFormat="1" ht="14.25" customHeight="1">
      <c r="A98" s="867" t="s">
        <v>98</v>
      </c>
      <c r="B98" s="1027"/>
      <c r="C98" s="1027"/>
      <c r="D98" s="1027"/>
      <c r="E98" s="1027"/>
      <c r="F98" s="1027"/>
      <c r="G98" s="1028"/>
      <c r="H98" s="37">
        <f>SUMIF(G17:G84,"LRVB",H17:H84)</f>
        <v>0</v>
      </c>
      <c r="I98" s="237"/>
      <c r="J98" s="237"/>
      <c r="O98" s="2"/>
      <c r="P98" s="2"/>
      <c r="Q98" s="2"/>
      <c r="R98" s="2"/>
    </row>
    <row r="99" spans="1:18" s="3" customFormat="1" ht="16.5" customHeight="1">
      <c r="A99" s="864" t="s">
        <v>64</v>
      </c>
      <c r="B99" s="865"/>
      <c r="C99" s="865"/>
      <c r="D99" s="865"/>
      <c r="E99" s="865"/>
      <c r="F99" s="865"/>
      <c r="G99" s="866"/>
      <c r="H99" s="41">
        <f>SUMIF(G15:G84,"Kt",H15:H84)</f>
        <v>0</v>
      </c>
      <c r="I99" s="41">
        <f>SUMIF(G15:G84,"Kt",I15:I84)</f>
        <v>0</v>
      </c>
      <c r="J99" s="41">
        <f>SUMIF(G15:G84,"Kt",J15:J84)</f>
        <v>0</v>
      </c>
    </row>
    <row r="100" spans="1:18" s="3" customFormat="1" ht="18" customHeight="1" thickBot="1">
      <c r="A100" s="870" t="s">
        <v>16</v>
      </c>
      <c r="B100" s="871"/>
      <c r="C100" s="871"/>
      <c r="D100" s="871"/>
      <c r="E100" s="871"/>
      <c r="F100" s="871"/>
      <c r="G100" s="872"/>
      <c r="H100" s="95">
        <f>SUM(H88,H96)</f>
        <v>2331.3000000000002</v>
      </c>
      <c r="I100" s="95">
        <f>SUM(I88,I96)</f>
        <v>524.70000000000005</v>
      </c>
      <c r="J100" s="95">
        <f>SUM(J88,J96)</f>
        <v>319.39999999999998</v>
      </c>
    </row>
    <row r="101" spans="1:18" s="3" customFormat="1">
      <c r="D101" s="6"/>
      <c r="E101" s="6"/>
      <c r="F101" s="243"/>
      <c r="G101" s="244"/>
      <c r="H101" s="6"/>
      <c r="I101" s="6"/>
      <c r="J101" s="6"/>
      <c r="K101" s="6"/>
    </row>
    <row r="102" spans="1:18" s="3" customFormat="1">
      <c r="D102" s="6"/>
      <c r="E102" s="990" t="s">
        <v>189</v>
      </c>
      <c r="F102" s="990"/>
      <c r="G102" s="990"/>
      <c r="H102" s="990"/>
      <c r="I102" s="990"/>
      <c r="J102" s="990"/>
      <c r="K102" s="6"/>
    </row>
    <row r="103" spans="1:18" s="3" customFormat="1">
      <c r="D103" s="6"/>
      <c r="E103" s="6"/>
      <c r="F103" s="243"/>
      <c r="G103" s="244"/>
      <c r="H103" s="306"/>
      <c r="I103" s="6"/>
      <c r="J103" s="6"/>
      <c r="K103" s="6"/>
    </row>
    <row r="104" spans="1:18" s="3" customFormat="1">
      <c r="F104" s="4"/>
      <c r="G104" s="727"/>
    </row>
  </sheetData>
  <mergeCells count="108">
    <mergeCell ref="A96:G96"/>
    <mergeCell ref="A97:G97"/>
    <mergeCell ref="A98:G98"/>
    <mergeCell ref="A99:G99"/>
    <mergeCell ref="A100:G100"/>
    <mergeCell ref="K1:N1"/>
    <mergeCell ref="D5:K5"/>
    <mergeCell ref="A6:K6"/>
    <mergeCell ref="A7:K7"/>
    <mergeCell ref="M8:N8"/>
    <mergeCell ref="A90:G90"/>
    <mergeCell ref="A91:G91"/>
    <mergeCell ref="A92:G92"/>
    <mergeCell ref="A93:G93"/>
    <mergeCell ref="A94:G94"/>
    <mergeCell ref="A95:E95"/>
    <mergeCell ref="A85:K85"/>
    <mergeCell ref="A86:G86"/>
    <mergeCell ref="A87:G87"/>
    <mergeCell ref="A88:G88"/>
    <mergeCell ref="A89:G89"/>
    <mergeCell ref="F78:F81"/>
    <mergeCell ref="E79:E81"/>
    <mergeCell ref="C82:G82"/>
    <mergeCell ref="B83:G83"/>
    <mergeCell ref="B84:G84"/>
    <mergeCell ref="E73:E77"/>
    <mergeCell ref="A78:A81"/>
    <mergeCell ref="B78:B81"/>
    <mergeCell ref="C78:C81"/>
    <mergeCell ref="D78:D80"/>
    <mergeCell ref="E69:E71"/>
    <mergeCell ref="A72:A77"/>
    <mergeCell ref="B72:B77"/>
    <mergeCell ref="C72:C77"/>
    <mergeCell ref="D72:D77"/>
    <mergeCell ref="F72:F77"/>
    <mergeCell ref="C64:G64"/>
    <mergeCell ref="B65:G65"/>
    <mergeCell ref="B66:K66"/>
    <mergeCell ref="C67:K67"/>
    <mergeCell ref="A68:A71"/>
    <mergeCell ref="B68:B71"/>
    <mergeCell ref="C68:C71"/>
    <mergeCell ref="D68:D70"/>
    <mergeCell ref="F68:F71"/>
    <mergeCell ref="K69:K70"/>
    <mergeCell ref="D21:D24"/>
    <mergeCell ref="E21:E24"/>
    <mergeCell ref="D60:D62"/>
    <mergeCell ref="K61:K62"/>
    <mergeCell ref="D53:D54"/>
    <mergeCell ref="K55:K56"/>
    <mergeCell ref="D57:D59"/>
    <mergeCell ref="K58:K59"/>
    <mergeCell ref="I34:I38"/>
    <mergeCell ref="J34:J38"/>
    <mergeCell ref="D39:D41"/>
    <mergeCell ref="D45:D47"/>
    <mergeCell ref="E45:E47"/>
    <mergeCell ref="E34:E38"/>
    <mergeCell ref="F34:F38"/>
    <mergeCell ref="G34:G38"/>
    <mergeCell ref="H34:H38"/>
    <mergeCell ref="D49:D52"/>
    <mergeCell ref="E49:E52"/>
    <mergeCell ref="D42:D43"/>
    <mergeCell ref="E42:E43"/>
    <mergeCell ref="D55:D56"/>
    <mergeCell ref="J9:J11"/>
    <mergeCell ref="K9:N9"/>
    <mergeCell ref="K10:K11"/>
    <mergeCell ref="L10:N10"/>
    <mergeCell ref="A12:K12"/>
    <mergeCell ref="A13:K13"/>
    <mergeCell ref="F9:F11"/>
    <mergeCell ref="G9:G11"/>
    <mergeCell ref="H9:H11"/>
    <mergeCell ref="I9:I11"/>
    <mergeCell ref="A9:A11"/>
    <mergeCell ref="B9:B11"/>
    <mergeCell ref="C9:C11"/>
    <mergeCell ref="D9:D11"/>
    <mergeCell ref="E9:E11"/>
    <mergeCell ref="E102:J102"/>
    <mergeCell ref="B14:N14"/>
    <mergeCell ref="C15:K15"/>
    <mergeCell ref="A16:A20"/>
    <mergeCell ref="B16:B20"/>
    <mergeCell ref="C16:C20"/>
    <mergeCell ref="D16:D20"/>
    <mergeCell ref="E16:E20"/>
    <mergeCell ref="F16:F20"/>
    <mergeCell ref="D31:D33"/>
    <mergeCell ref="A34:A38"/>
    <mergeCell ref="B34:B38"/>
    <mergeCell ref="C34:C38"/>
    <mergeCell ref="D34:D38"/>
    <mergeCell ref="F21:F24"/>
    <mergeCell ref="C25:G25"/>
    <mergeCell ref="C26:K26"/>
    <mergeCell ref="D27:D28"/>
    <mergeCell ref="E27:E30"/>
    <mergeCell ref="F27:F30"/>
    <mergeCell ref="D29:D30"/>
    <mergeCell ref="A21:A24"/>
    <mergeCell ref="B21:B24"/>
    <mergeCell ref="C21:C24"/>
  </mergeCells>
  <printOptions horizontalCentered="1"/>
  <pageMargins left="0.78740157480314965" right="0.39370078740157483" top="0.39370078740157483" bottom="0.39370078740157483" header="0" footer="0"/>
  <pageSetup paperSize="9" scale="69" orientation="portrait" r:id="rId1"/>
  <headerFooter alignWithMargins="0"/>
  <rowBreaks count="1" manualBreakCount="1">
    <brk id="51"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8"/>
  <sheetViews>
    <sheetView topLeftCell="A43" zoomScaleNormal="100" zoomScaleSheetLayoutView="100" workbookViewId="0">
      <selection activeCell="E57" sqref="E57:E59"/>
    </sheetView>
  </sheetViews>
  <sheetFormatPr defaultRowHeight="12.75"/>
  <cols>
    <col min="1" max="4" width="2.7109375" style="3" customWidth="1"/>
    <col min="5" max="5" width="28" style="3" customWidth="1"/>
    <col min="6" max="6" width="3.28515625" style="3" customWidth="1"/>
    <col min="7" max="7" width="3.140625" style="4" customWidth="1"/>
    <col min="8" max="8" width="11.28515625" style="4" customWidth="1"/>
    <col min="9" max="9" width="7.7109375" style="595" customWidth="1"/>
    <col min="10" max="13" width="8.7109375" style="3" customWidth="1"/>
    <col min="14" max="14" width="37.5703125" style="3" customWidth="1"/>
    <col min="15" max="18" width="4.28515625" style="3" customWidth="1"/>
    <col min="19" max="16384" width="9.140625" style="2"/>
  </cols>
  <sheetData>
    <row r="1" spans="1:18" s="62" customFormat="1" ht="14.25" customHeight="1">
      <c r="N1" s="1066" t="s">
        <v>59</v>
      </c>
      <c r="O1" s="1067"/>
      <c r="P1" s="1067"/>
      <c r="Q1" s="1067"/>
      <c r="R1" s="1067"/>
    </row>
    <row r="2" spans="1:18" s="3" customFormat="1" ht="15" customHeight="1">
      <c r="A2" s="621"/>
      <c r="B2" s="621"/>
      <c r="C2" s="621"/>
      <c r="D2" s="621"/>
      <c r="E2" s="1068" t="s">
        <v>150</v>
      </c>
      <c r="F2" s="1068"/>
      <c r="G2" s="1068"/>
      <c r="H2" s="1068"/>
      <c r="I2" s="1068"/>
      <c r="J2" s="1068"/>
      <c r="K2" s="1068"/>
      <c r="L2" s="1068"/>
      <c r="M2" s="1068"/>
      <c r="N2" s="1068"/>
      <c r="O2" s="621"/>
      <c r="P2" s="621"/>
      <c r="Q2" s="621"/>
      <c r="R2" s="621"/>
    </row>
    <row r="3" spans="1:18" ht="14.25" customHeight="1">
      <c r="A3" s="1069" t="s">
        <v>26</v>
      </c>
      <c r="B3" s="1069"/>
      <c r="C3" s="1069"/>
      <c r="D3" s="1069"/>
      <c r="E3" s="1069"/>
      <c r="F3" s="1069"/>
      <c r="G3" s="1069"/>
      <c r="H3" s="1069"/>
      <c r="I3" s="1069"/>
      <c r="J3" s="1069"/>
      <c r="K3" s="1069"/>
      <c r="L3" s="1069"/>
      <c r="M3" s="1069"/>
      <c r="N3" s="1069"/>
      <c r="O3" s="622"/>
      <c r="P3" s="622"/>
      <c r="Q3" s="622"/>
      <c r="R3" s="622"/>
    </row>
    <row r="4" spans="1:18" ht="15.75" customHeight="1">
      <c r="A4" s="1070" t="s">
        <v>53</v>
      </c>
      <c r="B4" s="1070"/>
      <c r="C4" s="1070"/>
      <c r="D4" s="1070"/>
      <c r="E4" s="1070"/>
      <c r="F4" s="1070"/>
      <c r="G4" s="1070"/>
      <c r="H4" s="1070"/>
      <c r="I4" s="1070"/>
      <c r="J4" s="1070"/>
      <c r="K4" s="1070"/>
      <c r="L4" s="1070"/>
      <c r="M4" s="1070"/>
      <c r="N4" s="1070"/>
      <c r="O4" s="623"/>
      <c r="P4" s="623"/>
      <c r="Q4" s="623"/>
      <c r="R4" s="623"/>
    </row>
    <row r="5" spans="1:18" ht="15" customHeight="1" thickBot="1">
      <c r="N5" s="522" t="s">
        <v>51</v>
      </c>
      <c r="O5" s="152"/>
      <c r="P5" s="152"/>
      <c r="Q5" s="152"/>
      <c r="R5" s="152"/>
    </row>
    <row r="6" spans="1:18" ht="39" customHeight="1">
      <c r="A6" s="981" t="s">
        <v>18</v>
      </c>
      <c r="B6" s="984" t="s">
        <v>0</v>
      </c>
      <c r="C6" s="984" t="s">
        <v>1</v>
      </c>
      <c r="D6" s="984" t="s">
        <v>23</v>
      </c>
      <c r="E6" s="987" t="s">
        <v>12</v>
      </c>
      <c r="F6" s="984" t="s">
        <v>2</v>
      </c>
      <c r="G6" s="930" t="s">
        <v>3</v>
      </c>
      <c r="H6" s="1071" t="s">
        <v>55</v>
      </c>
      <c r="I6" s="933" t="s">
        <v>4</v>
      </c>
      <c r="J6" s="1000" t="s">
        <v>151</v>
      </c>
      <c r="K6" s="1000" t="s">
        <v>152</v>
      </c>
      <c r="L6" s="1000" t="s">
        <v>90</v>
      </c>
      <c r="M6" s="1000" t="s">
        <v>148</v>
      </c>
      <c r="N6" s="950" t="s">
        <v>11</v>
      </c>
      <c r="O6" s="951"/>
      <c r="P6" s="951"/>
      <c r="Q6" s="951"/>
      <c r="R6" s="1003"/>
    </row>
    <row r="7" spans="1:18" ht="21.75" customHeight="1">
      <c r="A7" s="982"/>
      <c r="B7" s="985"/>
      <c r="C7" s="985"/>
      <c r="D7" s="985"/>
      <c r="E7" s="988"/>
      <c r="F7" s="985"/>
      <c r="G7" s="931"/>
      <c r="H7" s="1072"/>
      <c r="I7" s="934"/>
      <c r="J7" s="1001"/>
      <c r="K7" s="1001"/>
      <c r="L7" s="1001"/>
      <c r="M7" s="1001"/>
      <c r="N7" s="948" t="s">
        <v>12</v>
      </c>
      <c r="O7" s="952"/>
      <c r="P7" s="952"/>
      <c r="Q7" s="952"/>
      <c r="R7" s="1004"/>
    </row>
    <row r="8" spans="1:18" ht="59.25" customHeight="1" thickBot="1">
      <c r="A8" s="983"/>
      <c r="B8" s="986"/>
      <c r="C8" s="986"/>
      <c r="D8" s="986"/>
      <c r="E8" s="989"/>
      <c r="F8" s="986"/>
      <c r="G8" s="932"/>
      <c r="H8" s="1073"/>
      <c r="I8" s="935"/>
      <c r="J8" s="1002"/>
      <c r="K8" s="1002"/>
      <c r="L8" s="1002"/>
      <c r="M8" s="1002"/>
      <c r="N8" s="949"/>
      <c r="O8" s="60" t="s">
        <v>57</v>
      </c>
      <c r="P8" s="60" t="s">
        <v>58</v>
      </c>
      <c r="Q8" s="60" t="s">
        <v>91</v>
      </c>
      <c r="R8" s="61" t="s">
        <v>149</v>
      </c>
    </row>
    <row r="9" spans="1:18" s="8" customFormat="1" ht="14.25" customHeight="1">
      <c r="A9" s="968" t="s">
        <v>37</v>
      </c>
      <c r="B9" s="969"/>
      <c r="C9" s="969"/>
      <c r="D9" s="969"/>
      <c r="E9" s="969"/>
      <c r="F9" s="969"/>
      <c r="G9" s="969"/>
      <c r="H9" s="969"/>
      <c r="I9" s="969"/>
      <c r="J9" s="969"/>
      <c r="K9" s="969"/>
      <c r="L9" s="969"/>
      <c r="M9" s="969"/>
      <c r="N9" s="969"/>
      <c r="O9" s="615"/>
      <c r="P9" s="615"/>
      <c r="Q9" s="615"/>
      <c r="R9" s="46"/>
    </row>
    <row r="10" spans="1:18" s="8" customFormat="1" ht="14.25" customHeight="1">
      <c r="A10" s="970" t="s">
        <v>27</v>
      </c>
      <c r="B10" s="971"/>
      <c r="C10" s="971"/>
      <c r="D10" s="971"/>
      <c r="E10" s="971"/>
      <c r="F10" s="971"/>
      <c r="G10" s="971"/>
      <c r="H10" s="971"/>
      <c r="I10" s="971"/>
      <c r="J10" s="971"/>
      <c r="K10" s="971"/>
      <c r="L10" s="971"/>
      <c r="M10" s="971"/>
      <c r="N10" s="971"/>
      <c r="O10" s="616"/>
      <c r="P10" s="616"/>
      <c r="Q10" s="616"/>
      <c r="R10" s="47"/>
    </row>
    <row r="11" spans="1:18" ht="16.5" customHeight="1">
      <c r="A11" s="14" t="s">
        <v>5</v>
      </c>
      <c r="B11" s="972" t="s">
        <v>28</v>
      </c>
      <c r="C11" s="973"/>
      <c r="D11" s="973"/>
      <c r="E11" s="973"/>
      <c r="F11" s="973"/>
      <c r="G11" s="973"/>
      <c r="H11" s="973"/>
      <c r="I11" s="973"/>
      <c r="J11" s="973"/>
      <c r="K11" s="973"/>
      <c r="L11" s="973"/>
      <c r="M11" s="973"/>
      <c r="N11" s="973"/>
      <c r="O11" s="868"/>
      <c r="P11" s="868"/>
      <c r="Q11" s="868"/>
      <c r="R11" s="869"/>
    </row>
    <row r="12" spans="1:18" ht="15.75" customHeight="1">
      <c r="A12" s="15" t="s">
        <v>5</v>
      </c>
      <c r="B12" s="10" t="s">
        <v>5</v>
      </c>
      <c r="C12" s="974" t="s">
        <v>29</v>
      </c>
      <c r="D12" s="975"/>
      <c r="E12" s="975"/>
      <c r="F12" s="975"/>
      <c r="G12" s="975"/>
      <c r="H12" s="975"/>
      <c r="I12" s="975"/>
      <c r="J12" s="975"/>
      <c r="K12" s="975"/>
      <c r="L12" s="975"/>
      <c r="M12" s="975"/>
      <c r="N12" s="975"/>
      <c r="O12" s="617"/>
      <c r="P12" s="617"/>
      <c r="Q12" s="617"/>
      <c r="R12" s="49"/>
    </row>
    <row r="13" spans="1:18" ht="15" customHeight="1">
      <c r="A13" s="893" t="s">
        <v>5</v>
      </c>
      <c r="B13" s="959" t="s">
        <v>5</v>
      </c>
      <c r="C13" s="991" t="s">
        <v>5</v>
      </c>
      <c r="D13" s="991"/>
      <c r="E13" s="977" t="s">
        <v>35</v>
      </c>
      <c r="F13" s="993" t="s">
        <v>39</v>
      </c>
      <c r="G13" s="966" t="s">
        <v>33</v>
      </c>
      <c r="H13" s="1037" t="s">
        <v>153</v>
      </c>
      <c r="I13" s="156" t="s">
        <v>22</v>
      </c>
      <c r="J13" s="157">
        <v>35.5</v>
      </c>
      <c r="K13" s="158">
        <v>35.5</v>
      </c>
      <c r="L13" s="529">
        <v>35.5</v>
      </c>
      <c r="M13" s="158">
        <v>35</v>
      </c>
      <c r="N13" s="29" t="s">
        <v>112</v>
      </c>
      <c r="O13" s="172">
        <v>58</v>
      </c>
      <c r="P13" s="172">
        <v>60</v>
      </c>
      <c r="Q13" s="541">
        <v>60</v>
      </c>
      <c r="R13" s="174">
        <v>60</v>
      </c>
    </row>
    <row r="14" spans="1:18" ht="27" customHeight="1">
      <c r="A14" s="893"/>
      <c r="B14" s="959"/>
      <c r="C14" s="991"/>
      <c r="D14" s="991"/>
      <c r="E14" s="977"/>
      <c r="F14" s="993"/>
      <c r="G14" s="966"/>
      <c r="H14" s="1037"/>
      <c r="I14" s="356"/>
      <c r="J14" s="281"/>
      <c r="K14" s="608"/>
      <c r="L14" s="39"/>
      <c r="M14" s="608"/>
      <c r="N14" s="21" t="s">
        <v>50</v>
      </c>
      <c r="O14" s="173">
        <v>1</v>
      </c>
      <c r="P14" s="173">
        <v>2</v>
      </c>
      <c r="Q14" s="173">
        <v>1</v>
      </c>
      <c r="R14" s="45">
        <v>2</v>
      </c>
    </row>
    <row r="15" spans="1:18" ht="25.5" customHeight="1">
      <c r="A15" s="893"/>
      <c r="B15" s="959"/>
      <c r="C15" s="991"/>
      <c r="D15" s="991"/>
      <c r="E15" s="977"/>
      <c r="F15" s="993"/>
      <c r="G15" s="966"/>
      <c r="H15" s="1037"/>
      <c r="I15" s="356"/>
      <c r="J15" s="281"/>
      <c r="K15" s="608"/>
      <c r="L15" s="39"/>
      <c r="M15" s="608"/>
      <c r="N15" s="277" t="s">
        <v>44</v>
      </c>
      <c r="O15" s="278">
        <v>60</v>
      </c>
      <c r="P15" s="279">
        <v>60</v>
      </c>
      <c r="Q15" s="279">
        <v>60</v>
      </c>
      <c r="R15" s="280">
        <v>60</v>
      </c>
    </row>
    <row r="16" spans="1:18" ht="17.25" customHeight="1">
      <c r="A16" s="893"/>
      <c r="B16" s="959"/>
      <c r="C16" s="991"/>
      <c r="D16" s="991"/>
      <c r="E16" s="977"/>
      <c r="F16" s="993"/>
      <c r="G16" s="966"/>
      <c r="H16" s="1037"/>
      <c r="I16" s="431"/>
      <c r="J16" s="40"/>
      <c r="K16" s="627"/>
      <c r="L16" s="40"/>
      <c r="M16" s="627"/>
      <c r="N16" s="247" t="s">
        <v>111</v>
      </c>
      <c r="O16" s="291">
        <v>1100</v>
      </c>
      <c r="P16" s="291">
        <v>1100</v>
      </c>
      <c r="Q16" s="291">
        <v>1100</v>
      </c>
      <c r="R16" s="292">
        <v>1100</v>
      </c>
    </row>
    <row r="17" spans="1:18" ht="16.5" customHeight="1" thickBot="1">
      <c r="A17" s="894"/>
      <c r="B17" s="960"/>
      <c r="C17" s="992"/>
      <c r="D17" s="992"/>
      <c r="E17" s="978"/>
      <c r="F17" s="994"/>
      <c r="G17" s="967"/>
      <c r="H17" s="1038"/>
      <c r="I17" s="66" t="s">
        <v>6</v>
      </c>
      <c r="J17" s="99">
        <f t="shared" ref="J17:L17" si="0">SUM(J13:J15)</f>
        <v>35.5</v>
      </c>
      <c r="K17" s="65">
        <f t="shared" si="0"/>
        <v>35.5</v>
      </c>
      <c r="L17" s="99">
        <f t="shared" si="0"/>
        <v>35.5</v>
      </c>
      <c r="M17" s="65">
        <f t="shared" ref="M17" si="1">SUM(M13:M15)</f>
        <v>35</v>
      </c>
      <c r="N17" s="226"/>
      <c r="O17" s="228"/>
      <c r="P17" s="229"/>
      <c r="Q17" s="229"/>
      <c r="R17" s="147"/>
    </row>
    <row r="18" spans="1:18" ht="28.5" customHeight="1">
      <c r="A18" s="892" t="s">
        <v>5</v>
      </c>
      <c r="B18" s="958" t="s">
        <v>5</v>
      </c>
      <c r="C18" s="999" t="s">
        <v>7</v>
      </c>
      <c r="D18" s="999"/>
      <c r="E18" s="961" t="s">
        <v>83</v>
      </c>
      <c r="F18" s="962" t="s">
        <v>41</v>
      </c>
      <c r="G18" s="965" t="s">
        <v>33</v>
      </c>
      <c r="H18" s="1036" t="s">
        <v>153</v>
      </c>
      <c r="I18" s="25" t="s">
        <v>22</v>
      </c>
      <c r="J18" s="128">
        <v>1.8</v>
      </c>
      <c r="K18" s="64">
        <v>1.1000000000000001</v>
      </c>
      <c r="L18" s="133"/>
      <c r="M18" s="64"/>
      <c r="N18" s="290" t="s">
        <v>173</v>
      </c>
      <c r="O18" s="162"/>
      <c r="P18" s="232" t="s">
        <v>92</v>
      </c>
      <c r="Q18" s="162"/>
      <c r="R18" s="163"/>
    </row>
    <row r="19" spans="1:18" ht="16.5" customHeight="1">
      <c r="A19" s="893"/>
      <c r="B19" s="959"/>
      <c r="C19" s="991"/>
      <c r="D19" s="991"/>
      <c r="E19" s="911"/>
      <c r="F19" s="963"/>
      <c r="G19" s="966"/>
      <c r="H19" s="1037"/>
      <c r="I19" s="356" t="s">
        <v>87</v>
      </c>
      <c r="J19" s="39">
        <v>9.6999999999999993</v>
      </c>
      <c r="K19" s="638">
        <v>6.3</v>
      </c>
      <c r="L19" s="620"/>
      <c r="M19" s="608"/>
      <c r="N19" s="652" t="s">
        <v>171</v>
      </c>
      <c r="O19" s="653"/>
      <c r="P19" s="654" t="s">
        <v>172</v>
      </c>
      <c r="Q19" s="655"/>
      <c r="R19" s="656"/>
    </row>
    <row r="20" spans="1:18" ht="29.25" customHeight="1">
      <c r="A20" s="893"/>
      <c r="B20" s="959"/>
      <c r="C20" s="991"/>
      <c r="D20" s="991"/>
      <c r="E20" s="911"/>
      <c r="F20" s="963"/>
      <c r="G20" s="966"/>
      <c r="H20" s="1037"/>
      <c r="I20" s="356"/>
      <c r="J20" s="39"/>
      <c r="K20" s="638"/>
      <c r="L20" s="642"/>
      <c r="M20" s="638"/>
      <c r="N20" s="717" t="s">
        <v>174</v>
      </c>
      <c r="O20" s="662"/>
      <c r="P20" s="659" t="s">
        <v>92</v>
      </c>
      <c r="Q20" s="653"/>
      <c r="R20" s="660"/>
    </row>
    <row r="21" spans="1:18" ht="14.25" customHeight="1">
      <c r="A21" s="893"/>
      <c r="B21" s="959"/>
      <c r="C21" s="991"/>
      <c r="D21" s="991"/>
      <c r="E21" s="911"/>
      <c r="F21" s="963"/>
      <c r="G21" s="966"/>
      <c r="H21" s="1037"/>
      <c r="I21" s="431"/>
      <c r="J21" s="40"/>
      <c r="K21" s="644"/>
      <c r="L21" s="44"/>
      <c r="M21" s="644"/>
      <c r="N21" s="661" t="s">
        <v>96</v>
      </c>
      <c r="O21" s="662" t="s">
        <v>172</v>
      </c>
      <c r="P21" s="659"/>
      <c r="Q21" s="653"/>
      <c r="R21" s="660"/>
    </row>
    <row r="22" spans="1:18" ht="15.75" customHeight="1" thickBot="1">
      <c r="A22" s="894"/>
      <c r="B22" s="960"/>
      <c r="C22" s="992"/>
      <c r="D22" s="992"/>
      <c r="E22" s="912"/>
      <c r="F22" s="964"/>
      <c r="G22" s="967"/>
      <c r="H22" s="1038"/>
      <c r="I22" s="12" t="s">
        <v>6</v>
      </c>
      <c r="J22" s="65">
        <f>SUM(J18:J20)</f>
        <v>11.5</v>
      </c>
      <c r="K22" s="65">
        <f t="shared" ref="K22:L22" si="2">SUM(K18:K20)</f>
        <v>7.4</v>
      </c>
      <c r="L22" s="99">
        <f t="shared" si="2"/>
        <v>0</v>
      </c>
      <c r="M22" s="65">
        <f t="shared" ref="M22" si="3">SUM(M18:M20)</f>
        <v>0</v>
      </c>
      <c r="N22" s="657"/>
      <c r="O22" s="658"/>
      <c r="P22" s="230"/>
      <c r="Q22" s="363"/>
      <c r="R22" s="382"/>
    </row>
    <row r="23" spans="1:18" ht="16.5" customHeight="1" thickBot="1">
      <c r="A23" s="16" t="s">
        <v>5</v>
      </c>
      <c r="B23" s="33" t="s">
        <v>5</v>
      </c>
      <c r="C23" s="882" t="s">
        <v>8</v>
      </c>
      <c r="D23" s="826"/>
      <c r="E23" s="826"/>
      <c r="F23" s="826"/>
      <c r="G23" s="826"/>
      <c r="H23" s="826"/>
      <c r="I23" s="936"/>
      <c r="J23" s="42">
        <f>J22+J17</f>
        <v>47</v>
      </c>
      <c r="K23" s="42">
        <f t="shared" ref="K23:L23" si="4">K22+K17</f>
        <v>42.9</v>
      </c>
      <c r="L23" s="106">
        <f t="shared" si="4"/>
        <v>35.5</v>
      </c>
      <c r="M23" s="42">
        <f t="shared" ref="M23" si="5">M22+M17</f>
        <v>35</v>
      </c>
      <c r="N23" s="520"/>
      <c r="O23" s="521"/>
      <c r="P23" s="521"/>
      <c r="Q23" s="521"/>
      <c r="R23" s="55"/>
    </row>
    <row r="24" spans="1:18" ht="14.25" customHeight="1" thickBot="1">
      <c r="A24" s="16" t="s">
        <v>5</v>
      </c>
      <c r="B24" s="33" t="s">
        <v>7</v>
      </c>
      <c r="C24" s="937" t="s">
        <v>30</v>
      </c>
      <c r="D24" s="938"/>
      <c r="E24" s="938"/>
      <c r="F24" s="938"/>
      <c r="G24" s="938"/>
      <c r="H24" s="938"/>
      <c r="I24" s="938"/>
      <c r="J24" s="938"/>
      <c r="K24" s="938"/>
      <c r="L24" s="938"/>
      <c r="M24" s="938"/>
      <c r="N24" s="938"/>
      <c r="O24" s="618"/>
      <c r="P24" s="618"/>
      <c r="Q24" s="618"/>
      <c r="R24" s="54"/>
    </row>
    <row r="25" spans="1:18" ht="13.5" customHeight="1">
      <c r="A25" s="598" t="s">
        <v>5</v>
      </c>
      <c r="B25" s="601" t="s">
        <v>7</v>
      </c>
      <c r="C25" s="184" t="s">
        <v>5</v>
      </c>
      <c r="D25" s="700"/>
      <c r="E25" s="997" t="s">
        <v>125</v>
      </c>
      <c r="F25" s="939" t="s">
        <v>40</v>
      </c>
      <c r="G25" s="941" t="s">
        <v>33</v>
      </c>
      <c r="H25" s="1061" t="s">
        <v>153</v>
      </c>
      <c r="I25" s="296"/>
      <c r="J25" s="298"/>
      <c r="K25" s="388"/>
      <c r="L25" s="298"/>
      <c r="M25" s="298"/>
      <c r="N25" s="299"/>
      <c r="O25" s="85"/>
      <c r="P25" s="85"/>
      <c r="Q25" s="709"/>
      <c r="R25" s="300"/>
    </row>
    <row r="26" spans="1:18" ht="16.5" customHeight="1">
      <c r="A26" s="699"/>
      <c r="B26" s="702"/>
      <c r="C26" s="708"/>
      <c r="D26" s="701"/>
      <c r="E26" s="840"/>
      <c r="F26" s="940"/>
      <c r="G26" s="942"/>
      <c r="H26" s="1042"/>
      <c r="I26" s="705"/>
      <c r="J26" s="524"/>
      <c r="K26" s="113"/>
      <c r="L26" s="524"/>
      <c r="M26" s="525"/>
      <c r="N26" s="164"/>
      <c r="O26" s="117"/>
      <c r="P26" s="117"/>
      <c r="Q26" s="538"/>
      <c r="R26" s="217"/>
    </row>
    <row r="27" spans="1:18" ht="28.5" customHeight="1">
      <c r="A27" s="599"/>
      <c r="B27" s="602"/>
      <c r="C27" s="624"/>
      <c r="D27" s="634" t="s">
        <v>5</v>
      </c>
      <c r="E27" s="831" t="s">
        <v>168</v>
      </c>
      <c r="F27" s="940"/>
      <c r="G27" s="942"/>
      <c r="H27" s="1042"/>
      <c r="I27" s="647" t="s">
        <v>22</v>
      </c>
      <c r="J27" s="643">
        <v>17.399999999999999</v>
      </c>
      <c r="K27" s="646">
        <v>17.399999999999999</v>
      </c>
      <c r="L27" s="626">
        <v>17.399999999999999</v>
      </c>
      <c r="M27" s="703">
        <v>17.399999999999999</v>
      </c>
      <c r="N27" s="149" t="s">
        <v>104</v>
      </c>
      <c r="O27" s="86">
        <v>10</v>
      </c>
      <c r="P27" s="86">
        <v>10</v>
      </c>
      <c r="Q27" s="531">
        <v>10</v>
      </c>
      <c r="R27" s="252">
        <v>10</v>
      </c>
    </row>
    <row r="28" spans="1:18" ht="30" customHeight="1">
      <c r="A28" s="599"/>
      <c r="B28" s="602"/>
      <c r="C28" s="624"/>
      <c r="D28" s="140"/>
      <c r="E28" s="998"/>
      <c r="F28" s="940"/>
      <c r="G28" s="942"/>
      <c r="H28" s="1042"/>
      <c r="I28" s="431" t="s">
        <v>84</v>
      </c>
      <c r="J28" s="644"/>
      <c r="K28" s="40">
        <v>0.8</v>
      </c>
      <c r="L28" s="627"/>
      <c r="M28" s="627"/>
      <c r="N28" s="141" t="s">
        <v>70</v>
      </c>
      <c r="O28" s="126">
        <v>10</v>
      </c>
      <c r="P28" s="126">
        <v>10</v>
      </c>
      <c r="Q28" s="532">
        <v>10</v>
      </c>
      <c r="R28" s="543">
        <v>10</v>
      </c>
    </row>
    <row r="29" spans="1:18" ht="26.25" customHeight="1">
      <c r="A29" s="599"/>
      <c r="B29" s="602"/>
      <c r="C29" s="624"/>
      <c r="D29" s="633" t="s">
        <v>7</v>
      </c>
      <c r="E29" s="831" t="s">
        <v>167</v>
      </c>
      <c r="F29" s="273"/>
      <c r="G29" s="637"/>
      <c r="H29" s="645"/>
      <c r="I29" s="647" t="s">
        <v>22</v>
      </c>
      <c r="J29" s="643">
        <v>20</v>
      </c>
      <c r="K29" s="646">
        <v>20</v>
      </c>
      <c r="L29" s="626" t="s">
        <v>93</v>
      </c>
      <c r="M29" s="626">
        <v>20</v>
      </c>
      <c r="N29" s="663" t="s">
        <v>169</v>
      </c>
      <c r="O29" s="73">
        <v>5</v>
      </c>
      <c r="P29" s="73">
        <v>5</v>
      </c>
      <c r="Q29" s="535">
        <v>5</v>
      </c>
      <c r="R29" s="252">
        <v>5</v>
      </c>
    </row>
    <row r="30" spans="1:18" ht="16.5" customHeight="1">
      <c r="A30" s="632"/>
      <c r="B30" s="635"/>
      <c r="C30" s="648"/>
      <c r="D30" s="633"/>
      <c r="E30" s="839"/>
      <c r="F30" s="273"/>
      <c r="G30" s="637"/>
      <c r="H30" s="649"/>
      <c r="I30" s="639"/>
      <c r="J30" s="638"/>
      <c r="K30" s="636"/>
      <c r="L30" s="638"/>
      <c r="M30" s="638"/>
      <c r="N30" s="668" t="s">
        <v>159</v>
      </c>
      <c r="O30" s="669"/>
      <c r="P30" s="669">
        <v>50</v>
      </c>
      <c r="Q30" s="670">
        <v>50</v>
      </c>
      <c r="R30" s="671">
        <v>50</v>
      </c>
    </row>
    <row r="31" spans="1:18" ht="27.75" customHeight="1">
      <c r="A31" s="632"/>
      <c r="B31" s="635"/>
      <c r="C31" s="648"/>
      <c r="D31" s="633"/>
      <c r="E31" s="840"/>
      <c r="F31" s="273"/>
      <c r="G31" s="637"/>
      <c r="H31" s="649"/>
      <c r="I31" s="431"/>
      <c r="J31" s="638"/>
      <c r="K31" s="636"/>
      <c r="L31" s="638"/>
      <c r="M31" s="638"/>
      <c r="N31" s="664" t="s">
        <v>160</v>
      </c>
      <c r="O31" s="665"/>
      <c r="P31" s="665">
        <v>1</v>
      </c>
      <c r="Q31" s="666">
        <v>1</v>
      </c>
      <c r="R31" s="667">
        <v>1</v>
      </c>
    </row>
    <row r="32" spans="1:18" ht="25.5" customHeight="1">
      <c r="A32" s="893"/>
      <c r="B32" s="896"/>
      <c r="C32" s="1062"/>
      <c r="D32" s="1063" t="s">
        <v>24</v>
      </c>
      <c r="E32" s="995" t="s">
        <v>36</v>
      </c>
      <c r="F32" s="927" t="s">
        <v>47</v>
      </c>
      <c r="G32" s="929"/>
      <c r="H32" s="1064"/>
      <c r="I32" s="846" t="s">
        <v>22</v>
      </c>
      <c r="J32" s="1035">
        <v>97.8</v>
      </c>
      <c r="K32" s="1059">
        <v>100.2</v>
      </c>
      <c r="L32" s="1035">
        <v>100</v>
      </c>
      <c r="M32" s="1035">
        <v>100</v>
      </c>
      <c r="N32" s="209" t="s">
        <v>52</v>
      </c>
      <c r="O32" s="122">
        <v>140</v>
      </c>
      <c r="P32" s="122">
        <v>140</v>
      </c>
      <c r="Q32" s="533">
        <v>150</v>
      </c>
      <c r="R32" s="544">
        <v>150</v>
      </c>
    </row>
    <row r="33" spans="1:21" ht="27.75" customHeight="1">
      <c r="A33" s="893"/>
      <c r="B33" s="896"/>
      <c r="C33" s="1062"/>
      <c r="D33" s="899"/>
      <c r="E33" s="996"/>
      <c r="F33" s="928"/>
      <c r="G33" s="929"/>
      <c r="H33" s="1064"/>
      <c r="I33" s="846"/>
      <c r="J33" s="1011"/>
      <c r="K33" s="1060"/>
      <c r="L33" s="1011"/>
      <c r="M33" s="1011"/>
      <c r="N33" s="210" t="s">
        <v>42</v>
      </c>
      <c r="O33" s="74">
        <v>30</v>
      </c>
      <c r="P33" s="74">
        <v>30</v>
      </c>
      <c r="Q33" s="534">
        <v>30</v>
      </c>
      <c r="R33" s="545">
        <v>30</v>
      </c>
    </row>
    <row r="34" spans="1:21" ht="27.75" customHeight="1">
      <c r="A34" s="893"/>
      <c r="B34" s="896"/>
      <c r="C34" s="1062"/>
      <c r="D34" s="899"/>
      <c r="E34" s="996"/>
      <c r="F34" s="928"/>
      <c r="G34" s="929"/>
      <c r="H34" s="1064"/>
      <c r="I34" s="846"/>
      <c r="J34" s="1011"/>
      <c r="K34" s="1060"/>
      <c r="L34" s="1011"/>
      <c r="M34" s="1011"/>
      <c r="N34" s="210" t="s">
        <v>107</v>
      </c>
      <c r="O34" s="74">
        <v>40</v>
      </c>
      <c r="P34" s="74">
        <v>40</v>
      </c>
      <c r="Q34" s="534">
        <v>40</v>
      </c>
      <c r="R34" s="545">
        <v>40</v>
      </c>
    </row>
    <row r="35" spans="1:21" ht="28.5" customHeight="1">
      <c r="A35" s="893"/>
      <c r="B35" s="896"/>
      <c r="C35" s="1062"/>
      <c r="D35" s="899"/>
      <c r="E35" s="996"/>
      <c r="F35" s="928"/>
      <c r="G35" s="929"/>
      <c r="H35" s="1064"/>
      <c r="I35" s="846"/>
      <c r="J35" s="1011"/>
      <c r="K35" s="1060"/>
      <c r="L35" s="1011"/>
      <c r="M35" s="1011"/>
      <c r="N35" s="211" t="s">
        <v>69</v>
      </c>
      <c r="O35" s="74">
        <v>3</v>
      </c>
      <c r="P35" s="74">
        <v>3</v>
      </c>
      <c r="Q35" s="534">
        <v>3</v>
      </c>
      <c r="R35" s="545">
        <v>3</v>
      </c>
    </row>
    <row r="36" spans="1:21" ht="38.25" customHeight="1">
      <c r="A36" s="893"/>
      <c r="B36" s="896"/>
      <c r="C36" s="1062"/>
      <c r="D36" s="899"/>
      <c r="E36" s="996"/>
      <c r="F36" s="928"/>
      <c r="G36" s="929"/>
      <c r="H36" s="1064"/>
      <c r="I36" s="846"/>
      <c r="J36" s="1011"/>
      <c r="K36" s="1060"/>
      <c r="L36" s="1011"/>
      <c r="M36" s="1011"/>
      <c r="N36" s="209" t="s">
        <v>170</v>
      </c>
      <c r="O36" s="710">
        <v>12</v>
      </c>
      <c r="P36" s="710">
        <v>12</v>
      </c>
      <c r="Q36" s="711">
        <v>12</v>
      </c>
      <c r="R36" s="712">
        <v>12</v>
      </c>
    </row>
    <row r="37" spans="1:21" ht="30" customHeight="1">
      <c r="A37" s="599"/>
      <c r="B37" s="602"/>
      <c r="C37" s="624"/>
      <c r="D37" s="1041" t="s">
        <v>25</v>
      </c>
      <c r="E37" s="845" t="s">
        <v>110</v>
      </c>
      <c r="F37" s="613"/>
      <c r="G37" s="614"/>
      <c r="H37" s="1042"/>
      <c r="I37" s="724" t="s">
        <v>22</v>
      </c>
      <c r="J37" s="721">
        <v>70</v>
      </c>
      <c r="K37" s="779">
        <f>23.6-18.9</f>
        <v>4.7</v>
      </c>
      <c r="L37" s="721">
        <v>20.3</v>
      </c>
      <c r="M37" s="721">
        <v>20</v>
      </c>
      <c r="N37" s="672" t="s">
        <v>109</v>
      </c>
      <c r="O37" s="673">
        <v>15</v>
      </c>
      <c r="P37" s="673">
        <v>1</v>
      </c>
      <c r="Q37" s="673">
        <v>5</v>
      </c>
      <c r="R37" s="713">
        <v>5</v>
      </c>
    </row>
    <row r="38" spans="1:21" ht="27.75" customHeight="1">
      <c r="A38" s="599"/>
      <c r="B38" s="602"/>
      <c r="C38" s="624"/>
      <c r="D38" s="991"/>
      <c r="E38" s="845"/>
      <c r="F38" s="613"/>
      <c r="G38" s="614"/>
      <c r="H38" s="1042"/>
      <c r="I38" s="719" t="s">
        <v>84</v>
      </c>
      <c r="J38" s="718"/>
      <c r="K38" s="720">
        <v>25.6</v>
      </c>
      <c r="L38" s="718"/>
      <c r="M38" s="718"/>
      <c r="N38" s="206" t="s">
        <v>161</v>
      </c>
      <c r="O38" s="207">
        <v>2</v>
      </c>
      <c r="P38" s="207">
        <v>0</v>
      </c>
      <c r="Q38" s="207">
        <v>1</v>
      </c>
      <c r="R38" s="253">
        <v>1</v>
      </c>
    </row>
    <row r="39" spans="1:21" ht="27.75" customHeight="1">
      <c r="A39" s="599"/>
      <c r="B39" s="602"/>
      <c r="C39" s="624"/>
      <c r="D39" s="991"/>
      <c r="E39" s="845"/>
      <c r="F39" s="613"/>
      <c r="G39" s="614"/>
      <c r="H39" s="1042"/>
      <c r="I39" s="719"/>
      <c r="J39" s="718"/>
      <c r="K39" s="720"/>
      <c r="L39" s="718"/>
      <c r="M39" s="718"/>
      <c r="N39" s="715" t="s">
        <v>162</v>
      </c>
      <c r="O39" s="86">
        <v>10</v>
      </c>
      <c r="P39" s="86">
        <v>12</v>
      </c>
      <c r="Q39" s="86">
        <v>1</v>
      </c>
      <c r="R39" s="217"/>
    </row>
    <row r="40" spans="1:21" ht="18" customHeight="1">
      <c r="A40" s="599"/>
      <c r="B40" s="602"/>
      <c r="C40" s="624"/>
      <c r="D40" s="991"/>
      <c r="E40" s="831"/>
      <c r="F40" s="613"/>
      <c r="G40" s="614"/>
      <c r="H40" s="1042"/>
      <c r="I40" s="725"/>
      <c r="J40" s="722"/>
      <c r="K40" s="723"/>
      <c r="L40" s="722"/>
      <c r="M40" s="722"/>
      <c r="N40" s="716" t="s">
        <v>102</v>
      </c>
      <c r="O40" s="714">
        <v>1</v>
      </c>
      <c r="P40" s="117"/>
      <c r="Q40" s="117"/>
      <c r="R40" s="250"/>
    </row>
    <row r="41" spans="1:21" ht="15" customHeight="1">
      <c r="A41" s="20"/>
      <c r="B41" s="602"/>
      <c r="C41" s="185"/>
      <c r="D41" s="175" t="s">
        <v>60</v>
      </c>
      <c r="E41" s="831" t="s">
        <v>76</v>
      </c>
      <c r="F41" s="1012" t="s">
        <v>47</v>
      </c>
      <c r="G41" s="612"/>
      <c r="H41" s="629"/>
      <c r="I41" s="92" t="s">
        <v>22</v>
      </c>
      <c r="J41" s="638">
        <v>3</v>
      </c>
      <c r="K41" s="39">
        <v>3</v>
      </c>
      <c r="L41" s="608"/>
      <c r="M41" s="608"/>
      <c r="N41" s="573" t="s">
        <v>183</v>
      </c>
      <c r="O41" s="118"/>
      <c r="P41" s="118">
        <v>11</v>
      </c>
      <c r="Q41" s="570"/>
      <c r="R41" s="285"/>
    </row>
    <row r="42" spans="1:21" ht="37.5" customHeight="1">
      <c r="A42" s="20"/>
      <c r="B42" s="796"/>
      <c r="C42" s="185"/>
      <c r="D42" s="797"/>
      <c r="E42" s="911"/>
      <c r="F42" s="833"/>
      <c r="G42" s="798"/>
      <c r="H42" s="800"/>
      <c r="I42" s="805" t="s">
        <v>84</v>
      </c>
      <c r="J42" s="806"/>
      <c r="K42" s="807">
        <v>3</v>
      </c>
      <c r="L42" s="799"/>
      <c r="M42" s="799"/>
      <c r="N42" s="792" t="s">
        <v>185</v>
      </c>
      <c r="O42" s="802"/>
      <c r="P42" s="802">
        <v>10</v>
      </c>
      <c r="Q42" s="803"/>
      <c r="R42" s="804"/>
    </row>
    <row r="43" spans="1:21" ht="27" customHeight="1">
      <c r="A43" s="20"/>
      <c r="B43" s="796"/>
      <c r="C43" s="185"/>
      <c r="D43" s="27"/>
      <c r="E43" s="1014"/>
      <c r="F43" s="1058"/>
      <c r="G43" s="798"/>
      <c r="H43" s="800"/>
      <c r="I43" s="92" t="s">
        <v>22</v>
      </c>
      <c r="J43" s="799"/>
      <c r="K43" s="39"/>
      <c r="L43" s="799">
        <v>3</v>
      </c>
      <c r="M43" s="799">
        <v>3</v>
      </c>
      <c r="N43" s="167" t="s">
        <v>184</v>
      </c>
      <c r="O43" s="284"/>
      <c r="P43" s="284"/>
      <c r="Q43" s="570">
        <v>1</v>
      </c>
      <c r="R43" s="285">
        <v>1</v>
      </c>
    </row>
    <row r="44" spans="1:21" ht="25.5" customHeight="1">
      <c r="A44" s="20"/>
      <c r="B44" s="602"/>
      <c r="C44" s="185"/>
      <c r="D44" s="604" t="s">
        <v>95</v>
      </c>
      <c r="E44" s="911" t="s">
        <v>77</v>
      </c>
      <c r="F44" s="833" t="s">
        <v>47</v>
      </c>
      <c r="G44" s="612"/>
      <c r="H44" s="629"/>
      <c r="I44" s="201" t="s">
        <v>22</v>
      </c>
      <c r="J44" s="626">
        <v>12.4</v>
      </c>
      <c r="K44" s="68">
        <v>12</v>
      </c>
      <c r="L44" s="626">
        <v>12</v>
      </c>
      <c r="M44" s="626">
        <v>12</v>
      </c>
      <c r="N44" s="676" t="s">
        <v>163</v>
      </c>
      <c r="O44" s="154">
        <v>4</v>
      </c>
      <c r="P44" s="154">
        <v>4</v>
      </c>
      <c r="Q44" s="536">
        <v>4</v>
      </c>
      <c r="R44" s="289">
        <v>4</v>
      </c>
    </row>
    <row r="45" spans="1:21" ht="25.5" customHeight="1">
      <c r="A45" s="20"/>
      <c r="B45" s="635"/>
      <c r="C45" s="185"/>
      <c r="D45" s="641"/>
      <c r="E45" s="911"/>
      <c r="F45" s="833"/>
      <c r="G45" s="640"/>
      <c r="H45" s="645"/>
      <c r="I45" s="274"/>
      <c r="J45" s="638"/>
      <c r="K45" s="39"/>
      <c r="L45" s="638"/>
      <c r="M45" s="638"/>
      <c r="N45" s="674" t="s">
        <v>165</v>
      </c>
      <c r="O45" s="112"/>
      <c r="P45" s="675">
        <v>1</v>
      </c>
      <c r="Q45" s="1">
        <v>1</v>
      </c>
      <c r="R45" s="222">
        <v>1</v>
      </c>
    </row>
    <row r="46" spans="1:21" ht="36.75" customHeight="1">
      <c r="A46" s="20"/>
      <c r="B46" s="602"/>
      <c r="C46" s="185"/>
      <c r="D46" s="27"/>
      <c r="E46" s="832"/>
      <c r="F46" s="1047"/>
      <c r="G46" s="151"/>
      <c r="H46" s="194"/>
      <c r="I46" s="526"/>
      <c r="J46" s="627"/>
      <c r="K46" s="40"/>
      <c r="L46" s="627"/>
      <c r="M46" s="627"/>
      <c r="N46" s="650" t="s">
        <v>164</v>
      </c>
      <c r="O46" s="110"/>
      <c r="P46" s="110">
        <v>12</v>
      </c>
      <c r="Q46" s="537">
        <v>12</v>
      </c>
      <c r="R46" s="139">
        <v>12</v>
      </c>
      <c r="U46" s="795"/>
    </row>
    <row r="47" spans="1:21" ht="16.5" customHeight="1" thickBot="1">
      <c r="A47" s="19"/>
      <c r="B47" s="603"/>
      <c r="C47" s="186"/>
      <c r="D47" s="188"/>
      <c r="E47" s="189"/>
      <c r="F47" s="190"/>
      <c r="G47" s="191"/>
      <c r="H47" s="192"/>
      <c r="I47" s="76" t="s">
        <v>6</v>
      </c>
      <c r="J47" s="65">
        <f>SUM(J25:J46)</f>
        <v>220.6</v>
      </c>
      <c r="K47" s="129">
        <f>SUM(K25:K46)</f>
        <v>186.7</v>
      </c>
      <c r="L47" s="65">
        <f>SUM(L25:L46)</f>
        <v>152.69999999999999</v>
      </c>
      <c r="M47" s="65">
        <f>SUM(M25:M46)</f>
        <v>172.4</v>
      </c>
      <c r="N47" s="195"/>
      <c r="O47" s="196"/>
      <c r="P47" s="196"/>
      <c r="Q47" s="196"/>
      <c r="R47" s="549"/>
    </row>
    <row r="48" spans="1:21" ht="44.25" customHeight="1">
      <c r="A48" s="20" t="s">
        <v>5</v>
      </c>
      <c r="B48" s="602" t="s">
        <v>7</v>
      </c>
      <c r="C48" s="197" t="s">
        <v>7</v>
      </c>
      <c r="D48" s="628"/>
      <c r="E48" s="193" t="s">
        <v>124</v>
      </c>
      <c r="F48" s="609"/>
      <c r="G48" s="287" t="s">
        <v>33</v>
      </c>
      <c r="H48" s="194"/>
      <c r="I48" s="169"/>
      <c r="J48" s="198"/>
      <c r="K48" s="199">
        <f>K55+K59</f>
        <v>128.19999999999999</v>
      </c>
      <c r="L48" s="198"/>
      <c r="M48" s="198"/>
      <c r="N48" s="115"/>
      <c r="O48" s="72"/>
      <c r="P48" s="72"/>
      <c r="Q48" s="530"/>
      <c r="R48" s="542"/>
    </row>
    <row r="49" spans="1:20" ht="15" customHeight="1">
      <c r="A49" s="20"/>
      <c r="B49" s="602"/>
      <c r="C49" s="187"/>
      <c r="D49" s="604" t="s">
        <v>5</v>
      </c>
      <c r="E49" s="911" t="s">
        <v>66</v>
      </c>
      <c r="F49" s="609"/>
      <c r="G49" s="349"/>
      <c r="H49" s="1055" t="s">
        <v>153</v>
      </c>
      <c r="I49" s="92" t="s">
        <v>22</v>
      </c>
      <c r="J49" s="608">
        <v>3.4</v>
      </c>
      <c r="K49" s="39">
        <v>3.4</v>
      </c>
      <c r="L49" s="608"/>
      <c r="M49" s="608"/>
      <c r="N49" s="706" t="s">
        <v>120</v>
      </c>
      <c r="O49" s="579">
        <v>4</v>
      </c>
      <c r="P49" s="176">
        <v>4</v>
      </c>
      <c r="Q49" s="176"/>
      <c r="R49" s="125"/>
    </row>
    <row r="50" spans="1:20" ht="17.25" customHeight="1">
      <c r="A50" s="20"/>
      <c r="B50" s="602"/>
      <c r="C50" s="187"/>
      <c r="D50" s="27"/>
      <c r="E50" s="848"/>
      <c r="F50" s="609"/>
      <c r="G50" s="349"/>
      <c r="H50" s="1056"/>
      <c r="I50" s="100"/>
      <c r="J50" s="525"/>
      <c r="K50" s="109"/>
      <c r="L50" s="525"/>
      <c r="M50" s="525"/>
      <c r="N50" s="223" t="s">
        <v>116</v>
      </c>
      <c r="O50" s="572">
        <v>10</v>
      </c>
      <c r="P50" s="124">
        <v>10</v>
      </c>
      <c r="Q50" s="124"/>
      <c r="R50" s="285"/>
    </row>
    <row r="51" spans="1:20" ht="16.5" customHeight="1">
      <c r="A51" s="20"/>
      <c r="B51" s="602"/>
      <c r="C51" s="187"/>
      <c r="D51" s="175" t="s">
        <v>7</v>
      </c>
      <c r="E51" s="831" t="s">
        <v>65</v>
      </c>
      <c r="F51" s="609"/>
      <c r="G51" s="349"/>
      <c r="H51" s="1056"/>
      <c r="I51" s="26" t="s">
        <v>22</v>
      </c>
      <c r="J51" s="626">
        <v>1.8</v>
      </c>
      <c r="K51" s="697">
        <v>1.6</v>
      </c>
      <c r="L51" s="626"/>
      <c r="M51" s="626"/>
      <c r="N51" s="835" t="s">
        <v>118</v>
      </c>
      <c r="O51" s="118"/>
      <c r="P51" s="118">
        <v>1</v>
      </c>
      <c r="Q51" s="176"/>
      <c r="R51" s="125"/>
    </row>
    <row r="52" spans="1:20" ht="15.75" customHeight="1">
      <c r="A52" s="20"/>
      <c r="B52" s="693"/>
      <c r="C52" s="187"/>
      <c r="D52" s="694"/>
      <c r="E52" s="839"/>
      <c r="F52" s="696"/>
      <c r="G52" s="349"/>
      <c r="H52" s="1056"/>
      <c r="I52" s="92"/>
      <c r="J52" s="695"/>
      <c r="K52" s="396"/>
      <c r="L52" s="695"/>
      <c r="M52" s="695"/>
      <c r="N52" s="1043"/>
      <c r="O52" s="284"/>
      <c r="P52" s="284"/>
      <c r="Q52" s="124"/>
      <c r="R52" s="285"/>
    </row>
    <row r="53" spans="1:20" ht="16.5" customHeight="1">
      <c r="A53" s="20"/>
      <c r="B53" s="602"/>
      <c r="C53" s="187"/>
      <c r="D53" s="604"/>
      <c r="E53" s="605"/>
      <c r="F53" s="35"/>
      <c r="G53" s="349"/>
      <c r="H53" s="1057"/>
      <c r="I53" s="92" t="s">
        <v>87</v>
      </c>
      <c r="J53" s="608">
        <v>9.6999999999999993</v>
      </c>
      <c r="K53" s="611">
        <v>9</v>
      </c>
      <c r="L53" s="608"/>
      <c r="M53" s="608"/>
      <c r="N53" s="1009"/>
      <c r="O53" s="224"/>
      <c r="P53" s="119"/>
      <c r="Q53" s="302"/>
      <c r="R53" s="120"/>
    </row>
    <row r="54" spans="1:20" ht="17.25" customHeight="1">
      <c r="A54" s="20"/>
      <c r="B54" s="602"/>
      <c r="C54" s="187"/>
      <c r="D54" s="175" t="s">
        <v>24</v>
      </c>
      <c r="E54" s="849" t="s">
        <v>154</v>
      </c>
      <c r="F54" s="698" t="s">
        <v>34</v>
      </c>
      <c r="G54" s="349"/>
      <c r="H54" s="1044" t="s">
        <v>78</v>
      </c>
      <c r="I54" s="26" t="s">
        <v>22</v>
      </c>
      <c r="J54" s="567">
        <v>6.6</v>
      </c>
      <c r="K54" s="177">
        <v>6.4</v>
      </c>
      <c r="L54" s="523">
        <v>12.2</v>
      </c>
      <c r="M54" s="523"/>
      <c r="N54" s="178" t="s">
        <v>61</v>
      </c>
      <c r="O54" s="571">
        <v>1</v>
      </c>
      <c r="P54" s="180">
        <v>1</v>
      </c>
      <c r="Q54" s="179"/>
      <c r="R54" s="225"/>
    </row>
    <row r="55" spans="1:20" ht="17.25" customHeight="1">
      <c r="A55" s="20"/>
      <c r="B55" s="602"/>
      <c r="C55" s="187"/>
      <c r="D55" s="604"/>
      <c r="E55" s="1005"/>
      <c r="F55" s="704"/>
      <c r="G55" s="349"/>
      <c r="H55" s="1045"/>
      <c r="I55" s="92" t="s">
        <v>79</v>
      </c>
      <c r="J55" s="569">
        <v>36.6</v>
      </c>
      <c r="K55" s="113">
        <v>69.2</v>
      </c>
      <c r="L55" s="524">
        <v>69.2</v>
      </c>
      <c r="M55" s="524"/>
      <c r="N55" s="1010" t="s">
        <v>75</v>
      </c>
      <c r="O55" s="572">
        <v>50</v>
      </c>
      <c r="P55" s="284">
        <v>80</v>
      </c>
      <c r="Q55" s="570">
        <v>100</v>
      </c>
      <c r="R55" s="285"/>
    </row>
    <row r="56" spans="1:20" ht="34.5" customHeight="1">
      <c r="A56" s="20"/>
      <c r="B56" s="602"/>
      <c r="C56" s="187"/>
      <c r="D56" s="27"/>
      <c r="E56" s="944"/>
      <c r="F56" s="35"/>
      <c r="G56" s="349"/>
      <c r="H56" s="1046"/>
      <c r="I56" s="100" t="s">
        <v>84</v>
      </c>
      <c r="J56" s="568"/>
      <c r="K56" s="109">
        <v>5.9</v>
      </c>
      <c r="L56" s="525"/>
      <c r="M56" s="525"/>
      <c r="N56" s="1009"/>
      <c r="O56" s="183"/>
      <c r="P56" s="183"/>
      <c r="Q56" s="360"/>
      <c r="R56" s="546"/>
      <c r="T56" s="795"/>
    </row>
    <row r="57" spans="1:20" ht="18.75" customHeight="1">
      <c r="A57" s="20"/>
      <c r="B57" s="602"/>
      <c r="C57" s="187"/>
      <c r="D57" s="175" t="s">
        <v>25</v>
      </c>
      <c r="E57" s="849" t="s">
        <v>86</v>
      </c>
      <c r="F57" s="490" t="s">
        <v>34</v>
      </c>
      <c r="G57" s="349"/>
      <c r="H57" s="1044" t="s">
        <v>78</v>
      </c>
      <c r="I57" s="92" t="s">
        <v>22</v>
      </c>
      <c r="J57" s="524">
        <v>5.3</v>
      </c>
      <c r="K57" s="113">
        <v>5.0999999999999996</v>
      </c>
      <c r="L57" s="524"/>
      <c r="M57" s="524"/>
      <c r="N57" s="573" t="s">
        <v>61</v>
      </c>
      <c r="O57" s="579">
        <v>1</v>
      </c>
      <c r="P57" s="118">
        <v>1</v>
      </c>
      <c r="Q57" s="574"/>
      <c r="R57" s="575"/>
    </row>
    <row r="58" spans="1:20" ht="18.75" customHeight="1">
      <c r="A58" s="20"/>
      <c r="B58" s="602"/>
      <c r="C58" s="187"/>
      <c r="D58" s="707"/>
      <c r="E58" s="1005"/>
      <c r="F58" s="704"/>
      <c r="G58" s="349"/>
      <c r="H58" s="1045"/>
      <c r="I58" s="92" t="s">
        <v>84</v>
      </c>
      <c r="J58" s="524"/>
      <c r="K58" s="113">
        <v>5.3</v>
      </c>
      <c r="L58" s="524"/>
      <c r="M58" s="524"/>
      <c r="N58" s="1007" t="s">
        <v>121</v>
      </c>
      <c r="O58" s="255"/>
      <c r="P58" s="255">
        <v>100</v>
      </c>
      <c r="Q58" s="576"/>
      <c r="R58" s="577"/>
    </row>
    <row r="59" spans="1:20" ht="25.5" customHeight="1">
      <c r="A59" s="20"/>
      <c r="B59" s="602"/>
      <c r="C59" s="187"/>
      <c r="D59" s="27"/>
      <c r="E59" s="944"/>
      <c r="F59" s="35"/>
      <c r="G59" s="170"/>
      <c r="H59" s="1046"/>
      <c r="I59" s="100" t="s">
        <v>79</v>
      </c>
      <c r="J59" s="525"/>
      <c r="K59" s="109">
        <f>29.5+29.5</f>
        <v>59</v>
      </c>
      <c r="L59" s="525"/>
      <c r="M59" s="525"/>
      <c r="N59" s="1048"/>
      <c r="O59" s="119"/>
      <c r="P59" s="119"/>
      <c r="Q59" s="578"/>
      <c r="R59" s="120"/>
    </row>
    <row r="60" spans="1:20" ht="30.75" customHeight="1">
      <c r="A60" s="20"/>
      <c r="B60" s="635"/>
      <c r="C60" s="187"/>
      <c r="D60" s="175"/>
      <c r="E60" s="1049" t="s">
        <v>67</v>
      </c>
      <c r="F60" s="684"/>
      <c r="G60" s="685"/>
      <c r="H60" s="1051" t="s">
        <v>153</v>
      </c>
      <c r="I60" s="679" t="s">
        <v>22</v>
      </c>
      <c r="J60" s="680">
        <v>4.3</v>
      </c>
      <c r="K60" s="681"/>
      <c r="L60" s="680"/>
      <c r="M60" s="680"/>
      <c r="N60" s="1053" t="s">
        <v>117</v>
      </c>
      <c r="O60" s="579">
        <v>5</v>
      </c>
      <c r="P60" s="682"/>
      <c r="Q60" s="176"/>
      <c r="R60" s="125"/>
    </row>
    <row r="61" spans="1:20" ht="39" customHeight="1">
      <c r="A61" s="20"/>
      <c r="B61" s="635"/>
      <c r="C61" s="187"/>
      <c r="D61" s="641"/>
      <c r="E61" s="1050"/>
      <c r="F61" s="686"/>
      <c r="G61" s="687"/>
      <c r="H61" s="1052"/>
      <c r="I61" s="688"/>
      <c r="J61" s="689"/>
      <c r="K61" s="690"/>
      <c r="L61" s="689"/>
      <c r="M61" s="689"/>
      <c r="N61" s="1054"/>
      <c r="O61" s="691"/>
      <c r="P61" s="692"/>
      <c r="Q61" s="302"/>
      <c r="R61" s="120"/>
    </row>
    <row r="62" spans="1:20" ht="16.5" customHeight="1" thickBot="1">
      <c r="A62" s="20"/>
      <c r="B62" s="602"/>
      <c r="C62" s="186"/>
      <c r="D62" s="188"/>
      <c r="E62" s="189"/>
      <c r="F62" s="190"/>
      <c r="G62" s="191"/>
      <c r="H62" s="192"/>
      <c r="I62" s="527" t="s">
        <v>6</v>
      </c>
      <c r="J62" s="528">
        <f>SUM(J49:J61)</f>
        <v>67.7</v>
      </c>
      <c r="K62" s="528">
        <f t="shared" ref="K62:M62" si="6">SUM(K49:K61)</f>
        <v>164.9</v>
      </c>
      <c r="L62" s="528">
        <f t="shared" si="6"/>
        <v>81.400000000000006</v>
      </c>
      <c r="M62" s="528">
        <f t="shared" si="6"/>
        <v>0</v>
      </c>
      <c r="N62" s="195"/>
      <c r="O62" s="196"/>
      <c r="P62" s="196"/>
      <c r="Q62" s="196"/>
      <c r="R62" s="683"/>
    </row>
    <row r="63" spans="1:20" ht="15" customHeight="1" thickBot="1">
      <c r="A63" s="17" t="s">
        <v>5</v>
      </c>
      <c r="B63" s="5" t="s">
        <v>7</v>
      </c>
      <c r="C63" s="826" t="s">
        <v>8</v>
      </c>
      <c r="D63" s="826"/>
      <c r="E63" s="826"/>
      <c r="F63" s="826"/>
      <c r="G63" s="826"/>
      <c r="H63" s="826"/>
      <c r="I63" s="826"/>
      <c r="J63" s="42">
        <f>J62+J47</f>
        <v>288.3</v>
      </c>
      <c r="K63" s="369">
        <f>K62+K47</f>
        <v>351.6</v>
      </c>
      <c r="L63" s="42">
        <f>L62+L47</f>
        <v>234.1</v>
      </c>
      <c r="M63" s="42">
        <f>M62+M47</f>
        <v>172.4</v>
      </c>
      <c r="N63" s="520"/>
      <c r="O63" s="521"/>
      <c r="P63" s="521"/>
      <c r="Q63" s="521"/>
      <c r="R63" s="55"/>
    </row>
    <row r="64" spans="1:20" ht="14.25" customHeight="1" thickBot="1">
      <c r="A64" s="17" t="s">
        <v>5</v>
      </c>
      <c r="B64" s="827" t="s">
        <v>9</v>
      </c>
      <c r="C64" s="828"/>
      <c r="D64" s="828"/>
      <c r="E64" s="828"/>
      <c r="F64" s="828"/>
      <c r="G64" s="828"/>
      <c r="H64" s="828"/>
      <c r="I64" s="828"/>
      <c r="J64" s="43">
        <f>SUM(J23,J63)</f>
        <v>335.3</v>
      </c>
      <c r="K64" s="114">
        <f>SUM(K23,K63)</f>
        <v>394.5</v>
      </c>
      <c r="L64" s="43">
        <f>SUM(L23,L63)</f>
        <v>269.60000000000002</v>
      </c>
      <c r="M64" s="43">
        <f>SUM(M23,M63)</f>
        <v>207.4</v>
      </c>
      <c r="N64" s="517"/>
      <c r="O64" s="517"/>
      <c r="P64" s="517"/>
      <c r="Q64" s="517"/>
      <c r="R64" s="52"/>
    </row>
    <row r="65" spans="1:18" ht="14.25" customHeight="1" thickBot="1">
      <c r="A65" s="18" t="s">
        <v>7</v>
      </c>
      <c r="B65" s="829" t="s">
        <v>31</v>
      </c>
      <c r="C65" s="830"/>
      <c r="D65" s="830"/>
      <c r="E65" s="830"/>
      <c r="F65" s="830"/>
      <c r="G65" s="830"/>
      <c r="H65" s="830"/>
      <c r="I65" s="830"/>
      <c r="J65" s="830"/>
      <c r="K65" s="830"/>
      <c r="L65" s="830"/>
      <c r="M65" s="830"/>
      <c r="N65" s="830"/>
      <c r="O65" s="606"/>
      <c r="P65" s="606"/>
      <c r="Q65" s="606"/>
      <c r="R65" s="56"/>
    </row>
    <row r="66" spans="1:18" ht="14.25" customHeight="1" thickBot="1">
      <c r="A66" s="16" t="s">
        <v>7</v>
      </c>
      <c r="B66" s="5" t="s">
        <v>5</v>
      </c>
      <c r="C66" s="918" t="s">
        <v>32</v>
      </c>
      <c r="D66" s="919"/>
      <c r="E66" s="919"/>
      <c r="F66" s="919"/>
      <c r="G66" s="919"/>
      <c r="H66" s="919"/>
      <c r="I66" s="919"/>
      <c r="J66" s="919"/>
      <c r="K66" s="919"/>
      <c r="L66" s="919"/>
      <c r="M66" s="919"/>
      <c r="N66" s="919"/>
      <c r="O66" s="607"/>
      <c r="P66" s="607"/>
      <c r="Q66" s="607"/>
      <c r="R66" s="50"/>
    </row>
    <row r="67" spans="1:18" ht="28.5" customHeight="1">
      <c r="A67" s="892" t="s">
        <v>7</v>
      </c>
      <c r="B67" s="895" t="s">
        <v>5</v>
      </c>
      <c r="C67" s="999" t="s">
        <v>5</v>
      </c>
      <c r="D67" s="999"/>
      <c r="E67" s="901" t="s">
        <v>186</v>
      </c>
      <c r="F67" s="726" t="s">
        <v>176</v>
      </c>
      <c r="G67" s="903" t="s">
        <v>33</v>
      </c>
      <c r="H67" s="1036" t="s">
        <v>43</v>
      </c>
      <c r="I67" s="296" t="s">
        <v>22</v>
      </c>
      <c r="J67" s="64"/>
      <c r="K67" s="64">
        <v>20</v>
      </c>
      <c r="L67" s="64">
        <v>83</v>
      </c>
      <c r="M67" s="64">
        <v>100</v>
      </c>
      <c r="N67" s="433" t="s">
        <v>145</v>
      </c>
      <c r="O67" s="434"/>
      <c r="P67" s="434"/>
      <c r="Q67" s="557">
        <v>1</v>
      </c>
      <c r="R67" s="508"/>
    </row>
    <row r="68" spans="1:18" ht="26.25" customHeight="1">
      <c r="A68" s="893"/>
      <c r="B68" s="896"/>
      <c r="C68" s="991"/>
      <c r="D68" s="991"/>
      <c r="E68" s="925"/>
      <c r="F68" s="1022" t="s">
        <v>38</v>
      </c>
      <c r="G68" s="904"/>
      <c r="H68" s="1037"/>
      <c r="I68" s="610"/>
      <c r="J68" s="608"/>
      <c r="K68" s="608"/>
      <c r="L68" s="608"/>
      <c r="M68" s="608"/>
      <c r="N68" s="433" t="s">
        <v>143</v>
      </c>
      <c r="O68" s="434"/>
      <c r="P68" s="434"/>
      <c r="Q68" s="557"/>
      <c r="R68" s="508">
        <v>25</v>
      </c>
    </row>
    <row r="69" spans="1:18" ht="15" customHeight="1">
      <c r="A69" s="893"/>
      <c r="B69" s="896"/>
      <c r="C69" s="991"/>
      <c r="D69" s="991"/>
      <c r="E69" s="1065"/>
      <c r="F69" s="1023"/>
      <c r="G69" s="904"/>
      <c r="H69" s="1037"/>
      <c r="I69" s="625"/>
      <c r="J69" s="627"/>
      <c r="K69" s="627"/>
      <c r="L69" s="627"/>
      <c r="M69" s="627"/>
      <c r="N69" s="583"/>
      <c r="O69" s="584"/>
      <c r="P69" s="584"/>
      <c r="Q69" s="585"/>
      <c r="R69" s="586"/>
    </row>
    <row r="70" spans="1:18" ht="39.75" customHeight="1">
      <c r="A70" s="893"/>
      <c r="B70" s="896"/>
      <c r="C70" s="991"/>
      <c r="D70" s="991"/>
      <c r="E70" s="1039" t="s">
        <v>141</v>
      </c>
      <c r="F70" s="1023"/>
      <c r="G70" s="904"/>
      <c r="H70" s="1037"/>
      <c r="I70" s="593" t="s">
        <v>22</v>
      </c>
      <c r="J70" s="594">
        <v>964.7</v>
      </c>
      <c r="K70" s="608"/>
      <c r="L70" s="608"/>
      <c r="M70" s="608"/>
      <c r="N70" s="587" t="s">
        <v>74</v>
      </c>
      <c r="O70" s="588">
        <v>100</v>
      </c>
      <c r="P70" s="580"/>
      <c r="Q70" s="582"/>
      <c r="R70" s="581"/>
    </row>
    <row r="71" spans="1:18" ht="27" customHeight="1">
      <c r="A71" s="893"/>
      <c r="B71" s="896"/>
      <c r="C71" s="991"/>
      <c r="D71" s="991"/>
      <c r="E71" s="1039"/>
      <c r="F71" s="1023"/>
      <c r="G71" s="904"/>
      <c r="H71" s="1037"/>
      <c r="I71" s="593" t="s">
        <v>84</v>
      </c>
      <c r="J71" s="594">
        <v>610</v>
      </c>
      <c r="K71" s="608"/>
      <c r="L71" s="608"/>
      <c r="M71" s="608"/>
      <c r="N71" s="589" t="s">
        <v>146</v>
      </c>
      <c r="O71" s="590">
        <v>100</v>
      </c>
      <c r="P71" s="434"/>
      <c r="Q71" s="557"/>
      <c r="R71" s="508"/>
    </row>
    <row r="72" spans="1:18" ht="27" customHeight="1">
      <c r="A72" s="893"/>
      <c r="B72" s="896"/>
      <c r="C72" s="991"/>
      <c r="D72" s="991"/>
      <c r="E72" s="1039"/>
      <c r="F72" s="1023"/>
      <c r="G72" s="904"/>
      <c r="H72" s="1037"/>
      <c r="I72" s="610"/>
      <c r="J72" s="608"/>
      <c r="K72" s="627"/>
      <c r="L72" s="627"/>
      <c r="M72" s="627"/>
      <c r="N72" s="591" t="s">
        <v>147</v>
      </c>
      <c r="O72" s="592">
        <v>120</v>
      </c>
      <c r="P72" s="434"/>
      <c r="Q72" s="557"/>
      <c r="R72" s="508"/>
    </row>
    <row r="73" spans="1:18" ht="15" customHeight="1" thickBot="1">
      <c r="A73" s="894"/>
      <c r="B73" s="897"/>
      <c r="C73" s="992"/>
      <c r="D73" s="992"/>
      <c r="E73" s="51"/>
      <c r="F73" s="1024"/>
      <c r="G73" s="905"/>
      <c r="H73" s="1038"/>
      <c r="I73" s="77" t="s">
        <v>6</v>
      </c>
      <c r="J73" s="98">
        <f>SUM(J67:J72)</f>
        <v>1574.7</v>
      </c>
      <c r="K73" s="63">
        <f>SUM(K67:K69)</f>
        <v>20</v>
      </c>
      <c r="L73" s="63">
        <f>SUM(L67:L69)</f>
        <v>83</v>
      </c>
      <c r="M73" s="63">
        <f>SUM(M67:M69)</f>
        <v>100</v>
      </c>
      <c r="N73" s="171"/>
      <c r="O73" s="90"/>
      <c r="P73" s="90"/>
      <c r="Q73" s="539"/>
      <c r="R73" s="547"/>
    </row>
    <row r="74" spans="1:18" ht="15" customHeight="1">
      <c r="A74" s="893" t="s">
        <v>7</v>
      </c>
      <c r="B74" s="896" t="s">
        <v>5</v>
      </c>
      <c r="C74" s="1025" t="s">
        <v>7</v>
      </c>
      <c r="D74" s="1025"/>
      <c r="E74" s="911" t="s">
        <v>97</v>
      </c>
      <c r="F74" s="88" t="s">
        <v>34</v>
      </c>
      <c r="G74" s="904" t="s">
        <v>33</v>
      </c>
      <c r="H74" s="1037" t="s">
        <v>43</v>
      </c>
      <c r="I74" s="146" t="s">
        <v>22</v>
      </c>
      <c r="J74" s="102">
        <v>256.5</v>
      </c>
      <c r="K74" s="103">
        <v>1020.5</v>
      </c>
      <c r="L74" s="608">
        <v>160.1</v>
      </c>
      <c r="M74" s="608"/>
      <c r="N74" s="30" t="s">
        <v>54</v>
      </c>
      <c r="O74" s="86">
        <v>1</v>
      </c>
      <c r="P74" s="86"/>
      <c r="Q74" s="538"/>
      <c r="R74" s="217"/>
    </row>
    <row r="75" spans="1:18" ht="15" customHeight="1">
      <c r="A75" s="893"/>
      <c r="B75" s="896"/>
      <c r="C75" s="1025"/>
      <c r="D75" s="1025"/>
      <c r="E75" s="911"/>
      <c r="F75" s="1017" t="s">
        <v>46</v>
      </c>
      <c r="G75" s="904"/>
      <c r="H75" s="1037"/>
      <c r="I75" s="92" t="s">
        <v>99</v>
      </c>
      <c r="J75" s="181">
        <v>51.3</v>
      </c>
      <c r="K75" s="89">
        <v>69.5</v>
      </c>
      <c r="L75" s="608"/>
      <c r="M75" s="608"/>
      <c r="N75" s="30" t="s">
        <v>63</v>
      </c>
      <c r="O75" s="86">
        <v>35</v>
      </c>
      <c r="P75" s="86">
        <v>80</v>
      </c>
      <c r="Q75" s="538">
        <v>100</v>
      </c>
      <c r="R75" s="217"/>
    </row>
    <row r="76" spans="1:18" ht="15" customHeight="1">
      <c r="A76" s="893"/>
      <c r="B76" s="896"/>
      <c r="C76" s="1025"/>
      <c r="D76" s="1025"/>
      <c r="E76" s="911"/>
      <c r="F76" s="1018"/>
      <c r="G76" s="904"/>
      <c r="H76" s="1037"/>
      <c r="I76" s="92" t="s">
        <v>79</v>
      </c>
      <c r="J76" s="181">
        <v>580.9</v>
      </c>
      <c r="K76" s="89">
        <v>787.3</v>
      </c>
      <c r="L76" s="132"/>
      <c r="M76" s="132"/>
      <c r="N76" s="30"/>
      <c r="O76" s="86"/>
      <c r="P76" s="86"/>
      <c r="Q76" s="538"/>
      <c r="R76" s="217"/>
    </row>
    <row r="77" spans="1:18" ht="15" customHeight="1">
      <c r="A77" s="893"/>
      <c r="B77" s="896"/>
      <c r="C77" s="1025"/>
      <c r="D77" s="1025"/>
      <c r="E77" s="911"/>
      <c r="F77" s="1018"/>
      <c r="G77" s="904"/>
      <c r="H77" s="1037"/>
      <c r="I77" s="92" t="s">
        <v>84</v>
      </c>
      <c r="J77" s="181">
        <v>76.8</v>
      </c>
      <c r="K77" s="89">
        <v>1.3</v>
      </c>
      <c r="L77" s="132"/>
      <c r="M77" s="132"/>
      <c r="N77" s="30"/>
      <c r="O77" s="86"/>
      <c r="P77" s="86"/>
      <c r="Q77" s="538"/>
      <c r="R77" s="217"/>
    </row>
    <row r="78" spans="1:18" ht="15" customHeight="1">
      <c r="A78" s="893"/>
      <c r="B78" s="896"/>
      <c r="C78" s="1025"/>
      <c r="D78" s="1025"/>
      <c r="E78" s="911"/>
      <c r="F78" s="1018"/>
      <c r="G78" s="904"/>
      <c r="H78" s="1037"/>
      <c r="I78" s="100" t="s">
        <v>62</v>
      </c>
      <c r="J78" s="238"/>
      <c r="K78" s="130"/>
      <c r="L78" s="131"/>
      <c r="M78" s="131"/>
      <c r="N78" s="30"/>
      <c r="O78" s="86"/>
      <c r="P78" s="86"/>
      <c r="Q78" s="538"/>
      <c r="R78" s="217"/>
    </row>
    <row r="79" spans="1:18" ht="15" customHeight="1" thickBot="1">
      <c r="A79" s="894"/>
      <c r="B79" s="897"/>
      <c r="C79" s="1026"/>
      <c r="D79" s="1026"/>
      <c r="E79" s="912"/>
      <c r="F79" s="1019"/>
      <c r="G79" s="905"/>
      <c r="H79" s="1038"/>
      <c r="I79" s="76" t="s">
        <v>6</v>
      </c>
      <c r="J79" s="218">
        <f t="shared" ref="J79:L79" si="7">SUM(J74:J78)</f>
        <v>965.5</v>
      </c>
      <c r="K79" s="220">
        <f>SUM(K74:K78)</f>
        <v>1878.6</v>
      </c>
      <c r="L79" s="220">
        <f t="shared" si="7"/>
        <v>160.1</v>
      </c>
      <c r="M79" s="220">
        <f t="shared" ref="M79" si="8">SUM(M74:M78)</f>
        <v>0</v>
      </c>
      <c r="N79" s="31"/>
      <c r="O79" s="87"/>
      <c r="P79" s="87"/>
      <c r="Q79" s="540"/>
      <c r="R79" s="548"/>
    </row>
    <row r="80" spans="1:18" ht="23.25" customHeight="1">
      <c r="A80" s="892" t="s">
        <v>7</v>
      </c>
      <c r="B80" s="895" t="s">
        <v>5</v>
      </c>
      <c r="C80" s="999" t="s">
        <v>24</v>
      </c>
      <c r="D80" s="999"/>
      <c r="E80" s="1020" t="s">
        <v>179</v>
      </c>
      <c r="F80" s="619" t="s">
        <v>175</v>
      </c>
      <c r="G80" s="903" t="s">
        <v>33</v>
      </c>
      <c r="H80" s="1036" t="s">
        <v>153</v>
      </c>
      <c r="I80" s="221" t="s">
        <v>22</v>
      </c>
      <c r="J80" s="133">
        <v>35</v>
      </c>
      <c r="K80" s="64">
        <v>12</v>
      </c>
      <c r="L80" s="64">
        <v>12</v>
      </c>
      <c r="M80" s="64">
        <v>12</v>
      </c>
      <c r="N80" s="791" t="s">
        <v>181</v>
      </c>
      <c r="O80" s="271"/>
      <c r="P80" s="698">
        <v>1</v>
      </c>
      <c r="Q80" s="698"/>
      <c r="R80" s="780"/>
    </row>
    <row r="81" spans="1:18" ht="25.5" customHeight="1">
      <c r="A81" s="893"/>
      <c r="B81" s="896"/>
      <c r="C81" s="991"/>
      <c r="D81" s="991"/>
      <c r="E81" s="1021"/>
      <c r="F81" s="906" t="s">
        <v>71</v>
      </c>
      <c r="G81" s="904"/>
      <c r="H81" s="1037"/>
      <c r="I81" s="610" t="s">
        <v>84</v>
      </c>
      <c r="J81" s="620"/>
      <c r="K81" s="608">
        <v>26</v>
      </c>
      <c r="L81" s="608"/>
      <c r="M81" s="608"/>
      <c r="N81" s="792" t="s">
        <v>182</v>
      </c>
      <c r="O81" s="794"/>
      <c r="P81" s="789"/>
      <c r="Q81" s="789">
        <v>1</v>
      </c>
      <c r="R81" s="790">
        <v>1</v>
      </c>
    </row>
    <row r="82" spans="1:18" ht="24.75" customHeight="1">
      <c r="A82" s="893"/>
      <c r="B82" s="896"/>
      <c r="C82" s="991"/>
      <c r="D82" s="991"/>
      <c r="E82" s="1021"/>
      <c r="F82" s="907"/>
      <c r="G82" s="904"/>
      <c r="H82" s="1037"/>
      <c r="I82" s="776"/>
      <c r="J82" s="777"/>
      <c r="K82" s="778"/>
      <c r="L82" s="778"/>
      <c r="M82" s="778"/>
      <c r="N82" s="793" t="s">
        <v>180</v>
      </c>
      <c r="O82" s="271"/>
      <c r="P82" s="787"/>
      <c r="Q82" s="787">
        <v>1</v>
      </c>
      <c r="R82" s="782">
        <v>1</v>
      </c>
    </row>
    <row r="83" spans="1:18" ht="14.25" customHeight="1">
      <c r="A83" s="893"/>
      <c r="B83" s="896"/>
      <c r="C83" s="991"/>
      <c r="D83" s="991"/>
      <c r="E83" s="1021"/>
      <c r="F83" s="907"/>
      <c r="G83" s="904"/>
      <c r="H83" s="1037"/>
      <c r="I83" s="431"/>
      <c r="J83" s="44"/>
      <c r="K83" s="627"/>
      <c r="L83" s="627"/>
      <c r="M83" s="627"/>
      <c r="N83" s="677" t="s">
        <v>73</v>
      </c>
      <c r="O83" s="678">
        <v>1</v>
      </c>
      <c r="P83" s="86"/>
      <c r="Q83" s="84"/>
      <c r="R83" s="217"/>
    </row>
    <row r="84" spans="1:18" ht="15" customHeight="1" thickBot="1">
      <c r="A84" s="894"/>
      <c r="B84" s="897"/>
      <c r="C84" s="992"/>
      <c r="D84" s="992"/>
      <c r="E84" s="51"/>
      <c r="F84" s="908"/>
      <c r="G84" s="905"/>
      <c r="H84" s="1038"/>
      <c r="I84" s="77" t="s">
        <v>6</v>
      </c>
      <c r="J84" s="99">
        <f>J80+J81</f>
        <v>35</v>
      </c>
      <c r="K84" s="65">
        <f>SUM(K80:K81)</f>
        <v>38</v>
      </c>
      <c r="L84" s="65">
        <f t="shared" ref="L84:M84" si="9">SUM(L80:L81)</f>
        <v>12</v>
      </c>
      <c r="M84" s="65">
        <f t="shared" si="9"/>
        <v>12</v>
      </c>
      <c r="N84" s="171"/>
      <c r="O84" s="90"/>
      <c r="P84" s="90"/>
      <c r="Q84" s="539"/>
      <c r="R84" s="547"/>
    </row>
    <row r="85" spans="1:18" ht="15.75" customHeight="1" thickBot="1">
      <c r="A85" s="600" t="s">
        <v>7</v>
      </c>
      <c r="B85" s="603" t="s">
        <v>5</v>
      </c>
      <c r="C85" s="882" t="s">
        <v>8</v>
      </c>
      <c r="D85" s="826"/>
      <c r="E85" s="826"/>
      <c r="F85" s="826"/>
      <c r="G85" s="826"/>
      <c r="H85" s="826"/>
      <c r="I85" s="826"/>
      <c r="J85" s="134">
        <f>J84+J79+J73</f>
        <v>2575.1999999999998</v>
      </c>
      <c r="K85" s="134">
        <f t="shared" ref="K85" si="10">K84+K79+K73</f>
        <v>1936.6</v>
      </c>
      <c r="L85" s="134">
        <f>L84+L79+L73</f>
        <v>255.1</v>
      </c>
      <c r="M85" s="134">
        <f>M84+M79+M73</f>
        <v>112</v>
      </c>
      <c r="N85" s="515"/>
      <c r="O85" s="521"/>
      <c r="P85" s="521"/>
      <c r="Q85" s="521"/>
      <c r="R85" s="55"/>
    </row>
    <row r="86" spans="1:18" ht="15.75" customHeight="1" thickBot="1">
      <c r="A86" s="16" t="s">
        <v>7</v>
      </c>
      <c r="B86" s="827" t="s">
        <v>9</v>
      </c>
      <c r="C86" s="828"/>
      <c r="D86" s="828"/>
      <c r="E86" s="828"/>
      <c r="F86" s="828"/>
      <c r="G86" s="828"/>
      <c r="H86" s="828"/>
      <c r="I86" s="828"/>
      <c r="J86" s="107">
        <f t="shared" ref="J86:M86" si="11">SUM(J85)</f>
        <v>2575.1999999999998</v>
      </c>
      <c r="K86" s="43">
        <f t="shared" si="11"/>
        <v>1936.6</v>
      </c>
      <c r="L86" s="43">
        <f t="shared" si="11"/>
        <v>255.1</v>
      </c>
      <c r="M86" s="43">
        <f t="shared" si="11"/>
        <v>112</v>
      </c>
      <c r="N86" s="516"/>
      <c r="O86" s="517"/>
      <c r="P86" s="517"/>
      <c r="Q86" s="517"/>
      <c r="R86" s="52"/>
    </row>
    <row r="87" spans="1:18" ht="15.75" customHeight="1" thickBot="1">
      <c r="A87" s="9" t="s">
        <v>5</v>
      </c>
      <c r="B87" s="883" t="s">
        <v>17</v>
      </c>
      <c r="C87" s="884"/>
      <c r="D87" s="884"/>
      <c r="E87" s="884"/>
      <c r="F87" s="884"/>
      <c r="G87" s="884"/>
      <c r="H87" s="884"/>
      <c r="I87" s="884"/>
      <c r="J87" s="135">
        <f>SUM(J64,J86)</f>
        <v>2910.5</v>
      </c>
      <c r="K87" s="78">
        <f>SUM(K64,K86)</f>
        <v>2331.1</v>
      </c>
      <c r="L87" s="78">
        <f>SUM(L64,L86)</f>
        <v>524.70000000000005</v>
      </c>
      <c r="M87" s="78">
        <f>SUM(M64,M86)</f>
        <v>319.39999999999998</v>
      </c>
      <c r="N87" s="518"/>
      <c r="O87" s="519"/>
      <c r="P87" s="519"/>
      <c r="Q87" s="519"/>
      <c r="R87" s="53"/>
    </row>
    <row r="88" spans="1:18" s="6" customFormat="1" ht="17.25" customHeight="1">
      <c r="A88" s="1033" t="s">
        <v>166</v>
      </c>
      <c r="B88" s="1034"/>
      <c r="C88" s="1034"/>
      <c r="D88" s="1034"/>
      <c r="E88" s="1034"/>
      <c r="F88" s="1034"/>
      <c r="G88" s="1034"/>
      <c r="H88" s="1034"/>
      <c r="I88" s="1034"/>
      <c r="J88" s="1034"/>
      <c r="K88" s="1034"/>
      <c r="L88" s="1034"/>
      <c r="M88" s="1034"/>
      <c r="N88" s="1034"/>
      <c r="O88" s="630"/>
      <c r="P88" s="630"/>
      <c r="Q88" s="630"/>
      <c r="R88" s="630"/>
    </row>
    <row r="89" spans="1:18" s="6" customFormat="1" ht="17.25" customHeight="1">
      <c r="A89" s="1040"/>
      <c r="B89" s="1040"/>
      <c r="C89" s="1040"/>
      <c r="D89" s="1040"/>
      <c r="E89" s="1040"/>
      <c r="F89" s="1040"/>
      <c r="G89" s="1040"/>
      <c r="H89" s="1040"/>
      <c r="I89" s="1040"/>
      <c r="J89" s="1040"/>
      <c r="K89" s="1040"/>
      <c r="L89" s="1040"/>
      <c r="M89" s="1040"/>
      <c r="N89" s="1040"/>
      <c r="O89" s="631"/>
      <c r="P89" s="631"/>
      <c r="Q89" s="631"/>
      <c r="R89" s="631"/>
    </row>
    <row r="90" spans="1:18" s="7" customFormat="1" ht="14.25" customHeight="1" thickBot="1">
      <c r="A90" s="885" t="s">
        <v>13</v>
      </c>
      <c r="B90" s="885"/>
      <c r="C90" s="885"/>
      <c r="D90" s="885"/>
      <c r="E90" s="885"/>
      <c r="F90" s="885"/>
      <c r="G90" s="885"/>
      <c r="H90" s="885"/>
      <c r="I90" s="885"/>
      <c r="J90" s="596"/>
      <c r="K90" s="596"/>
      <c r="L90" s="596"/>
      <c r="M90" s="596"/>
      <c r="N90" s="1"/>
      <c r="O90" s="1"/>
      <c r="P90" s="1"/>
      <c r="Q90" s="1"/>
      <c r="R90" s="1"/>
    </row>
    <row r="91" spans="1:18" ht="76.5" customHeight="1" thickBot="1">
      <c r="A91" s="886" t="s">
        <v>10</v>
      </c>
      <c r="B91" s="887"/>
      <c r="C91" s="887"/>
      <c r="D91" s="887"/>
      <c r="E91" s="887"/>
      <c r="F91" s="887"/>
      <c r="G91" s="887"/>
      <c r="H91" s="887"/>
      <c r="I91" s="888"/>
      <c r="J91" s="597" t="s">
        <v>101</v>
      </c>
      <c r="K91" s="597" t="s">
        <v>152</v>
      </c>
      <c r="L91" s="651" t="s">
        <v>90</v>
      </c>
      <c r="M91" s="651" t="s">
        <v>148</v>
      </c>
      <c r="N91" s="6"/>
      <c r="O91" s="6"/>
      <c r="P91" s="6"/>
      <c r="Q91" s="6"/>
      <c r="R91" s="6"/>
    </row>
    <row r="92" spans="1:18" ht="14.25" customHeight="1">
      <c r="A92" s="889" t="s">
        <v>14</v>
      </c>
      <c r="B92" s="890"/>
      <c r="C92" s="890"/>
      <c r="D92" s="890"/>
      <c r="E92" s="890"/>
      <c r="F92" s="890"/>
      <c r="G92" s="890"/>
      <c r="H92" s="890"/>
      <c r="I92" s="891"/>
      <c r="J92" s="510">
        <f>J93+J99</f>
        <v>2910.5</v>
      </c>
      <c r="K92" s="93">
        <f>K93+K99</f>
        <v>2331.1</v>
      </c>
      <c r="L92" s="93">
        <f>L93+L99</f>
        <v>524.70000000000005</v>
      </c>
      <c r="M92" s="93">
        <f>M93+M99</f>
        <v>319.39999999999998</v>
      </c>
      <c r="N92" s="6"/>
      <c r="O92" s="6"/>
      <c r="P92" s="6"/>
      <c r="Q92" s="6"/>
      <c r="R92" s="6"/>
    </row>
    <row r="93" spans="1:18" s="24" customFormat="1" ht="14.25" customHeight="1">
      <c r="A93" s="873" t="s">
        <v>49</v>
      </c>
      <c r="B93" s="874"/>
      <c r="C93" s="874"/>
      <c r="D93" s="874"/>
      <c r="E93" s="874"/>
      <c r="F93" s="874"/>
      <c r="G93" s="874"/>
      <c r="H93" s="874"/>
      <c r="I93" s="875"/>
      <c r="J93" s="511">
        <f>SUM(J94:J98)</f>
        <v>2223.6999999999998</v>
      </c>
      <c r="K93" s="36">
        <f>SUM(K94:K98)</f>
        <v>2263.1999999999998</v>
      </c>
      <c r="L93" s="36">
        <f>SUM(L94:L98)</f>
        <v>524.70000000000005</v>
      </c>
      <c r="M93" s="36">
        <f>SUM(M94:M98)</f>
        <v>319.39999999999998</v>
      </c>
      <c r="N93" s="6"/>
      <c r="O93" s="6"/>
      <c r="P93" s="6"/>
      <c r="Q93" s="6"/>
      <c r="R93" s="6"/>
    </row>
    <row r="94" spans="1:18" ht="14.25" customHeight="1">
      <c r="A94" s="876" t="s">
        <v>19</v>
      </c>
      <c r="B94" s="877"/>
      <c r="C94" s="877"/>
      <c r="D94" s="877"/>
      <c r="E94" s="877"/>
      <c r="F94" s="877"/>
      <c r="G94" s="877"/>
      <c r="H94" s="877"/>
      <c r="I94" s="878"/>
      <c r="J94" s="509">
        <f>SUMIF(I13:I87,"SB",J13:J87)</f>
        <v>1535.5</v>
      </c>
      <c r="K94" s="41">
        <f>SUMIF(I12:I87,"SB",K12:K87)</f>
        <v>1262.9000000000001</v>
      </c>
      <c r="L94" s="41">
        <f>SUMIF(I12:I87,"SB",L12:L87)</f>
        <v>455.5</v>
      </c>
      <c r="M94" s="41">
        <f>SUMIF(I12:I87,"SB",M12:M87)</f>
        <v>319.39999999999998</v>
      </c>
      <c r="N94" s="6"/>
      <c r="O94" s="6"/>
      <c r="P94" s="6"/>
      <c r="Q94" s="6"/>
      <c r="R94" s="6"/>
    </row>
    <row r="95" spans="1:18" ht="29.25" customHeight="1">
      <c r="A95" s="876" t="s">
        <v>88</v>
      </c>
      <c r="B95" s="877"/>
      <c r="C95" s="877"/>
      <c r="D95" s="877"/>
      <c r="E95" s="877"/>
      <c r="F95" s="877"/>
      <c r="G95" s="877"/>
      <c r="H95" s="877"/>
      <c r="I95" s="878"/>
      <c r="J95" s="509">
        <f>SUMIF(I12:I87,"SB(ESA)",J12:J87)</f>
        <v>19.399999999999999</v>
      </c>
      <c r="K95" s="41">
        <f>SUMIF(I12:I87,"SB(esA)",K12:K87)</f>
        <v>15.3</v>
      </c>
      <c r="L95" s="41">
        <f>SUMIF(I12:I87,"SB(esA)",L12:L87)</f>
        <v>0</v>
      </c>
      <c r="M95" s="41">
        <f>SUMIF(I12:I87,"SB(esA)",M12:M87)</f>
        <v>0</v>
      </c>
      <c r="N95" s="6"/>
      <c r="O95" s="6"/>
      <c r="P95" s="6"/>
      <c r="Q95" s="6"/>
      <c r="R95" s="6"/>
    </row>
    <row r="96" spans="1:18" ht="15.75" customHeight="1">
      <c r="A96" s="876" t="s">
        <v>89</v>
      </c>
      <c r="B96" s="877"/>
      <c r="C96" s="877"/>
      <c r="D96" s="877"/>
      <c r="E96" s="877"/>
      <c r="F96" s="877"/>
      <c r="G96" s="877"/>
      <c r="H96" s="877"/>
      <c r="I96" s="878"/>
      <c r="J96" s="509">
        <f>SUMIF(I13:I87,"SB(es)",J13:J87)</f>
        <v>617.5</v>
      </c>
      <c r="K96" s="41">
        <f>SUMIF(I13:I87,"SB(es)",K13:K87)</f>
        <v>915.5</v>
      </c>
      <c r="L96" s="41">
        <f>SUMIF(I13:I87,"SB(es)",L13:L87)</f>
        <v>69.2</v>
      </c>
      <c r="M96" s="41">
        <f>SUMIF(I13:I87,"SB(es)",M13:M87)</f>
        <v>0</v>
      </c>
      <c r="O96" s="6"/>
      <c r="P96" s="6"/>
      <c r="Q96" s="6"/>
      <c r="R96" s="6"/>
    </row>
    <row r="97" spans="1:18" ht="14.25" customHeight="1">
      <c r="A97" s="879" t="s">
        <v>45</v>
      </c>
      <c r="B97" s="880"/>
      <c r="C97" s="880"/>
      <c r="D97" s="880"/>
      <c r="E97" s="880"/>
      <c r="F97" s="880"/>
      <c r="G97" s="880"/>
      <c r="H97" s="880"/>
      <c r="I97" s="881"/>
      <c r="J97" s="509">
        <f>SUMIF(I14:I87,"SB(VB)",J14:J87)</f>
        <v>51.3</v>
      </c>
      <c r="K97" s="41">
        <f>SUMIF(I13:I87,"SB(VB)",K13:K87)</f>
        <v>69.5</v>
      </c>
      <c r="L97" s="41">
        <f>SUMIF(I13:I87,"SB(VB)",L13:L87)</f>
        <v>0</v>
      </c>
      <c r="M97" s="41">
        <f>SUMIF(I13:I87,"SB(VB)",M13:M87)</f>
        <v>0</v>
      </c>
      <c r="O97" s="6"/>
      <c r="P97" s="6"/>
      <c r="Q97" s="6"/>
      <c r="R97" s="6"/>
    </row>
    <row r="98" spans="1:18" ht="14.25" customHeight="1">
      <c r="A98" s="879" t="s">
        <v>20</v>
      </c>
      <c r="B98" s="880"/>
      <c r="C98" s="880"/>
      <c r="D98" s="880"/>
      <c r="E98" s="880"/>
      <c r="F98" s="880"/>
      <c r="G98" s="880"/>
      <c r="H98" s="880"/>
      <c r="I98" s="881"/>
      <c r="J98" s="509">
        <f>SUMIF(I12:I87,"SB(P)",J12:J87)</f>
        <v>0</v>
      </c>
      <c r="K98" s="41">
        <f>SUMIF(I12:I87,"SB(P)",K12:K87)</f>
        <v>0</v>
      </c>
      <c r="L98" s="41">
        <f>SUMIF(I12:I87,"SB(P)",L12:L87)</f>
        <v>0</v>
      </c>
      <c r="M98" s="41">
        <f>SUMIF(J12:J87,"SB(P)",M12:M87)</f>
        <v>0</v>
      </c>
      <c r="N98" s="11"/>
    </row>
    <row r="99" spans="1:18" ht="15.75" customHeight="1">
      <c r="A99" s="859" t="s">
        <v>85</v>
      </c>
      <c r="B99" s="860"/>
      <c r="C99" s="860"/>
      <c r="D99" s="860"/>
      <c r="E99" s="860"/>
      <c r="F99" s="860"/>
      <c r="G99" s="22"/>
      <c r="H99" s="22"/>
      <c r="I99" s="23"/>
      <c r="J99" s="513">
        <f>SUMIF(I13:I87,"sb(l)",J13:J87)</f>
        <v>686.8</v>
      </c>
      <c r="K99" s="38">
        <f>SUMIF(I14:I87,"sb(l)",K14:K87)</f>
        <v>67.900000000000006</v>
      </c>
      <c r="L99" s="38">
        <f>SUMIF(I14:I87,"sb(l)",L14:L87)</f>
        <v>0</v>
      </c>
      <c r="M99" s="38">
        <f>SUMIF(J14:J87,"sb(l)",M14:M87)</f>
        <v>0</v>
      </c>
      <c r="N99" s="11"/>
    </row>
    <row r="100" spans="1:18" ht="14.25" customHeight="1">
      <c r="A100" s="861" t="s">
        <v>15</v>
      </c>
      <c r="B100" s="862"/>
      <c r="C100" s="862"/>
      <c r="D100" s="862"/>
      <c r="E100" s="862"/>
      <c r="F100" s="862"/>
      <c r="G100" s="862"/>
      <c r="H100" s="862"/>
      <c r="I100" s="863"/>
      <c r="J100" s="514">
        <f>J101+J103+J102</f>
        <v>0</v>
      </c>
      <c r="K100" s="94">
        <f>K101+K103+K102</f>
        <v>0</v>
      </c>
      <c r="L100" s="94">
        <f>L101+L103+L102</f>
        <v>0</v>
      </c>
      <c r="M100" s="94">
        <f>M101+M103+M102</f>
        <v>0</v>
      </c>
    </row>
    <row r="101" spans="1:18" ht="14.25" customHeight="1">
      <c r="A101" s="864" t="s">
        <v>21</v>
      </c>
      <c r="B101" s="865"/>
      <c r="C101" s="865"/>
      <c r="D101" s="865"/>
      <c r="E101" s="865"/>
      <c r="F101" s="865"/>
      <c r="G101" s="865"/>
      <c r="H101" s="865"/>
      <c r="I101" s="866"/>
      <c r="J101" s="509">
        <f>SUMIF(I13:I83,"ES",J13:J83)</f>
        <v>0</v>
      </c>
      <c r="K101" s="37">
        <f>SUMIF(I13:I87,"ES",K13:K87)</f>
        <v>0</v>
      </c>
      <c r="L101" s="37">
        <f>SUMIF(I13:I87,"ES",L13:L87)</f>
        <v>0</v>
      </c>
      <c r="M101" s="37">
        <f>SUMIF(J13:J87,"ES",M13:M87)</f>
        <v>0</v>
      </c>
    </row>
    <row r="102" spans="1:18" ht="14.25" customHeight="1">
      <c r="A102" s="867" t="s">
        <v>98</v>
      </c>
      <c r="B102" s="1027"/>
      <c r="C102" s="1027"/>
      <c r="D102" s="1027"/>
      <c r="E102" s="1027"/>
      <c r="F102" s="1027"/>
      <c r="G102" s="1027"/>
      <c r="H102" s="1027"/>
      <c r="I102" s="1028"/>
      <c r="J102" s="509">
        <f>SUMIF(I14:I84,"LRVB",J14:J84)</f>
        <v>0</v>
      </c>
      <c r="K102" s="37">
        <f>SUMIF(I14:I87,"LRVB",K14:K87)</f>
        <v>0</v>
      </c>
      <c r="L102" s="237"/>
      <c r="M102" s="237"/>
    </row>
    <row r="103" spans="1:18" s="3" customFormat="1" ht="16.5" customHeight="1">
      <c r="A103" s="864" t="s">
        <v>64</v>
      </c>
      <c r="B103" s="865"/>
      <c r="C103" s="865"/>
      <c r="D103" s="865"/>
      <c r="E103" s="865"/>
      <c r="F103" s="865"/>
      <c r="G103" s="865"/>
      <c r="H103" s="865"/>
      <c r="I103" s="866"/>
      <c r="J103" s="509">
        <f>SUMIF(I12:I89,"Kt",J12:J89)</f>
        <v>0</v>
      </c>
      <c r="K103" s="41">
        <f>SUMIF(I12:I87,"Kt",K12:K87)</f>
        <v>0</v>
      </c>
      <c r="L103" s="41">
        <f>SUMIF(I12:I87,"Kt",L12:L87)</f>
        <v>0</v>
      </c>
      <c r="M103" s="41">
        <f>SUMIF(I12:I87,"Kt",M12:M87)</f>
        <v>0</v>
      </c>
    </row>
    <row r="104" spans="1:18" s="3" customFormat="1" ht="18" customHeight="1" thickBot="1">
      <c r="A104" s="870" t="s">
        <v>16</v>
      </c>
      <c r="B104" s="871"/>
      <c r="C104" s="871"/>
      <c r="D104" s="871"/>
      <c r="E104" s="871"/>
      <c r="F104" s="871"/>
      <c r="G104" s="871"/>
      <c r="H104" s="871"/>
      <c r="I104" s="872"/>
      <c r="J104" s="512">
        <f>SUM(J92,J100)</f>
        <v>2910.5</v>
      </c>
      <c r="K104" s="95">
        <f>SUM(K92,K100)</f>
        <v>2331.1</v>
      </c>
      <c r="L104" s="95">
        <f>SUM(L92,L100)</f>
        <v>524.70000000000005</v>
      </c>
      <c r="M104" s="95">
        <f>SUM(M92,M100)</f>
        <v>319.39999999999998</v>
      </c>
    </row>
    <row r="105" spans="1:18" s="3" customFormat="1">
      <c r="E105" s="6"/>
      <c r="F105" s="6"/>
      <c r="G105" s="243"/>
      <c r="H105" s="243"/>
      <c r="I105" s="244"/>
      <c r="J105" s="6"/>
      <c r="K105" s="6"/>
      <c r="L105" s="6"/>
      <c r="M105" s="6"/>
      <c r="N105" s="6"/>
    </row>
    <row r="106" spans="1:18" s="3" customFormat="1">
      <c r="E106" s="6"/>
      <c r="F106" s="6"/>
      <c r="G106" s="243"/>
      <c r="H106" s="243"/>
      <c r="I106" s="244"/>
      <c r="J106" s="6"/>
      <c r="K106" s="306"/>
      <c r="L106" s="6"/>
      <c r="M106" s="6"/>
      <c r="N106" s="6"/>
    </row>
    <row r="107" spans="1:18" s="3" customFormat="1">
      <c r="E107" s="6"/>
      <c r="F107" s="6"/>
      <c r="G107" s="243"/>
      <c r="H107" s="243"/>
      <c r="I107" s="244"/>
      <c r="J107" s="306"/>
      <c r="K107" s="306"/>
      <c r="L107" s="6"/>
      <c r="M107" s="6"/>
      <c r="N107" s="6"/>
    </row>
    <row r="108" spans="1:18" s="3" customFormat="1">
      <c r="G108" s="4"/>
      <c r="H108" s="4"/>
      <c r="I108" s="595"/>
    </row>
  </sheetData>
  <mergeCells count="130">
    <mergeCell ref="B11:R11"/>
    <mergeCell ref="A18:A22"/>
    <mergeCell ref="B18:B22"/>
    <mergeCell ref="C18:C22"/>
    <mergeCell ref="D18:D22"/>
    <mergeCell ref="E18:E22"/>
    <mergeCell ref="F18:F22"/>
    <mergeCell ref="N1:R1"/>
    <mergeCell ref="E2:N2"/>
    <mergeCell ref="A3:N3"/>
    <mergeCell ref="A4:N4"/>
    <mergeCell ref="A6:A8"/>
    <mergeCell ref="B6:B8"/>
    <mergeCell ref="C6:C8"/>
    <mergeCell ref="D6:D8"/>
    <mergeCell ref="E6:E8"/>
    <mergeCell ref="K6:K8"/>
    <mergeCell ref="L6:L8"/>
    <mergeCell ref="N6:R6"/>
    <mergeCell ref="N7:N8"/>
    <mergeCell ref="O7:R7"/>
    <mergeCell ref="F6:F8"/>
    <mergeCell ref="G6:G8"/>
    <mergeCell ref="H6:H8"/>
    <mergeCell ref="I6:I8"/>
    <mergeCell ref="J6:J8"/>
    <mergeCell ref="A9:N9"/>
    <mergeCell ref="A10:N10"/>
    <mergeCell ref="A74:A79"/>
    <mergeCell ref="B74:B79"/>
    <mergeCell ref="C74:C79"/>
    <mergeCell ref="A32:A36"/>
    <mergeCell ref="B32:B36"/>
    <mergeCell ref="C32:C36"/>
    <mergeCell ref="D32:D36"/>
    <mergeCell ref="F32:F36"/>
    <mergeCell ref="G32:G36"/>
    <mergeCell ref="H32:H36"/>
    <mergeCell ref="I32:I36"/>
    <mergeCell ref="E32:E36"/>
    <mergeCell ref="C23:I23"/>
    <mergeCell ref="C24:N24"/>
    <mergeCell ref="F25:F28"/>
    <mergeCell ref="E67:E69"/>
    <mergeCell ref="C12:N12"/>
    <mergeCell ref="A13:A17"/>
    <mergeCell ref="B13:B17"/>
    <mergeCell ref="C13:C17"/>
    <mergeCell ref="J32:J36"/>
    <mergeCell ref="K32:K36"/>
    <mergeCell ref="L32:L36"/>
    <mergeCell ref="D13:D17"/>
    <mergeCell ref="E13:E17"/>
    <mergeCell ref="F13:F17"/>
    <mergeCell ref="G13:G17"/>
    <mergeCell ref="H13:H17"/>
    <mergeCell ref="G25:G28"/>
    <mergeCell ref="H25:H28"/>
    <mergeCell ref="E27:E28"/>
    <mergeCell ref="G18:G22"/>
    <mergeCell ref="H18:H22"/>
    <mergeCell ref="E25:E26"/>
    <mergeCell ref="E29:E31"/>
    <mergeCell ref="F68:F73"/>
    <mergeCell ref="D37:D40"/>
    <mergeCell ref="E37:E40"/>
    <mergeCell ref="H37:H40"/>
    <mergeCell ref="E51:E52"/>
    <mergeCell ref="N51:N53"/>
    <mergeCell ref="H57:H59"/>
    <mergeCell ref="C63:I63"/>
    <mergeCell ref="B64:I64"/>
    <mergeCell ref="E44:E46"/>
    <mergeCell ref="E49:E50"/>
    <mergeCell ref="E54:E56"/>
    <mergeCell ref="H54:H56"/>
    <mergeCell ref="E57:E59"/>
    <mergeCell ref="F44:F46"/>
    <mergeCell ref="N55:N56"/>
    <mergeCell ref="N58:N59"/>
    <mergeCell ref="E60:E61"/>
    <mergeCell ref="H60:H61"/>
    <mergeCell ref="N60:N61"/>
    <mergeCell ref="H49:H53"/>
    <mergeCell ref="F41:F43"/>
    <mergeCell ref="E41:E43"/>
    <mergeCell ref="A103:I103"/>
    <mergeCell ref="A104:I104"/>
    <mergeCell ref="A99:F99"/>
    <mergeCell ref="A100:I100"/>
    <mergeCell ref="A101:I101"/>
    <mergeCell ref="A102:I102"/>
    <mergeCell ref="A90:I90"/>
    <mergeCell ref="G80:G84"/>
    <mergeCell ref="H80:H84"/>
    <mergeCell ref="F81:F84"/>
    <mergeCell ref="C85:I85"/>
    <mergeCell ref="A80:A84"/>
    <mergeCell ref="B80:B84"/>
    <mergeCell ref="C80:C84"/>
    <mergeCell ref="D80:D84"/>
    <mergeCell ref="E80:E83"/>
    <mergeCell ref="A88:N88"/>
    <mergeCell ref="B86:I86"/>
    <mergeCell ref="B87:I87"/>
    <mergeCell ref="A89:N89"/>
    <mergeCell ref="M6:M8"/>
    <mergeCell ref="M32:M36"/>
    <mergeCell ref="A94:I94"/>
    <mergeCell ref="A97:I97"/>
    <mergeCell ref="A98:I98"/>
    <mergeCell ref="A91:I91"/>
    <mergeCell ref="A92:I92"/>
    <mergeCell ref="A93:I93"/>
    <mergeCell ref="A96:I96"/>
    <mergeCell ref="A95:I95"/>
    <mergeCell ref="D74:D79"/>
    <mergeCell ref="E74:E79"/>
    <mergeCell ref="B65:N65"/>
    <mergeCell ref="C66:N66"/>
    <mergeCell ref="A67:A73"/>
    <mergeCell ref="B67:B73"/>
    <mergeCell ref="C67:C73"/>
    <mergeCell ref="D67:D73"/>
    <mergeCell ref="G67:G73"/>
    <mergeCell ref="H67:H73"/>
    <mergeCell ref="G74:G79"/>
    <mergeCell ref="H74:H79"/>
    <mergeCell ref="F75:F79"/>
    <mergeCell ref="E70:E72"/>
  </mergeCells>
  <printOptions horizontalCentered="1"/>
  <pageMargins left="0.78740157480314965" right="0.39370078740157483" top="0.39370078740157483" bottom="0.39370078740157483" header="0" footer="0"/>
  <pageSetup paperSize="9" scale="59" orientation="portrait" r:id="rId1"/>
  <headerFooter alignWithMargins="0"/>
  <rowBreaks count="1" manualBreakCount="1">
    <brk id="59"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Lyginamasis variantas</vt:lpstr>
      <vt:lpstr>2 programa</vt:lpstr>
      <vt:lpstr>Aiškinamoji lentelė </vt:lpstr>
      <vt:lpstr>'2 programa'!Print_Area</vt:lpstr>
      <vt:lpstr>'Aiškinamoji lentelė '!Print_Area</vt:lpstr>
      <vt:lpstr>'Lyginamasis variantas'!Print_Area</vt:lpstr>
      <vt:lpstr>'2 programa'!Print_Titles</vt:lpstr>
      <vt:lpstr>'Aiškinamoji lentelė '!Print_Titles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2019-02-08T13:36:49Z</cp:lastPrinted>
  <dcterms:created xsi:type="dcterms:W3CDTF">2007-07-27T10:32:34Z</dcterms:created>
  <dcterms:modified xsi:type="dcterms:W3CDTF">2019-02-08T13:36:57Z</dcterms:modified>
</cp:coreProperties>
</file>